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/>
  <mc:AlternateContent xmlns:mc="http://schemas.openxmlformats.org/markup-compatibility/2006">
    <mc:Choice Requires="x15">
      <x15ac:absPath xmlns:x15ac="http://schemas.microsoft.com/office/spreadsheetml/2010/11/ac" url="H:\研究生项目\材料基因组项目-水泥\项目代码\代码\data\"/>
    </mc:Choice>
  </mc:AlternateContent>
  <xr:revisionPtr revIDLastSave="0" documentId="13_ncr:1_{952A9812-B507-40BB-A344-1E3C2F9F4EC9}" xr6:coauthVersionLast="47" xr6:coauthVersionMax="47" xr10:uidLastSave="{00000000-0000-0000-0000-000000000000}"/>
  <bookViews>
    <workbookView xWindow="11424" yWindow="0" windowWidth="11652" windowHeight="13056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AE2128" i="1" l="1"/>
  <c r="AE2129" i="1"/>
  <c r="AE2130" i="1"/>
  <c r="AE2131" i="1"/>
  <c r="AE2132" i="1"/>
  <c r="AE2133" i="1"/>
  <c r="AE2134" i="1"/>
  <c r="AE2135" i="1"/>
  <c r="AE2136" i="1"/>
  <c r="AE2137" i="1"/>
  <c r="AE2138" i="1"/>
  <c r="AE2139" i="1"/>
  <c r="AE2140" i="1"/>
  <c r="AE2141" i="1"/>
  <c r="AE2142" i="1"/>
  <c r="AE2143" i="1"/>
  <c r="AE2144" i="1"/>
  <c r="AE2145" i="1"/>
  <c r="AE2146" i="1"/>
  <c r="N3070" i="1"/>
  <c r="L3070" i="1"/>
  <c r="N3069" i="1"/>
  <c r="L3069" i="1"/>
  <c r="N3068" i="1"/>
  <c r="L3068" i="1"/>
  <c r="N3067" i="1"/>
  <c r="L3067" i="1"/>
  <c r="L3066" i="1"/>
  <c r="L3065" i="1"/>
  <c r="L3064" i="1"/>
  <c r="L3063" i="1"/>
  <c r="L3062" i="1"/>
  <c r="L3061" i="1"/>
  <c r="L3060" i="1"/>
  <c r="L3058" i="1"/>
  <c r="L3057" i="1"/>
  <c r="L3056" i="1"/>
  <c r="L3055" i="1"/>
  <c r="L3054" i="1"/>
  <c r="L3052" i="1"/>
  <c r="L3051" i="1"/>
  <c r="L3050" i="1"/>
  <c r="L3049" i="1"/>
  <c r="L3048" i="1"/>
  <c r="L3047" i="1"/>
  <c r="L3046" i="1"/>
  <c r="L3045" i="1"/>
  <c r="L3044" i="1"/>
  <c r="L3042" i="1"/>
  <c r="L3041" i="1"/>
  <c r="L3040" i="1"/>
  <c r="L3039" i="1"/>
  <c r="L3038" i="1"/>
  <c r="L3037" i="1"/>
  <c r="L3036" i="1"/>
  <c r="L3035" i="1"/>
  <c r="L3034" i="1"/>
  <c r="L3033" i="1"/>
  <c r="L3032" i="1"/>
  <c r="L3031" i="1"/>
  <c r="L3029" i="1"/>
  <c r="L3028" i="1"/>
  <c r="L3027" i="1"/>
  <c r="L3026" i="1"/>
  <c r="L3025" i="1"/>
  <c r="L3024" i="1"/>
  <c r="L3023" i="1"/>
  <c r="L3022" i="1"/>
  <c r="L3021" i="1"/>
  <c r="L3020" i="1"/>
  <c r="L3019" i="1"/>
  <c r="L3018" i="1"/>
  <c r="L3017" i="1"/>
  <c r="L3016" i="1"/>
  <c r="L3015" i="1"/>
  <c r="L3014" i="1"/>
  <c r="L3013" i="1"/>
  <c r="L3012" i="1"/>
  <c r="L3011" i="1"/>
  <c r="L3010" i="1"/>
  <c r="L3009" i="1"/>
  <c r="L3008" i="1"/>
  <c r="L3007" i="1"/>
  <c r="L3006" i="1"/>
  <c r="L3005" i="1"/>
  <c r="L3004" i="1"/>
  <c r="L3003" i="1"/>
  <c r="L3001" i="1"/>
  <c r="L3000" i="1"/>
  <c r="L2999" i="1"/>
  <c r="L2998" i="1"/>
  <c r="L2997" i="1"/>
  <c r="L2996" i="1"/>
  <c r="L2995" i="1"/>
  <c r="L2994" i="1"/>
  <c r="L2993" i="1"/>
  <c r="L2992" i="1"/>
  <c r="L2991" i="1"/>
  <c r="L2990" i="1"/>
  <c r="L2988" i="1"/>
  <c r="L2986" i="1"/>
  <c r="L2985" i="1"/>
  <c r="L2984" i="1"/>
  <c r="L2983" i="1"/>
  <c r="L2982" i="1"/>
  <c r="L2981" i="1"/>
  <c r="L2980" i="1"/>
  <c r="L2978" i="1"/>
  <c r="L2977" i="1"/>
  <c r="L2976" i="1"/>
  <c r="L2975" i="1"/>
  <c r="L2974" i="1"/>
  <c r="L2973" i="1"/>
  <c r="L2972" i="1"/>
  <c r="L2971" i="1"/>
  <c r="L2970" i="1"/>
  <c r="L2969" i="1"/>
  <c r="L2968" i="1"/>
  <c r="L2967" i="1"/>
  <c r="L2965" i="1"/>
  <c r="L2964" i="1"/>
  <c r="L2962" i="1"/>
  <c r="L2961" i="1"/>
  <c r="L2960" i="1"/>
  <c r="L2959" i="1"/>
  <c r="L2958" i="1"/>
  <c r="L2957" i="1"/>
  <c r="L2956" i="1"/>
  <c r="L2955" i="1"/>
  <c r="L2953" i="1"/>
  <c r="L2952" i="1"/>
  <c r="L2951" i="1"/>
  <c r="L2950" i="1"/>
  <c r="L2949" i="1"/>
  <c r="L2948" i="1"/>
  <c r="L2947" i="1"/>
  <c r="K2870" i="1"/>
  <c r="K2868" i="1"/>
  <c r="K2866" i="1"/>
  <c r="K2864" i="1"/>
  <c r="K2862" i="1"/>
  <c r="K2860" i="1"/>
  <c r="K2858" i="1"/>
  <c r="K2856" i="1"/>
  <c r="K2854" i="1"/>
  <c r="K2852" i="1"/>
  <c r="K2850" i="1"/>
  <c r="K2848" i="1"/>
  <c r="K2846" i="1"/>
  <c r="K2845" i="1"/>
  <c r="K2844" i="1"/>
  <c r="K2843" i="1"/>
  <c r="K2842" i="1"/>
  <c r="K2841" i="1"/>
  <c r="K2840" i="1"/>
  <c r="K2839" i="1"/>
  <c r="K2838" i="1"/>
  <c r="K2837" i="1"/>
  <c r="K2836" i="1"/>
  <c r="K2835" i="1"/>
  <c r="K2824" i="1"/>
  <c r="K2821" i="1"/>
  <c r="L2723" i="1"/>
  <c r="L2722" i="1"/>
  <c r="L2721" i="1"/>
  <c r="L2720" i="1"/>
  <c r="L2719" i="1"/>
  <c r="L2718" i="1"/>
  <c r="L2717" i="1"/>
  <c r="L2715" i="1"/>
  <c r="L2714" i="1"/>
  <c r="L2713" i="1"/>
  <c r="L2712" i="1"/>
  <c r="L2710" i="1"/>
  <c r="L2709" i="1"/>
  <c r="L2708" i="1"/>
  <c r="L2707" i="1"/>
  <c r="L2706" i="1"/>
  <c r="L2705" i="1"/>
  <c r="L2704" i="1"/>
  <c r="L2703" i="1"/>
  <c r="L2701" i="1"/>
  <c r="L2700" i="1"/>
  <c r="L2699" i="1"/>
  <c r="L2698" i="1"/>
  <c r="L2697" i="1"/>
  <c r="L2696" i="1"/>
  <c r="L2695" i="1"/>
  <c r="L2694" i="1"/>
  <c r="L2693" i="1"/>
  <c r="L2692" i="1"/>
  <c r="L2691" i="1"/>
  <c r="L2690" i="1"/>
  <c r="L2689" i="1"/>
  <c r="L2688" i="1"/>
  <c r="L2686" i="1"/>
  <c r="L2685" i="1"/>
  <c r="L2684" i="1"/>
  <c r="L2683" i="1"/>
  <c r="L2681" i="1"/>
  <c r="L2680" i="1"/>
  <c r="L2679" i="1"/>
  <c r="L2678" i="1"/>
  <c r="L2676" i="1"/>
  <c r="L2675" i="1"/>
  <c r="L2674" i="1"/>
  <c r="L2673" i="1"/>
  <c r="L2672" i="1"/>
  <c r="L2671" i="1"/>
  <c r="K2670" i="1"/>
  <c r="K2669" i="1"/>
  <c r="K2668" i="1"/>
  <c r="L2666" i="1"/>
  <c r="L2665" i="1"/>
  <c r="L2664" i="1"/>
  <c r="L2663" i="1"/>
  <c r="L2662" i="1"/>
  <c r="L2661" i="1"/>
  <c r="L2660" i="1"/>
  <c r="L2659" i="1"/>
  <c r="L2658" i="1"/>
  <c r="L2657" i="1"/>
  <c r="L2656" i="1"/>
  <c r="L2655" i="1"/>
  <c r="L2654" i="1"/>
  <c r="L2653" i="1"/>
  <c r="L2652" i="1"/>
  <c r="L2651" i="1"/>
  <c r="L2650" i="1"/>
  <c r="L2649" i="1"/>
  <c r="L2648" i="1"/>
  <c r="L2647" i="1"/>
  <c r="L2645" i="1"/>
  <c r="L2644" i="1"/>
  <c r="L2643" i="1"/>
  <c r="L2642" i="1"/>
  <c r="L2640" i="1"/>
  <c r="L2639" i="1"/>
  <c r="L2638" i="1"/>
  <c r="L2637" i="1"/>
  <c r="L2636" i="1"/>
  <c r="L2635" i="1"/>
  <c r="L2634" i="1"/>
  <c r="L2633" i="1"/>
  <c r="L2631" i="1"/>
  <c r="L2630" i="1"/>
  <c r="L2629" i="1"/>
  <c r="L2628" i="1"/>
  <c r="L2627" i="1"/>
  <c r="L2626" i="1"/>
  <c r="L2625" i="1"/>
  <c r="L2624" i="1"/>
  <c r="L2623" i="1"/>
  <c r="L2621" i="1"/>
  <c r="L2620" i="1"/>
  <c r="L2619" i="1"/>
  <c r="L2618" i="1"/>
  <c r="L2617" i="1"/>
  <c r="L2616" i="1"/>
  <c r="L2615" i="1"/>
  <c r="L2614" i="1"/>
  <c r="L2613" i="1"/>
  <c r="L2612" i="1"/>
  <c r="L2611" i="1"/>
  <c r="L2610" i="1"/>
  <c r="L2609" i="1"/>
  <c r="L2608" i="1"/>
  <c r="L2607" i="1"/>
  <c r="L2606" i="1"/>
  <c r="L2605" i="1"/>
  <c r="L2604" i="1"/>
  <c r="L2603" i="1"/>
  <c r="L2602" i="1"/>
  <c r="L2601" i="1"/>
  <c r="L2599" i="1"/>
  <c r="L2409" i="1"/>
  <c r="L2408" i="1"/>
  <c r="L2407" i="1"/>
  <c r="L2406" i="1"/>
  <c r="L2405" i="1"/>
  <c r="L2404" i="1"/>
  <c r="N2403" i="1"/>
  <c r="L2403" i="1"/>
  <c r="N2402" i="1"/>
  <c r="L2402" i="1"/>
  <c r="N2401" i="1"/>
  <c r="L2401" i="1"/>
  <c r="N2400" i="1"/>
  <c r="L2400" i="1"/>
  <c r="N2399" i="1"/>
  <c r="L2399" i="1"/>
  <c r="N2398" i="1"/>
  <c r="L2398" i="1"/>
  <c r="N2397" i="1"/>
  <c r="L2397" i="1"/>
  <c r="N2396" i="1"/>
  <c r="L2396" i="1"/>
  <c r="N2395" i="1"/>
  <c r="L2395" i="1"/>
  <c r="L2394" i="1"/>
  <c r="L2393" i="1"/>
  <c r="N2392" i="1"/>
  <c r="L2392" i="1"/>
  <c r="N2391" i="1"/>
  <c r="L2391" i="1"/>
  <c r="L2389" i="1"/>
  <c r="L2388" i="1"/>
  <c r="L2387" i="1"/>
  <c r="L2386" i="1"/>
  <c r="L2385" i="1"/>
  <c r="L2383" i="1"/>
  <c r="L2382" i="1"/>
  <c r="L2381" i="1"/>
  <c r="L2380" i="1"/>
  <c r="L2379" i="1"/>
  <c r="L2378" i="1"/>
  <c r="L2377" i="1"/>
  <c r="L2376" i="1"/>
  <c r="L2375" i="1"/>
  <c r="L2374" i="1"/>
  <c r="L2373" i="1"/>
  <c r="L2372" i="1"/>
  <c r="L2371" i="1"/>
  <c r="L2370" i="1"/>
  <c r="L2369" i="1"/>
  <c r="L2368" i="1"/>
  <c r="L2367" i="1"/>
  <c r="L2366" i="1"/>
  <c r="L2365" i="1"/>
  <c r="L2364" i="1"/>
  <c r="L2363" i="1"/>
  <c r="L2362" i="1"/>
  <c r="L2361" i="1"/>
  <c r="L2360" i="1"/>
  <c r="L2359" i="1"/>
  <c r="L2358" i="1"/>
  <c r="L2357" i="1"/>
  <c r="L2356" i="1"/>
  <c r="L2355" i="1"/>
  <c r="L2353" i="1"/>
  <c r="L2352" i="1"/>
  <c r="L2351" i="1"/>
  <c r="L2350" i="1"/>
  <c r="L2349" i="1"/>
  <c r="L2348" i="1"/>
  <c r="L2347" i="1"/>
  <c r="L2346" i="1"/>
  <c r="L2345" i="1"/>
  <c r="L2344" i="1"/>
  <c r="L2343" i="1"/>
  <c r="L2342" i="1"/>
  <c r="L2341" i="1"/>
  <c r="L2340" i="1"/>
  <c r="L2339" i="1"/>
  <c r="L2338" i="1"/>
  <c r="L2337" i="1"/>
  <c r="L2335" i="1"/>
  <c r="L2334" i="1"/>
  <c r="L2333" i="1"/>
  <c r="L2332" i="1"/>
  <c r="L2330" i="1"/>
  <c r="L2329" i="1"/>
  <c r="L2328" i="1"/>
  <c r="L2327" i="1"/>
  <c r="L2326" i="1"/>
  <c r="L2325" i="1"/>
  <c r="L2324" i="1"/>
  <c r="L2323" i="1"/>
  <c r="L2322" i="1"/>
  <c r="L2321" i="1"/>
  <c r="L2320" i="1"/>
  <c r="L2319" i="1"/>
  <c r="L2318" i="1"/>
  <c r="L2317" i="1"/>
  <c r="L2316" i="1"/>
  <c r="L2315" i="1"/>
  <c r="L2314" i="1"/>
  <c r="L2313" i="1"/>
  <c r="L2312" i="1"/>
  <c r="L2311" i="1"/>
  <c r="L2310" i="1"/>
  <c r="L2309" i="1"/>
  <c r="L2308" i="1"/>
  <c r="L2307" i="1"/>
  <c r="L2306" i="1"/>
  <c r="L2305" i="1"/>
  <c r="L2303" i="1"/>
  <c r="L2302" i="1"/>
  <c r="L2301" i="1"/>
  <c r="L2300" i="1"/>
  <c r="L2299" i="1"/>
  <c r="L2298" i="1"/>
  <c r="L2297" i="1"/>
  <c r="L2296" i="1"/>
  <c r="L2295" i="1"/>
  <c r="L2294" i="1"/>
  <c r="L2293" i="1"/>
  <c r="L2292" i="1"/>
  <c r="L2291" i="1"/>
  <c r="L2290" i="1"/>
  <c r="L2289" i="1"/>
  <c r="L2288" i="1"/>
  <c r="L2287" i="1"/>
  <c r="L2286" i="1"/>
  <c r="L2285" i="1"/>
  <c r="L2284" i="1"/>
  <c r="L2283" i="1"/>
  <c r="L2282" i="1"/>
  <c r="L2281" i="1"/>
  <c r="L2280" i="1"/>
  <c r="L2279" i="1"/>
  <c r="L2278" i="1"/>
  <c r="L2277" i="1"/>
  <c r="L2276" i="1"/>
  <c r="L2275" i="1"/>
  <c r="L2274" i="1"/>
  <c r="L2273" i="1"/>
  <c r="L2272" i="1"/>
  <c r="L2271" i="1"/>
  <c r="L2270" i="1"/>
  <c r="L2269" i="1"/>
  <c r="L2268" i="1"/>
  <c r="L2267" i="1"/>
  <c r="L2266" i="1"/>
  <c r="L2265" i="1"/>
  <c r="L2263" i="1"/>
  <c r="L2262" i="1"/>
  <c r="L2261" i="1"/>
  <c r="L2259" i="1"/>
  <c r="L2258" i="1"/>
  <c r="L2257" i="1"/>
  <c r="L2256" i="1"/>
  <c r="L2254" i="1"/>
  <c r="L2253" i="1"/>
  <c r="L2252" i="1"/>
  <c r="L2250" i="1"/>
  <c r="L2249" i="1"/>
  <c r="L2248" i="1"/>
  <c r="L2247" i="1"/>
  <c r="L2246" i="1"/>
  <c r="L2245" i="1"/>
  <c r="L2243" i="1"/>
  <c r="L2242" i="1"/>
  <c r="L2241" i="1"/>
  <c r="L2239" i="1"/>
  <c r="L2238" i="1"/>
  <c r="L2236" i="1"/>
  <c r="L2234" i="1"/>
  <c r="L2233" i="1"/>
  <c r="L2232" i="1"/>
  <c r="L2230" i="1"/>
  <c r="L2229" i="1"/>
  <c r="L2228" i="1"/>
  <c r="L2227" i="1"/>
  <c r="L2226" i="1"/>
  <c r="L2225" i="1"/>
  <c r="L2224" i="1"/>
  <c r="L2223" i="1"/>
  <c r="L2221" i="1"/>
  <c r="L2220" i="1"/>
  <c r="L2219" i="1"/>
  <c r="L2218" i="1"/>
  <c r="L2217" i="1"/>
  <c r="L2216" i="1"/>
  <c r="L2215" i="1"/>
  <c r="L2214" i="1"/>
  <c r="L2213" i="1"/>
  <c r="L2211" i="1"/>
  <c r="L2210" i="1"/>
  <c r="L2208" i="1"/>
  <c r="L2206" i="1"/>
  <c r="L2205" i="1"/>
  <c r="L2204" i="1"/>
  <c r="L2203" i="1"/>
  <c r="L2202" i="1"/>
  <c r="L2201" i="1"/>
  <c r="L2200" i="1"/>
  <c r="L2199" i="1"/>
  <c r="L2198" i="1"/>
  <c r="L2197" i="1"/>
  <c r="L2196" i="1"/>
  <c r="L2195" i="1"/>
  <c r="L2194" i="1"/>
  <c r="L2193" i="1"/>
  <c r="L2192" i="1"/>
  <c r="L2191" i="1"/>
  <c r="L2190" i="1"/>
  <c r="L2188" i="1"/>
  <c r="L2187" i="1"/>
  <c r="L2186" i="1"/>
  <c r="L2184" i="1"/>
  <c r="L2183" i="1"/>
  <c r="L2182" i="1"/>
  <c r="L2180" i="1"/>
  <c r="L2179" i="1"/>
  <c r="L2178" i="1"/>
  <c r="L2177" i="1"/>
  <c r="L2176" i="1"/>
  <c r="L2175" i="1"/>
  <c r="L2174" i="1"/>
  <c r="L2173" i="1"/>
  <c r="L2172" i="1"/>
  <c r="L2171" i="1"/>
  <c r="L2169" i="1"/>
  <c r="L2167" i="1"/>
  <c r="L2166" i="1"/>
  <c r="L2165" i="1"/>
  <c r="L2164" i="1"/>
  <c r="L2163" i="1"/>
  <c r="L2162" i="1"/>
  <c r="L2160" i="1"/>
  <c r="L2159" i="1"/>
  <c r="L2158" i="1"/>
  <c r="L2157" i="1"/>
  <c r="L2155" i="1"/>
  <c r="L2154" i="1"/>
  <c r="L2152" i="1"/>
  <c r="L2151" i="1"/>
  <c r="L2150" i="1"/>
  <c r="L2149" i="1"/>
  <c r="L2148" i="1"/>
  <c r="L2146" i="1"/>
  <c r="L2145" i="1"/>
  <c r="L2144" i="1"/>
  <c r="L2143" i="1"/>
  <c r="L2142" i="1"/>
  <c r="L2141" i="1"/>
  <c r="L2140" i="1"/>
  <c r="L2139" i="1"/>
  <c r="L2138" i="1"/>
  <c r="L2137" i="1"/>
  <c r="L2136" i="1"/>
  <c r="L2135" i="1"/>
  <c r="L2134" i="1"/>
  <c r="L2133" i="1"/>
  <c r="L2132" i="1"/>
  <c r="L2131" i="1"/>
  <c r="L2130" i="1"/>
  <c r="L2129" i="1"/>
  <c r="L2128" i="1"/>
  <c r="L2126" i="1"/>
  <c r="L2125" i="1"/>
  <c r="L2124" i="1"/>
  <c r="L2122" i="1"/>
  <c r="L2121" i="1"/>
  <c r="L2120" i="1"/>
  <c r="L2119" i="1"/>
  <c r="L2118" i="1"/>
  <c r="L2117" i="1"/>
  <c r="L2116" i="1"/>
  <c r="L2115" i="1"/>
  <c r="L2114" i="1"/>
  <c r="L2113" i="1"/>
  <c r="L2111" i="1"/>
  <c r="L2110" i="1"/>
  <c r="L2109" i="1"/>
  <c r="L2108" i="1"/>
  <c r="L2107" i="1"/>
  <c r="L2106" i="1"/>
  <c r="L2105" i="1"/>
  <c r="L2104" i="1"/>
  <c r="L2103" i="1"/>
  <c r="L2102" i="1"/>
  <c r="L2101" i="1"/>
  <c r="L2100" i="1"/>
  <c r="L2099" i="1"/>
  <c r="L2098" i="1"/>
  <c r="L2097" i="1"/>
  <c r="L2096" i="1"/>
  <c r="L2095" i="1"/>
  <c r="L2093" i="1"/>
  <c r="L2091" i="1"/>
  <c r="L2090" i="1"/>
  <c r="L2089" i="1"/>
  <c r="L2088" i="1"/>
  <c r="L2087" i="1"/>
  <c r="L2086" i="1"/>
  <c r="L2085" i="1"/>
  <c r="L2084" i="1"/>
  <c r="L2083" i="1"/>
  <c r="L2082" i="1"/>
  <c r="L2081" i="1"/>
  <c r="L2080" i="1"/>
  <c r="L2079" i="1"/>
  <c r="L2077" i="1"/>
  <c r="L2076" i="1"/>
  <c r="N2075" i="1"/>
  <c r="L2075" i="1"/>
  <c r="N2074" i="1"/>
  <c r="L2074" i="1"/>
  <c r="N2073" i="1"/>
  <c r="L2073" i="1"/>
  <c r="N2072" i="1"/>
  <c r="L2072" i="1"/>
  <c r="N2071" i="1"/>
  <c r="L2071" i="1"/>
  <c r="N2070" i="1"/>
  <c r="L2070" i="1"/>
  <c r="N2069" i="1"/>
  <c r="L2069" i="1"/>
  <c r="N2068" i="1"/>
  <c r="L2068" i="1"/>
  <c r="L2067" i="1"/>
  <c r="L2066" i="1"/>
  <c r="L2065" i="1"/>
  <c r="L2064" i="1"/>
  <c r="L2063" i="1"/>
  <c r="L2062" i="1"/>
  <c r="L2061" i="1"/>
  <c r="L2060" i="1"/>
  <c r="L2059" i="1"/>
  <c r="L2058" i="1"/>
  <c r="L2057" i="1"/>
  <c r="L2056" i="1"/>
  <c r="L2055" i="1"/>
  <c r="L2054" i="1"/>
  <c r="L2053" i="1"/>
  <c r="L2052" i="1"/>
  <c r="L2051" i="1"/>
  <c r="L2050" i="1"/>
  <c r="L2049" i="1"/>
  <c r="L2048" i="1"/>
  <c r="L2047" i="1"/>
  <c r="L2046" i="1"/>
  <c r="L2045" i="1"/>
  <c r="L2044" i="1"/>
  <c r="L2043" i="1"/>
  <c r="L2042" i="1"/>
  <c r="L2041" i="1"/>
  <c r="L2010" i="1"/>
  <c r="L2009" i="1"/>
  <c r="L2008" i="1"/>
  <c r="L2007" i="1"/>
  <c r="L2003" i="1"/>
  <c r="L2002" i="1"/>
  <c r="L2001" i="1"/>
  <c r="L1999" i="1"/>
  <c r="L1997" i="1"/>
  <c r="L1996" i="1"/>
  <c r="L1995" i="1"/>
  <c r="L1994" i="1"/>
  <c r="L1993" i="1"/>
  <c r="L1992" i="1"/>
  <c r="L1991" i="1"/>
  <c r="L1990" i="1"/>
  <c r="L1989" i="1"/>
  <c r="L1988" i="1"/>
  <c r="L1987" i="1"/>
  <c r="L1986" i="1"/>
  <c r="L1985" i="1"/>
  <c r="L1984" i="1"/>
  <c r="L1983" i="1"/>
  <c r="L1982" i="1"/>
  <c r="L1981" i="1"/>
  <c r="L1980" i="1"/>
  <c r="L1979" i="1"/>
  <c r="L1978" i="1"/>
  <c r="L1977" i="1"/>
  <c r="L1976" i="1"/>
  <c r="L1975" i="1"/>
  <c r="L1974" i="1"/>
  <c r="L1973" i="1"/>
  <c r="L1972" i="1"/>
  <c r="L1971" i="1"/>
  <c r="L1970" i="1"/>
  <c r="L1969" i="1"/>
  <c r="L1968" i="1"/>
  <c r="L1966" i="1"/>
  <c r="L1964" i="1"/>
  <c r="L1963" i="1"/>
  <c r="L1961" i="1"/>
  <c r="L1960" i="1"/>
  <c r="L1959" i="1"/>
  <c r="L1958" i="1"/>
  <c r="L1957" i="1"/>
  <c r="L1956" i="1"/>
  <c r="N1048" i="1"/>
  <c r="L1048" i="1"/>
  <c r="N1047" i="1"/>
  <c r="L1047" i="1"/>
  <c r="N1046" i="1"/>
  <c r="L1046" i="1"/>
  <c r="N1045" i="1"/>
  <c r="L1045" i="1"/>
  <c r="N1044" i="1"/>
  <c r="L1044" i="1"/>
  <c r="N1043" i="1"/>
  <c r="L1043" i="1"/>
  <c r="N1042" i="1"/>
  <c r="L1042" i="1"/>
  <c r="N1041" i="1"/>
  <c r="L1041" i="1"/>
  <c r="N1040" i="1"/>
  <c r="L1040" i="1"/>
  <c r="N1039" i="1"/>
  <c r="L1039" i="1"/>
  <c r="N1038" i="1"/>
  <c r="L1038" i="1"/>
  <c r="N1037" i="1"/>
  <c r="L1037" i="1"/>
  <c r="N1036" i="1"/>
  <c r="L1036" i="1"/>
  <c r="N1035" i="1"/>
  <c r="L1035" i="1"/>
  <c r="N1034" i="1"/>
  <c r="L1034" i="1"/>
  <c r="N1033" i="1"/>
  <c r="L1033" i="1"/>
  <c r="N1032" i="1"/>
  <c r="L1032" i="1"/>
  <c r="N1031" i="1"/>
  <c r="L1031" i="1"/>
  <c r="N1030" i="1"/>
  <c r="L1030" i="1"/>
  <c r="N1029" i="1"/>
  <c r="L1029" i="1"/>
  <c r="N1028" i="1"/>
  <c r="L1028" i="1"/>
  <c r="N1027" i="1"/>
  <c r="L1027" i="1"/>
  <c r="N1026" i="1"/>
  <c r="L1026" i="1"/>
  <c r="N1025" i="1"/>
  <c r="L1025" i="1"/>
  <c r="N1024" i="1"/>
  <c r="L1024" i="1"/>
  <c r="N1023" i="1"/>
  <c r="L1023" i="1"/>
  <c r="N1022" i="1"/>
  <c r="L1022" i="1"/>
  <c r="N1021" i="1"/>
  <c r="L1021" i="1"/>
  <c r="N1020" i="1"/>
  <c r="L1020" i="1"/>
  <c r="N1019" i="1"/>
  <c r="L1019" i="1"/>
  <c r="N1018" i="1"/>
  <c r="L1018" i="1"/>
  <c r="N1017" i="1"/>
  <c r="L1017" i="1"/>
  <c r="N1016" i="1"/>
  <c r="L1016" i="1"/>
  <c r="N1015" i="1"/>
  <c r="L1015" i="1"/>
  <c r="N1014" i="1"/>
  <c r="L1014" i="1"/>
  <c r="N1013" i="1"/>
  <c r="L1013" i="1"/>
  <c r="N1012" i="1"/>
  <c r="L1012" i="1"/>
  <c r="N1011" i="1"/>
  <c r="L1011" i="1"/>
  <c r="N1010" i="1"/>
  <c r="L1010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O720" i="1"/>
  <c r="L720" i="1"/>
  <c r="O719" i="1"/>
  <c r="L719" i="1"/>
  <c r="O718" i="1"/>
  <c r="L718" i="1"/>
  <c r="O717" i="1"/>
  <c r="L717" i="1"/>
  <c r="L699" i="1"/>
  <c r="L698" i="1"/>
  <c r="L697" i="1"/>
  <c r="K695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2" i="1"/>
  <c r="L671" i="1"/>
  <c r="L670" i="1"/>
  <c r="L669" i="1"/>
  <c r="AO655" i="1"/>
  <c r="K652" i="1"/>
  <c r="K619" i="1"/>
  <c r="K618" i="1"/>
  <c r="K617" i="1"/>
  <c r="K616" i="1"/>
  <c r="K615" i="1"/>
  <c r="K612" i="1"/>
  <c r="L608" i="1"/>
  <c r="L607" i="1"/>
  <c r="T606" i="1"/>
  <c r="T605" i="1"/>
  <c r="T604" i="1"/>
  <c r="L604" i="1"/>
  <c r="L594" i="1"/>
  <c r="L584" i="1"/>
  <c r="L583" i="1"/>
  <c r="AI498" i="1"/>
  <c r="AI497" i="1"/>
  <c r="AI496" i="1"/>
  <c r="AI495" i="1"/>
  <c r="AI494" i="1"/>
  <c r="AI493" i="1"/>
  <c r="AI492" i="1"/>
  <c r="AI491" i="1"/>
  <c r="AI490" i="1"/>
  <c r="AI489" i="1"/>
  <c r="AI453" i="1"/>
  <c r="AI452" i="1"/>
  <c r="AI451" i="1"/>
  <c r="AI450" i="1"/>
  <c r="AI449" i="1"/>
  <c r="AI448" i="1"/>
  <c r="O447" i="1"/>
  <c r="L447" i="1"/>
  <c r="AI446" i="1"/>
  <c r="L446" i="1"/>
  <c r="AI445" i="1"/>
  <c r="L445" i="1"/>
  <c r="AI444" i="1"/>
  <c r="L444" i="1"/>
  <c r="AI443" i="1"/>
  <c r="L443" i="1"/>
  <c r="AI442" i="1"/>
  <c r="L442" i="1"/>
  <c r="AI441" i="1"/>
  <c r="L441" i="1"/>
  <c r="AI440" i="1"/>
  <c r="L440" i="1"/>
  <c r="AI439" i="1"/>
  <c r="L439" i="1"/>
  <c r="AI438" i="1"/>
  <c r="L438" i="1"/>
  <c r="AI437" i="1"/>
  <c r="L437" i="1"/>
  <c r="AI436" i="1"/>
  <c r="L436" i="1"/>
  <c r="AI435" i="1"/>
  <c r="L435" i="1"/>
  <c r="AI434" i="1"/>
  <c r="L434" i="1"/>
  <c r="AI433" i="1"/>
  <c r="L433" i="1"/>
  <c r="AI432" i="1"/>
  <c r="L432" i="1"/>
  <c r="AI431" i="1"/>
  <c r="L431" i="1"/>
  <c r="AI430" i="1"/>
  <c r="L430" i="1"/>
  <c r="AI429" i="1"/>
  <c r="L429" i="1"/>
  <c r="AI428" i="1"/>
  <c r="L428" i="1"/>
  <c r="AI427" i="1"/>
  <c r="L427" i="1"/>
  <c r="L426" i="1"/>
  <c r="N425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</calcChain>
</file>

<file path=xl/sharedStrings.xml><?xml version="1.0" encoding="utf-8"?>
<sst xmlns="http://schemas.openxmlformats.org/spreadsheetml/2006/main" count="3425" uniqueCount="2038">
  <si>
    <t>文献序号</t>
  </si>
  <si>
    <t>备注</t>
  </si>
  <si>
    <t>文献来源期刊</t>
  </si>
  <si>
    <t>作者信息</t>
  </si>
  <si>
    <t>水灰比</t>
  </si>
  <si>
    <t>渗透系数</t>
  </si>
  <si>
    <t>C35</t>
  </si>
  <si>
    <t>A modified colorimetric method to determine the
chloride profile from the ponding test</t>
  </si>
  <si>
    <t>Chung-Chia Yanga、
  Chih-Hsin Liang</t>
  </si>
  <si>
    <t>C45</t>
  </si>
  <si>
    <t>C55</t>
  </si>
  <si>
    <t>C65</t>
  </si>
  <si>
    <t>F35</t>
  </si>
  <si>
    <t>F45</t>
  </si>
  <si>
    <t>F55</t>
  </si>
  <si>
    <t>F65</t>
  </si>
  <si>
    <t>S35</t>
  </si>
  <si>
    <t>S45</t>
  </si>
  <si>
    <t>S55</t>
  </si>
  <si>
    <t>S65</t>
  </si>
  <si>
    <t>SF35</t>
  </si>
  <si>
    <t>SF45</t>
  </si>
  <si>
    <t>SF55</t>
  </si>
  <si>
    <t>SF65</t>
  </si>
  <si>
    <t>plain</t>
  </si>
  <si>
    <t>Strength and Transport Properties 
of Concretes Modified with Coarse 
Limestone Powder to Compensate 
for Dilution Effects</t>
  </si>
  <si>
    <t>Narayanan Neithalath and Hieu T. Cam</t>
  </si>
  <si>
    <t>10%LS</t>
  </si>
  <si>
    <t>15%LS</t>
  </si>
  <si>
    <r>
      <rPr>
        <sz val="8"/>
        <color rgb="FF231F20"/>
        <rFont val="Times-Roman"/>
        <family val="1"/>
      </rPr>
      <t>10%LS</t>
    </r>
    <r>
      <rPr>
        <sz val="8"/>
        <color rgb="FF231F20"/>
        <rFont val="SymbolStd"/>
        <family val="1"/>
      </rPr>
      <t>+</t>
    </r>
    <r>
      <rPr>
        <sz val="8"/>
        <color rgb="FF231F20"/>
        <rFont val="Times-Roman"/>
        <family val="1"/>
      </rPr>
      <t>5%SF</t>
    </r>
  </si>
  <si>
    <r>
      <rPr>
        <sz val="8"/>
        <color rgb="FF231F20"/>
        <rFont val="Times-Roman"/>
        <family val="1"/>
      </rPr>
      <t>15%LS</t>
    </r>
    <r>
      <rPr>
        <sz val="8"/>
        <color rgb="FF231F20"/>
        <rFont val="SymbolStd"/>
        <family val="1"/>
      </rPr>
      <t>+</t>
    </r>
    <r>
      <rPr>
        <sz val="8"/>
        <color rgb="FF231F20"/>
        <rFont val="Times-Roman"/>
        <family val="1"/>
      </rPr>
      <t>5%SF</t>
    </r>
  </si>
  <si>
    <t>B6</t>
  </si>
  <si>
    <t>Chloride Binding Isotherm from Migration and 
Diffusion Tests</t>
  </si>
  <si>
    <t>YUAN Qiang1
, DENG Dehua1
, SHI Caijun2, De Schutter Geert</t>
  </si>
  <si>
    <t>B48</t>
  </si>
  <si>
    <t>B35</t>
  </si>
  <si>
    <t>FA6</t>
  </si>
  <si>
    <t>FA48</t>
  </si>
  <si>
    <t>FA35</t>
  </si>
  <si>
    <t>SL6</t>
  </si>
  <si>
    <t>SL48</t>
  </si>
  <si>
    <t>SL35</t>
  </si>
  <si>
    <t>SF6</t>
  </si>
  <si>
    <t>SF48</t>
  </si>
  <si>
    <t>Control</t>
  </si>
  <si>
    <t>Mechanical and durability properties of ternary concretes containing silica fume
and low reactivity blast furnace slag</t>
  </si>
  <si>
    <t>Ali Reza Bagheri 
, Hamed Zanganeh, Mohamad Mehdi Moalemi</t>
  </si>
  <si>
    <t>SF-2.5</t>
  </si>
  <si>
    <t>SF-5</t>
  </si>
  <si>
    <t>SF-7.5</t>
  </si>
  <si>
    <t>SF-10</t>
  </si>
  <si>
    <t>SL15</t>
  </si>
  <si>
    <t>SL30</t>
  </si>
  <si>
    <t>SL50</t>
  </si>
  <si>
    <t>SL15-SF2.5</t>
  </si>
  <si>
    <t>SL15-SF5</t>
  </si>
  <si>
    <t>SL15-SF7.5</t>
  </si>
  <si>
    <t>SL30-SF2.5</t>
  </si>
  <si>
    <t>SL30-SF5</t>
  </si>
  <si>
    <t>SL30-SF7.5</t>
  </si>
  <si>
    <t>SL50-SF2.5</t>
  </si>
  <si>
    <t>SL50-SF5</t>
  </si>
  <si>
    <t>SL50-SF7.5</t>
  </si>
  <si>
    <t>HLIA0</t>
  </si>
  <si>
    <t>Durability and cementing efficiency of fly ash in concretes</t>
  </si>
  <si>
    <t>Diego Fernando Aponte, Marilda Barra, Enric Vàzquez</t>
  </si>
  <si>
    <t>HLIA25</t>
  </si>
  <si>
    <t>HLIA43</t>
  </si>
  <si>
    <t>HLIIA0</t>
  </si>
  <si>
    <t>HLIIA25</t>
  </si>
  <si>
    <t>HLIIA43</t>
  </si>
  <si>
    <t>HLIIIA0</t>
  </si>
  <si>
    <t>HLIIIA25</t>
  </si>
  <si>
    <t>HLIIIA43</t>
  </si>
  <si>
    <t>HLIB0</t>
  </si>
  <si>
    <t>HLIB25</t>
  </si>
  <si>
    <t>HLIB43</t>
  </si>
  <si>
    <t>HLIIB0</t>
  </si>
  <si>
    <t>HLIIB25</t>
  </si>
  <si>
    <t>HLIIB43</t>
  </si>
  <si>
    <t>HLIIIB0</t>
  </si>
  <si>
    <t>HLIIIB25</t>
  </si>
  <si>
    <t>HLIIIB43</t>
  </si>
  <si>
    <t>HMIA0</t>
  </si>
  <si>
    <t>HMIA25</t>
  </si>
  <si>
    <t>HMIA43</t>
  </si>
  <si>
    <t>HMIIA0</t>
  </si>
  <si>
    <t>HMIIA25</t>
  </si>
  <si>
    <t>HMIIA43</t>
  </si>
  <si>
    <t>HMIIIA0</t>
  </si>
  <si>
    <t>HMIIIA25</t>
  </si>
  <si>
    <t>HMIIIA43</t>
  </si>
  <si>
    <t>HMIB0</t>
  </si>
  <si>
    <t>HMIB25</t>
  </si>
  <si>
    <t>HMIB43</t>
  </si>
  <si>
    <t>HMIIB0</t>
  </si>
  <si>
    <t>HMIIB25</t>
  </si>
  <si>
    <t>HMIIB43</t>
  </si>
  <si>
    <t>HMIIIB0</t>
  </si>
  <si>
    <t>HMIIIB25</t>
  </si>
  <si>
    <t>HMIIIB43</t>
  </si>
  <si>
    <t>Plain</t>
  </si>
  <si>
    <t>Electrically driven chloride ion transport in blended binder concretes:
Insights from experiments and numerical simulations</t>
  </si>
  <si>
    <t>LS20</t>
  </si>
  <si>
    <t>FA20</t>
  </si>
  <si>
    <t>LS10FA10</t>
  </si>
  <si>
    <t>LS35</t>
  </si>
  <si>
    <t>LS10FA25</t>
  </si>
  <si>
    <t>LS20FA15</t>
  </si>
  <si>
    <t>Electrical impedance analysis based quantification of microstructural changes in
concretes due to non-steady state chloride migration</t>
  </si>
  <si>
    <t>Jitendra Jaina, Narayanan Neithalath</t>
  </si>
  <si>
    <t>FA10</t>
  </si>
  <si>
    <t>SF9</t>
  </si>
  <si>
    <t>HP-CC</t>
  </si>
  <si>
    <t>Mechanical and durability properties of high performance concretes containing
supplementary cementitious materials</t>
  </si>
  <si>
    <t>A. Elahi, P.A.M. Basheer, S.V. Nanukuttan, Q.U.Z. Khan</t>
  </si>
  <si>
    <t>HP-SF7.5</t>
  </si>
  <si>
    <t>HP-SF15</t>
  </si>
  <si>
    <t>HP-BS50</t>
  </si>
  <si>
    <t>HP-BS70</t>
  </si>
  <si>
    <t>HP-SF+BS50</t>
  </si>
  <si>
    <t>HP-FA20</t>
  </si>
  <si>
    <t>HP-FA40</t>
  </si>
  <si>
    <t>HP-SF+FA20</t>
  </si>
  <si>
    <t>HP-SF+FA40</t>
  </si>
  <si>
    <t>Ref1</t>
  </si>
  <si>
    <t>Mechanical and durability properties of concretes containing paper-mill
residuals and fly ash</t>
  </si>
  <si>
    <t>Bashar S.Mohammed, Ong Chuan Fang</t>
  </si>
  <si>
    <t>N1</t>
  </si>
  <si>
    <t>N2</t>
  </si>
  <si>
    <t>N3</t>
  </si>
  <si>
    <t>N4</t>
  </si>
  <si>
    <t>N5</t>
  </si>
  <si>
    <t>N6</t>
  </si>
  <si>
    <t>Ref2</t>
  </si>
  <si>
    <t>S1</t>
  </si>
  <si>
    <t>S2</t>
  </si>
  <si>
    <t>S3</t>
  </si>
  <si>
    <t>S4</t>
  </si>
  <si>
    <t>S5</t>
  </si>
  <si>
    <t>S6</t>
  </si>
  <si>
    <t>FA30</t>
  </si>
  <si>
    <t>FA40</t>
  </si>
  <si>
    <t>FA50</t>
  </si>
  <si>
    <t>FA60</t>
  </si>
  <si>
    <t>cement</t>
  </si>
  <si>
    <t>Comparisons of instantaneous chloride diffusion coefficients determined
by RCM method and chloride natural diffusion test</t>
  </si>
  <si>
    <t>Yuanzhan Wang, Kun Fu</t>
  </si>
  <si>
    <t>M1</t>
  </si>
  <si>
    <t>Transport properties based multi-objective mix
proportioning optimization of high performance
concretes</t>
  </si>
  <si>
    <t>Erdogan Ozbay • Mehmet Gesoglu •
Erhan Guneyisi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</si>
  <si>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</si>
  <si>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</si>
  <si>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</si>
  <si>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</si>
  <si>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</si>
  <si>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</si>
  <si>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</si>
  <si>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</si>
  <si>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</si>
  <si>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</si>
  <si>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</si>
  <si>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</si>
  <si>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</si>
  <si>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</si>
  <si>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</si>
  <si>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</si>
  <si>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</si>
  <si>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C</t>
  </si>
  <si>
    <t>Hydration mechanism of composite binders containing blast
furnace ferronickel slag at different curing temperatures</t>
  </si>
  <si>
    <t>Jianwei Sun• Zhe Wang• Zhonghui Chen</t>
  </si>
  <si>
    <t>BF-15</t>
  </si>
  <si>
    <t>BF-30</t>
  </si>
  <si>
    <t>BF-45</t>
  </si>
  <si>
    <t>QZ-15</t>
  </si>
  <si>
    <t>QZ-30</t>
  </si>
  <si>
    <t>QZ-45</t>
  </si>
  <si>
    <t>PC</t>
  </si>
  <si>
    <t>Compressive strength and durability properties of high volume fly ash
(HVFA) concretes containing ultrafine fly ash (UFFA)</t>
  </si>
  <si>
    <t>Faiz U.A. Shaikh, Steve W.M. Supit</t>
  </si>
  <si>
    <t>UFFA8</t>
  </si>
  <si>
    <t>UFFA12</t>
  </si>
  <si>
    <t>FA32.UFFA8</t>
  </si>
  <si>
    <t>FA52.UFFA8</t>
  </si>
  <si>
    <t>Curing optimization for strength and durability of silica fume and fuel</t>
  </si>
  <si>
    <t>M.I. Khan,Y.M. Abbas</t>
  </si>
  <si>
    <t>C80-FA20</t>
  </si>
  <si>
    <t>ash concretes under hot weather conditions</t>
  </si>
  <si>
    <t>C70-FA30</t>
  </si>
  <si>
    <t>C95-SF05</t>
  </si>
  <si>
    <t>C90-SF10</t>
  </si>
  <si>
    <t>C75-FA20-SF05</t>
  </si>
  <si>
    <t>C70-FA20-SF10</t>
  </si>
  <si>
    <t>C65-FA30-SF05</t>
  </si>
  <si>
    <t>C60-FA30-SF10</t>
  </si>
  <si>
    <t>1 0</t>
  </si>
  <si>
    <t>Performance evaluation of concretes having different supplementary
cementitious material dosages belonging to different strength ranges</t>
  </si>
  <si>
    <t>B.S. Dhanya，</t>
  </si>
  <si>
    <t>2 30% Slag A</t>
  </si>
  <si>
    <t>3 30% Slag B</t>
  </si>
  <si>
    <t>4 30% Class F fly ash</t>
  </si>
  <si>
    <t>5 0</t>
  </si>
  <si>
    <t>6 15% Slag A</t>
  </si>
  <si>
    <t>7 15% Slag B</t>
  </si>
  <si>
    <t>8 15% Class F fly ash</t>
  </si>
  <si>
    <t>9 15% Class C fly ash</t>
  </si>
  <si>
    <t>10 0</t>
  </si>
  <si>
    <t>11 15% Slag A</t>
  </si>
  <si>
    <t>12 15% Slag B</t>
  </si>
  <si>
    <t>13 15% Class F fly ash</t>
  </si>
  <si>
    <t>14 15% Class C fly ash</t>
  </si>
  <si>
    <t>15 0</t>
  </si>
  <si>
    <t>16 15% Slag A</t>
  </si>
  <si>
    <t>17 15% Slag B</t>
  </si>
  <si>
    <t>18 30% Slag B</t>
  </si>
  <si>
    <t>19 50% Slag B</t>
  </si>
  <si>
    <t>20 15% Class F fly ash</t>
  </si>
  <si>
    <t>21 30% Class F fly ash</t>
  </si>
  <si>
    <t>22 50% Class F fly ash</t>
  </si>
  <si>
    <t>23 15% Class C fly ash</t>
  </si>
  <si>
    <t>24 30% Class C fly ash</t>
  </si>
  <si>
    <t>25 0</t>
  </si>
  <si>
    <t>26 15% Slag B</t>
  </si>
  <si>
    <t>27 30% Slag B</t>
  </si>
  <si>
    <t>28 50% Slag B</t>
  </si>
  <si>
    <t>29 15% Class F fly ash</t>
  </si>
  <si>
    <t>30 30% Class F fly ash</t>
  </si>
  <si>
    <t>31 50% Class F fly ash</t>
  </si>
  <si>
    <t>32 0</t>
  </si>
  <si>
    <t>33 0</t>
  </si>
  <si>
    <t>34 0</t>
  </si>
  <si>
    <t>35 0</t>
  </si>
  <si>
    <t>36 0</t>
  </si>
  <si>
    <t>37 0</t>
  </si>
  <si>
    <t>38 0</t>
  </si>
  <si>
    <t>Grey target decision analysis of optimum mixing ratio of LWAS based on
the comprehensive performance</t>
  </si>
  <si>
    <t xml:space="preserve">Hesong Jin,Haiyan Xu,Shiyu Yang </t>
  </si>
  <si>
    <t>S7</t>
  </si>
  <si>
    <t>S8</t>
  </si>
  <si>
    <t>S9</t>
  </si>
  <si>
    <t>CEM I 42.5</t>
  </si>
  <si>
    <t>Examining the electrical properties of plain and blended cement concretes:</t>
  </si>
  <si>
    <t>Erhan Güneyisi</t>
  </si>
  <si>
    <t>Relationship between charge passed and initial current</t>
  </si>
  <si>
    <t>, Turan Özturan, Mehmet Gesog˘lu</t>
  </si>
  <si>
    <t>CEM I/SR 32.5</t>
  </si>
  <si>
    <t>CEM II/A-M 42.5</t>
  </si>
  <si>
    <t>CEM II/B-M 42.5</t>
  </si>
  <si>
    <t>CEM II/B-M 32.5a</t>
  </si>
  <si>
    <t>CEM II/B-M 32.5b</t>
  </si>
  <si>
    <t>CEM III/A 42.5</t>
  </si>
  <si>
    <t>CEM V/A 42.5</t>
  </si>
  <si>
    <t>CC-REF</t>
  </si>
  <si>
    <t>Experimental characterization of binary and ternary blended-cement
concretes containing ultrafine residual rice husk and sugar cane bagasse ashes</t>
  </si>
  <si>
    <t>G.C. Cordeiro</t>
  </si>
  <si>
    <t>HS-REF</t>
  </si>
  <si>
    <t>H28</t>
  </si>
  <si>
    <t>Effect of curing environments on strength, porosity and chloride ingress
resistance of blast furnace slag cement concretes: A construction site study</t>
  </si>
  <si>
    <t xml:space="preserve">How-Ji Chen,Shao-Siang Huang,Chao-Wei Tang,M.A.Malek </t>
  </si>
  <si>
    <t>HS34</t>
  </si>
  <si>
    <t>H34</t>
  </si>
  <si>
    <t>O28</t>
  </si>
  <si>
    <t>OS34</t>
  </si>
  <si>
    <t>O34</t>
  </si>
  <si>
    <t>Investigation on micronized biomass silica as a sustainable material</t>
  </si>
  <si>
    <t>J. Prameetthaa, B.H. Bharatkumar</t>
  </si>
  <si>
    <t>CTL0.5</t>
  </si>
  <si>
    <t>Studying effects of low-reactivity GGBFS on chloride
resistance of conventional and high strength concretes</t>
  </si>
  <si>
    <t>A. A. Ramezanianpour . A. Kazemian . M. A. Moghaddam .
F. Moodi . A. M. Ramezanianpour</t>
  </si>
  <si>
    <t>CTL0.4</t>
  </si>
  <si>
    <t>CTL0.35</t>
  </si>
  <si>
    <t>S1-0.5(20)</t>
  </si>
  <si>
    <t>S1-0.4(20)</t>
  </si>
  <si>
    <t>S1-0.35(20)</t>
  </si>
  <si>
    <t>S2-0.5(20)</t>
  </si>
  <si>
    <t>Investigation of SCC characterizations
incorporating supplementary cementitious
materials</t>
  </si>
  <si>
    <t>LP10NT1</t>
  </si>
  <si>
    <t>LP20NT1</t>
  </si>
  <si>
    <t>LP30NT1</t>
  </si>
  <si>
    <t>LP10NT5</t>
  </si>
  <si>
    <t>LP20NT5</t>
  </si>
  <si>
    <t>LP30NT5</t>
  </si>
  <si>
    <t>Effect of fly ash and repeated loading on diffusion coefficient in chloride
migration test</t>
  </si>
  <si>
    <t>Wu-man Zhang</t>
  </si>
  <si>
    <t>F20</t>
  </si>
  <si>
    <t>F30</t>
  </si>
  <si>
    <t>F40</t>
  </si>
  <si>
    <t>Comparing the performance of fine fly ash and silica fume in enhancing
the properties of concretes containing fly ash</t>
  </si>
  <si>
    <t>Alireza Bagheri, Hamed Zanganeh, Hadi Alizadeh</t>
  </si>
  <si>
    <t>SF2.5</t>
  </si>
  <si>
    <t>SF5</t>
  </si>
  <si>
    <t>SF7.5</t>
  </si>
  <si>
    <t>SF210</t>
  </si>
  <si>
    <t>FFA7.5</t>
  </si>
  <si>
    <t>FFA15</t>
  </si>
  <si>
    <t>FA15</t>
  </si>
  <si>
    <t>FA15-SF2.5</t>
  </si>
  <si>
    <t>FA15-SF5</t>
  </si>
  <si>
    <t>FA15-SF7.5</t>
  </si>
  <si>
    <t>FA30-SF2.5</t>
  </si>
  <si>
    <t>FA30-SF5</t>
  </si>
  <si>
    <t>FA30-SF7.5</t>
  </si>
  <si>
    <t>FA15FFA7.5</t>
  </si>
  <si>
    <t>FA15FFA15</t>
  </si>
  <si>
    <t>FA30FFA7.5</t>
  </si>
  <si>
    <t>FA30FFA15</t>
  </si>
  <si>
    <t>Influence of steam curing on the properties of concretes
incorporating metakaolin and silica fume</t>
  </si>
  <si>
    <t>Mehmet Gesog˘lu</t>
  </si>
  <si>
    <t>water curing</t>
  </si>
  <si>
    <t>steam curing</t>
  </si>
  <si>
    <t>The soundness of steel slag with different free CaO and MgO contents</t>
  </si>
  <si>
    <t>Qiang Wang, Dengquan Wang, Shiyu Zhuang</t>
  </si>
  <si>
    <t>LC</t>
  </si>
  <si>
    <t>RCC1</t>
  </si>
  <si>
    <t>Transport properties of high volume fly ash roller compacted concrete</t>
  </si>
  <si>
    <t>Amarnath Yerramal,K.Ganesh Babu</t>
  </si>
  <si>
    <t>RCC2</t>
  </si>
  <si>
    <t>RCC3</t>
  </si>
  <si>
    <t>RCC4</t>
  </si>
  <si>
    <t>RCC5</t>
  </si>
  <si>
    <t>RCC6</t>
  </si>
  <si>
    <t>FA-C</t>
  </si>
  <si>
    <t>Simulation of chloride diffusion in fly ash and limestone-calcined clay
cement (LC 3 ) concretes and the influence of damage on service-life</t>
  </si>
  <si>
    <t>Pu Yan，Yuvaraj Dhandapani, Manu Santhanam,Narayanan Neithalath</t>
  </si>
  <si>
    <r>
      <rPr>
        <sz val="11"/>
        <color theme="1"/>
        <rFont val="宋体"/>
        <family val="3"/>
        <charset val="134"/>
        <scheme val="minor"/>
      </rPr>
      <t>LC</t>
    </r>
    <r>
      <rPr>
        <vertAlign val="superscript"/>
        <sz val="11"/>
        <color theme="1"/>
        <rFont val="宋体"/>
        <family val="3"/>
        <charset val="134"/>
        <scheme val="minor"/>
      </rPr>
      <t>3</t>
    </r>
    <r>
      <rPr>
        <sz val="11"/>
        <color theme="1"/>
        <rFont val="宋体"/>
        <family val="3"/>
        <charset val="134"/>
        <scheme val="minor"/>
      </rPr>
      <t>-C</t>
    </r>
  </si>
  <si>
    <t>OPC-30</t>
  </si>
  <si>
    <t>OPC-50</t>
  </si>
  <si>
    <t>FA-50</t>
  </si>
  <si>
    <r>
      <rPr>
        <sz val="11"/>
        <color theme="1"/>
        <rFont val="宋体"/>
        <family val="3"/>
        <charset val="134"/>
        <scheme val="minor"/>
      </rPr>
      <t>LC</t>
    </r>
    <r>
      <rPr>
        <vertAlign val="superscript"/>
        <sz val="11"/>
        <color theme="1"/>
        <rFont val="宋体"/>
        <family val="3"/>
        <charset val="134"/>
        <scheme val="minor"/>
      </rPr>
      <t>3</t>
    </r>
    <r>
      <rPr>
        <sz val="11"/>
        <color theme="1"/>
        <rFont val="宋体"/>
        <family val="3"/>
        <charset val="134"/>
        <scheme val="minor"/>
      </rPr>
      <t>-50</t>
    </r>
  </si>
  <si>
    <t>OPC</t>
  </si>
  <si>
    <t>Determination of the transport properties of a
blended concrete from its electrical properties
measured during a migration test</t>
  </si>
  <si>
    <t>J. Lizarazo-Marriaga，P. Claisse</t>
  </si>
  <si>
    <t>10%PFA</t>
  </si>
  <si>
    <t>20%PFA</t>
  </si>
  <si>
    <t>30%PFA</t>
  </si>
  <si>
    <t>10%GGBS</t>
  </si>
  <si>
    <t>30%GGBS</t>
  </si>
  <si>
    <t>50%GGBS</t>
  </si>
  <si>
    <t>Ref</t>
  </si>
  <si>
    <t>Effect of very early age exposure on chloride ingress and service life
performance of binary and ternary concretes</t>
  </si>
  <si>
    <t>Alireza Bagheri, Abbas Ajam, Hamed Zanganeh</t>
  </si>
  <si>
    <t>SF10</t>
  </si>
  <si>
    <t>SF5FA15</t>
  </si>
  <si>
    <t>CRTL</t>
  </si>
  <si>
    <t>Evaluation of Powdered Scoria Rocks from Various</t>
  </si>
  <si>
    <t>5SF</t>
  </si>
  <si>
    <t>Volcanic Lava Fields as Cementitious Material</t>
  </si>
  <si>
    <t>20GS</t>
  </si>
  <si>
    <t>NC4</t>
  </si>
  <si>
    <t>Electrochemical impedance behavior and transport properties of silica fume contained concrete</t>
  </si>
  <si>
    <t xml:space="preserve">Sobhani, Jafar (1); Najimi, Meysam (2) </t>
  </si>
  <si>
    <t>SC4</t>
  </si>
  <si>
    <t>NC5</t>
  </si>
  <si>
    <t>SC5</t>
  </si>
  <si>
    <t>N-C</t>
  </si>
  <si>
    <t>Effects of different composite mineral admixtures on the early hydration and long-term properties of cement-based materials: A comparative study</t>
  </si>
  <si>
    <t xml:space="preserve">Sun, Jianwei (1); Zhang, Peng (2) </t>
  </si>
  <si>
    <t>N-GF</t>
  </si>
  <si>
    <t>N-GL</t>
  </si>
  <si>
    <t>N-FL</t>
  </si>
  <si>
    <t>H-C</t>
  </si>
  <si>
    <t>H-GF</t>
  </si>
  <si>
    <t>H-GL</t>
  </si>
  <si>
    <t>H-FL</t>
  </si>
  <si>
    <t>CT</t>
  </si>
  <si>
    <t>Utilization of bagasse ash in high-strength concrete</t>
  </si>
  <si>
    <t xml:space="preserve">Rukzon, Sumrerng (1); Chindaprasirt, Prinya (2) </t>
  </si>
  <si>
    <t>无水泥、粉煤灰、矿渣化学组成</t>
  </si>
  <si>
    <t>Effect of external loads on chloride diffusion coefficient of concrete with fly ash and blast furnace slag</t>
  </si>
  <si>
    <t xml:space="preserve">Hongming, Li (1); Jin, Wu (1); Yongji, Song (1); Zhe, Wang (1) </t>
  </si>
  <si>
    <t>SCC1</t>
  </si>
  <si>
    <t>On the time dependency of the chloride migration coefficient in concrete</t>
  </si>
  <si>
    <t xml:space="preserve">Audenaert, K. (1); Yuan, Q. (1, 2); De Schutter, G. (1) </t>
  </si>
  <si>
    <t>SCC2</t>
  </si>
  <si>
    <t>SCC3</t>
  </si>
  <si>
    <t>SCC4</t>
  </si>
  <si>
    <t>SCC5</t>
  </si>
  <si>
    <t>SCC6</t>
  </si>
  <si>
    <t>SCC7</t>
  </si>
  <si>
    <t>SCC8</t>
  </si>
  <si>
    <t>SCC9</t>
  </si>
  <si>
    <t>SCC10</t>
  </si>
  <si>
    <t>SCC11</t>
  </si>
  <si>
    <t>SCC12</t>
  </si>
  <si>
    <t>SCC13</t>
  </si>
  <si>
    <t>SCC14</t>
  </si>
  <si>
    <t>SCC15</t>
  </si>
  <si>
    <t>SCC16</t>
  </si>
  <si>
    <t>TC1</t>
  </si>
  <si>
    <t>TC2</t>
  </si>
  <si>
    <t>TC3</t>
  </si>
  <si>
    <t>TC4</t>
  </si>
  <si>
    <t>PSC</t>
  </si>
  <si>
    <t>Properties of supersulphated phosphogysumslag cement (SSC) concrete</t>
  </si>
  <si>
    <t xml:space="preserve">Ding, Sha (1); Shui, Zhonghe (1); Chen, Wei (1); Lu, Jianxin (1); Tian, Sufang (1) </t>
  </si>
  <si>
    <t>Cal</t>
  </si>
  <si>
    <t>Anti-corrosion performance and microstructure analysis on a marine concrete utilizing coal combustion byproducts and blast furnace slag</t>
  </si>
  <si>
    <t xml:space="preserve">Minagawa, H. ; Nakamura, E. ; Kawaai, K. ; Miyazato, S. ; Kato, Y. ; Yamaguchi, T. </t>
  </si>
  <si>
    <t>Ha1</t>
  </si>
  <si>
    <t>Ha2</t>
  </si>
  <si>
    <t>Ha3</t>
  </si>
  <si>
    <t>H4</t>
  </si>
  <si>
    <t>H5</t>
  </si>
  <si>
    <t>P4500</t>
  </si>
  <si>
    <t>Effects of calcined perlite powder as a SCM on the strength and permeability of concrete</t>
  </si>
  <si>
    <t xml:space="preserve">Ramezanianpour, A.A. (1); Motahari Karein, S. Mahmoud (2); Vosoughi, Payam (2); Pilvar, Amirreza (2); Isapour, Soroush (3); Moodi, Faramarz (1) </t>
  </si>
  <si>
    <t>P3500</t>
  </si>
  <si>
    <t>A30-00</t>
  </si>
  <si>
    <t>Effect of silica forms in rice husk ash on the properties of concrete</t>
  </si>
  <si>
    <t xml:space="preserve">Bui, Le Anh-Tuan (1); Chen, Chun-Tsun (1); Hwang, Chao-Lung (1); Wu, Wei-Sheng (1) </t>
  </si>
  <si>
    <t>A1</t>
  </si>
  <si>
    <t>Influence of binder composition and concrete pore structure on chloride diffusion coefficient in concrete</t>
  </si>
  <si>
    <t xml:space="preserve">Li, Pengping (1); Su, Dagen (1); Wang, Shengnian (2); Fan, Zhihong (1, 2) </t>
  </si>
  <si>
    <t>A2</t>
  </si>
  <si>
    <t>A3</t>
  </si>
  <si>
    <t>A4</t>
  </si>
  <si>
    <t>A5</t>
  </si>
  <si>
    <t>REF1</t>
  </si>
  <si>
    <t>Fresh, mechanical, and durability characteristics of self-consolidating concrete incorporating volcanic ash</t>
  </si>
  <si>
    <t xml:space="preserve">Hossain, K.M.A. (1); Lachemi, M. (2) </t>
  </si>
  <si>
    <t>REF2</t>
  </si>
  <si>
    <t>REF3</t>
  </si>
  <si>
    <t>Properties of self-compacting-concrete containing fly ash subjected to elevated temperatures</t>
  </si>
  <si>
    <t xml:space="preserve">Pathak, Neelam (1); Siddique, Rafat (1) </t>
  </si>
  <si>
    <t>R04</t>
  </si>
  <si>
    <t>New perspective of service life prediction of fly ash concrete</t>
  </si>
  <si>
    <t xml:space="preserve">Yu, Zhuqing (1); Ye, Guang (1, 2) </t>
  </si>
  <si>
    <t>FA3004</t>
  </si>
  <si>
    <t>FA3005</t>
  </si>
  <si>
    <t>FA3006</t>
  </si>
  <si>
    <t>FA5004</t>
  </si>
  <si>
    <t>FA5005</t>
  </si>
  <si>
    <t>CC1</t>
  </si>
  <si>
    <t>High temperature performance of self-compacting high-volume fly ash concrete mixes</t>
  </si>
  <si>
    <t xml:space="preserve">Amrutha (1); Nayak, Gopinatha (1); Narasimhan, Mattur C. (1); Rajeeva, S.V. (2) </t>
  </si>
  <si>
    <t>CC2</t>
  </si>
  <si>
    <t>SCFA</t>
  </si>
  <si>
    <t>SCSF</t>
  </si>
  <si>
    <t>SCGGBS</t>
  </si>
  <si>
    <t>C-0.35-0</t>
  </si>
  <si>
    <t>Adding limestone fines as cementitious paste replacement to improve tensile strength, stiffness and durability of concrete</t>
  </si>
  <si>
    <t xml:space="preserve">Li, Leo G. (1); Kwan, Albert K.H. (2) </t>
  </si>
  <si>
    <t>C-0.35-4</t>
  </si>
  <si>
    <t>C-0.35-8</t>
  </si>
  <si>
    <t>C-0.40-0</t>
  </si>
  <si>
    <t>C-0.40-4</t>
  </si>
  <si>
    <t>C-0.40-8</t>
  </si>
  <si>
    <t>C-0.45-0</t>
  </si>
  <si>
    <t>C-0.45-4</t>
  </si>
  <si>
    <t>C-0.45-8</t>
  </si>
  <si>
    <t>C-0.50-0</t>
  </si>
  <si>
    <t>C-0.50-4</t>
  </si>
  <si>
    <t>C-0.50-8</t>
  </si>
  <si>
    <t>C-0.55-0</t>
  </si>
  <si>
    <t>C-0.55-4</t>
  </si>
  <si>
    <t>C-0.55-8</t>
  </si>
  <si>
    <t>C-0.55-12</t>
  </si>
  <si>
    <t>C-0.60-0</t>
  </si>
  <si>
    <t>C-0.60-4</t>
  </si>
  <si>
    <t>C-0.60-8</t>
  </si>
  <si>
    <t>C-0.60-12</t>
  </si>
  <si>
    <t>Durability of similar self-compacting concrete batches produced in two different EU laboratories</t>
  </si>
  <si>
    <t xml:space="preserve">Sfikas, Ioannis P. (1); Kanellopoulos, Antonis (2); Trezos, Konstantinos G. (1); Petrou, Michael F. (3) </t>
  </si>
  <si>
    <t>NVC1</t>
  </si>
  <si>
    <t>NVC2</t>
  </si>
  <si>
    <t>Effect of silica fume addition and repeated loading on chloride diffusion coefficient of concrete</t>
  </si>
  <si>
    <t xml:space="preserve">Zhang, Wu-Man (1, 2); Ba, Heng-Jing (3) </t>
  </si>
  <si>
    <t>Compressive strength and chloride resistance of self-compacting concrete containing high level fly ash and silica fume</t>
  </si>
  <si>
    <t xml:space="preserve">Wongkeo, Watcharapong (1); Thongsanitgarn, Pailyn (1); Ngamjarurojana, Athipong (1); Chaipanich, Arnon (1) </t>
  </si>
  <si>
    <t>50FA</t>
  </si>
  <si>
    <t>60FA</t>
  </si>
  <si>
    <t>70FA</t>
  </si>
  <si>
    <t>10SF</t>
  </si>
  <si>
    <t>45FA5SF</t>
  </si>
  <si>
    <t>55FA5SF</t>
  </si>
  <si>
    <t>65FA5SF</t>
  </si>
  <si>
    <t>40FA10SF</t>
  </si>
  <si>
    <t>50FA10SF</t>
  </si>
  <si>
    <t>60FA10SF</t>
  </si>
  <si>
    <t>C-SA-0</t>
  </si>
  <si>
    <t>Influence of sodium aluminate on cement hydration and concrete properties</t>
  </si>
  <si>
    <t xml:space="preserve">Han, Jianguo (1, 2); Wang, Kejin (2); Shi, Jiyao (3); Wang, Yue (3) </t>
  </si>
  <si>
    <t>C1</t>
  </si>
  <si>
    <t>Impact of compressive fatigue on chloride diffusion coefficient in OPC concrete: An analysis using EIS method</t>
  </si>
  <si>
    <t xml:space="preserve">Song, Zijian (1); Jiang, Linhua (1); Li, Wei (2); Xiong, Chuansheng (1); Chu, Hongqiang (1) </t>
  </si>
  <si>
    <t>C2</t>
  </si>
  <si>
    <t>R</t>
  </si>
  <si>
    <t>Hardened properties of concrete mixtures containing pre-coated crumb rubber and silica fume</t>
  </si>
  <si>
    <t xml:space="preserve">Onuaguluchi, Obinna (1); Panesar, Daman K. (1) </t>
  </si>
  <si>
    <t>OPC45</t>
  </si>
  <si>
    <t>Application of X-ray microfluorescence for the determination of chloride diffusion coefficients in concrete chloride penetration experiments</t>
  </si>
  <si>
    <t xml:space="preserve">Dehghan, Alireza (1); Peterson, Karl (1); Riehm, Graham (1); Herzog Bromerchenkel, Lucas (1) </t>
  </si>
  <si>
    <t>OPC48</t>
  </si>
  <si>
    <t xml:space="preserve">C </t>
  </si>
  <si>
    <t>Transport properties of high volume fly ash or slag concrete exposed to high temperature</t>
  </si>
  <si>
    <t xml:space="preserve">Karahan, Okan (1) </t>
  </si>
  <si>
    <t>F 30</t>
  </si>
  <si>
    <t>F 50</t>
  </si>
  <si>
    <t>F 70</t>
  </si>
  <si>
    <t>F 90</t>
  </si>
  <si>
    <t>S 30</t>
  </si>
  <si>
    <t>S 50</t>
  </si>
  <si>
    <t>S 70</t>
  </si>
  <si>
    <t>S 90</t>
  </si>
  <si>
    <t>B1，T1，F1</t>
  </si>
  <si>
    <t>A sustainable approach to reuse of treated domestic wastewater in construction incorporating admixtures</t>
  </si>
  <si>
    <t xml:space="preserve">Arooj, Muhammad Farhan (1); Haseeb, Fahad (1); Butt, Akbar Imran (1); Irfan-Ul-Hassan, Dr Muhammad (2); Batool, Hania (1); Kibriya, Saad (1); Javed, Zara (1); Nawaz, Hassan (1); Asif, Sarah (1) </t>
  </si>
  <si>
    <t>Prediction of Time-Dependent Chloride Diffusion Coefficients for Slag-Blended Concrete</t>
  </si>
  <si>
    <t xml:space="preserve">Park, Ki-Bong (1); Lee, Han-Seung (2); Wang, Xiao-Yong (1) </t>
  </si>
  <si>
    <t>Optimization of concrete mixture with hybrid blends of metakaolin and fly ash using response surface method</t>
  </si>
  <si>
    <t xml:space="preserve">Güneyisi, Erhan (1); Gesoglu, Mehmet (1); Algin, Zeynep (2); Mermerdas¸, Kasim (3) </t>
  </si>
  <si>
    <t>10FA</t>
  </si>
  <si>
    <t>20FA</t>
  </si>
  <si>
    <t>G1SCCH</t>
  </si>
  <si>
    <t>Strength and durability studies of fly ash concrete in sea water environments compared with normal and superplasticizer concrete</t>
  </si>
  <si>
    <t xml:space="preserve">Ramachandran, D. (1); George, R.P. (2); Vishwakarma, Vinita (1); Kamachi Mudali, U. (2) </t>
  </si>
  <si>
    <t>G2SCCL</t>
  </si>
  <si>
    <t>Influence of elevated curing temperature on the properties of cement paste and concrete at the same hydration degree</t>
  </si>
  <si>
    <t xml:space="preserve">Wang, Qiang (1); Shi, Mengxiao (1); Wang, Dengquan (1) </t>
  </si>
  <si>
    <t>NPC</t>
  </si>
  <si>
    <t>Effect of Wet Curing Duration on Long-Term Performance of Concrete in Tidal Zone of Marine Environment</t>
  </si>
  <si>
    <t xml:space="preserve">Khanzadeh-Moradllo, Mehdi (1, 2); Meshkini, Mohammad H. (1); Eslamdoost, Ehsan (1); Sadati, Seyedhamed (3); Shekarchi, Mohammad (1) </t>
  </si>
  <si>
    <t>SFC</t>
  </si>
  <si>
    <t>Effect of aggregate exposing and curing agent on the performance of exposed aggregate concrete</t>
  </si>
  <si>
    <t xml:space="preserve">Shen, Peiliang (1, 2); W., Chen; L., Lu; H., Geng; Q., Li </t>
  </si>
  <si>
    <t>C30</t>
  </si>
  <si>
    <t>The effect of tensile fatigue on chloride ion diffusion in concrete</t>
  </si>
  <si>
    <t xml:space="preserve">Jiang, Linhua (1); Li, Chenzhi (1); Zhu, Chenglong (1); Song, Zijian (1); Chu, Hongqiang (1) </t>
  </si>
  <si>
    <t>Combined effect of metakaolin and sea water on performance and microstructures of concrete</t>
  </si>
  <si>
    <t xml:space="preserve">Shi, Zhiguang (1, 2); Shui, Zhonghe (1, 2); Li, Qiu (1); Geng, Haining (1, 2) </t>
  </si>
  <si>
    <t>LPC</t>
  </si>
  <si>
    <t>Performance-based approach to durability of concrete containing flash-calcined metakaolin as cement replacement</t>
  </si>
  <si>
    <t xml:space="preserve">San Nicolas, R. (1, 2, 3); Cyr, M. (1); Escadeillas, G. (1) </t>
  </si>
  <si>
    <t>GPC</t>
  </si>
  <si>
    <t>SPC</t>
  </si>
  <si>
    <t>HPC</t>
  </si>
  <si>
    <t>IRC</t>
  </si>
  <si>
    <t>矿渣水泥</t>
  </si>
  <si>
    <t>Chlorine signal attenuation in concrete</t>
  </si>
  <si>
    <t xml:space="preserve">Naqvi, A.A. (1); Maslehuddin, M. (2); ur-Rehman, Khateeb (1); Al-Amoudi, O.S.B (3) </t>
  </si>
  <si>
    <t>330-0</t>
  </si>
  <si>
    <t>Effect of metakaolin on the chloride ingress properties of concrete</t>
  </si>
  <si>
    <t xml:space="preserve">Ferreira, R.M. (1, 3); Castro-Gomes, J.P. (2); Costa, P. (3); Malheiro, R. (3) </t>
  </si>
  <si>
    <t>330-15</t>
  </si>
  <si>
    <t>NC</t>
  </si>
  <si>
    <t>a</t>
  </si>
  <si>
    <t>b</t>
  </si>
  <si>
    <t>c</t>
  </si>
  <si>
    <t>d</t>
  </si>
  <si>
    <t>proportion</t>
  </si>
  <si>
    <t>control</t>
  </si>
  <si>
    <t>L8-10</t>
  </si>
  <si>
    <t>L8-15</t>
  </si>
  <si>
    <t>L8-20</t>
  </si>
  <si>
    <t>L3-10</t>
  </si>
  <si>
    <t>L3-15</t>
  </si>
  <si>
    <t>L3-20</t>
  </si>
  <si>
    <t>C40</t>
  </si>
  <si>
    <t>C60</t>
  </si>
  <si>
    <t>OPC-M1</t>
  </si>
  <si>
    <t>A3b</t>
  </si>
  <si>
    <t>A4c</t>
  </si>
  <si>
    <t>A5d</t>
  </si>
  <si>
    <t>LS-H-00</t>
  </si>
  <si>
    <t>LS-H-03</t>
  </si>
  <si>
    <t>LS-H-06</t>
  </si>
  <si>
    <t>LS-H-09</t>
  </si>
  <si>
    <t>LS-H-12</t>
  </si>
  <si>
    <t>LS-H-15</t>
  </si>
  <si>
    <t>LS-L-00</t>
  </si>
  <si>
    <t>LS-L-03</t>
  </si>
  <si>
    <t>LS-L-06</t>
  </si>
  <si>
    <t>LS-L-09</t>
  </si>
  <si>
    <t>LS-L-12</t>
  </si>
  <si>
    <t>LS-L-15</t>
  </si>
  <si>
    <t>Mix-1</t>
  </si>
  <si>
    <t>Mix-2</t>
  </si>
  <si>
    <t>Mix-3</t>
  </si>
  <si>
    <t>FS</t>
  </si>
  <si>
    <t>OPC1</t>
  </si>
  <si>
    <t>OPC2</t>
  </si>
  <si>
    <t>OPC3</t>
  </si>
  <si>
    <t>AF10</t>
  </si>
  <si>
    <t>AF20</t>
  </si>
  <si>
    <t>AF30</t>
  </si>
  <si>
    <t>BF10</t>
  </si>
  <si>
    <t>BF20</t>
  </si>
  <si>
    <t>BF230</t>
  </si>
  <si>
    <t>CF10</t>
  </si>
  <si>
    <t>CF20</t>
  </si>
  <si>
    <t>CF30</t>
  </si>
  <si>
    <t>Contorl</t>
  </si>
  <si>
    <t>CFB-5%</t>
  </si>
  <si>
    <t>CFB-10%</t>
  </si>
  <si>
    <t>CFB-15%</t>
  </si>
  <si>
    <t>CPS-5%</t>
  </si>
  <si>
    <t>CPS-10%</t>
  </si>
  <si>
    <t>CPS-15%</t>
  </si>
  <si>
    <t>NS0-SF0</t>
  </si>
  <si>
    <t xml:space="preserve">PC </t>
  </si>
  <si>
    <t xml:space="preserve">CS </t>
  </si>
  <si>
    <t>FRS</t>
  </si>
  <si>
    <t xml:space="preserve">FCS </t>
  </si>
  <si>
    <t>FAC</t>
  </si>
  <si>
    <t>flyash</t>
  </si>
  <si>
    <t>35C</t>
  </si>
  <si>
    <t>35SF5</t>
  </si>
  <si>
    <t>35FA15</t>
  </si>
  <si>
    <t>35BS25</t>
  </si>
  <si>
    <t>35FA25</t>
  </si>
  <si>
    <t>40C</t>
  </si>
  <si>
    <t>45C</t>
  </si>
  <si>
    <t>45SF5</t>
  </si>
  <si>
    <t>45FA15</t>
  </si>
  <si>
    <t>45FA25</t>
  </si>
  <si>
    <t>45BS25</t>
  </si>
  <si>
    <t>50C</t>
  </si>
  <si>
    <t>Effects of curing methods of concrete after steam curing on mechanical strength and permeability</t>
  </si>
  <si>
    <t>Liu, Baoju(1); Jiang, Junyi(1); Shen, Shuai(2); Zhou, Feng(1); Shi, Jinyan(1); He, Zhihai(3)</t>
  </si>
  <si>
    <t>0CS-SCC</t>
  </si>
  <si>
    <t>Durability characteristics of self-compacting concrete made with copper slag</t>
  </si>
  <si>
    <t>Gupta, Nikita(1); Siddique, Rafat(1)</t>
  </si>
  <si>
    <t>10CS-SCC</t>
  </si>
  <si>
    <t>20CS-SCC</t>
  </si>
  <si>
    <t>30CS-SCC</t>
  </si>
  <si>
    <t>40CS-SCC</t>
  </si>
  <si>
    <t>50CS-SCC</t>
  </si>
  <si>
    <t>60CS-SCC</t>
  </si>
  <si>
    <t>标准养护</t>
  </si>
  <si>
    <t>Hydration, mechanical properties and durability of high-strength concrete under different curing conditions</t>
  </si>
  <si>
    <t>Han, Fanghui(1); Zhang, Zengqi(2)</t>
  </si>
  <si>
    <t>高温养护</t>
  </si>
  <si>
    <t>Temperature match curing condition</t>
  </si>
  <si>
    <t>F50</t>
  </si>
  <si>
    <t>B30</t>
  </si>
  <si>
    <t>B40</t>
  </si>
  <si>
    <t>B50</t>
  </si>
  <si>
    <t>B60</t>
  </si>
  <si>
    <t>A30-0.3</t>
  </si>
  <si>
    <t>A40-0.3</t>
  </si>
  <si>
    <t>A50-0.3</t>
  </si>
  <si>
    <t>B30-0.3</t>
  </si>
  <si>
    <t>B40-0.3</t>
  </si>
  <si>
    <t>B50-0.3</t>
  </si>
  <si>
    <t>C30-0.3</t>
  </si>
  <si>
    <t>C40-0.3</t>
  </si>
  <si>
    <t>C50-0.3</t>
  </si>
  <si>
    <t>A30-0.4</t>
  </si>
  <si>
    <t>B30-0.4</t>
  </si>
  <si>
    <t>C30-0.4</t>
  </si>
  <si>
    <t>A30-0.5</t>
  </si>
  <si>
    <t>B30-0.5</t>
  </si>
  <si>
    <t>C30-0.5</t>
  </si>
  <si>
    <t>CF</t>
  </si>
  <si>
    <t>C3</t>
  </si>
  <si>
    <t>C4</t>
  </si>
  <si>
    <t>C5</t>
  </si>
  <si>
    <t>C3-FA20</t>
  </si>
  <si>
    <t>C3-FA30</t>
  </si>
  <si>
    <t>C3-SG</t>
  </si>
  <si>
    <t>C3-SF</t>
  </si>
  <si>
    <t>25CM</t>
  </si>
  <si>
    <t>25UG30</t>
  </si>
  <si>
    <t>25UG30G15</t>
  </si>
  <si>
    <t>25SF10</t>
  </si>
  <si>
    <t>25UG30SF10</t>
  </si>
  <si>
    <t>25UG45</t>
  </si>
  <si>
    <t>25G45</t>
  </si>
  <si>
    <t>25UG60</t>
  </si>
  <si>
    <t>28CM</t>
  </si>
  <si>
    <t>28UG30</t>
  </si>
  <si>
    <t>35CM</t>
  </si>
  <si>
    <t>35UG30</t>
  </si>
  <si>
    <t>FA0</t>
  </si>
  <si>
    <t>Contral</t>
  </si>
  <si>
    <t>SF5FA10</t>
  </si>
  <si>
    <t>SF5FA20</t>
  </si>
  <si>
    <t>SF5FA30</t>
  </si>
  <si>
    <t>CW(0.6)</t>
  </si>
  <si>
    <t>CW(0.5)</t>
  </si>
  <si>
    <t>CW(0.4)</t>
  </si>
  <si>
    <t>S-Ref</t>
  </si>
  <si>
    <t>S-SF</t>
  </si>
  <si>
    <t>S-SF-2</t>
  </si>
  <si>
    <t>CRC-1</t>
  </si>
  <si>
    <t>CRC-FA</t>
  </si>
  <si>
    <t>CRC-S</t>
  </si>
  <si>
    <t>C-0.45</t>
  </si>
  <si>
    <t>F1-0.45</t>
  </si>
  <si>
    <t>F2-0.45</t>
  </si>
  <si>
    <t>C-0.35</t>
  </si>
  <si>
    <t>F1-0.35</t>
  </si>
  <si>
    <t>F2-0.35</t>
  </si>
  <si>
    <t>B1-0.45</t>
  </si>
  <si>
    <t>B2-0.45</t>
  </si>
  <si>
    <t>B1-0.35</t>
  </si>
  <si>
    <t>B2-0.35</t>
  </si>
  <si>
    <t>L1-0.45</t>
  </si>
  <si>
    <t>L2-0.45</t>
  </si>
  <si>
    <t>L3-0.45</t>
  </si>
  <si>
    <t>L1-0.43</t>
  </si>
  <si>
    <t>L2-0.39</t>
  </si>
  <si>
    <t>L3-0.35</t>
  </si>
  <si>
    <t>代砂率0%</t>
  </si>
  <si>
    <t>A</t>
  </si>
  <si>
    <t>B</t>
  </si>
  <si>
    <t>D</t>
  </si>
  <si>
    <t>E</t>
  </si>
  <si>
    <t>B1</t>
  </si>
  <si>
    <t>B2</t>
  </si>
  <si>
    <t>B3</t>
  </si>
  <si>
    <t>B4</t>
  </si>
  <si>
    <t>D1</t>
  </si>
  <si>
    <t>D2</t>
  </si>
  <si>
    <t>D3</t>
  </si>
  <si>
    <t>D4</t>
  </si>
  <si>
    <t>A-C40</t>
  </si>
  <si>
    <t>A-C45</t>
  </si>
  <si>
    <t>A-C50</t>
  </si>
  <si>
    <t>A-C55</t>
  </si>
  <si>
    <t>A-C60</t>
  </si>
  <si>
    <t>B-C40</t>
  </si>
  <si>
    <t>B-C45</t>
  </si>
  <si>
    <t>B-C50</t>
  </si>
  <si>
    <t>B-C55</t>
  </si>
  <si>
    <t>B-C60</t>
  </si>
  <si>
    <t>C-C40</t>
  </si>
  <si>
    <t>C-C45</t>
  </si>
  <si>
    <t>C-C50</t>
  </si>
  <si>
    <t>C-C55</t>
  </si>
  <si>
    <t>C-C60</t>
  </si>
  <si>
    <t>D-C40</t>
  </si>
  <si>
    <t>D-C45</t>
  </si>
  <si>
    <t>D-C50</t>
  </si>
  <si>
    <t>D-C55</t>
  </si>
  <si>
    <t>D-C60</t>
  </si>
  <si>
    <t>施工配合比</t>
  </si>
  <si>
    <t>GGBS30</t>
  </si>
  <si>
    <t>GGBS50</t>
  </si>
  <si>
    <t>BFFN30</t>
  </si>
  <si>
    <t>BFFN50</t>
  </si>
  <si>
    <t>EFFN30</t>
  </si>
  <si>
    <t>EFFN50</t>
  </si>
  <si>
    <t>40CT</t>
  </si>
  <si>
    <t>50CT</t>
  </si>
  <si>
    <t>standard
curing</t>
  </si>
  <si>
    <t>outdoor curing</t>
  </si>
  <si>
    <t>massive concrete temperature matched curing</t>
  </si>
  <si>
    <t>L0</t>
  </si>
  <si>
    <t>L5</t>
  </si>
  <si>
    <t>L10</t>
  </si>
  <si>
    <t>L15</t>
  </si>
  <si>
    <t>L20</t>
  </si>
  <si>
    <t>L25</t>
  </si>
  <si>
    <t>L30</t>
  </si>
  <si>
    <t>I</t>
  </si>
  <si>
    <t>II</t>
  </si>
  <si>
    <t>III</t>
  </si>
  <si>
    <t>IR</t>
  </si>
  <si>
    <t>IIR</t>
  </si>
  <si>
    <t>BS30</t>
  </si>
  <si>
    <t>BS50</t>
  </si>
  <si>
    <t>FA15BS35</t>
  </si>
  <si>
    <t>CC0</t>
  </si>
  <si>
    <t>CF1</t>
  </si>
  <si>
    <t>CF2</t>
  </si>
  <si>
    <t>CS1</t>
  </si>
  <si>
    <t>CS2</t>
  </si>
  <si>
    <t>CC00</t>
  </si>
  <si>
    <t>CF11</t>
  </si>
  <si>
    <t>CF22</t>
  </si>
  <si>
    <t>CS11</t>
  </si>
  <si>
    <t>CS22</t>
  </si>
  <si>
    <t>35PC</t>
  </si>
  <si>
    <t>45PC</t>
  </si>
  <si>
    <t>浸泡一个月氯离子渗透系数</t>
  </si>
  <si>
    <t>55PC</t>
  </si>
  <si>
    <t>FA</t>
  </si>
  <si>
    <t>FAGG</t>
  </si>
  <si>
    <t>GG</t>
  </si>
  <si>
    <t>RO（在文中的构件编号）、减水剂用量为水泥质量的1%</t>
  </si>
  <si>
    <t>NAC-0-0（在文中的构件编号）</t>
  </si>
  <si>
    <t>掺量的单位为g</t>
  </si>
  <si>
    <t>掺量单位为kg</t>
  </si>
  <si>
    <t>SD、SX、SE为引气剂种类；混凝土抗压强度为估读值</t>
  </si>
  <si>
    <t>水泥氯离子含量为0.012% ,碱含量为0.58%;氯离子渗透系数为估读值</t>
  </si>
  <si>
    <t>矿渣为镍铁渣；掺量单位为kg；减水剂为固含量为40%的聚羧酸高性能减水剂；28d抗压强度为估读值；电通量为估读的6h电通量</t>
  </si>
  <si>
    <t>NC（在文中的构件编号）;减水剂固含量为20%;减水剂用量为估读值</t>
  </si>
  <si>
    <t>OPC（在文中的构件编号）</t>
  </si>
  <si>
    <t>S10</t>
  </si>
  <si>
    <t>F25</t>
  </si>
  <si>
    <t>F25S10</t>
  </si>
  <si>
    <t>F50S10</t>
  </si>
  <si>
    <t>F70</t>
  </si>
  <si>
    <t>F70S10</t>
  </si>
  <si>
    <t>B25</t>
  </si>
  <si>
    <t>B25S10</t>
  </si>
  <si>
    <t>B50S10</t>
  </si>
  <si>
    <t>B70</t>
  </si>
  <si>
    <t>B70S10</t>
  </si>
  <si>
    <t>JZ  掺量kg</t>
  </si>
  <si>
    <t>CS-1</t>
  </si>
  <si>
    <t>CS-2</t>
  </si>
  <si>
    <t>CS-3</t>
  </si>
  <si>
    <t>CS-4</t>
  </si>
  <si>
    <t>CS-5</t>
  </si>
  <si>
    <t>C30 JZ-1</t>
  </si>
  <si>
    <t>FC-1</t>
  </si>
  <si>
    <t>C40 JZ-2</t>
  </si>
  <si>
    <t>FC-2</t>
  </si>
  <si>
    <t>C50 JZ-3</t>
  </si>
  <si>
    <t>FC-3</t>
  </si>
  <si>
    <t>H-1</t>
  </si>
  <si>
    <t>H-2</t>
  </si>
  <si>
    <t>H-3</t>
  </si>
  <si>
    <t>H-4</t>
  </si>
  <si>
    <t>H-5</t>
  </si>
  <si>
    <t>H-6</t>
  </si>
  <si>
    <t>工程中抗冻配合比 粉煤灰 1</t>
  </si>
  <si>
    <t>工程中抗冻配合比 矿渣粉 1</t>
  </si>
  <si>
    <t>T0</t>
  </si>
  <si>
    <t>T5</t>
  </si>
  <si>
    <t>T10</t>
  </si>
  <si>
    <t>T20</t>
  </si>
  <si>
    <t>T25</t>
  </si>
  <si>
    <t>T32</t>
  </si>
  <si>
    <t>R0</t>
  </si>
  <si>
    <t>R5</t>
  </si>
  <si>
    <t>R10</t>
  </si>
  <si>
    <t>R20</t>
  </si>
  <si>
    <t>R25</t>
  </si>
  <si>
    <t>R32</t>
  </si>
  <si>
    <t>掺量kg</t>
  </si>
  <si>
    <t>LC30</t>
  </si>
  <si>
    <t>LC35</t>
  </si>
  <si>
    <t>LC45</t>
  </si>
  <si>
    <t>40FA0</t>
  </si>
  <si>
    <t>35FA0</t>
  </si>
  <si>
    <t>30FA0</t>
  </si>
  <si>
    <t>35FA30</t>
  </si>
  <si>
    <t>35FA45</t>
  </si>
  <si>
    <t>C25</t>
  </si>
  <si>
    <t>C1F40</t>
  </si>
  <si>
    <t>C1F30</t>
  </si>
  <si>
    <t>C1F25</t>
  </si>
  <si>
    <t>C2F40</t>
  </si>
  <si>
    <t>C2F30</t>
  </si>
  <si>
    <t>C2F25</t>
  </si>
  <si>
    <t>C1K40</t>
  </si>
  <si>
    <t>C1K30</t>
  </si>
  <si>
    <t>C1K25</t>
  </si>
  <si>
    <t>C2K40</t>
  </si>
  <si>
    <t>C2K30</t>
  </si>
  <si>
    <t>C2K25</t>
  </si>
  <si>
    <t>CFK40</t>
  </si>
  <si>
    <t>CFK30</t>
  </si>
  <si>
    <t>CFK25</t>
  </si>
  <si>
    <t>JZ</t>
  </si>
  <si>
    <t>A1；碎石采用平均直径为20 mm的机械破碎级配碎石；矿渣为S95矿渣；电通量为估读值</t>
  </si>
  <si>
    <t>B5</t>
  </si>
  <si>
    <t>B7</t>
  </si>
  <si>
    <t>C1-P1</t>
  </si>
  <si>
    <t>C1-P2</t>
  </si>
  <si>
    <t>C2-P1</t>
  </si>
  <si>
    <t>C2-P2</t>
  </si>
  <si>
    <t>C3-P1</t>
  </si>
  <si>
    <t>C3-P2</t>
  </si>
  <si>
    <t>C30；原文中未注明所用矿粉及其矿物组成；文中未提及抗压强度为28d抗压强度，默认抗压强度为28d抗压强度；渗透系数为估读值</t>
  </si>
  <si>
    <t>CK30</t>
  </si>
  <si>
    <t>CKF30</t>
  </si>
  <si>
    <t>CK60</t>
  </si>
  <si>
    <t>CF60</t>
  </si>
  <si>
    <t>CKF360</t>
  </si>
  <si>
    <t>C62;28d抗压强度、电通量（28d）、氯离子扩散系数（28d估读值)而非氯离子渗透系数；</t>
  </si>
  <si>
    <t>C48</t>
  </si>
  <si>
    <t>C31</t>
  </si>
  <si>
    <t>C22</t>
  </si>
  <si>
    <t>C62FA</t>
  </si>
  <si>
    <t>C48FA</t>
  </si>
  <si>
    <t>C31FA</t>
  </si>
  <si>
    <t>C22FA</t>
  </si>
  <si>
    <t>C62FASF</t>
  </si>
  <si>
    <t>C48FASF</t>
  </si>
  <si>
    <t>C31FASF</t>
  </si>
  <si>
    <t>C22FASF</t>
  </si>
  <si>
    <r>
      <rPr>
        <sz val="11"/>
        <color rgb="FFFF0000"/>
        <rFont val="宋体"/>
        <family val="3"/>
        <charset val="134"/>
        <scheme val="minor"/>
      </rPr>
      <t>PC1 water;氯离子渗透系数写的表层渗水系数(×10</t>
    </r>
    <r>
      <rPr>
        <vertAlign val="superscript"/>
        <sz val="11"/>
        <color rgb="FFFF0000"/>
        <rFont val="宋体"/>
        <family val="3"/>
        <charset val="134"/>
        <scheme val="minor"/>
      </rPr>
      <t>-7</t>
    </r>
    <r>
      <rPr>
        <sz val="11"/>
        <color rgb="FFFF0000"/>
        <rFont val="宋体"/>
        <family val="3"/>
        <charset val="134"/>
        <scheme val="minor"/>
      </rPr>
      <t>m</t>
    </r>
    <r>
      <rPr>
        <vertAlign val="superscript"/>
        <sz val="11"/>
        <color rgb="FFFF0000"/>
        <rFont val="宋体"/>
        <family val="3"/>
        <charset val="134"/>
        <scheme val="minor"/>
      </rPr>
      <t>3</t>
    </r>
    <r>
      <rPr>
        <sz val="11"/>
        <color rgb="FFFF0000"/>
        <rFont val="宋体"/>
        <family val="3"/>
        <charset val="134"/>
        <scheme val="minor"/>
      </rPr>
      <t>/min</t>
    </r>
    <r>
      <rPr>
        <vertAlign val="superscript"/>
        <sz val="11"/>
        <color rgb="FFFF0000"/>
        <rFont val="宋体"/>
        <family val="3"/>
        <charset val="134"/>
        <scheme val="minor"/>
      </rPr>
      <t>05</t>
    </r>
    <r>
      <rPr>
        <sz val="11"/>
        <color rgb="FFFF0000"/>
        <rFont val="宋体"/>
        <family val="3"/>
        <charset val="134"/>
        <scheme val="minor"/>
      </rPr>
      <t>)；孔径分布为自行计算值</t>
    </r>
  </si>
  <si>
    <t>PC1 Nacl</t>
  </si>
  <si>
    <t>PC2 water</t>
  </si>
  <si>
    <t>PC2 Nacl</t>
  </si>
  <si>
    <t>CO;文中未注明各掺量的单位；粗骨料为粒径范围5—20mm连续级配石灰石.</t>
  </si>
  <si>
    <t>FA1</t>
  </si>
  <si>
    <t>FA2</t>
  </si>
  <si>
    <t>FA3</t>
  </si>
  <si>
    <t>GS1</t>
  </si>
  <si>
    <t>GS2</t>
  </si>
  <si>
    <t>GS3</t>
  </si>
  <si>
    <t>SF1</t>
  </si>
  <si>
    <t>SF2</t>
  </si>
  <si>
    <t>SF3</t>
  </si>
  <si>
    <t>JH1</t>
  </si>
  <si>
    <t>JH2</t>
  </si>
  <si>
    <t>JH3</t>
  </si>
  <si>
    <t>F</t>
  </si>
  <si>
    <t>S</t>
  </si>
  <si>
    <t>A1;是氯离子扩散系数而非渗透系数</t>
  </si>
  <si>
    <t>A6</t>
  </si>
  <si>
    <t>S25;掺量的单位为kg</t>
  </si>
  <si>
    <t>S40</t>
  </si>
  <si>
    <t>S50</t>
  </si>
  <si>
    <t>OPC;为28d氯离子扩散系数而非渗透系数</t>
  </si>
  <si>
    <t>GGBS1</t>
  </si>
  <si>
    <t>GGBS2</t>
  </si>
  <si>
    <t>GGBS3</t>
  </si>
  <si>
    <t>GGBS4</t>
  </si>
  <si>
    <t>GGBS5</t>
  </si>
  <si>
    <t>GGBS6</t>
  </si>
  <si>
    <t>GGBS7</t>
  </si>
  <si>
    <t>GGBS8</t>
  </si>
  <si>
    <t>A；碎石粒径为5~25mm</t>
  </si>
  <si>
    <t>G</t>
  </si>
  <si>
    <t>H</t>
  </si>
  <si>
    <t>C0;掺量单位为kg</t>
  </si>
  <si>
    <t>粗骨料粒径为5~25mm；是氯离子扩散系数而非渗透系数且为估读值</t>
  </si>
  <si>
    <t>NC-3</t>
  </si>
  <si>
    <t>J；是氯离子扩散系数而非渗透系数且为估读值</t>
  </si>
  <si>
    <t>J2</t>
  </si>
  <si>
    <t>L1</t>
  </si>
  <si>
    <t>H0</t>
  </si>
  <si>
    <t>C;是氯离子扩散系数而非渗透系数且为估读值</t>
  </si>
  <si>
    <t>武汉理工大学学报</t>
  </si>
  <si>
    <t>彭波,胡曙光,丁庆军,耿健</t>
  </si>
  <si>
    <t>KSC</t>
  </si>
  <si>
    <t>NSC-25;氯离子渗透系数为估读值</t>
  </si>
  <si>
    <t>东南大学学报(自然科学版)</t>
  </si>
  <si>
    <t>李敏,钱春香</t>
  </si>
  <si>
    <t>NSC-30</t>
  </si>
  <si>
    <t>NSC-50</t>
  </si>
  <si>
    <t>NSC-70</t>
  </si>
  <si>
    <t>NSC-90</t>
  </si>
  <si>
    <t>C45-1;各掺量单位为kg；是氯离子扩散系数而非渗透系数</t>
  </si>
  <si>
    <t>杜婷,李惠强,郭太平,周志强</t>
  </si>
  <si>
    <t>C50-1</t>
  </si>
  <si>
    <t>C55-1</t>
  </si>
  <si>
    <t>C60-1</t>
  </si>
  <si>
    <t>C-500</t>
  </si>
  <si>
    <t>建筑材料学报</t>
  </si>
  <si>
    <t>林旭健,张生营,季韬</t>
  </si>
  <si>
    <t>C-531</t>
  </si>
  <si>
    <t>C-541</t>
  </si>
  <si>
    <t>C-400</t>
  </si>
  <si>
    <t>C-421</t>
  </si>
  <si>
    <t>C-431</t>
  </si>
  <si>
    <t>C-441</t>
  </si>
  <si>
    <t>C-451</t>
  </si>
  <si>
    <t>C-300</t>
  </si>
  <si>
    <t>C-331</t>
  </si>
  <si>
    <t>C-341</t>
  </si>
  <si>
    <t>I5;矿渣为矿渣微粉</t>
  </si>
  <si>
    <t>朱劲松,叶青,王建东,马成畅</t>
  </si>
  <si>
    <t>I4</t>
  </si>
  <si>
    <t>I3</t>
  </si>
  <si>
    <t>II5</t>
  </si>
  <si>
    <t>II4</t>
  </si>
  <si>
    <t>II3</t>
  </si>
  <si>
    <t>C00;粗集料粒径为5~25mm；是氯离子扩散系数而非渗透系数</t>
  </si>
  <si>
    <t>C11</t>
  </si>
  <si>
    <t>C12</t>
  </si>
  <si>
    <t>C13</t>
  </si>
  <si>
    <t>C21</t>
  </si>
  <si>
    <t>C23</t>
  </si>
  <si>
    <t>C32</t>
  </si>
  <si>
    <t>C33</t>
  </si>
  <si>
    <t>P1</t>
  </si>
  <si>
    <t>FS1</t>
  </si>
  <si>
    <t>P2</t>
  </si>
  <si>
    <t>FS2</t>
  </si>
  <si>
    <t>P3</t>
  </si>
  <si>
    <t>FS3</t>
  </si>
  <si>
    <t>NPC;粗集料粒径为5~25mm;是氯离子扩散系数而非渗透系数;电通量为28d电通量估读值;28d抗压强度为估读值</t>
  </si>
  <si>
    <t>PSL</t>
  </si>
  <si>
    <t>PFA</t>
  </si>
  <si>
    <t>PSF</t>
  </si>
  <si>
    <t>NPC-I型</t>
  </si>
  <si>
    <t>NPC-II型</t>
  </si>
  <si>
    <t>Strength, Durability and Appearance of Low-Carbon Fair-Faced Concrete Containing Multiple Mineral Admixtures</t>
  </si>
  <si>
    <t>Fu, Xin(1); Li, Yan(1); Lin, Chang(2); Meng, Yutong(3); Yue, Qifeng(1); Liu, Hongyu(1)</t>
  </si>
  <si>
    <t>The effect of steel and polypropylene fibers on the chloride diffusivity and drying shrinkage of high-strength concrete</t>
  </si>
  <si>
    <t>Afroughsabet, Vahid(1,2); Biolzi, Luigi(1); Monteiro, Paulo J.M.(2)</t>
  </si>
  <si>
    <t>RAC-00</t>
  </si>
  <si>
    <t>A Comprehensive Analysis of Pore Structures and Performances of Mineral Admixtures Modified Recycled Aggregate Concrete Based on Experiment and Theory</t>
  </si>
  <si>
    <t>Gao, Song(1); Ji, Yuan(1); Qin, Zhenwei(1); Zhang, Hengwu(1); Xing, Fei(1); Liu, Ang(1)</t>
  </si>
  <si>
    <t>FA-RAC-10</t>
  </si>
  <si>
    <t>FA-RAC-20</t>
  </si>
  <si>
    <t>FA-RAC-30</t>
  </si>
  <si>
    <t>SF-RAC-03</t>
  </si>
  <si>
    <t>SF-RAC-06</t>
  </si>
  <si>
    <t>SF-RAC-09</t>
  </si>
  <si>
    <t>Study on the resistance of marine silica-fume concrete between both frost-thaw cycles and chloride penetration (Part I)</t>
  </si>
  <si>
    <t>Yang, Wenwu(1,2); Qian, Jueshi(2)</t>
  </si>
  <si>
    <t>cont</t>
  </si>
  <si>
    <t>Characterization of high-performance concrete using limestone powder and supplementary fillers in binary and ternary blends under different curing regimes</t>
  </si>
  <si>
    <t>Alyousef, Rayed(1); Abbass, Wasim(2); Aslam, Fahid(1); Gillani, Syed Asad Ali(2)</t>
  </si>
  <si>
    <t>SFLSP5</t>
  </si>
  <si>
    <t>SFLSP10</t>
  </si>
  <si>
    <t>SFLSP15</t>
  </si>
  <si>
    <t>SF10FA20</t>
  </si>
  <si>
    <t>C15</t>
  </si>
  <si>
    <t>老混凝土C30  掺量Kg</t>
  </si>
  <si>
    <t>C50</t>
  </si>
  <si>
    <t>修补混凝土立方体C30</t>
  </si>
  <si>
    <t>修补混凝土圆柱体第一组C30</t>
  </si>
  <si>
    <t>Li-0 立方体</t>
  </si>
  <si>
    <t>圆柱体</t>
  </si>
  <si>
    <t xml:space="preserve">系列A A01 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</si>
  <si>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</si>
  <si>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</si>
  <si>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</si>
  <si>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</si>
  <si>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</si>
  <si>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</si>
  <si>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</si>
  <si>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</si>
  <si>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</si>
  <si>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</si>
  <si>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</si>
  <si>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</si>
  <si>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系列B B01 粉煤灰硅灰异与A</t>
  </si>
  <si>
    <t>B06</t>
  </si>
  <si>
    <t>B07</t>
  </si>
  <si>
    <t>B08</t>
  </si>
  <si>
    <t>B13</t>
  </si>
  <si>
    <t>B18</t>
  </si>
  <si>
    <t>B19</t>
  </si>
  <si>
    <t>B20</t>
  </si>
  <si>
    <t>系列D D01 水泥硅灰异与A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</si>
  <si>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</si>
  <si>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</si>
  <si>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</si>
  <si>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</si>
  <si>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</si>
  <si>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</si>
  <si>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</si>
  <si>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</si>
  <si>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</si>
  <si>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系列E、F均不同与A W3</t>
  </si>
  <si>
    <t>W4</t>
  </si>
  <si>
    <t>W5</t>
  </si>
  <si>
    <t>华中科技大学</t>
  </si>
  <si>
    <t>张亚辉</t>
  </si>
  <si>
    <t>大连理工大学</t>
  </si>
  <si>
    <t>危行财</t>
  </si>
  <si>
    <t>P</t>
  </si>
  <si>
    <t>中国矿业大学</t>
  </si>
  <si>
    <t>韦蓉蓉</t>
  </si>
  <si>
    <t>K</t>
  </si>
  <si>
    <t>中南大学</t>
  </si>
  <si>
    <t>罗果</t>
  </si>
  <si>
    <t>L2</t>
  </si>
  <si>
    <t>L3</t>
  </si>
  <si>
    <t>L4</t>
  </si>
  <si>
    <t>L6</t>
  </si>
  <si>
    <t>宁夏大学</t>
  </si>
  <si>
    <t>詹冬</t>
  </si>
  <si>
    <t>PF</t>
  </si>
  <si>
    <t>PFS</t>
  </si>
  <si>
    <t>A0</t>
  </si>
  <si>
    <t>浙江工业大学</t>
  </si>
  <si>
    <t>张科迪</t>
  </si>
  <si>
    <t>A2S0</t>
  </si>
  <si>
    <t>A2F1</t>
  </si>
  <si>
    <t>A2F2</t>
  </si>
  <si>
    <t>A2F3</t>
  </si>
  <si>
    <t>A2F4</t>
  </si>
  <si>
    <t>A2F5</t>
  </si>
  <si>
    <t>H40</t>
  </si>
  <si>
    <t>H41</t>
  </si>
  <si>
    <t>H42</t>
  </si>
  <si>
    <t>H43</t>
  </si>
  <si>
    <t>H44</t>
  </si>
  <si>
    <t>H45</t>
  </si>
  <si>
    <t>H46</t>
  </si>
  <si>
    <t>H47</t>
  </si>
  <si>
    <t>H1</t>
  </si>
  <si>
    <t>武汉理工大学</t>
  </si>
  <si>
    <t>张龙</t>
  </si>
  <si>
    <t>56-NN</t>
  </si>
  <si>
    <t>北京交通大学</t>
  </si>
  <si>
    <t>胡天安</t>
  </si>
  <si>
    <t>48-NN</t>
  </si>
  <si>
    <t>44-NN</t>
  </si>
  <si>
    <t>40-NN</t>
  </si>
  <si>
    <t>C-J</t>
  </si>
  <si>
    <t>沈阳大学</t>
  </si>
  <si>
    <t>叶文超</t>
  </si>
  <si>
    <t>1~4</t>
  </si>
  <si>
    <t>辽宁工程技术大学</t>
  </si>
  <si>
    <t>徐秒</t>
  </si>
  <si>
    <t>C30-0</t>
  </si>
  <si>
    <t>河北农业大学</t>
  </si>
  <si>
    <t>王雅琳</t>
  </si>
  <si>
    <t>C35-0</t>
  </si>
  <si>
    <r>
      <rPr>
        <sz val="11"/>
        <color rgb="FFFF0000"/>
        <rFont val="宋体"/>
        <family val="3"/>
        <charset val="134"/>
        <scheme val="minor"/>
      </rPr>
      <t>PC；硅粉为纳米SiO</t>
    </r>
    <r>
      <rPr>
        <vertAlign val="subscript"/>
        <sz val="11"/>
        <color rgb="FFFF0000"/>
        <rFont val="宋体"/>
        <family val="3"/>
        <charset val="134"/>
        <scheme val="minor"/>
      </rPr>
      <t>2</t>
    </r>
    <r>
      <rPr>
        <sz val="11"/>
        <color rgb="FFFF0000"/>
        <rFont val="宋体"/>
        <family val="3"/>
        <charset val="134"/>
        <scheme val="minor"/>
      </rPr>
      <t>;是氯离子扩散系数而非渗透系数</t>
    </r>
  </si>
  <si>
    <t>郑州大学</t>
  </si>
  <si>
    <t>付倍磊</t>
  </si>
  <si>
    <t>M0S2C</t>
  </si>
  <si>
    <t>A-0-0；各掺量单位为kg;是氯离子迁移系数而非渗透系数</t>
  </si>
  <si>
    <t>河北建筑工程学院</t>
  </si>
  <si>
    <t>单豆豆</t>
  </si>
  <si>
    <t>RAC;水的掺量加上了附加水的用量；28d抗压强度为估读值；孔隙率为估读值；是氯离子扩散系数而非渗透系数且为估读值</t>
  </si>
  <si>
    <t>常州大学</t>
  </si>
  <si>
    <t>董超群</t>
  </si>
  <si>
    <t>MS1-50</t>
  </si>
  <si>
    <t>MS1-100</t>
  </si>
  <si>
    <t>MS2-50</t>
  </si>
  <si>
    <t>MS2-75</t>
  </si>
  <si>
    <t>MS2-100</t>
  </si>
  <si>
    <t>MS3-25</t>
  </si>
  <si>
    <t>NS3-50</t>
  </si>
  <si>
    <t>MS3-75</t>
  </si>
  <si>
    <t>MS3-100</t>
  </si>
  <si>
    <t>东北电力大学</t>
  </si>
  <si>
    <t>张云艺</t>
  </si>
  <si>
    <t>用水量单位为ml；其余各掺量单位为g</t>
  </si>
  <si>
    <t>吉林建筑大学</t>
  </si>
  <si>
    <t>孙帅</t>
  </si>
  <si>
    <t>N/CN；各掺量单位为kg</t>
  </si>
  <si>
    <t>广州大学</t>
  </si>
  <si>
    <t>邓嘉辉</t>
  </si>
  <si>
    <t>华南理工大学</t>
  </si>
  <si>
    <t>成耀扬</t>
  </si>
  <si>
    <t>PC;是氯离子扩散系数而非渗透系数</t>
  </si>
  <si>
    <t>马娇</t>
  </si>
  <si>
    <t>李增尧</t>
  </si>
  <si>
    <t>CG1；各掺量单位为kg</t>
  </si>
  <si>
    <t>钟俊鹏</t>
  </si>
  <si>
    <t>1.86GGBFS15</t>
  </si>
  <si>
    <t>1.86GGBFS25</t>
  </si>
  <si>
    <t>1.86GGBFS35</t>
  </si>
  <si>
    <t>1.86FA15</t>
  </si>
  <si>
    <t>1.86FA25</t>
  </si>
  <si>
    <t>1.86FA35</t>
  </si>
  <si>
    <t>CG2</t>
  </si>
  <si>
    <t>1.24GGBFS15</t>
  </si>
  <si>
    <t>1.24GGBFS25</t>
  </si>
  <si>
    <t>1.24GGBFS35</t>
  </si>
  <si>
    <t>1.24FA15</t>
  </si>
  <si>
    <t>1.24FA25</t>
  </si>
  <si>
    <t>1.24FA35</t>
  </si>
  <si>
    <r>
      <rPr>
        <sz val="11"/>
        <color rgb="FFFF0000"/>
        <rFont val="宋体"/>
        <family val="3"/>
        <charset val="134"/>
        <scheme val="minor"/>
      </rPr>
      <t>S</t>
    </r>
    <r>
      <rPr>
        <vertAlign val="subscript"/>
        <sz val="11"/>
        <color rgb="FFFF0000"/>
        <rFont val="宋体"/>
        <family val="3"/>
        <charset val="134"/>
        <scheme val="minor"/>
      </rPr>
      <t>0</t>
    </r>
    <r>
      <rPr>
        <sz val="11"/>
        <color rgb="FFFF0000"/>
        <rFont val="宋体"/>
        <family val="3"/>
        <charset val="134"/>
        <scheme val="minor"/>
      </rPr>
      <t>B</t>
    </r>
    <r>
      <rPr>
        <vertAlign val="subscript"/>
        <sz val="11"/>
        <color rgb="FFFF0000"/>
        <rFont val="宋体"/>
        <family val="3"/>
        <charset val="134"/>
        <scheme val="minor"/>
      </rPr>
      <t>0</t>
    </r>
    <r>
      <rPr>
        <sz val="11"/>
        <color rgb="FFFF0000"/>
        <rFont val="宋体"/>
        <family val="3"/>
        <charset val="134"/>
        <scheme val="minor"/>
      </rPr>
      <t>P</t>
    </r>
    <r>
      <rPr>
        <vertAlign val="subscript"/>
        <sz val="11"/>
        <color rgb="FFFF0000"/>
        <rFont val="宋体"/>
        <family val="3"/>
        <charset val="134"/>
        <scheme val="minor"/>
      </rPr>
      <t>0</t>
    </r>
    <r>
      <rPr>
        <sz val="11"/>
        <color rgb="FFFF0000"/>
        <rFont val="宋体"/>
        <family val="3"/>
        <charset val="134"/>
        <scheme val="minor"/>
      </rPr>
      <t>;C35</t>
    </r>
  </si>
  <si>
    <t>安徽理工大学</t>
  </si>
  <si>
    <t>姜君蓓</t>
  </si>
  <si>
    <t>S1-1；掺了外加剂（抗硫酸盐腐蚀外加剂）加了一个新列</t>
  </si>
  <si>
    <t>华北水利水电大学</t>
  </si>
  <si>
    <t>祝苗苗</t>
  </si>
  <si>
    <t>G1-1</t>
  </si>
  <si>
    <t>S1G2-1</t>
  </si>
  <si>
    <t>F1S2-2</t>
  </si>
  <si>
    <t>F1G2-2</t>
  </si>
  <si>
    <t>F1S2G2-2</t>
  </si>
  <si>
    <t>F2S3-3</t>
  </si>
  <si>
    <t>F2G3-3</t>
  </si>
  <si>
    <t>F2S3G2-3</t>
  </si>
  <si>
    <t>F1S2A1-2</t>
  </si>
  <si>
    <t>F1G2A1-2</t>
  </si>
  <si>
    <t>F1S2G2A1-2</t>
  </si>
  <si>
    <t>F1S2A2-2</t>
  </si>
  <si>
    <t>F1G2A2-2</t>
  </si>
  <si>
    <t>F1S2G2A2-2</t>
  </si>
  <si>
    <t>NS0；是氯离子迁移系数而非渗透系数</t>
  </si>
  <si>
    <t>苏鑫</t>
  </si>
  <si>
    <t>NC0</t>
  </si>
  <si>
    <t>NSNC0</t>
  </si>
  <si>
    <t>CC1-0</t>
  </si>
  <si>
    <t>青岛理工大学</t>
  </si>
  <si>
    <t>张天宇</t>
  </si>
  <si>
    <t>CC1-15</t>
  </si>
  <si>
    <t>CC1-30</t>
  </si>
  <si>
    <t>CC1-45</t>
  </si>
  <si>
    <t>CC2-0</t>
  </si>
  <si>
    <t>CC2-15</t>
  </si>
  <si>
    <t>CC2-30</t>
  </si>
  <si>
    <t>CC2-45</t>
  </si>
  <si>
    <t>CC3-0</t>
  </si>
  <si>
    <t>CC3-15</t>
  </si>
  <si>
    <t>CC3-30</t>
  </si>
  <si>
    <t>CC3-45</t>
  </si>
  <si>
    <t>B9W0</t>
  </si>
  <si>
    <t>张文彬</t>
  </si>
  <si>
    <t>天津大学</t>
  </si>
  <si>
    <t>赵宇鹏</t>
  </si>
  <si>
    <t>S25</t>
  </si>
  <si>
    <t>POP-T；电通量为28d电通量估读值；28d抗压强度为估读值；孔径分布如下图</t>
  </si>
  <si>
    <t>佛山科学技术学院</t>
  </si>
  <si>
    <t>许亮</t>
  </si>
  <si>
    <t>J1 原状焦灰/预消解焦灰</t>
  </si>
  <si>
    <t>于春志</t>
  </si>
  <si>
    <t>J3</t>
  </si>
  <si>
    <t>J4</t>
  </si>
  <si>
    <t>K1</t>
  </si>
  <si>
    <t>K2</t>
  </si>
  <si>
    <t>K3</t>
  </si>
  <si>
    <t>K4</t>
  </si>
  <si>
    <t>F1</t>
  </si>
  <si>
    <t>F2</t>
  </si>
  <si>
    <t>F3</t>
  </si>
  <si>
    <t>F4</t>
  </si>
  <si>
    <t>河北工业大学</t>
  </si>
  <si>
    <t>张志军</t>
  </si>
  <si>
    <t>PS</t>
  </si>
  <si>
    <t>KS</t>
  </si>
  <si>
    <t>14.958um</t>
  </si>
  <si>
    <t>13.145um</t>
  </si>
  <si>
    <t>12.076um</t>
  </si>
  <si>
    <t>Ⅰ级灰</t>
  </si>
  <si>
    <t>Ⅱ级灰</t>
  </si>
  <si>
    <t>聚羧酸</t>
  </si>
  <si>
    <t>萘系低</t>
  </si>
  <si>
    <t>萘系高</t>
  </si>
  <si>
    <t>1.0%聚羧酸</t>
  </si>
  <si>
    <t>1.94细度模数</t>
  </si>
  <si>
    <t>12%压碎指标</t>
  </si>
  <si>
    <t>2O3</t>
  </si>
  <si>
    <t>西南交通大学</t>
  </si>
  <si>
    <t>徐大祯</t>
  </si>
  <si>
    <t>E1</t>
  </si>
  <si>
    <t>E2</t>
  </si>
  <si>
    <t>E3</t>
  </si>
  <si>
    <t>E4</t>
  </si>
  <si>
    <t>A7</t>
  </si>
  <si>
    <t>A8</t>
  </si>
  <si>
    <t>A9</t>
  </si>
  <si>
    <t>A14</t>
  </si>
  <si>
    <t>A15</t>
  </si>
  <si>
    <t>C6</t>
  </si>
  <si>
    <t>C7</t>
  </si>
  <si>
    <t>C8</t>
  </si>
  <si>
    <t>C10</t>
  </si>
  <si>
    <t>C14</t>
  </si>
  <si>
    <t>NC1-1</t>
  </si>
  <si>
    <t>华东交通大学</t>
  </si>
  <si>
    <t>中国建筑材料科学研究总院</t>
  </si>
  <si>
    <t>压0.1f</t>
  </si>
  <si>
    <t>0.3f</t>
  </si>
  <si>
    <t>0.5f</t>
  </si>
  <si>
    <t>0.7f</t>
  </si>
  <si>
    <t>拉0.1f</t>
  </si>
  <si>
    <t>CFK60</t>
  </si>
  <si>
    <t>CF30A</t>
  </si>
  <si>
    <t>CF30B</t>
  </si>
  <si>
    <t>CF30C</t>
  </si>
  <si>
    <t>CF60A</t>
  </si>
  <si>
    <t>CF60B</t>
  </si>
  <si>
    <t>CF60C</t>
  </si>
  <si>
    <t>kg</t>
  </si>
  <si>
    <t>大连海事大学</t>
  </si>
  <si>
    <t>Y1</t>
  </si>
  <si>
    <t>新疆农业大学</t>
  </si>
  <si>
    <t>Y2</t>
  </si>
  <si>
    <t>Y3</t>
  </si>
  <si>
    <t>J</t>
  </si>
  <si>
    <t>L</t>
  </si>
  <si>
    <t>R40</t>
  </si>
  <si>
    <t>Salt frost resistance and micro characteristics of polynary blended concrete using in frost areas</t>
  </si>
  <si>
    <t>Lyu, Zhenghua(1,2); Shen, Aiqin(1); Wang, Wenzhen(1); Lin, Senlin(3); Guo, Yinchuan(1); Meng, Weina(2)</t>
  </si>
  <si>
    <t>A20</t>
  </si>
  <si>
    <t>A25</t>
  </si>
  <si>
    <t>B15</t>
  </si>
  <si>
    <t>C20</t>
  </si>
  <si>
    <t>A350</t>
  </si>
  <si>
    <t>Non-steady-state accelerated chloride penetration resistance of structural lightweight aggregate concrete</t>
  </si>
  <si>
    <t>Bogas, J. Alexandre(1); Gomes, Augusto(1)</t>
  </si>
  <si>
    <t>A440</t>
  </si>
  <si>
    <t>A460</t>
  </si>
  <si>
    <t>A450</t>
  </si>
  <si>
    <t>B350</t>
  </si>
  <si>
    <t>B440</t>
  </si>
  <si>
    <t>B460</t>
  </si>
  <si>
    <t>B450</t>
  </si>
  <si>
    <t>B525</t>
  </si>
  <si>
    <t>C450</t>
  </si>
  <si>
    <t>NWC300</t>
  </si>
  <si>
    <t>NWC350</t>
  </si>
  <si>
    <t>NWC440</t>
  </si>
  <si>
    <t>NWC460</t>
  </si>
  <si>
    <t>NWC450</t>
  </si>
  <si>
    <t>Pozzolanic reactivity of silica fume and ground rice husk ash as reactive silica in a cementitious system: A comparative study</t>
  </si>
  <si>
    <t>Xu, Weiting(1); Lo, Tommy Yiu(2); Wang, Weilun(1); Ouyang, Dong(3); Wang, Penggang(4); Xing, Feng(1)</t>
  </si>
  <si>
    <t>SF5%C</t>
  </si>
  <si>
    <t>SF10%C</t>
  </si>
  <si>
    <t>SF15%C</t>
  </si>
  <si>
    <t>SF20%C</t>
  </si>
  <si>
    <t>SF25%C</t>
  </si>
  <si>
    <t>SF30%C</t>
  </si>
  <si>
    <t>Lechugilla natural fiber as internal curing agent in self compacting concrete (SCC): Mechanical properties, shrinkage and durability</t>
  </si>
  <si>
    <t>Dávila-Pompermayer, R.(1); Lopez-Yepez, L.G.(1); Valdez-Tamez, P.(1); Juárez, C.A.(1); Durán-Herrera, A.(1)</t>
  </si>
  <si>
    <t>MS</t>
  </si>
  <si>
    <t>30Con</t>
  </si>
  <si>
    <t>南华大学</t>
  </si>
  <si>
    <t>黄露</t>
  </si>
  <si>
    <t>应力比0.4</t>
  </si>
  <si>
    <t>30F15P0</t>
  </si>
  <si>
    <t>30F30P0</t>
  </si>
  <si>
    <t>40Con</t>
  </si>
  <si>
    <t>40F15P0</t>
  </si>
  <si>
    <t>40F30P0</t>
  </si>
  <si>
    <t>50Con</t>
  </si>
  <si>
    <t>50F15P0</t>
  </si>
  <si>
    <t>50F30P0</t>
  </si>
  <si>
    <t>钱智铭</t>
  </si>
  <si>
    <t>B0标准养护条件下</t>
  </si>
  <si>
    <t>西安建筑科技大学</t>
  </si>
  <si>
    <t>张弟</t>
  </si>
  <si>
    <t>50℃ 50%RH</t>
  </si>
  <si>
    <t>60℃ 50%RH</t>
  </si>
  <si>
    <t>80℃ 50%RH</t>
  </si>
  <si>
    <t>80℃ 75%RH</t>
  </si>
  <si>
    <t>80℃ 100%RH</t>
  </si>
  <si>
    <t>80℃ 50%RH+Y1</t>
  </si>
  <si>
    <t>80℃ 50%RH+Y2</t>
  </si>
  <si>
    <t>B1标准养护条件下</t>
  </si>
  <si>
    <t>B2标准养护条件下</t>
  </si>
  <si>
    <t>B3标准养护条件下</t>
  </si>
  <si>
    <t>Ⅰ P00</t>
  </si>
  <si>
    <t>合肥工业大学</t>
  </si>
  <si>
    <t>吴环</t>
  </si>
  <si>
    <t>Ⅰ P15</t>
  </si>
  <si>
    <t>Ⅰ P30</t>
  </si>
  <si>
    <t>Ⅰ P50</t>
  </si>
  <si>
    <t>Ⅱ P00</t>
  </si>
  <si>
    <t>Ⅱ P15</t>
  </si>
  <si>
    <t>Ⅱ P30</t>
  </si>
  <si>
    <t>Ⅱ P50</t>
  </si>
  <si>
    <t>Ⅲ P00</t>
  </si>
  <si>
    <t>Ⅲ P15</t>
  </si>
  <si>
    <t>Ⅲ P30</t>
  </si>
  <si>
    <t>Ⅲ P50</t>
  </si>
  <si>
    <t>O</t>
  </si>
  <si>
    <t>李磊</t>
  </si>
  <si>
    <t>HB</t>
  </si>
  <si>
    <t>PC1 (RCM)</t>
  </si>
  <si>
    <t>刘军</t>
  </si>
  <si>
    <t>RIM</t>
  </si>
  <si>
    <t>PC2 (RCM)</t>
  </si>
  <si>
    <t>PC3 (RCM)</t>
  </si>
  <si>
    <t>王乾玺</t>
  </si>
  <si>
    <t>福州大学</t>
  </si>
  <si>
    <t>戴明辉</t>
  </si>
  <si>
    <t>南昌大学</t>
  </si>
  <si>
    <t>徐航</t>
  </si>
  <si>
    <t>C20(掺粉煤灰）</t>
  </si>
  <si>
    <t>B0</t>
  </si>
  <si>
    <t>谭党联</t>
  </si>
  <si>
    <t>REF(未掺）</t>
  </si>
  <si>
    <t>马军涛</t>
  </si>
  <si>
    <t>REF-C kg</t>
  </si>
  <si>
    <t>M0</t>
  </si>
  <si>
    <t>P-2-2</t>
  </si>
  <si>
    <t>谷鑫</t>
  </si>
  <si>
    <t>J-2-2</t>
  </si>
  <si>
    <t>P-5-2</t>
  </si>
  <si>
    <t>J-5-2</t>
  </si>
  <si>
    <t>基准(无水掺量）</t>
  </si>
  <si>
    <t>薛龙</t>
  </si>
  <si>
    <t>S95</t>
  </si>
  <si>
    <t>FA+S95</t>
  </si>
  <si>
    <t>FA+K</t>
  </si>
  <si>
    <t>S95+K</t>
  </si>
  <si>
    <t>FA+S95+K</t>
  </si>
  <si>
    <t>Mechanical and durability properties of ternary concretes containing silica fume and low reactivity blast furnace slag</t>
  </si>
  <si>
    <t>Bagheri, Ali Reza(1); Zanganeh, Hamed(1); Moalemi, Mohamad Mehdi(1)</t>
  </si>
  <si>
    <t>SL15SF2.5</t>
  </si>
  <si>
    <t>SL15SF5</t>
  </si>
  <si>
    <t>SL15SF7.5</t>
  </si>
  <si>
    <t>SL30SF2.5</t>
  </si>
  <si>
    <t>SL30SF5</t>
  </si>
  <si>
    <t>SL30SF7.5</t>
  </si>
  <si>
    <t>SL50SF2.5</t>
  </si>
  <si>
    <t>SL50SF5</t>
  </si>
  <si>
    <t>SL50SF7.5</t>
  </si>
  <si>
    <t>The role of fly ash microsphere in the microstructure and macroscopic properties of high-strength concrete</t>
  </si>
  <si>
    <t>Wang, Qiang(1); Wang, Dengquan(1); Chen, Honghui(1)</t>
  </si>
  <si>
    <t>GU</t>
  </si>
  <si>
    <t>Effect of cement type and limestone particle size on the durability of steam cured self-consolidating concrete</t>
  </si>
  <si>
    <t>Panesar, D.K.(1); Aqel, M.(2); Rhead, D.(3); Schell, H.(3)</t>
  </si>
  <si>
    <t>HE</t>
  </si>
  <si>
    <t>Chloride penetration and electrical resistivity of concretes containing nanosilica hydrosols with different specific surface areas</t>
  </si>
  <si>
    <t>Madani, Hesam(1); Bagheri, Alireza(2); Parhizkar, Tayebeh(3); Raisghasemi, Amirmaziar(3)</t>
  </si>
  <si>
    <t>SF3%</t>
  </si>
  <si>
    <t>SF5%</t>
  </si>
  <si>
    <t>SF7.5%</t>
  </si>
  <si>
    <t>Influence of polyolefin fibers on the engineering properties of cement-based composites containing silica fume</t>
  </si>
  <si>
    <t>Han, Ta-Yuan(1); Lin, Wei-Ting(2,3); Cheng, An(3); Huang, Ran(1); Huang, Chin-Cheng(2)</t>
  </si>
  <si>
    <t>AS5</t>
  </si>
  <si>
    <t>BS5</t>
  </si>
  <si>
    <t>内蒙古农业大学</t>
  </si>
  <si>
    <t>张景智</t>
  </si>
  <si>
    <t>W1</t>
  </si>
  <si>
    <t>W2</t>
  </si>
  <si>
    <t>W3</t>
  </si>
  <si>
    <t>涂妮</t>
  </si>
  <si>
    <t>N0.35-C</t>
  </si>
  <si>
    <t>广西大学</t>
  </si>
  <si>
    <t>覃荷瑛</t>
  </si>
  <si>
    <t>N0.40-C</t>
  </si>
  <si>
    <t>N0.45-C</t>
  </si>
  <si>
    <t>N0.50-C</t>
  </si>
  <si>
    <t>N0.55-C</t>
  </si>
  <si>
    <t>N0.60-C</t>
  </si>
  <si>
    <t>N-C-G1</t>
  </si>
  <si>
    <t>N-C-G2</t>
  </si>
  <si>
    <t>N-C-G3</t>
  </si>
  <si>
    <t>N-C-G4</t>
  </si>
  <si>
    <t>N-C-G5</t>
  </si>
  <si>
    <t>N-C-G6</t>
  </si>
  <si>
    <t>C45 N-C-Aa1</t>
  </si>
  <si>
    <t>N-C-Aa2</t>
  </si>
  <si>
    <t>N-C-Aa3</t>
  </si>
  <si>
    <t>N-C-Aa4</t>
  </si>
  <si>
    <t>重庆大学</t>
  </si>
  <si>
    <t>唐静</t>
  </si>
  <si>
    <t>LP00</t>
  </si>
  <si>
    <t>周海雷</t>
  </si>
  <si>
    <t>LP000</t>
  </si>
  <si>
    <t>LP0000</t>
  </si>
  <si>
    <t>F0K0</t>
  </si>
  <si>
    <t>重庆交通大学</t>
  </si>
  <si>
    <t>周维</t>
  </si>
  <si>
    <t>F2K0</t>
  </si>
  <si>
    <t>F4K0</t>
  </si>
  <si>
    <t>F6K0</t>
  </si>
  <si>
    <t>F0K2</t>
  </si>
  <si>
    <t>F0K4</t>
  </si>
  <si>
    <t>F0K6</t>
  </si>
  <si>
    <t>F1K3</t>
  </si>
  <si>
    <t>F1K4</t>
  </si>
  <si>
    <t>F1K5</t>
  </si>
  <si>
    <t>F2K2</t>
  </si>
  <si>
    <t>F2K3</t>
  </si>
  <si>
    <t>F2K4</t>
  </si>
  <si>
    <t>F3K1</t>
  </si>
  <si>
    <t>F3K2</t>
  </si>
  <si>
    <t>F3K3</t>
  </si>
  <si>
    <t>F4K1</t>
  </si>
  <si>
    <t>F4K2</t>
  </si>
  <si>
    <t>F5K1</t>
  </si>
  <si>
    <t>上海交通大学</t>
  </si>
  <si>
    <t>赵川</t>
  </si>
  <si>
    <t>T-0</t>
  </si>
  <si>
    <t>白金婷</t>
  </si>
  <si>
    <t>U-0</t>
  </si>
  <si>
    <t>CC4-1</t>
  </si>
  <si>
    <t>于学斌</t>
  </si>
  <si>
    <t>CC4-2</t>
  </si>
  <si>
    <t>Y1-1</t>
  </si>
  <si>
    <t>Y1-2</t>
  </si>
  <si>
    <t>C30 0损伤度</t>
  </si>
  <si>
    <t>燕山大学</t>
  </si>
  <si>
    <t>张曼</t>
  </si>
  <si>
    <t>王淑梅</t>
  </si>
  <si>
    <t>汪明刚</t>
  </si>
  <si>
    <t>SG-10</t>
  </si>
  <si>
    <t>SG-20</t>
  </si>
  <si>
    <t>SG-40</t>
  </si>
  <si>
    <t>FA-10</t>
  </si>
  <si>
    <t>FA-20</t>
  </si>
  <si>
    <t>FA-40</t>
  </si>
  <si>
    <t>SF-2</t>
  </si>
  <si>
    <t>SF-4</t>
  </si>
  <si>
    <t>SF-8</t>
  </si>
  <si>
    <t>杨城</t>
  </si>
  <si>
    <t>哈尔滨工业大学</t>
  </si>
  <si>
    <t>纪玉岩</t>
  </si>
  <si>
    <t>R0-0-1</t>
  </si>
  <si>
    <t>李同乐</t>
  </si>
  <si>
    <t>R0-0-2</t>
  </si>
  <si>
    <t>R0-0-3</t>
  </si>
  <si>
    <t>R0-6-1</t>
  </si>
  <si>
    <t>R0-6-2</t>
  </si>
  <si>
    <t>R0-7-1</t>
  </si>
  <si>
    <t>R0-7-2</t>
  </si>
  <si>
    <t>R0-8-1</t>
  </si>
  <si>
    <t>R0-8-2</t>
  </si>
  <si>
    <t>C50-0-1</t>
  </si>
  <si>
    <t>C50-0-2</t>
  </si>
  <si>
    <t>C50-5-1</t>
  </si>
  <si>
    <t>C50-5-2</t>
  </si>
  <si>
    <t>C50-6-1</t>
  </si>
  <si>
    <t>C50-6-2</t>
  </si>
  <si>
    <t>C50-7-1</t>
  </si>
  <si>
    <t>C50-7-2</t>
  </si>
  <si>
    <t>G1</t>
  </si>
  <si>
    <t>王子玮</t>
  </si>
  <si>
    <t>北京工业大学</t>
  </si>
  <si>
    <t>李凯</t>
  </si>
  <si>
    <t>F0</t>
  </si>
  <si>
    <t>PS1-0</t>
  </si>
  <si>
    <t>王业江</t>
  </si>
  <si>
    <t>PS1-7</t>
  </si>
  <si>
    <t>PS1-9</t>
  </si>
  <si>
    <t>PS2-0</t>
  </si>
  <si>
    <t>PS2-7</t>
  </si>
  <si>
    <t>PS2-9</t>
  </si>
  <si>
    <t>PS3-0</t>
  </si>
  <si>
    <t>PS3-7</t>
  </si>
  <si>
    <t>PS3-9</t>
  </si>
  <si>
    <t>A 劈拉前均值</t>
  </si>
  <si>
    <t>中国矿业大学（北京）</t>
  </si>
  <si>
    <t>刘燕</t>
  </si>
  <si>
    <t>劈拉后</t>
  </si>
  <si>
    <t>B 劈拉前</t>
  </si>
  <si>
    <t>C 劈拉前</t>
  </si>
  <si>
    <t>D 劈拉前</t>
  </si>
  <si>
    <t>CC 10次</t>
  </si>
  <si>
    <t>王磊</t>
  </si>
  <si>
    <t>20次</t>
  </si>
  <si>
    <t>30次</t>
  </si>
  <si>
    <t>浙江大学</t>
  </si>
  <si>
    <t>王俊杰</t>
  </si>
  <si>
    <t>清华大学</t>
  </si>
  <si>
    <t>刘丹</t>
  </si>
  <si>
    <t>A1-0</t>
  </si>
  <si>
    <t>赵畅</t>
  </si>
  <si>
    <t>A1-50</t>
  </si>
  <si>
    <t>A1-150</t>
  </si>
  <si>
    <t>C30 不同同冻融循环</t>
  </si>
  <si>
    <t>彭超</t>
  </si>
  <si>
    <t>不同龄期</t>
  </si>
  <si>
    <t>C35 不同冻融循环</t>
  </si>
  <si>
    <t>C40 不同冻融循环</t>
  </si>
  <si>
    <t>CC-L1</t>
  </si>
  <si>
    <t>李靖</t>
  </si>
  <si>
    <t>CC-L2</t>
  </si>
  <si>
    <t>CC-L3</t>
  </si>
  <si>
    <t>00</t>
  </si>
  <si>
    <t>钱树波</t>
  </si>
  <si>
    <t>F6</t>
  </si>
  <si>
    <t>TA0</t>
  </si>
  <si>
    <t>江南宁</t>
  </si>
  <si>
    <t>TB1</t>
  </si>
  <si>
    <t>肖治微</t>
  </si>
  <si>
    <t>S01</t>
  </si>
  <si>
    <t>S02</t>
  </si>
  <si>
    <t>S03</t>
  </si>
  <si>
    <t>Z01</t>
  </si>
  <si>
    <t>Z02</t>
  </si>
  <si>
    <t>Z03</t>
  </si>
  <si>
    <t>W01</t>
  </si>
  <si>
    <t>W02</t>
  </si>
  <si>
    <t>W03</t>
  </si>
  <si>
    <t>Z1</t>
  </si>
  <si>
    <t>Z2</t>
  </si>
  <si>
    <t>Z3</t>
  </si>
  <si>
    <t>Z4</t>
  </si>
  <si>
    <t>Z5</t>
  </si>
  <si>
    <t>Z6</t>
  </si>
  <si>
    <t>Z7</t>
  </si>
  <si>
    <t>Z8</t>
  </si>
  <si>
    <t>Z9</t>
  </si>
  <si>
    <t>W6</t>
  </si>
  <si>
    <t>W7</t>
  </si>
  <si>
    <t>W8</t>
  </si>
  <si>
    <t>W9</t>
  </si>
  <si>
    <t>C3J0</t>
  </si>
  <si>
    <t>张涛</t>
  </si>
  <si>
    <t>C4J0</t>
  </si>
  <si>
    <t>C5J0</t>
  </si>
  <si>
    <t>C5F1</t>
  </si>
  <si>
    <t>C5F2</t>
  </si>
  <si>
    <t>C5F3</t>
  </si>
  <si>
    <t>C5K1</t>
  </si>
  <si>
    <t>C5K2</t>
  </si>
  <si>
    <t>C5K3</t>
  </si>
  <si>
    <t>C5G1</t>
  </si>
  <si>
    <t>C5G2</t>
  </si>
  <si>
    <t>C5G3</t>
  </si>
  <si>
    <t>C5Y3</t>
  </si>
  <si>
    <t>C5Y4</t>
  </si>
  <si>
    <t>C5Y5</t>
  </si>
  <si>
    <t>F1K2</t>
  </si>
  <si>
    <t>F2K1</t>
  </si>
  <si>
    <t>F2G1</t>
  </si>
  <si>
    <t>K2G1</t>
  </si>
  <si>
    <t>FKGY</t>
  </si>
  <si>
    <t>C3H0</t>
  </si>
  <si>
    <t>C4H0</t>
  </si>
  <si>
    <t>C5H0</t>
  </si>
  <si>
    <t>C3Z0</t>
  </si>
  <si>
    <t>C4Z0</t>
  </si>
  <si>
    <t>C5Z0</t>
  </si>
  <si>
    <t>付飞</t>
  </si>
  <si>
    <t>SS</t>
  </si>
  <si>
    <t>王昆</t>
  </si>
  <si>
    <t>DS</t>
  </si>
  <si>
    <t>RS</t>
  </si>
  <si>
    <t>单掺1</t>
  </si>
  <si>
    <t>单掺2</t>
  </si>
  <si>
    <t>单掺3</t>
  </si>
  <si>
    <t>单掺4</t>
  </si>
  <si>
    <t>单掺5</t>
  </si>
  <si>
    <t>单掺6</t>
  </si>
  <si>
    <t>单掺7</t>
  </si>
  <si>
    <t>单掺8</t>
  </si>
  <si>
    <t>双掺1</t>
  </si>
  <si>
    <t>双掺2</t>
  </si>
  <si>
    <t>双掺3</t>
  </si>
  <si>
    <t>双掺4</t>
  </si>
  <si>
    <t>双掺5</t>
  </si>
  <si>
    <t>双掺6</t>
  </si>
  <si>
    <t>OPC海水养护</t>
  </si>
  <si>
    <t>杨文武</t>
  </si>
  <si>
    <t>OPC4</t>
  </si>
  <si>
    <t>F5</t>
  </si>
  <si>
    <t>F7</t>
  </si>
  <si>
    <t>F8</t>
  </si>
  <si>
    <t>PN1</t>
  </si>
  <si>
    <t>丁巍巍</t>
  </si>
  <si>
    <t>PN2</t>
  </si>
  <si>
    <t>PN3</t>
  </si>
  <si>
    <t>C35FA+SP</t>
  </si>
  <si>
    <t>Study on frost resistance of high performence concrete resistance to chloride ion</t>
  </si>
  <si>
    <t>Cui, Shengai(1); Ye, Yuezhong(1); Dou, Shengtan(1); Fu, Fei(2)</t>
  </si>
  <si>
    <t>C50FA+SP</t>
  </si>
  <si>
    <t>Hydration mechanism of composite binders containing blast furnace ferronickel slag at different curing temperatures</t>
  </si>
  <si>
    <t>Sun, Jianwei(1); Wang, Zhe(2); Chen, Zhonghui(1)</t>
  </si>
  <si>
    <t>The role of hydrotalcite in chloride binding and corrosion protection in concretes with ground granulated blast furnace slag</t>
  </si>
  <si>
    <t>Kayali, Obada(1); Khan, M.S.H.(1); Sharfuddin Ahmed, M.(2)</t>
  </si>
  <si>
    <t>CS</t>
  </si>
  <si>
    <t>CB2</t>
  </si>
  <si>
    <t>CB2S</t>
  </si>
  <si>
    <t>CB5</t>
  </si>
  <si>
    <t>CB5S</t>
  </si>
  <si>
    <t>CB7</t>
  </si>
  <si>
    <t>CB7S</t>
  </si>
  <si>
    <t>CS-0</t>
  </si>
  <si>
    <t>Use of secondary slags in completely recyclable concrete</t>
  </si>
  <si>
    <t>de Schepper, Mieke(1); Verlé, Pieter(2); van Driessche, Isabel(3); de Belie, Nele(1)</t>
  </si>
  <si>
    <t>GGBFS0</t>
  </si>
  <si>
    <t>Using ANN and ANFIS to predict the mechanical and chloride permeability properties of concrete containing GGBFS and CNI</t>
  </si>
  <si>
    <t>Boga, Ahmet Raif(1); Öztürk, Murat(2); Topçu, Ilker Bekir(3)</t>
  </si>
  <si>
    <t>GGBFS25</t>
  </si>
  <si>
    <t>GGBFS50</t>
  </si>
  <si>
    <t>A0；各掺量单位为kg</t>
  </si>
  <si>
    <t>薛莉莉</t>
  </si>
  <si>
    <t>R0B0；非稳态氯离子迁移系数</t>
  </si>
  <si>
    <t>河南理工大学</t>
  </si>
  <si>
    <t>郭书奇</t>
  </si>
  <si>
    <t>B0P01；是氯离子扩散系数而非渗透系数</t>
  </si>
  <si>
    <t>长沙理工大学</t>
  </si>
  <si>
    <t>李晶</t>
  </si>
  <si>
    <t>B0P02</t>
  </si>
  <si>
    <t>B0P03</t>
  </si>
  <si>
    <t>是氯离子扩散系数而非渗透系数</t>
  </si>
  <si>
    <t>内蒙古工业大学</t>
  </si>
  <si>
    <t>林书宇</t>
  </si>
  <si>
    <t>A-1;是氯离子扩散系数而非渗透系数且为估读值；抗压强度为估读值</t>
  </si>
  <si>
    <t>周俊坤</t>
  </si>
  <si>
    <t>SCC-0-0;未指明砂、石具体用量，砂率为0.5;未指明粉煤灰级别</t>
  </si>
  <si>
    <t>中原工学院</t>
  </si>
  <si>
    <t>杨艳蒙</t>
  </si>
  <si>
    <t>SCC-40-0</t>
  </si>
  <si>
    <t>SCC-50-0</t>
  </si>
  <si>
    <t>SCC-60-0</t>
  </si>
  <si>
    <t>SCC-70-0</t>
  </si>
  <si>
    <t>PC;未指明砂、石具体用量;粗细骨料分别为：高钛重矿渣碎石、高钛重矿渣砂</t>
  </si>
  <si>
    <t>西华大学</t>
  </si>
  <si>
    <t>蒋中友</t>
  </si>
  <si>
    <t>电通量为估读值</t>
  </si>
  <si>
    <t>马丽娜</t>
  </si>
  <si>
    <t>NC-0；抗压强度为自然养护三个月的抗压强度</t>
  </si>
  <si>
    <t>江国伟</t>
  </si>
  <si>
    <t>NC-1.5</t>
  </si>
  <si>
    <t>NC-4.5</t>
  </si>
  <si>
    <t>NC-6</t>
  </si>
  <si>
    <t>粉煤灰及硅粉掺量为百分比，砂率为56%</t>
  </si>
  <si>
    <t>胡志明</t>
  </si>
  <si>
    <t>P-0</t>
  </si>
  <si>
    <t>王建刚</t>
  </si>
  <si>
    <t>崔航源</t>
  </si>
  <si>
    <t>C30-CA1</t>
  </si>
  <si>
    <t>梁原澍</t>
  </si>
  <si>
    <t>C30-CA2</t>
  </si>
  <si>
    <t>C30-CA3</t>
  </si>
  <si>
    <t>C50-CA1</t>
  </si>
  <si>
    <t>C50-CA2</t>
  </si>
  <si>
    <t>C50-CA3</t>
  </si>
  <si>
    <t>深圳大学</t>
  </si>
  <si>
    <t>殷允贺</t>
  </si>
  <si>
    <t>苗青松</t>
  </si>
  <si>
    <t>哈尔滨工程大学</t>
  </si>
  <si>
    <t>胡亮</t>
  </si>
  <si>
    <t>兰州理工大学</t>
  </si>
  <si>
    <t>李江川</t>
  </si>
  <si>
    <t>Ctrl</t>
  </si>
  <si>
    <t>胡新宇</t>
  </si>
  <si>
    <t>NS</t>
  </si>
  <si>
    <t>熊先达</t>
  </si>
  <si>
    <t>HG3</t>
  </si>
  <si>
    <t>HL3</t>
  </si>
  <si>
    <t>HL1</t>
  </si>
  <si>
    <t>HL2</t>
  </si>
  <si>
    <t>HL4</t>
  </si>
  <si>
    <t>HL5</t>
  </si>
  <si>
    <t>F10</t>
  </si>
  <si>
    <t>F15</t>
  </si>
  <si>
    <t>NC；实验用粉煤灰为III级粉煤灰</t>
  </si>
  <si>
    <t>石万万</t>
  </si>
  <si>
    <t>L-0;粉煤灰未指明是几级粉煤灰</t>
  </si>
  <si>
    <t>张晓冉</t>
  </si>
  <si>
    <t>NA-0%；氯离子扩散系数为估读值</t>
  </si>
  <si>
    <t>胡伟超</t>
  </si>
  <si>
    <t>NA-30%</t>
  </si>
  <si>
    <t>NA-60%</t>
  </si>
  <si>
    <t>OPC;矿渣处参数及掺量为镍渣的</t>
  </si>
  <si>
    <t>陶为浩</t>
  </si>
  <si>
    <t>CN2</t>
  </si>
  <si>
    <t>CN3</t>
  </si>
  <si>
    <t>CN4</t>
  </si>
  <si>
    <t>CN5</t>
  </si>
  <si>
    <t>CN7</t>
  </si>
  <si>
    <t>CN51</t>
  </si>
  <si>
    <t>CN52</t>
  </si>
  <si>
    <t>CN53</t>
  </si>
  <si>
    <t>CN3S</t>
  </si>
  <si>
    <t>CN5S</t>
  </si>
  <si>
    <t>CN7S</t>
  </si>
  <si>
    <t>JZ42</t>
  </si>
  <si>
    <t>马小雨</t>
  </si>
  <si>
    <t>JZ33</t>
  </si>
  <si>
    <t>Af1</t>
  </si>
  <si>
    <t>Af2</t>
  </si>
  <si>
    <t>Af3</t>
  </si>
  <si>
    <t>Bf1</t>
  </si>
  <si>
    <t>Bf2</t>
  </si>
  <si>
    <t>Bf3</t>
  </si>
  <si>
    <t>AK1</t>
  </si>
  <si>
    <t>AK2</t>
  </si>
  <si>
    <t>AK3</t>
  </si>
  <si>
    <t>BK1</t>
  </si>
  <si>
    <t>BK2</t>
  </si>
  <si>
    <t>BK3</t>
  </si>
  <si>
    <t>As1</t>
  </si>
  <si>
    <t>As2</t>
  </si>
  <si>
    <t>As3</t>
  </si>
  <si>
    <t>Bs1</t>
  </si>
  <si>
    <t>Bs2</t>
  </si>
  <si>
    <t>Bs3</t>
  </si>
  <si>
    <t>Afk1</t>
  </si>
  <si>
    <t>Afk2</t>
  </si>
  <si>
    <t>Afk3</t>
  </si>
  <si>
    <t>Bfk1</t>
  </si>
  <si>
    <t>Bfk2</t>
  </si>
  <si>
    <t>Bfk3</t>
  </si>
  <si>
    <t>Afs1</t>
  </si>
  <si>
    <t>Afs2</t>
  </si>
  <si>
    <t>Afs3</t>
  </si>
  <si>
    <t>Bfs1</t>
  </si>
  <si>
    <t>Bfs2</t>
  </si>
  <si>
    <t>Bfs3</t>
  </si>
  <si>
    <t>JZ400</t>
  </si>
  <si>
    <t>JZ401</t>
  </si>
  <si>
    <t>Cf10</t>
  </si>
  <si>
    <t>Cf11</t>
  </si>
  <si>
    <t>Cf20</t>
  </si>
  <si>
    <t>Cf21</t>
  </si>
  <si>
    <t>Cf30</t>
  </si>
  <si>
    <t>Cf31</t>
  </si>
  <si>
    <t>Cs10</t>
  </si>
  <si>
    <t>Cs11</t>
  </si>
  <si>
    <t>Cs20</t>
  </si>
  <si>
    <t>Cs21</t>
  </si>
  <si>
    <t>Cs30</t>
  </si>
  <si>
    <t>Cs31</t>
  </si>
  <si>
    <t>Cfk10</t>
  </si>
  <si>
    <t>Cfk11</t>
  </si>
  <si>
    <t>Cfk20</t>
  </si>
  <si>
    <t>Cfk21</t>
  </si>
  <si>
    <t>Cfk30</t>
  </si>
  <si>
    <t>Cfk31</t>
  </si>
  <si>
    <t>OC1；氯离子扩散系数为30weeks测试结果</t>
  </si>
  <si>
    <t>江苏大学</t>
  </si>
  <si>
    <t>SYED HASSAN ALI SHAH</t>
  </si>
  <si>
    <t>0C2</t>
  </si>
  <si>
    <t>Fas1</t>
  </si>
  <si>
    <t>Fas2</t>
  </si>
  <si>
    <t>OC</t>
  </si>
  <si>
    <t>朱华军</t>
  </si>
  <si>
    <t>HA3</t>
  </si>
  <si>
    <t>毛安慰</t>
  </si>
  <si>
    <t>HB3</t>
  </si>
  <si>
    <t>H1B3</t>
  </si>
  <si>
    <t>H2B3</t>
  </si>
  <si>
    <t>H3B3</t>
  </si>
  <si>
    <t>H4B3</t>
  </si>
  <si>
    <t>H5B3</t>
  </si>
  <si>
    <t>HA4</t>
  </si>
  <si>
    <t>HB4</t>
  </si>
  <si>
    <t>H1B4</t>
  </si>
  <si>
    <t>H2B4</t>
  </si>
  <si>
    <t>H3B4</t>
  </si>
  <si>
    <t>H4B4</t>
  </si>
  <si>
    <t>H5B4</t>
  </si>
  <si>
    <t>HA5</t>
  </si>
  <si>
    <t>HB5</t>
  </si>
  <si>
    <t>H1B5</t>
  </si>
  <si>
    <t>H2B5</t>
  </si>
  <si>
    <t>H3B5</t>
  </si>
  <si>
    <t>H4B5</t>
  </si>
  <si>
    <t>H5B5</t>
  </si>
  <si>
    <t>CO</t>
  </si>
  <si>
    <t>李燕</t>
  </si>
  <si>
    <t>HF15</t>
  </si>
  <si>
    <t>HF30</t>
  </si>
  <si>
    <t>HF50</t>
  </si>
  <si>
    <t>HF30B20</t>
  </si>
  <si>
    <t>HF15B35</t>
  </si>
  <si>
    <t>HB15</t>
  </si>
  <si>
    <t>HB30</t>
  </si>
  <si>
    <t>HB50</t>
  </si>
  <si>
    <t>李林</t>
  </si>
  <si>
    <t>P4</t>
  </si>
  <si>
    <t>P5</t>
  </si>
  <si>
    <t>P6</t>
  </si>
  <si>
    <t>P7</t>
  </si>
  <si>
    <t>P8</t>
  </si>
  <si>
    <t>南京林业大学</t>
  </si>
  <si>
    <t>刘芳</t>
  </si>
  <si>
    <t>水胶比0.5 FA=0%</t>
  </si>
  <si>
    <t>刘晓东</t>
  </si>
  <si>
    <t>FA=20%</t>
  </si>
  <si>
    <t>FA=25%</t>
  </si>
  <si>
    <t>FA=30%</t>
  </si>
  <si>
    <t>SP=20%</t>
  </si>
  <si>
    <t>SP=30%</t>
  </si>
  <si>
    <t>SP=40%</t>
  </si>
  <si>
    <t>FA+SP=20%</t>
  </si>
  <si>
    <t>FA+SP=30%</t>
  </si>
  <si>
    <t>FA+SP=40%</t>
  </si>
  <si>
    <t>水胶比0.36 FA=0%</t>
  </si>
  <si>
    <t>W/C=0.32</t>
  </si>
  <si>
    <t>丁华涛</t>
  </si>
  <si>
    <t>W/C=0.45</t>
  </si>
  <si>
    <t>W/C=0.6</t>
  </si>
  <si>
    <t>B51</t>
  </si>
  <si>
    <t>B52</t>
  </si>
  <si>
    <t>B53</t>
  </si>
  <si>
    <t>B54</t>
  </si>
  <si>
    <t>B55</t>
  </si>
  <si>
    <t>B56</t>
  </si>
  <si>
    <t>J~10~6 掺量kg</t>
  </si>
  <si>
    <t>高立强</t>
  </si>
  <si>
    <t>A-NSL</t>
  </si>
  <si>
    <t>雷霆</t>
  </si>
  <si>
    <t>A-NSH</t>
  </si>
  <si>
    <t>A-NFL</t>
  </si>
  <si>
    <t>A-NFH</t>
  </si>
  <si>
    <t>30 Con</t>
  </si>
  <si>
    <t>宋启明</t>
  </si>
  <si>
    <t>30 FA</t>
  </si>
  <si>
    <t>30 S</t>
  </si>
  <si>
    <t>40 Con</t>
  </si>
  <si>
    <t>40 FA</t>
  </si>
  <si>
    <t>40 S</t>
  </si>
  <si>
    <t>50 Con</t>
  </si>
  <si>
    <t>50 FA</t>
  </si>
  <si>
    <t>50 S</t>
  </si>
  <si>
    <t>60 Con</t>
  </si>
  <si>
    <t>60 FA</t>
  </si>
  <si>
    <t>60 S</t>
  </si>
  <si>
    <t>60Con常温</t>
  </si>
  <si>
    <t>26Con</t>
  </si>
  <si>
    <t>暨南大学</t>
  </si>
  <si>
    <t>黄华县</t>
  </si>
  <si>
    <t>CA/sabd=1.5</t>
  </si>
  <si>
    <t>没有粗骨料</t>
  </si>
  <si>
    <t>20mm天然石子，10mm再生石子</t>
  </si>
  <si>
    <t>轻粗骨料</t>
  </si>
  <si>
    <t>含再生骨料和天然骨料</t>
  </si>
  <si>
    <t>乍浦</t>
  </si>
  <si>
    <t>舟山</t>
  </si>
  <si>
    <t>56天龄期（下同）</t>
  </si>
  <si>
    <t>N11；为氯离子扩散系数</t>
  </si>
  <si>
    <t>尚文彪</t>
  </si>
  <si>
    <t>0.5-O；加了一列为外加剂掺量（抗分散剂-絮凝剂）</t>
  </si>
  <si>
    <t>王梦赛</t>
  </si>
  <si>
    <t>0.45-O</t>
  </si>
  <si>
    <t>0.45-SL1</t>
  </si>
  <si>
    <t>0.45-SL2</t>
  </si>
  <si>
    <t>0.45-SL3</t>
  </si>
  <si>
    <t>0.45-SL4</t>
  </si>
  <si>
    <t>0.4-O</t>
  </si>
  <si>
    <t>内蒙古科技大学</t>
  </si>
  <si>
    <t>陈伟</t>
  </si>
  <si>
    <t>C40；F-1;各掺量单位为kg;氯离子扩散系数及电通量为碳化龄期28d下的</t>
  </si>
  <si>
    <t>丁晓</t>
  </si>
  <si>
    <t>A0；混凝土抗压强度、氯离子扩散系数、孔隙率为30d的</t>
  </si>
  <si>
    <t>武汉大学</t>
  </si>
  <si>
    <t>胡慧莹</t>
  </si>
  <si>
    <t>C0</t>
  </si>
  <si>
    <t>PLH</t>
  </si>
  <si>
    <t>刘慧娴</t>
  </si>
  <si>
    <t>PO</t>
  </si>
  <si>
    <t>GS10</t>
  </si>
  <si>
    <t>GS20</t>
  </si>
  <si>
    <t>GS30</t>
  </si>
  <si>
    <t>DAGS</t>
  </si>
  <si>
    <t>MPLH</t>
  </si>
  <si>
    <t>C-0；C30；各掺量单位为kg</t>
  </si>
  <si>
    <t>杨淑娟</t>
  </si>
  <si>
    <t>D-0；C40</t>
  </si>
  <si>
    <t>t-0</t>
  </si>
  <si>
    <t>汤海滨</t>
  </si>
  <si>
    <t>t-1</t>
  </si>
  <si>
    <t>t-2</t>
  </si>
  <si>
    <t>t-3</t>
  </si>
  <si>
    <t>t-4</t>
  </si>
  <si>
    <t>t-5</t>
  </si>
  <si>
    <t>t-6</t>
  </si>
  <si>
    <t>易全新</t>
  </si>
  <si>
    <t>谭盐宾</t>
  </si>
  <si>
    <t>1050（6`15)</t>
  </si>
  <si>
    <t>X0</t>
  </si>
  <si>
    <t>陈戎</t>
  </si>
  <si>
    <t>X1</t>
  </si>
  <si>
    <t>X3</t>
  </si>
  <si>
    <t>X7</t>
  </si>
  <si>
    <t>Y0</t>
  </si>
  <si>
    <t>Y7</t>
  </si>
  <si>
    <t>Z0</t>
  </si>
  <si>
    <t>张武满</t>
  </si>
  <si>
    <t>李固华</t>
  </si>
  <si>
    <t>任七华</t>
  </si>
  <si>
    <t>KF10</t>
  </si>
  <si>
    <t>KF20</t>
  </si>
  <si>
    <t>GF5</t>
  </si>
  <si>
    <t>ZB</t>
  </si>
  <si>
    <t>BH</t>
  </si>
  <si>
    <t>李丽琴</t>
  </si>
  <si>
    <t>海工A5</t>
  </si>
  <si>
    <t>普通B5</t>
  </si>
  <si>
    <t>B11</t>
  </si>
  <si>
    <t>南京水利科学研究院</t>
  </si>
  <si>
    <t>胡彦君</t>
  </si>
  <si>
    <t>B12</t>
  </si>
  <si>
    <t>B14</t>
  </si>
  <si>
    <t>B21</t>
  </si>
  <si>
    <t>B22</t>
  </si>
  <si>
    <t>B23</t>
  </si>
  <si>
    <t>B24</t>
  </si>
  <si>
    <t>B31</t>
  </si>
  <si>
    <t>B32</t>
  </si>
  <si>
    <t>B33</t>
  </si>
  <si>
    <t>B34</t>
  </si>
  <si>
    <t>肖斐</t>
  </si>
  <si>
    <t>王瓒</t>
  </si>
  <si>
    <t>The effects of cementitious materials on the mechanical and durability performance of high-strength concrete</t>
  </si>
  <si>
    <t>Lee, Joo-Ha(1); Yoon, Young-Soo(2)</t>
  </si>
  <si>
    <t>LHC</t>
  </si>
  <si>
    <t>Study on resistance to chloride ion penetration of high performance concrete for high speed railway bridge pile</t>
  </si>
  <si>
    <t>Cui, Shengai(1); Ye, Yuezhong(1); Fu, Fei(2); Liu, Zhifeng(3)</t>
  </si>
  <si>
    <t>3新</t>
  </si>
  <si>
    <t>L5S</t>
  </si>
  <si>
    <t>L10S</t>
  </si>
  <si>
    <t>L15S</t>
  </si>
  <si>
    <t>C-CaO</t>
    <phoneticPr fontId="63" type="noConversion"/>
  </si>
  <si>
    <r>
      <rPr>
        <sz val="16"/>
        <color rgb="FF000000"/>
        <rFont val="华文楷体"/>
        <family val="3"/>
        <charset val="134"/>
      </rPr>
      <t>C-SiO</t>
    </r>
    <r>
      <rPr>
        <vertAlign val="subscript"/>
        <sz val="16"/>
        <color rgb="FF000000"/>
        <rFont val="华文楷体"/>
        <family val="3"/>
        <charset val="134"/>
      </rPr>
      <t>2</t>
    </r>
    <phoneticPr fontId="63" type="noConversion"/>
  </si>
  <si>
    <r>
      <rPr>
        <sz val="16"/>
        <color rgb="FF000000"/>
        <rFont val="华文楷体"/>
        <family val="3"/>
        <charset val="134"/>
      </rPr>
      <t>C-Al</t>
    </r>
    <r>
      <rPr>
        <vertAlign val="subscript"/>
        <sz val="16"/>
        <color rgb="FF000000"/>
        <rFont val="华文楷体"/>
        <family val="3"/>
        <charset val="134"/>
      </rPr>
      <t>2</t>
    </r>
    <r>
      <rPr>
        <sz val="16"/>
        <color rgb="FF000000"/>
        <rFont val="华文楷体"/>
        <family val="3"/>
        <charset val="134"/>
      </rPr>
      <t>O</t>
    </r>
    <r>
      <rPr>
        <vertAlign val="subscript"/>
        <sz val="16"/>
        <color rgb="FF000000"/>
        <rFont val="华文楷体"/>
        <family val="3"/>
        <charset val="134"/>
      </rPr>
      <t>3</t>
    </r>
    <phoneticPr fontId="63" type="noConversion"/>
  </si>
  <si>
    <t>C-MgO</t>
    <phoneticPr fontId="63" type="noConversion"/>
  </si>
  <si>
    <r>
      <rPr>
        <sz val="16"/>
        <color rgb="FF000000"/>
        <rFont val="华文楷体"/>
        <family val="3"/>
        <charset val="134"/>
      </rPr>
      <t>C-Fe</t>
    </r>
    <r>
      <rPr>
        <vertAlign val="subscript"/>
        <sz val="16"/>
        <color rgb="FF000000"/>
        <rFont val="华文楷体"/>
        <family val="3"/>
        <charset val="134"/>
      </rPr>
      <t>2</t>
    </r>
    <r>
      <rPr>
        <sz val="16"/>
        <color rgb="FF000000"/>
        <rFont val="华文楷体"/>
        <family val="3"/>
        <charset val="134"/>
      </rPr>
      <t>O</t>
    </r>
    <r>
      <rPr>
        <vertAlign val="subscript"/>
        <sz val="16"/>
        <color rgb="FF000000"/>
        <rFont val="华文楷体"/>
        <family val="3"/>
        <charset val="134"/>
      </rPr>
      <t>3</t>
    </r>
    <phoneticPr fontId="63" type="noConversion"/>
  </si>
  <si>
    <t>水泥掺量</t>
    <phoneticPr fontId="63" type="noConversion"/>
  </si>
  <si>
    <t>水掺量</t>
    <phoneticPr fontId="63" type="noConversion"/>
  </si>
  <si>
    <t>减水剂减水率</t>
    <phoneticPr fontId="63" type="noConversion"/>
  </si>
  <si>
    <t>减水剂掺量</t>
    <phoneticPr fontId="63" type="noConversion"/>
  </si>
  <si>
    <t>减水剂减水量</t>
    <phoneticPr fontId="63" type="noConversion"/>
  </si>
  <si>
    <t>外加剂掺量</t>
    <phoneticPr fontId="63" type="noConversion"/>
  </si>
  <si>
    <t>引气剂掺量</t>
    <phoneticPr fontId="63" type="noConversion"/>
  </si>
  <si>
    <t>碎石1</t>
    <phoneticPr fontId="63" type="noConversion"/>
  </si>
  <si>
    <t>碎石2</t>
    <phoneticPr fontId="63" type="noConversion"/>
  </si>
  <si>
    <t>碎石3</t>
    <phoneticPr fontId="63" type="noConversion"/>
  </si>
  <si>
    <t>碎石4</t>
  </si>
  <si>
    <t>碎石5</t>
  </si>
  <si>
    <t>碎石6</t>
  </si>
  <si>
    <t>碎石7</t>
  </si>
  <si>
    <t>碎石掺量</t>
    <phoneticPr fontId="63" type="noConversion"/>
  </si>
  <si>
    <t>河卵石1</t>
    <phoneticPr fontId="63" type="noConversion"/>
  </si>
  <si>
    <t>河卵石2</t>
  </si>
  <si>
    <t>河卵石3</t>
  </si>
  <si>
    <t>河卵石掺量</t>
    <phoneticPr fontId="63" type="noConversion"/>
  </si>
  <si>
    <t>河砂细度模数</t>
    <phoneticPr fontId="63" type="noConversion"/>
  </si>
  <si>
    <t>河砂掺量</t>
    <phoneticPr fontId="63" type="noConversion"/>
  </si>
  <si>
    <t>机制砂细度模数</t>
    <phoneticPr fontId="63" type="noConversion"/>
  </si>
  <si>
    <t>机制砂石粉含量</t>
    <phoneticPr fontId="63" type="noConversion"/>
  </si>
  <si>
    <t>机制砂掺量</t>
    <phoneticPr fontId="63" type="noConversion"/>
  </si>
  <si>
    <t>机制砂砂率</t>
    <phoneticPr fontId="63" type="noConversion"/>
  </si>
  <si>
    <r>
      <t>MH</t>
    </r>
    <r>
      <rPr>
        <sz val="16"/>
        <color theme="1"/>
        <rFont val="华文楷体"/>
        <family val="3"/>
        <charset val="134"/>
      </rPr>
      <t>-</t>
    </r>
    <r>
      <rPr>
        <sz val="16"/>
        <color theme="1"/>
        <rFont val="华文楷体"/>
        <family val="3"/>
        <charset val="134"/>
      </rPr>
      <t>CaO</t>
    </r>
    <phoneticPr fontId="63" type="noConversion"/>
  </si>
  <si>
    <r>
      <t>MH-</t>
    </r>
    <r>
      <rPr>
        <sz val="16"/>
        <color rgb="FF000000"/>
        <rFont val="华文楷体"/>
        <family val="3"/>
        <charset val="134"/>
      </rPr>
      <t>SiO</t>
    </r>
    <r>
      <rPr>
        <vertAlign val="subscript"/>
        <sz val="16"/>
        <color rgb="FF000000"/>
        <rFont val="华文楷体"/>
        <family val="3"/>
        <charset val="134"/>
      </rPr>
      <t>2</t>
    </r>
    <phoneticPr fontId="63" type="noConversion"/>
  </si>
  <si>
    <r>
      <t>MH-</t>
    </r>
    <r>
      <rPr>
        <sz val="16"/>
        <color rgb="FF000000"/>
        <rFont val="华文楷体"/>
        <family val="3"/>
        <charset val="134"/>
      </rPr>
      <t>Al</t>
    </r>
    <r>
      <rPr>
        <vertAlign val="subscript"/>
        <sz val="16"/>
        <color rgb="FF000000"/>
        <rFont val="华文楷体"/>
        <family val="3"/>
        <charset val="134"/>
      </rPr>
      <t>2</t>
    </r>
    <r>
      <rPr>
        <sz val="16"/>
        <color rgb="FF000000"/>
        <rFont val="华文楷体"/>
        <family val="3"/>
        <charset val="134"/>
      </rPr>
      <t>O</t>
    </r>
    <r>
      <rPr>
        <vertAlign val="subscript"/>
        <sz val="16"/>
        <color rgb="FF000000"/>
        <rFont val="华文楷体"/>
        <family val="3"/>
        <charset val="134"/>
      </rPr>
      <t>3</t>
    </r>
    <phoneticPr fontId="63" type="noConversion"/>
  </si>
  <si>
    <t>MH-MgO</t>
    <phoneticPr fontId="63" type="noConversion"/>
  </si>
  <si>
    <r>
      <t>MH-</t>
    </r>
    <r>
      <rPr>
        <sz val="16"/>
        <color rgb="FF000000"/>
        <rFont val="华文楷体"/>
        <family val="3"/>
        <charset val="134"/>
      </rPr>
      <t>Fe</t>
    </r>
    <r>
      <rPr>
        <vertAlign val="subscript"/>
        <sz val="16"/>
        <color rgb="FF000000"/>
        <rFont val="华文楷体"/>
        <family val="3"/>
        <charset val="134"/>
      </rPr>
      <t>2</t>
    </r>
    <r>
      <rPr>
        <sz val="16"/>
        <color rgb="FF000000"/>
        <rFont val="华文楷体"/>
        <family val="3"/>
        <charset val="134"/>
      </rPr>
      <t>O</t>
    </r>
    <r>
      <rPr>
        <vertAlign val="subscript"/>
        <sz val="16"/>
        <color rgb="FF000000"/>
        <rFont val="华文楷体"/>
        <family val="3"/>
        <charset val="134"/>
      </rPr>
      <t>3</t>
    </r>
    <phoneticPr fontId="63" type="noConversion"/>
  </si>
  <si>
    <t>MH-I级掺量</t>
    <phoneticPr fontId="63" type="noConversion"/>
  </si>
  <si>
    <r>
      <t>MH-</t>
    </r>
    <r>
      <rPr>
        <sz val="16"/>
        <color rgb="FFFF0000"/>
        <rFont val="华文楷体"/>
        <family val="3"/>
        <charset val="134"/>
      </rPr>
      <t>II级掺量</t>
    </r>
    <phoneticPr fontId="63" type="noConversion"/>
  </si>
  <si>
    <t>KZ-CaO</t>
    <phoneticPr fontId="63" type="noConversion"/>
  </si>
  <si>
    <r>
      <t>KZ-</t>
    </r>
    <r>
      <rPr>
        <sz val="16"/>
        <color rgb="FF000000"/>
        <rFont val="华文楷体"/>
        <family val="3"/>
        <charset val="134"/>
      </rPr>
      <t>SiO</t>
    </r>
    <r>
      <rPr>
        <vertAlign val="subscript"/>
        <sz val="16"/>
        <color rgb="FF000000"/>
        <rFont val="华文楷体"/>
        <family val="3"/>
        <charset val="134"/>
      </rPr>
      <t>2</t>
    </r>
    <phoneticPr fontId="63" type="noConversion"/>
  </si>
  <si>
    <r>
      <t>KZ-</t>
    </r>
    <r>
      <rPr>
        <sz val="16"/>
        <color rgb="FF000000"/>
        <rFont val="华文楷体"/>
        <family val="3"/>
        <charset val="134"/>
      </rPr>
      <t>Al</t>
    </r>
    <r>
      <rPr>
        <vertAlign val="subscript"/>
        <sz val="16"/>
        <color rgb="FF000000"/>
        <rFont val="华文楷体"/>
        <family val="3"/>
        <charset val="134"/>
      </rPr>
      <t>2</t>
    </r>
    <r>
      <rPr>
        <sz val="16"/>
        <color rgb="FF000000"/>
        <rFont val="华文楷体"/>
        <family val="3"/>
        <charset val="134"/>
      </rPr>
      <t>O</t>
    </r>
    <r>
      <rPr>
        <vertAlign val="subscript"/>
        <sz val="16"/>
        <color rgb="FF000000"/>
        <rFont val="华文楷体"/>
        <family val="3"/>
        <charset val="134"/>
      </rPr>
      <t>3</t>
    </r>
    <phoneticPr fontId="63" type="noConversion"/>
  </si>
  <si>
    <t>KZ-MgO</t>
    <phoneticPr fontId="63" type="noConversion"/>
  </si>
  <si>
    <r>
      <t>KZ-</t>
    </r>
    <r>
      <rPr>
        <sz val="16"/>
        <color rgb="FF000000"/>
        <rFont val="华文楷体"/>
        <family val="3"/>
        <charset val="134"/>
      </rPr>
      <t>Fe</t>
    </r>
    <r>
      <rPr>
        <vertAlign val="subscript"/>
        <sz val="16"/>
        <color rgb="FF000000"/>
        <rFont val="华文楷体"/>
        <family val="3"/>
        <charset val="134"/>
      </rPr>
      <t>2</t>
    </r>
    <r>
      <rPr>
        <sz val="16"/>
        <color rgb="FF000000"/>
        <rFont val="华文楷体"/>
        <family val="3"/>
        <charset val="134"/>
      </rPr>
      <t>O</t>
    </r>
    <r>
      <rPr>
        <vertAlign val="subscript"/>
        <sz val="16"/>
        <color rgb="FF000000"/>
        <rFont val="华文楷体"/>
        <family val="3"/>
        <charset val="134"/>
      </rPr>
      <t>3</t>
    </r>
    <phoneticPr fontId="63" type="noConversion"/>
  </si>
  <si>
    <r>
      <t>KZ-</t>
    </r>
    <r>
      <rPr>
        <sz val="16"/>
        <color rgb="FFFF0000"/>
        <rFont val="华文楷体"/>
        <family val="3"/>
        <charset val="134"/>
      </rPr>
      <t>掺量</t>
    </r>
    <phoneticPr fontId="63" type="noConversion"/>
  </si>
  <si>
    <t>CKZ-CaO</t>
    <phoneticPr fontId="63" type="noConversion"/>
  </si>
  <si>
    <r>
      <rPr>
        <sz val="16"/>
        <color rgb="FF000000"/>
        <rFont val="华文楷体"/>
        <family val="3"/>
        <charset val="134"/>
      </rPr>
      <t>CKZ-Al</t>
    </r>
    <r>
      <rPr>
        <vertAlign val="subscript"/>
        <sz val="16"/>
        <color rgb="FF000000"/>
        <rFont val="华文楷体"/>
        <family val="3"/>
        <charset val="134"/>
      </rPr>
      <t>2</t>
    </r>
    <r>
      <rPr>
        <sz val="16"/>
        <color rgb="FF000000"/>
        <rFont val="华文楷体"/>
        <family val="3"/>
        <charset val="134"/>
      </rPr>
      <t>O</t>
    </r>
    <r>
      <rPr>
        <vertAlign val="subscript"/>
        <sz val="16"/>
        <color rgb="FF000000"/>
        <rFont val="华文楷体"/>
        <family val="3"/>
        <charset val="134"/>
      </rPr>
      <t>3</t>
    </r>
    <phoneticPr fontId="63" type="noConversion"/>
  </si>
  <si>
    <r>
      <t>CKZ-SiO</t>
    </r>
    <r>
      <rPr>
        <vertAlign val="subscript"/>
        <sz val="16"/>
        <color rgb="FF000000"/>
        <rFont val="华文楷体"/>
        <family val="3"/>
        <charset val="134"/>
      </rPr>
      <t>2</t>
    </r>
    <phoneticPr fontId="63" type="noConversion"/>
  </si>
  <si>
    <r>
      <t>CKZ</t>
    </r>
    <r>
      <rPr>
        <sz val="16"/>
        <color theme="1"/>
        <rFont val="华文楷体"/>
        <family val="3"/>
        <charset val="134"/>
      </rPr>
      <t>-</t>
    </r>
    <r>
      <rPr>
        <sz val="16"/>
        <color theme="1"/>
        <rFont val="华文楷体"/>
        <family val="3"/>
        <charset val="134"/>
      </rPr>
      <t>MgO</t>
    </r>
    <phoneticPr fontId="63" type="noConversion"/>
  </si>
  <si>
    <r>
      <rPr>
        <sz val="16"/>
        <color rgb="FF000000"/>
        <rFont val="华文楷体"/>
        <family val="3"/>
        <charset val="134"/>
      </rPr>
      <t>CKZ-Fe</t>
    </r>
    <r>
      <rPr>
        <vertAlign val="subscript"/>
        <sz val="16"/>
        <color rgb="FF000000"/>
        <rFont val="华文楷体"/>
        <family val="3"/>
        <charset val="134"/>
      </rPr>
      <t>2</t>
    </r>
    <r>
      <rPr>
        <sz val="16"/>
        <color rgb="FF000000"/>
        <rFont val="华文楷体"/>
        <family val="3"/>
        <charset val="134"/>
      </rPr>
      <t>O</t>
    </r>
    <r>
      <rPr>
        <vertAlign val="subscript"/>
        <sz val="16"/>
        <color rgb="FF000000"/>
        <rFont val="华文楷体"/>
        <family val="3"/>
        <charset val="134"/>
      </rPr>
      <t>3</t>
    </r>
    <phoneticPr fontId="63" type="noConversion"/>
  </si>
  <si>
    <t>CKZ掺量</t>
    <phoneticPr fontId="63" type="noConversion"/>
  </si>
  <si>
    <r>
      <t>MH</t>
    </r>
    <r>
      <rPr>
        <sz val="16"/>
        <color rgb="FFFF0000"/>
        <rFont val="华文楷体"/>
        <family val="3"/>
        <charset val="134"/>
      </rPr>
      <t>掺量</t>
    </r>
    <phoneticPr fontId="63" type="noConversion"/>
  </si>
  <si>
    <r>
      <t>SHS</t>
    </r>
    <r>
      <rPr>
        <sz val="16"/>
        <color theme="1"/>
        <rFont val="华文楷体"/>
        <family val="3"/>
        <charset val="134"/>
      </rPr>
      <t>-</t>
    </r>
    <r>
      <rPr>
        <sz val="16"/>
        <color theme="1"/>
        <rFont val="华文楷体"/>
        <family val="3"/>
        <charset val="134"/>
      </rPr>
      <t>CaO</t>
    </r>
    <phoneticPr fontId="63" type="noConversion"/>
  </si>
  <si>
    <r>
      <rPr>
        <sz val="16"/>
        <color rgb="FF000000"/>
        <rFont val="华文楷体"/>
        <family val="3"/>
        <charset val="134"/>
      </rPr>
      <t>SHS-SiO</t>
    </r>
    <r>
      <rPr>
        <vertAlign val="subscript"/>
        <sz val="16"/>
        <color rgb="FF000000"/>
        <rFont val="华文楷体"/>
        <family val="3"/>
        <charset val="134"/>
      </rPr>
      <t>2</t>
    </r>
    <phoneticPr fontId="63" type="noConversion"/>
  </si>
  <si>
    <r>
      <rPr>
        <sz val="16"/>
        <color rgb="FF000000"/>
        <rFont val="华文楷体"/>
        <family val="3"/>
        <charset val="134"/>
      </rPr>
      <t>SHS-Al</t>
    </r>
    <r>
      <rPr>
        <vertAlign val="subscript"/>
        <sz val="16"/>
        <color rgb="FF000000"/>
        <rFont val="华文楷体"/>
        <family val="3"/>
        <charset val="134"/>
      </rPr>
      <t>2</t>
    </r>
    <r>
      <rPr>
        <sz val="16"/>
        <color rgb="FF000000"/>
        <rFont val="华文楷体"/>
        <family val="3"/>
        <charset val="134"/>
      </rPr>
      <t>O</t>
    </r>
    <r>
      <rPr>
        <vertAlign val="subscript"/>
        <sz val="16"/>
        <color rgb="FF000000"/>
        <rFont val="华文楷体"/>
        <family val="3"/>
        <charset val="134"/>
      </rPr>
      <t>3</t>
    </r>
    <phoneticPr fontId="63" type="noConversion"/>
  </si>
  <si>
    <t>SHS-MgO</t>
    <phoneticPr fontId="63" type="noConversion"/>
  </si>
  <si>
    <r>
      <rPr>
        <sz val="16"/>
        <color rgb="FF000000"/>
        <rFont val="华文楷体"/>
        <family val="3"/>
        <charset val="134"/>
      </rPr>
      <t>SHS-Fe</t>
    </r>
    <r>
      <rPr>
        <vertAlign val="subscript"/>
        <sz val="16"/>
        <color rgb="FF000000"/>
        <rFont val="华文楷体"/>
        <family val="3"/>
        <charset val="134"/>
      </rPr>
      <t>2</t>
    </r>
    <r>
      <rPr>
        <sz val="16"/>
        <color rgb="FF000000"/>
        <rFont val="华文楷体"/>
        <family val="3"/>
        <charset val="134"/>
      </rPr>
      <t>O</t>
    </r>
    <r>
      <rPr>
        <vertAlign val="subscript"/>
        <sz val="16"/>
        <color rgb="FF000000"/>
        <rFont val="华文楷体"/>
        <family val="3"/>
        <charset val="134"/>
      </rPr>
      <t>3</t>
    </r>
    <phoneticPr fontId="63" type="noConversion"/>
  </si>
  <si>
    <r>
      <rPr>
        <sz val="16"/>
        <color theme="1"/>
        <rFont val="宋体"/>
        <family val="2"/>
        <scheme val="minor"/>
      </rPr>
      <t>SHS-</t>
    </r>
    <r>
      <rPr>
        <sz val="16"/>
        <color theme="1"/>
        <rFont val="宋体"/>
        <family val="3"/>
        <charset val="134"/>
        <scheme val="minor"/>
      </rPr>
      <t>比表面积</t>
    </r>
    <phoneticPr fontId="63" type="noConversion"/>
  </si>
  <si>
    <t>SHS-掺量</t>
    <phoneticPr fontId="63" type="noConversion"/>
  </si>
  <si>
    <t>GF-CaO</t>
    <phoneticPr fontId="63" type="noConversion"/>
  </si>
  <si>
    <r>
      <rPr>
        <sz val="16"/>
        <color rgb="FF000000"/>
        <rFont val="华文楷体"/>
        <family val="3"/>
        <charset val="134"/>
      </rPr>
      <t>GF-SiO</t>
    </r>
    <r>
      <rPr>
        <vertAlign val="subscript"/>
        <sz val="16"/>
        <color rgb="FF000000"/>
        <rFont val="华文楷体"/>
        <family val="3"/>
        <charset val="134"/>
      </rPr>
      <t>2</t>
    </r>
    <phoneticPr fontId="63" type="noConversion"/>
  </si>
  <si>
    <r>
      <rPr>
        <sz val="16"/>
        <color rgb="FF000000"/>
        <rFont val="华文楷体"/>
        <family val="3"/>
        <charset val="134"/>
      </rPr>
      <t>GF-Al</t>
    </r>
    <r>
      <rPr>
        <vertAlign val="subscript"/>
        <sz val="16"/>
        <color rgb="FF000000"/>
        <rFont val="华文楷体"/>
        <family val="3"/>
        <charset val="134"/>
      </rPr>
      <t>2</t>
    </r>
    <r>
      <rPr>
        <sz val="16"/>
        <color rgb="FF000000"/>
        <rFont val="华文楷体"/>
        <family val="3"/>
        <charset val="134"/>
      </rPr>
      <t>O</t>
    </r>
    <r>
      <rPr>
        <vertAlign val="subscript"/>
        <sz val="16"/>
        <color rgb="FF000000"/>
        <rFont val="华文楷体"/>
        <family val="3"/>
        <charset val="134"/>
      </rPr>
      <t>3</t>
    </r>
    <phoneticPr fontId="63" type="noConversion"/>
  </si>
  <si>
    <t>GF-MgO</t>
    <phoneticPr fontId="63" type="noConversion"/>
  </si>
  <si>
    <r>
      <rPr>
        <sz val="16"/>
        <color rgb="FF000000"/>
        <rFont val="华文楷体"/>
        <family val="3"/>
        <charset val="134"/>
      </rPr>
      <t>GF-Fe</t>
    </r>
    <r>
      <rPr>
        <vertAlign val="subscript"/>
        <sz val="16"/>
        <color rgb="FF000000"/>
        <rFont val="华文楷体"/>
        <family val="3"/>
        <charset val="134"/>
      </rPr>
      <t>2</t>
    </r>
    <r>
      <rPr>
        <sz val="16"/>
        <color rgb="FF000000"/>
        <rFont val="华文楷体"/>
        <family val="3"/>
        <charset val="134"/>
      </rPr>
      <t>O</t>
    </r>
    <r>
      <rPr>
        <vertAlign val="subscript"/>
        <sz val="16"/>
        <color rgb="FF000000"/>
        <rFont val="华文楷体"/>
        <family val="3"/>
        <charset val="134"/>
      </rPr>
      <t>3</t>
    </r>
    <phoneticPr fontId="63" type="noConversion"/>
  </si>
  <si>
    <r>
      <rPr>
        <sz val="16"/>
        <color theme="1"/>
        <rFont val="宋体"/>
        <family val="2"/>
        <scheme val="minor"/>
      </rPr>
      <t>GF-</t>
    </r>
    <r>
      <rPr>
        <sz val="16"/>
        <color theme="1"/>
        <rFont val="宋体"/>
        <family val="3"/>
        <charset val="134"/>
        <scheme val="minor"/>
      </rPr>
      <t>比表面积</t>
    </r>
    <phoneticPr fontId="63" type="noConversion"/>
  </si>
  <si>
    <t>GF-掺量</t>
    <phoneticPr fontId="63" type="noConversion"/>
  </si>
  <si>
    <r>
      <rPr>
        <sz val="20"/>
        <color rgb="FF000000"/>
        <rFont val="宋体"/>
        <family val="3"/>
        <charset val="134"/>
      </rPr>
      <t>孔隙范围</t>
    </r>
    <r>
      <rPr>
        <sz val="20"/>
        <color rgb="FF000000"/>
        <rFont val="Times New Roman"/>
        <family val="1"/>
      </rPr>
      <t>2</t>
    </r>
    <phoneticPr fontId="63" type="noConversion"/>
  </si>
  <si>
    <r>
      <rPr>
        <sz val="20"/>
        <color rgb="FF000000"/>
        <rFont val="宋体"/>
        <family val="3"/>
        <charset val="134"/>
      </rPr>
      <t>孔隙范围</t>
    </r>
    <r>
      <rPr>
        <sz val="20"/>
        <color rgb="FF000000"/>
        <rFont val="Times New Roman"/>
        <family val="1"/>
      </rPr>
      <t>4</t>
    </r>
    <phoneticPr fontId="63" type="noConversion"/>
  </si>
  <si>
    <r>
      <rPr>
        <sz val="20"/>
        <color rgb="FF000000"/>
        <rFont val="宋体"/>
        <family val="3"/>
        <charset val="134"/>
      </rPr>
      <t>孔隙范围</t>
    </r>
    <r>
      <rPr>
        <sz val="20"/>
        <color rgb="FF000000"/>
        <rFont val="Times New Roman"/>
        <family val="1"/>
      </rPr>
      <t>5</t>
    </r>
    <r>
      <rPr>
        <sz val="11"/>
        <color theme="1"/>
        <rFont val="宋体"/>
        <family val="2"/>
        <scheme val="minor"/>
      </rPr>
      <t/>
    </r>
  </si>
  <si>
    <t>扩散系数</t>
  </si>
  <si>
    <t>电通量</t>
    <phoneticPr fontId="63" type="noConversion"/>
  </si>
  <si>
    <t>28d抗压强度</t>
    <phoneticPr fontId="63" type="noConversion"/>
  </si>
  <si>
    <t>细度</t>
    <phoneticPr fontId="63" type="noConversion"/>
  </si>
  <si>
    <t>抗压强度</t>
    <phoneticPr fontId="63" type="noConversion"/>
  </si>
  <si>
    <t>孔隙率</t>
    <phoneticPr fontId="63" type="noConversion"/>
  </si>
  <si>
    <r>
      <rPr>
        <sz val="20"/>
        <color rgb="FF000000"/>
        <rFont val="宋体"/>
        <family val="3"/>
        <charset val="134"/>
      </rPr>
      <t>孔隙范围</t>
    </r>
    <r>
      <rPr>
        <sz val="20"/>
        <color rgb="FF000000"/>
        <rFont val="Times New Roman"/>
        <family val="1"/>
      </rPr>
      <t>1</t>
    </r>
    <phoneticPr fontId="63" type="noConversion"/>
  </si>
  <si>
    <r>
      <rPr>
        <sz val="20"/>
        <color rgb="FF000000"/>
        <rFont val="宋体"/>
        <family val="3"/>
        <charset val="134"/>
      </rPr>
      <t>孔隙范围</t>
    </r>
    <r>
      <rPr>
        <sz val="20"/>
        <color rgb="FF000000"/>
        <rFont val="Times New Roman"/>
        <family val="1"/>
      </rPr>
      <t>3</t>
    </r>
    <phoneticPr fontId="6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</si>
</sst>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76" formatCode="0.00_ "/>
    <numFmt numFmtId="177" formatCode="0.0_ "/>
    <numFmt numFmtId="178" formatCode="0.000_ "/>
    <numFmt numFmtId="179" formatCode="0_ "/>
    <numFmt numFmtId="180" formatCode="0.00_);[Red]\(0.00\)"/>
    <numFmt numFmtId="181" formatCode="0.000%"/>
    <numFmt numFmtId="182" formatCode="0.0000%"/>
    <numFmt numFmtId="183" formatCode="0.0000_ "/>
    <numFmt numFmtId="184" formatCode="0.0%"/>
  </numFmts>
  <fonts count="67">
    <font>
      <sz val="11"/>
      <color theme="1"/>
      <name val="宋体"/>
      <charset val="134"/>
      <scheme val="minor"/>
    </font>
    <font>
      <sz val="11"/>
      <color theme="1"/>
      <name val="宋体"/>
      <family val="2"/>
      <scheme val="minor"/>
    </font>
    <font>
      <sz val="16"/>
      <color theme="1"/>
      <name val="黑体"/>
      <family val="3"/>
      <charset val="134"/>
    </font>
    <font>
      <sz val="16"/>
      <color rgb="FFFF0000"/>
      <name val="黑体"/>
      <family val="3"/>
      <charset val="134"/>
    </font>
    <font>
      <sz val="16"/>
      <color rgb="FFFF0000"/>
      <name val="华文楷体"/>
      <family val="3"/>
      <charset val="134"/>
    </font>
    <font>
      <sz val="16"/>
      <color theme="1"/>
      <name val="华文楷体"/>
      <family val="3"/>
      <charset val="134"/>
    </font>
    <font>
      <sz val="11"/>
      <color rgb="FFFF0000"/>
      <name val="宋体"/>
      <family val="3"/>
      <charset val="134"/>
      <scheme val="minor"/>
    </font>
    <font>
      <sz val="11"/>
      <color rgb="FF231F20"/>
      <name val="Times-Roman"/>
      <family val="1"/>
    </font>
    <font>
      <sz val="8"/>
      <color rgb="FF231F20"/>
      <name val="Times-Roman"/>
      <family val="1"/>
    </font>
    <font>
      <sz val="10.5"/>
      <color rgb="FF101214"/>
      <name val="Segoe UI"/>
      <family val="2"/>
    </font>
    <font>
      <sz val="11"/>
      <name val="宋体"/>
      <family val="3"/>
      <charset val="134"/>
      <scheme val="minor"/>
    </font>
    <font>
      <i/>
      <sz val="16"/>
      <color rgb="FFFF0000"/>
      <name val="华文楷体"/>
      <family val="3"/>
      <charset val="134"/>
    </font>
    <font>
      <sz val="10.5"/>
      <color rgb="FFFF0000"/>
      <name val="宋体"/>
      <family val="3"/>
      <charset val="134"/>
    </font>
    <font>
      <sz val="10.5"/>
      <color rgb="FF101214"/>
      <name val="宋体"/>
      <family val="3"/>
      <charset val="134"/>
    </font>
    <font>
      <sz val="16"/>
      <color theme="1"/>
      <name val="宋体"/>
      <family val="3"/>
      <charset val="134"/>
      <scheme val="minor"/>
    </font>
    <font>
      <sz val="20"/>
      <color rgb="FF000000"/>
      <name val="Times New Roman"/>
      <family val="1"/>
    </font>
    <font>
      <b/>
      <sz val="16"/>
      <color rgb="FF000000"/>
      <name val="TrebuchetMS-Bold"/>
      <family val="1"/>
    </font>
    <font>
      <sz val="16"/>
      <color rgb="FF131413"/>
      <name val="Elephant"/>
      <family val="1"/>
    </font>
    <font>
      <sz val="10.55"/>
      <color rgb="FF000000"/>
      <name val="AdvGulliv-R"/>
      <family val="1"/>
    </font>
    <font>
      <sz val="12"/>
      <color rgb="FFFF0000"/>
      <name val="Times New Roman"/>
      <family val="1"/>
    </font>
    <font>
      <sz val="12"/>
      <name val="Times New Roman"/>
      <family val="1"/>
    </font>
    <font>
      <sz val="11"/>
      <name val="Microsoft YaHei"/>
      <charset val="134"/>
    </font>
    <font>
      <sz val="11"/>
      <name val="Times New Roman"/>
      <family val="1"/>
    </font>
    <font>
      <sz val="11"/>
      <color rgb="FFFF0000"/>
      <name val="Times New Roman"/>
      <family val="1"/>
    </font>
    <font>
      <b/>
      <sz val="11"/>
      <name val="宋体"/>
      <family val="3"/>
      <charset val="134"/>
      <scheme val="minor"/>
    </font>
    <font>
      <sz val="11"/>
      <color rgb="FFFF0000"/>
      <name val="Microsoft YaHei"/>
      <charset val="134"/>
    </font>
    <font>
      <sz val="11"/>
      <name val="宋体"/>
      <family val="3"/>
      <charset val="134"/>
    </font>
    <font>
      <sz val="11"/>
      <color rgb="FFFF0000"/>
      <name val="宋体"/>
      <family val="3"/>
      <charset val="134"/>
    </font>
    <font>
      <sz val="11"/>
      <color theme="9" tint="-0.249977111117893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theme="9" tint="-0.249977111117893"/>
      <name val="宋体"/>
      <family val="3"/>
      <charset val="134"/>
      <scheme val="minor"/>
    </font>
    <font>
      <sz val="11"/>
      <color rgb="FFFF0000"/>
      <name val="Times-Roman"/>
      <family val="1"/>
    </font>
    <font>
      <sz val="11"/>
      <name val="Times-Roman"/>
      <family val="1"/>
    </font>
    <font>
      <sz val="10.5"/>
      <name val="宋体"/>
      <family val="3"/>
      <charset val="134"/>
    </font>
    <font>
      <sz val="8"/>
      <color rgb="FFFF0000"/>
      <name val="Times-Roman"/>
      <family val="1"/>
    </font>
    <font>
      <sz val="8"/>
      <color rgb="FFFF0000"/>
      <name val="Arial"/>
      <family val="2"/>
    </font>
    <font>
      <sz val="10"/>
      <color theme="1"/>
      <name val="宋体"/>
      <family val="3"/>
      <charset val="134"/>
      <scheme val="minor"/>
    </font>
    <font>
      <sz val="11"/>
      <color rgb="FF7030A0"/>
      <name val="宋体"/>
      <family val="3"/>
      <charset val="134"/>
      <scheme val="minor"/>
    </font>
    <font>
      <sz val="11"/>
      <color rgb="FF0070C0"/>
      <name val="宋体"/>
      <family val="3"/>
      <charset val="134"/>
      <scheme val="minor"/>
    </font>
    <font>
      <sz val="10.5"/>
      <color rgb="FF0070C0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rgb="FF00B050"/>
      <name val="宋体"/>
      <family val="3"/>
      <charset val="134"/>
      <scheme val="minor"/>
    </font>
    <font>
      <sz val="11"/>
      <color rgb="FF00B050"/>
      <name val="Times-Roman"/>
      <family val="1"/>
    </font>
    <font>
      <sz val="11"/>
      <color theme="7" tint="-0.249977111117893"/>
      <name val="宋体"/>
      <family val="3"/>
      <charset val="134"/>
      <scheme val="minor"/>
    </font>
    <font>
      <sz val="11"/>
      <color theme="7" tint="-0.249977111117893"/>
      <name val="Times-Roman"/>
      <family val="1"/>
    </font>
    <font>
      <sz val="16"/>
      <name val="华文楷体"/>
      <family val="3"/>
      <charset val="134"/>
    </font>
    <font>
      <sz val="13.5"/>
      <color rgb="FFFF0000"/>
      <name val="Segoe UI"/>
      <family val="2"/>
    </font>
    <font>
      <sz val="11"/>
      <color theme="9" tint="0.79995117038483843"/>
      <name val="宋体"/>
      <family val="3"/>
      <charset val="134"/>
      <scheme val="minor"/>
    </font>
    <font>
      <sz val="10.5"/>
      <color theme="9" tint="0.79995117038483843"/>
      <name val="宋体"/>
      <family val="3"/>
      <charset val="134"/>
    </font>
    <font>
      <sz val="10.5"/>
      <name val="Segoe UI"/>
      <family val="2"/>
    </font>
    <font>
      <sz val="11"/>
      <color theme="9" tint="0.79998168889431442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vertAlign val="subscript"/>
      <sz val="16"/>
      <color rgb="FF000000"/>
      <name val="华文楷体"/>
      <family val="3"/>
      <charset val="134"/>
    </font>
    <font>
      <sz val="20"/>
      <color rgb="FF000000"/>
      <name val="宋体"/>
      <family val="3"/>
      <charset val="134"/>
    </font>
    <font>
      <sz val="8"/>
      <color rgb="FF231F20"/>
      <name val="SymbolStd"/>
      <family val="1"/>
    </font>
    <font>
      <vertAlign val="superscript"/>
      <sz val="11"/>
      <color theme="1"/>
      <name val="宋体"/>
      <family val="3"/>
      <charset val="134"/>
      <scheme val="minor"/>
    </font>
    <font>
      <vertAlign val="superscript"/>
      <sz val="11"/>
      <color rgb="FFFF0000"/>
      <name val="宋体"/>
      <family val="3"/>
      <charset val="134"/>
      <scheme val="minor"/>
    </font>
    <font>
      <vertAlign val="subscript"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6"/>
      <color rgb="FF000000"/>
      <name val="华文楷体"/>
      <family val="3"/>
      <charset val="134"/>
    </font>
    <font>
      <sz val="16"/>
      <color theme="1"/>
      <name val="华文楷体"/>
      <family val="3"/>
      <charset val="134"/>
    </font>
    <font>
      <sz val="16"/>
      <color rgb="FFFF0000"/>
      <name val="华文楷体"/>
      <family val="3"/>
      <charset val="134"/>
    </font>
    <font>
      <sz val="16"/>
      <color theme="1"/>
      <name val="黑体"/>
      <family val="3"/>
      <charset val="134"/>
    </font>
    <font>
      <sz val="9"/>
      <name val="宋体"/>
      <family val="3"/>
      <charset val="134"/>
      <scheme val="minor"/>
    </font>
    <font>
      <sz val="16"/>
      <color rgb="FFFF0000"/>
      <name val="黑体"/>
      <family val="3"/>
      <charset val="134"/>
    </font>
    <font>
      <sz val="16"/>
      <color theme="1"/>
      <name val="宋体"/>
      <family val="2"/>
      <scheme val="minor"/>
    </font>
    <font>
      <sz val="20"/>
      <color rgb="FF000000"/>
      <name val="Times New Roman"/>
      <family val="3"/>
      <charset val="134"/>
    </font>
  </fonts>
  <fills count="2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4506668294322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>
      <alignment vertical="center"/>
    </xf>
    <xf numFmtId="0" fontId="58" fillId="0" borderId="0">
      <alignment vertical="center"/>
    </xf>
  </cellStyleXfs>
  <cellXfs count="236">
    <xf numFmtId="0" fontId="0" fillId="0" borderId="0" xfId="0">
      <alignment vertical="center"/>
    </xf>
    <xf numFmtId="0" fontId="0" fillId="0" borderId="0" xfId="0" applyAlignment="1"/>
    <xf numFmtId="0" fontId="2" fillId="0" borderId="0" xfId="0" applyFont="1" applyAlignment="1"/>
    <xf numFmtId="0" fontId="3" fillId="0" borderId="0" xfId="0" applyFont="1" applyAlignment="1"/>
    <xf numFmtId="0" fontId="5" fillId="0" borderId="0" xfId="0" applyFont="1" applyAlignment="1"/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176" fontId="0" fillId="0" borderId="0" xfId="0" applyNumberFormat="1">
      <alignment vertical="center"/>
    </xf>
    <xf numFmtId="176" fontId="6" fillId="0" borderId="0" xfId="0" applyNumberFormat="1" applyFont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11" fillId="0" borderId="0" xfId="0" applyFont="1" applyAlignment="1"/>
    <xf numFmtId="177" fontId="6" fillId="0" borderId="0" xfId="0" applyNumberFormat="1" applyFont="1">
      <alignment vertical="center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0" fontId="4" fillId="0" borderId="0" xfId="0" applyFont="1" applyAlignment="1">
      <alignment horizontal="justify" vertical="center"/>
    </xf>
    <xf numFmtId="0" fontId="2" fillId="0" borderId="0" xfId="0" applyFont="1" applyAlignment="1">
      <alignment wrapText="1"/>
    </xf>
    <xf numFmtId="0" fontId="16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16" fillId="0" borderId="0" xfId="0" applyFont="1">
      <alignment vertical="center"/>
    </xf>
    <xf numFmtId="0" fontId="17" fillId="0" borderId="0" xfId="0" applyFont="1" applyAlignment="1">
      <alignment vertical="center" wrapText="1"/>
    </xf>
    <xf numFmtId="0" fontId="17" fillId="0" borderId="0" xfId="0" applyFont="1">
      <alignment vertical="center"/>
    </xf>
    <xf numFmtId="0" fontId="0" fillId="2" borderId="0" xfId="0" applyFill="1">
      <alignment vertical="center"/>
    </xf>
    <xf numFmtId="178" fontId="0" fillId="0" borderId="0" xfId="0" applyNumberFormat="1">
      <alignment vertical="center"/>
    </xf>
    <xf numFmtId="0" fontId="18" fillId="0" borderId="0" xfId="0" applyFont="1" applyAlignment="1">
      <alignment vertical="center" wrapText="1"/>
    </xf>
    <xf numFmtId="177" fontId="0" fillId="0" borderId="0" xfId="0" applyNumberFormat="1">
      <alignment vertical="center"/>
    </xf>
    <xf numFmtId="0" fontId="0" fillId="3" borderId="0" xfId="0" applyFill="1">
      <alignment vertical="center"/>
    </xf>
    <xf numFmtId="0" fontId="9" fillId="3" borderId="0" xfId="0" applyFont="1" applyFill="1">
      <alignment vertical="center"/>
    </xf>
    <xf numFmtId="9" fontId="0" fillId="0" borderId="0" xfId="0" applyNumberFormat="1">
      <alignment vertical="center"/>
    </xf>
    <xf numFmtId="0" fontId="6" fillId="3" borderId="0" xfId="0" applyFont="1" applyFill="1">
      <alignment vertical="center"/>
    </xf>
    <xf numFmtId="0" fontId="6" fillId="0" borderId="0" xfId="0" applyFont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176" fontId="10" fillId="0" borderId="0" xfId="0" applyNumberFormat="1" applyFont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176" fontId="19" fillId="0" borderId="0" xfId="0" applyNumberFormat="1" applyFont="1" applyAlignment="1">
      <alignment horizontal="center" vertical="center" wrapText="1"/>
    </xf>
    <xf numFmtId="176" fontId="20" fillId="0" borderId="0" xfId="0" applyNumberFormat="1" applyFont="1" applyAlignment="1">
      <alignment horizontal="center" vertical="center" wrapText="1"/>
    </xf>
    <xf numFmtId="176" fontId="6" fillId="0" borderId="0" xfId="0" applyNumberFormat="1" applyFont="1" applyAlignment="1">
      <alignment horizontal="center" vertical="center" wrapText="1"/>
    </xf>
    <xf numFmtId="0" fontId="21" fillId="0" borderId="0" xfId="0" applyFont="1" applyAlignment="1">
      <alignment horizontal="center" vertical="center" wrapText="1"/>
    </xf>
    <xf numFmtId="176" fontId="21" fillId="0" borderId="0" xfId="0" applyNumberFormat="1" applyFont="1" applyAlignment="1">
      <alignment horizontal="center" vertical="center" wrapText="1"/>
    </xf>
    <xf numFmtId="0" fontId="22" fillId="0" borderId="0" xfId="0" applyFont="1" applyAlignment="1">
      <alignment horizontal="center" vertical="center" wrapText="1"/>
    </xf>
    <xf numFmtId="0" fontId="23" fillId="0" borderId="0" xfId="0" applyFont="1" applyAlignment="1">
      <alignment horizontal="center" vertical="center" wrapText="1"/>
    </xf>
    <xf numFmtId="177" fontId="10" fillId="0" borderId="0" xfId="0" applyNumberFormat="1" applyFont="1" applyAlignment="1">
      <alignment horizontal="center" vertical="center" wrapText="1"/>
    </xf>
    <xf numFmtId="176" fontId="23" fillId="0" borderId="0" xfId="0" applyNumberFormat="1" applyFont="1" applyAlignment="1">
      <alignment horizontal="center" vertical="center" wrapText="1"/>
    </xf>
    <xf numFmtId="9" fontId="6" fillId="0" borderId="0" xfId="0" applyNumberFormat="1" applyFont="1" applyAlignment="1">
      <alignment horizontal="center" vertical="center" wrapText="1"/>
    </xf>
    <xf numFmtId="10" fontId="0" fillId="0" borderId="0" xfId="0" applyNumberFormat="1">
      <alignment vertical="center"/>
    </xf>
    <xf numFmtId="0" fontId="24" fillId="0" borderId="0" xfId="0" applyFont="1" applyAlignment="1">
      <alignment horizontal="center" vertical="center" wrapText="1"/>
    </xf>
    <xf numFmtId="176" fontId="22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5" fillId="0" borderId="0" xfId="0" applyFont="1" applyAlignment="1">
      <alignment horizontal="center" vertical="center" wrapText="1"/>
    </xf>
    <xf numFmtId="0" fontId="0" fillId="4" borderId="0" xfId="0" applyFill="1">
      <alignment vertical="center"/>
    </xf>
    <xf numFmtId="0" fontId="6" fillId="4" borderId="0" xfId="0" applyFont="1" applyFill="1">
      <alignment vertical="center"/>
    </xf>
    <xf numFmtId="0" fontId="26" fillId="4" borderId="0" xfId="0" applyFont="1" applyFill="1" applyAlignment="1">
      <alignment horizontal="justify" vertical="center"/>
    </xf>
    <xf numFmtId="0" fontId="27" fillId="4" borderId="0" xfId="0" applyFont="1" applyFill="1" applyAlignment="1">
      <alignment horizontal="justify" vertical="center"/>
    </xf>
    <xf numFmtId="177" fontId="6" fillId="4" borderId="0" xfId="0" applyNumberFormat="1" applyFont="1" applyFill="1">
      <alignment vertical="center"/>
    </xf>
    <xf numFmtId="176" fontId="0" fillId="4" borderId="0" xfId="0" applyNumberFormat="1" applyFill="1">
      <alignment vertical="center"/>
    </xf>
    <xf numFmtId="0" fontId="13" fillId="4" borderId="0" xfId="0" applyFont="1" applyFill="1">
      <alignment vertical="center"/>
    </xf>
    <xf numFmtId="10" fontId="0" fillId="4" borderId="0" xfId="0" applyNumberFormat="1" applyFill="1">
      <alignment vertical="center"/>
    </xf>
    <xf numFmtId="10" fontId="13" fillId="4" borderId="0" xfId="0" applyNumberFormat="1" applyFont="1" applyFill="1">
      <alignment vertical="center"/>
    </xf>
    <xf numFmtId="9" fontId="0" fillId="4" borderId="0" xfId="0" applyNumberFormat="1" applyFill="1">
      <alignment vertical="center"/>
    </xf>
    <xf numFmtId="0" fontId="10" fillId="4" borderId="0" xfId="0" applyFont="1" applyFill="1">
      <alignment vertical="center"/>
    </xf>
    <xf numFmtId="0" fontId="28" fillId="0" borderId="0" xfId="0" applyFont="1">
      <alignment vertical="center"/>
    </xf>
    <xf numFmtId="176" fontId="28" fillId="0" borderId="0" xfId="0" applyNumberFormat="1" applyFont="1">
      <alignment vertical="center"/>
    </xf>
    <xf numFmtId="177" fontId="28" fillId="0" borderId="0" xfId="0" applyNumberFormat="1" applyFont="1">
      <alignment vertical="center"/>
    </xf>
    <xf numFmtId="0" fontId="12" fillId="4" borderId="0" xfId="0" applyFont="1" applyFill="1">
      <alignment vertical="center"/>
    </xf>
    <xf numFmtId="176" fontId="6" fillId="4" borderId="0" xfId="0" applyNumberFormat="1" applyFont="1" applyFill="1">
      <alignment vertical="center"/>
    </xf>
    <xf numFmtId="0" fontId="29" fillId="0" borderId="0" xfId="0" applyFont="1" applyAlignment="1">
      <alignment horizontal="center" vertical="center" wrapText="1"/>
    </xf>
    <xf numFmtId="177" fontId="20" fillId="0" borderId="0" xfId="0" applyNumberFormat="1" applyFont="1" applyAlignment="1">
      <alignment horizontal="center" vertical="center" wrapText="1"/>
    </xf>
    <xf numFmtId="0" fontId="26" fillId="0" borderId="0" xfId="0" applyFont="1" applyAlignment="1">
      <alignment horizontal="center" vertical="center" wrapText="1"/>
    </xf>
    <xf numFmtId="9" fontId="20" fillId="0" borderId="0" xfId="0" applyNumberFormat="1" applyFont="1" applyAlignment="1">
      <alignment horizontal="center" vertical="center" wrapText="1"/>
    </xf>
    <xf numFmtId="10" fontId="23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76" fontId="0" fillId="0" borderId="0" xfId="0" applyNumberFormat="1" applyAlignment="1">
      <alignment horizontal="center" vertical="center" wrapText="1"/>
    </xf>
    <xf numFmtId="0" fontId="58" fillId="0" borderId="0" xfId="1" applyAlignment="1">
      <alignment horizontal="center" vertical="center" wrapText="1"/>
    </xf>
    <xf numFmtId="0" fontId="10" fillId="0" borderId="0" xfId="1" applyFont="1" applyAlignment="1">
      <alignment horizontal="center" vertical="center" wrapText="1"/>
    </xf>
    <xf numFmtId="0" fontId="0" fillId="5" borderId="0" xfId="0" applyFill="1">
      <alignment vertical="center"/>
    </xf>
    <xf numFmtId="0" fontId="58" fillId="0" borderId="0" xfId="1">
      <alignment vertical="center"/>
    </xf>
    <xf numFmtId="0" fontId="0" fillId="6" borderId="0" xfId="0" applyFill="1">
      <alignment vertical="center"/>
    </xf>
    <xf numFmtId="0" fontId="6" fillId="6" borderId="0" xfId="0" applyFont="1" applyFill="1">
      <alignment vertical="center"/>
    </xf>
    <xf numFmtId="0" fontId="0" fillId="7" borderId="0" xfId="0" applyFill="1">
      <alignment vertical="center"/>
    </xf>
    <xf numFmtId="0" fontId="6" fillId="7" borderId="0" xfId="0" applyFont="1" applyFill="1">
      <alignment vertical="center"/>
    </xf>
    <xf numFmtId="0" fontId="10" fillId="0" borderId="0" xfId="0" applyFont="1" applyAlignment="1">
      <alignment horizontal="center" vertical="center"/>
    </xf>
    <xf numFmtId="0" fontId="30" fillId="8" borderId="0" xfId="0" applyFont="1" applyFill="1">
      <alignment vertical="center"/>
    </xf>
    <xf numFmtId="0" fontId="0" fillId="9" borderId="0" xfId="0" applyFill="1">
      <alignment vertical="center"/>
    </xf>
    <xf numFmtId="0" fontId="7" fillId="9" borderId="0" xfId="0" applyFont="1" applyFill="1">
      <alignment vertical="center"/>
    </xf>
    <xf numFmtId="0" fontId="0" fillId="10" borderId="0" xfId="0" applyFill="1">
      <alignment vertical="center"/>
    </xf>
    <xf numFmtId="0" fontId="6" fillId="10" borderId="0" xfId="0" applyFont="1" applyFill="1">
      <alignment vertical="center"/>
    </xf>
    <xf numFmtId="0" fontId="0" fillId="11" borderId="0" xfId="0" applyFill="1">
      <alignment vertical="center"/>
    </xf>
    <xf numFmtId="0" fontId="6" fillId="11" borderId="0" xfId="0" applyFont="1" applyFill="1">
      <alignment vertical="center"/>
    </xf>
    <xf numFmtId="179" fontId="6" fillId="0" borderId="0" xfId="0" applyNumberFormat="1" applyFont="1" applyAlignment="1">
      <alignment horizontal="center" vertical="center" wrapText="1"/>
    </xf>
    <xf numFmtId="179" fontId="10" fillId="0" borderId="0" xfId="0" applyNumberFormat="1" applyFont="1" applyAlignment="1">
      <alignment horizontal="center" vertical="center" wrapText="1"/>
    </xf>
    <xf numFmtId="0" fontId="10" fillId="6" borderId="0" xfId="0" applyFont="1" applyFill="1">
      <alignment vertical="center"/>
    </xf>
    <xf numFmtId="9" fontId="6" fillId="0" borderId="0" xfId="0" applyNumberFormat="1" applyFont="1">
      <alignment vertical="center"/>
    </xf>
    <xf numFmtId="0" fontId="10" fillId="7" borderId="0" xfId="0" applyFont="1" applyFill="1">
      <alignment vertical="center"/>
    </xf>
    <xf numFmtId="0" fontId="31" fillId="0" borderId="0" xfId="0" applyFont="1">
      <alignment vertical="center"/>
    </xf>
    <xf numFmtId="0" fontId="32" fillId="9" borderId="0" xfId="0" applyFont="1" applyFill="1">
      <alignment vertical="center"/>
    </xf>
    <xf numFmtId="176" fontId="27" fillId="0" borderId="0" xfId="0" applyNumberFormat="1" applyFont="1" applyAlignment="1">
      <alignment horizontal="center" vertical="center" wrapText="1"/>
    </xf>
    <xf numFmtId="176" fontId="26" fillId="0" borderId="0" xfId="0" applyNumberFormat="1" applyFont="1" applyAlignment="1">
      <alignment horizontal="center" vertical="center" wrapText="1"/>
    </xf>
    <xf numFmtId="0" fontId="10" fillId="9" borderId="0" xfId="0" applyFont="1" applyFill="1">
      <alignment vertical="center"/>
    </xf>
    <xf numFmtId="180" fontId="10" fillId="0" borderId="0" xfId="0" applyNumberFormat="1" applyFont="1">
      <alignment vertical="center"/>
    </xf>
    <xf numFmtId="10" fontId="6" fillId="0" borderId="0" xfId="0" applyNumberFormat="1" applyFont="1">
      <alignment vertical="center"/>
    </xf>
    <xf numFmtId="0" fontId="32" fillId="0" borderId="0" xfId="0" applyFont="1">
      <alignment vertical="center"/>
    </xf>
    <xf numFmtId="0" fontId="10" fillId="11" borderId="0" xfId="0" applyFont="1" applyFill="1">
      <alignment vertical="center"/>
    </xf>
    <xf numFmtId="0" fontId="6" fillId="0" borderId="0" xfId="0" applyFont="1" applyAlignment="1">
      <alignment horizontal="right" vertical="center"/>
    </xf>
    <xf numFmtId="0" fontId="10" fillId="0" borderId="0" xfId="0" applyFont="1" applyAlignment="1">
      <alignment horizontal="right" vertical="center"/>
    </xf>
    <xf numFmtId="0" fontId="6" fillId="0" borderId="0" xfId="0" applyFont="1" applyAlignment="1">
      <alignment horizontal="center" vertical="center"/>
    </xf>
    <xf numFmtId="0" fontId="0" fillId="8" borderId="0" xfId="0" applyFill="1">
      <alignment vertical="center"/>
    </xf>
    <xf numFmtId="0" fontId="6" fillId="8" borderId="0" xfId="0" applyFont="1" applyFill="1">
      <alignment vertical="center"/>
    </xf>
    <xf numFmtId="0" fontId="7" fillId="3" borderId="0" xfId="0" applyFont="1" applyFill="1">
      <alignment vertical="center"/>
    </xf>
    <xf numFmtId="176" fontId="0" fillId="8" borderId="0" xfId="0" applyNumberFormat="1" applyFill="1">
      <alignment vertical="center"/>
    </xf>
    <xf numFmtId="176" fontId="0" fillId="10" borderId="0" xfId="0" applyNumberFormat="1" applyFill="1">
      <alignment vertical="center"/>
    </xf>
    <xf numFmtId="181" fontId="6" fillId="0" borderId="0" xfId="0" applyNumberFormat="1" applyFont="1">
      <alignment vertical="center"/>
    </xf>
    <xf numFmtId="0" fontId="0" fillId="12" borderId="0" xfId="0" applyFill="1">
      <alignment vertical="center"/>
    </xf>
    <xf numFmtId="0" fontId="0" fillId="13" borderId="0" xfId="0" applyFill="1">
      <alignment vertical="center"/>
    </xf>
    <xf numFmtId="0" fontId="6" fillId="2" borderId="0" xfId="0" applyFont="1" applyFill="1">
      <alignment vertical="center"/>
    </xf>
    <xf numFmtId="0" fontId="10" fillId="8" borderId="0" xfId="0" applyFont="1" applyFill="1">
      <alignment vertical="center"/>
    </xf>
    <xf numFmtId="0" fontId="7" fillId="8" borderId="0" xfId="0" applyFont="1" applyFill="1">
      <alignment vertical="center"/>
    </xf>
    <xf numFmtId="0" fontId="10" fillId="12" borderId="0" xfId="0" applyFont="1" applyFill="1">
      <alignment vertical="center"/>
    </xf>
    <xf numFmtId="0" fontId="7" fillId="12" borderId="0" xfId="0" applyFont="1" applyFill="1">
      <alignment vertical="center"/>
    </xf>
    <xf numFmtId="0" fontId="7" fillId="13" borderId="0" xfId="0" applyFont="1" applyFill="1">
      <alignment vertical="center"/>
    </xf>
    <xf numFmtId="0" fontId="33" fillId="0" borderId="0" xfId="0" applyFont="1">
      <alignment vertical="center"/>
    </xf>
    <xf numFmtId="0" fontId="12" fillId="3" borderId="0" xfId="0" applyFont="1" applyFill="1">
      <alignment vertical="center"/>
    </xf>
    <xf numFmtId="0" fontId="12" fillId="2" borderId="0" xfId="0" applyFont="1" applyFill="1">
      <alignment vertical="center"/>
    </xf>
    <xf numFmtId="0" fontId="12" fillId="11" borderId="0" xfId="0" applyFont="1" applyFill="1">
      <alignment vertical="center"/>
    </xf>
    <xf numFmtId="0" fontId="34" fillId="0" borderId="0" xfId="0" applyFont="1">
      <alignment vertical="center"/>
    </xf>
    <xf numFmtId="0" fontId="13" fillId="8" borderId="0" xfId="0" applyFont="1" applyFill="1">
      <alignment vertical="center"/>
    </xf>
    <xf numFmtId="0" fontId="13" fillId="10" borderId="0" xfId="0" applyFont="1" applyFill="1">
      <alignment vertical="center"/>
    </xf>
    <xf numFmtId="9" fontId="6" fillId="8" borderId="0" xfId="0" applyNumberFormat="1" applyFont="1" applyFill="1">
      <alignment vertical="center"/>
    </xf>
    <xf numFmtId="0" fontId="6" fillId="12" borderId="0" xfId="0" applyFont="1" applyFill="1">
      <alignment vertical="center"/>
    </xf>
    <xf numFmtId="0" fontId="10" fillId="2" borderId="0" xfId="0" applyFont="1" applyFill="1">
      <alignment vertical="center"/>
    </xf>
    <xf numFmtId="176" fontId="6" fillId="12" borderId="0" xfId="0" applyNumberFormat="1" applyFont="1" applyFill="1">
      <alignment vertical="center"/>
    </xf>
    <xf numFmtId="176" fontId="10" fillId="0" borderId="0" xfId="0" applyNumberFormat="1" applyFont="1">
      <alignment vertical="center"/>
    </xf>
    <xf numFmtId="0" fontId="10" fillId="10" borderId="0" xfId="0" applyFont="1" applyFill="1">
      <alignment vertical="center"/>
    </xf>
    <xf numFmtId="0" fontId="0" fillId="0" borderId="0" xfId="0" applyAlignment="1">
      <alignment horizontal="right" vertical="center"/>
    </xf>
    <xf numFmtId="176" fontId="0" fillId="12" borderId="0" xfId="0" applyNumberFormat="1" applyFill="1">
      <alignment vertical="center"/>
    </xf>
    <xf numFmtId="176" fontId="0" fillId="3" borderId="0" xfId="0" applyNumberFormat="1" applyFill="1">
      <alignment vertical="center"/>
    </xf>
    <xf numFmtId="0" fontId="0" fillId="14" borderId="0" xfId="0" applyFill="1">
      <alignment vertical="center"/>
    </xf>
    <xf numFmtId="0" fontId="6" fillId="14" borderId="0" xfId="0" applyFont="1" applyFill="1">
      <alignment vertical="center"/>
    </xf>
    <xf numFmtId="176" fontId="6" fillId="14" borderId="0" xfId="0" applyNumberFormat="1" applyFont="1" applyFill="1">
      <alignment vertical="center"/>
    </xf>
    <xf numFmtId="0" fontId="10" fillId="3" borderId="0" xfId="0" applyFont="1" applyFill="1">
      <alignment vertical="center"/>
    </xf>
    <xf numFmtId="0" fontId="13" fillId="12" borderId="0" xfId="0" applyFont="1" applyFill="1">
      <alignment vertical="center"/>
    </xf>
    <xf numFmtId="0" fontId="13" fillId="3" borderId="0" xfId="0" applyFont="1" applyFill="1">
      <alignment vertical="center"/>
    </xf>
    <xf numFmtId="0" fontId="35" fillId="0" borderId="0" xfId="0" applyFont="1" applyAlignment="1">
      <alignment horizontal="right" vertical="center"/>
    </xf>
    <xf numFmtId="49" fontId="36" fillId="0" borderId="1" xfId="0" applyNumberFormat="1" applyFont="1" applyBorder="1" applyAlignment="1">
      <alignment horizontal="center" vertical="center" wrapText="1"/>
    </xf>
    <xf numFmtId="180" fontId="0" fillId="0" borderId="0" xfId="0" applyNumberFormat="1">
      <alignment vertical="center"/>
    </xf>
    <xf numFmtId="49" fontId="0" fillId="0" borderId="0" xfId="0" applyNumberFormat="1" applyAlignment="1">
      <alignment horizontal="center" vertical="center" wrapText="1"/>
    </xf>
    <xf numFmtId="0" fontId="37" fillId="11" borderId="0" xfId="0" applyFont="1" applyFill="1">
      <alignment vertical="center"/>
    </xf>
    <xf numFmtId="0" fontId="7" fillId="10" borderId="0" xfId="0" applyFont="1" applyFill="1">
      <alignment vertical="center"/>
    </xf>
    <xf numFmtId="0" fontId="0" fillId="15" borderId="0" xfId="0" applyFill="1">
      <alignment vertical="center"/>
    </xf>
    <xf numFmtId="0" fontId="7" fillId="15" borderId="0" xfId="0" applyFont="1" applyFill="1">
      <alignment vertical="center"/>
    </xf>
    <xf numFmtId="0" fontId="38" fillId="2" borderId="0" xfId="0" applyFont="1" applyFill="1">
      <alignment vertical="center"/>
    </xf>
    <xf numFmtId="10" fontId="10" fillId="0" borderId="0" xfId="0" applyNumberFormat="1" applyFont="1">
      <alignment vertical="center"/>
    </xf>
    <xf numFmtId="9" fontId="10" fillId="0" borderId="0" xfId="0" applyNumberFormat="1" applyFont="1">
      <alignment vertical="center"/>
    </xf>
    <xf numFmtId="0" fontId="39" fillId="2" borderId="0" xfId="0" applyFont="1" applyFill="1">
      <alignment vertical="center"/>
    </xf>
    <xf numFmtId="0" fontId="12" fillId="7" borderId="0" xfId="0" applyFont="1" applyFill="1">
      <alignment vertical="center"/>
    </xf>
    <xf numFmtId="0" fontId="40" fillId="0" borderId="0" xfId="0" applyFont="1">
      <alignment vertical="center"/>
    </xf>
    <xf numFmtId="182" fontId="10" fillId="0" borderId="0" xfId="0" applyNumberFormat="1" applyFont="1">
      <alignment vertical="center"/>
    </xf>
    <xf numFmtId="49" fontId="36" fillId="0" borderId="0" xfId="0" applyNumberFormat="1" applyFont="1" applyAlignment="1">
      <alignment horizontal="center" vertical="center" wrapText="1"/>
    </xf>
    <xf numFmtId="49" fontId="36" fillId="8" borderId="0" xfId="0" applyNumberFormat="1" applyFont="1" applyFill="1" applyAlignment="1">
      <alignment horizontal="center" vertical="center" wrapText="1"/>
    </xf>
    <xf numFmtId="0" fontId="10" fillId="10" borderId="0" xfId="0" applyFont="1" applyFill="1" applyAlignment="1">
      <alignment horizontal="center" vertical="center"/>
    </xf>
    <xf numFmtId="0" fontId="41" fillId="8" borderId="0" xfId="0" applyFont="1" applyFill="1">
      <alignment vertical="center"/>
    </xf>
    <xf numFmtId="0" fontId="32" fillId="8" borderId="0" xfId="0" applyFont="1" applyFill="1">
      <alignment vertical="center"/>
    </xf>
    <xf numFmtId="0" fontId="10" fillId="3" borderId="0" xfId="0" applyFont="1" applyFill="1" applyAlignment="1">
      <alignment horizontal="center" vertical="center"/>
    </xf>
    <xf numFmtId="0" fontId="32" fillId="3" borderId="0" xfId="0" applyFont="1" applyFill="1">
      <alignment vertical="center"/>
    </xf>
    <xf numFmtId="0" fontId="41" fillId="11" borderId="0" xfId="0" applyFont="1" applyFill="1">
      <alignment vertical="center"/>
    </xf>
    <xf numFmtId="0" fontId="42" fillId="11" borderId="0" xfId="0" applyFont="1" applyFill="1">
      <alignment vertical="center"/>
    </xf>
    <xf numFmtId="0" fontId="43" fillId="12" borderId="0" xfId="0" applyFont="1" applyFill="1">
      <alignment vertical="center"/>
    </xf>
    <xf numFmtId="0" fontId="44" fillId="12" borderId="0" xfId="0" applyFont="1" applyFill="1">
      <alignment vertical="center"/>
    </xf>
    <xf numFmtId="0" fontId="0" fillId="16" borderId="0" xfId="0" applyFill="1">
      <alignment vertical="center"/>
    </xf>
    <xf numFmtId="0" fontId="6" fillId="16" borderId="0" xfId="0" applyFont="1" applyFill="1">
      <alignment vertical="center"/>
    </xf>
    <xf numFmtId="0" fontId="42" fillId="8" borderId="0" xfId="0" applyFont="1" applyFill="1">
      <alignment vertical="center"/>
    </xf>
    <xf numFmtId="0" fontId="6" fillId="3" borderId="0" xfId="0" applyFont="1" applyFill="1" applyAlignment="1">
      <alignment horizontal="right" vertical="center"/>
    </xf>
    <xf numFmtId="9" fontId="10" fillId="0" borderId="0" xfId="0" applyNumberFormat="1" applyFont="1" applyAlignment="1">
      <alignment horizontal="right" vertical="center"/>
    </xf>
    <xf numFmtId="0" fontId="12" fillId="16" borderId="0" xfId="0" applyFont="1" applyFill="1">
      <alignment vertical="center"/>
    </xf>
    <xf numFmtId="0" fontId="45" fillId="0" borderId="0" xfId="0" applyFont="1" applyAlignment="1">
      <alignment horizontal="justify" vertical="center"/>
    </xf>
    <xf numFmtId="0" fontId="41" fillId="0" borderId="0" xfId="0" applyFont="1">
      <alignment vertical="center"/>
    </xf>
    <xf numFmtId="0" fontId="41" fillId="3" borderId="0" xfId="0" applyFont="1" applyFill="1">
      <alignment vertical="center"/>
    </xf>
    <xf numFmtId="0" fontId="0" fillId="10" borderId="0" xfId="0" applyFill="1" applyAlignment="1">
      <alignment horizontal="right" vertical="center"/>
    </xf>
    <xf numFmtId="10" fontId="6" fillId="0" borderId="0" xfId="0" applyNumberFormat="1" applyFont="1" applyAlignment="1">
      <alignment horizontal="right" vertical="center"/>
    </xf>
    <xf numFmtId="49" fontId="36" fillId="3" borderId="0" xfId="0" applyNumberFormat="1" applyFont="1" applyFill="1" applyAlignment="1">
      <alignment horizontal="center" vertical="center" wrapText="1"/>
    </xf>
    <xf numFmtId="183" fontId="27" fillId="0" borderId="0" xfId="0" applyNumberFormat="1" applyFont="1" applyAlignment="1">
      <alignment horizontal="center" vertical="center" wrapText="1"/>
    </xf>
    <xf numFmtId="183" fontId="10" fillId="0" borderId="0" xfId="0" applyNumberFormat="1" applyFont="1" applyAlignment="1">
      <alignment horizontal="center" vertical="center" wrapText="1"/>
    </xf>
    <xf numFmtId="183" fontId="26" fillId="0" borderId="0" xfId="0" applyNumberFormat="1" applyFont="1" applyAlignment="1">
      <alignment horizontal="center" vertical="center" wrapText="1"/>
    </xf>
    <xf numFmtId="183" fontId="6" fillId="0" borderId="0" xfId="0" applyNumberFormat="1" applyFont="1" applyAlignment="1">
      <alignment horizontal="center" vertical="center" wrapText="1"/>
    </xf>
    <xf numFmtId="180" fontId="0" fillId="5" borderId="0" xfId="0" applyNumberFormat="1" applyFill="1">
      <alignment vertical="center"/>
    </xf>
    <xf numFmtId="49" fontId="0" fillId="0" borderId="0" xfId="0" applyNumberFormat="1">
      <alignment vertical="center"/>
    </xf>
    <xf numFmtId="49" fontId="10" fillId="0" borderId="0" xfId="0" applyNumberFormat="1" applyFont="1" applyAlignment="1">
      <alignment horizontal="center" vertical="center" wrapText="1"/>
    </xf>
    <xf numFmtId="0" fontId="46" fillId="0" borderId="0" xfId="0" applyFont="1" applyAlignment="1">
      <alignment horizontal="center" vertical="center" wrapText="1"/>
    </xf>
    <xf numFmtId="181" fontId="10" fillId="0" borderId="0" xfId="0" applyNumberFormat="1" applyFont="1">
      <alignment vertical="center"/>
    </xf>
    <xf numFmtId="184" fontId="10" fillId="0" borderId="0" xfId="0" applyNumberFormat="1" applyFont="1">
      <alignment vertical="center"/>
    </xf>
    <xf numFmtId="0" fontId="10" fillId="17" borderId="0" xfId="0" applyFont="1" applyFill="1">
      <alignment vertical="center"/>
    </xf>
    <xf numFmtId="0" fontId="6" fillId="17" borderId="0" xfId="0" applyFont="1" applyFill="1">
      <alignment vertical="center"/>
    </xf>
    <xf numFmtId="0" fontId="32" fillId="11" borderId="0" xfId="0" applyFont="1" applyFill="1">
      <alignment vertical="center"/>
    </xf>
    <xf numFmtId="0" fontId="33" fillId="17" borderId="0" xfId="0" applyFont="1" applyFill="1">
      <alignment vertical="center"/>
    </xf>
    <xf numFmtId="0" fontId="33" fillId="12" borderId="0" xfId="0" applyFont="1" applyFill="1">
      <alignment vertical="center"/>
    </xf>
    <xf numFmtId="0" fontId="0" fillId="17" borderId="0" xfId="0" applyFill="1">
      <alignment vertical="center"/>
    </xf>
    <xf numFmtId="0" fontId="6" fillId="0" borderId="0" xfId="0" applyFont="1" applyAlignment="1">
      <alignment horizontal="left" vertical="center"/>
    </xf>
    <xf numFmtId="0" fontId="47" fillId="10" borderId="0" xfId="0" applyFont="1" applyFill="1">
      <alignment vertical="center"/>
    </xf>
    <xf numFmtId="0" fontId="0" fillId="18" borderId="0" xfId="0" applyFill="1">
      <alignment vertical="center"/>
    </xf>
    <xf numFmtId="0" fontId="6" fillId="18" borderId="0" xfId="0" applyFont="1" applyFill="1">
      <alignment vertical="center"/>
    </xf>
    <xf numFmtId="0" fontId="10" fillId="18" borderId="0" xfId="0" applyFont="1" applyFill="1">
      <alignment vertical="center"/>
    </xf>
    <xf numFmtId="0" fontId="10" fillId="16" borderId="0" xfId="0" applyFont="1" applyFill="1">
      <alignment vertical="center"/>
    </xf>
    <xf numFmtId="0" fontId="10" fillId="18" borderId="0" xfId="0" applyFont="1" applyFill="1" applyAlignment="1">
      <alignment horizontal="right" vertical="center"/>
    </xf>
    <xf numFmtId="0" fontId="10" fillId="16" borderId="0" xfId="0" applyFont="1" applyFill="1" applyAlignment="1">
      <alignment horizontal="right" vertical="center"/>
    </xf>
    <xf numFmtId="0" fontId="48" fillId="10" borderId="0" xfId="0" applyFont="1" applyFill="1">
      <alignment vertical="center"/>
    </xf>
    <xf numFmtId="0" fontId="12" fillId="18" borderId="0" xfId="0" applyFont="1" applyFill="1">
      <alignment vertical="center"/>
    </xf>
    <xf numFmtId="0" fontId="33" fillId="16" borderId="0" xfId="0" applyFont="1" applyFill="1">
      <alignment vertical="center"/>
    </xf>
    <xf numFmtId="0" fontId="0" fillId="19" borderId="0" xfId="0" applyFill="1">
      <alignment vertical="center"/>
    </xf>
    <xf numFmtId="0" fontId="6" fillId="20" borderId="0" xfId="0" applyFont="1" applyFill="1">
      <alignment vertical="center"/>
    </xf>
    <xf numFmtId="0" fontId="10" fillId="19" borderId="0" xfId="0" applyFont="1" applyFill="1">
      <alignment vertical="center"/>
    </xf>
    <xf numFmtId="0" fontId="49" fillId="0" borderId="0" xfId="0" applyFont="1">
      <alignment vertical="center"/>
    </xf>
    <xf numFmtId="0" fontId="49" fillId="19" borderId="0" xfId="0" applyFont="1" applyFill="1">
      <alignment vertical="center"/>
    </xf>
    <xf numFmtId="0" fontId="0" fillId="21" borderId="0" xfId="0" applyFill="1">
      <alignment vertical="center"/>
    </xf>
    <xf numFmtId="0" fontId="6" fillId="21" borderId="0" xfId="0" applyFont="1" applyFill="1">
      <alignment vertical="center"/>
    </xf>
    <xf numFmtId="0" fontId="0" fillId="22" borderId="0" xfId="0" applyFill="1">
      <alignment vertical="center"/>
    </xf>
    <xf numFmtId="0" fontId="6" fillId="22" borderId="0" xfId="0" applyFont="1" applyFill="1">
      <alignment vertical="center"/>
    </xf>
    <xf numFmtId="0" fontId="10" fillId="22" borderId="0" xfId="0" applyFont="1" applyFill="1">
      <alignment vertical="center"/>
    </xf>
    <xf numFmtId="0" fontId="7" fillId="14" borderId="0" xfId="0" applyFont="1" applyFill="1">
      <alignment vertical="center"/>
    </xf>
    <xf numFmtId="0" fontId="10" fillId="21" borderId="0" xfId="0" applyFont="1" applyFill="1">
      <alignment vertical="center"/>
    </xf>
    <xf numFmtId="0" fontId="50" fillId="5" borderId="0" xfId="0" applyFont="1" applyFill="1">
      <alignment vertical="center"/>
    </xf>
    <xf numFmtId="177" fontId="6" fillId="11" borderId="0" xfId="0" applyNumberFormat="1" applyFont="1" applyFill="1">
      <alignment vertical="center"/>
    </xf>
    <xf numFmtId="49" fontId="36" fillId="11" borderId="0" xfId="0" applyNumberFormat="1" applyFont="1" applyFill="1" applyAlignment="1">
      <alignment horizontal="center" vertical="center" wrapText="1"/>
    </xf>
    <xf numFmtId="0" fontId="60" fillId="0" borderId="0" xfId="0" applyFont="1" applyAlignment="1"/>
    <xf numFmtId="0" fontId="59" fillId="0" borderId="0" xfId="0" applyFont="1" applyAlignment="1">
      <alignment horizontal="justify"/>
    </xf>
    <xf numFmtId="0" fontId="61" fillId="0" borderId="0" xfId="0" applyFont="1" applyAlignment="1"/>
    <xf numFmtId="0" fontId="61" fillId="0" borderId="0" xfId="0" applyFont="1" applyAlignment="1">
      <alignment horizontal="justify"/>
    </xf>
    <xf numFmtId="0" fontId="64" fillId="0" borderId="0" xfId="0" applyFont="1" applyAlignment="1"/>
    <xf numFmtId="0" fontId="65" fillId="0" borderId="0" xfId="0" applyFont="1" applyAlignment="1">
      <alignment horizontal="justify"/>
    </xf>
    <xf numFmtId="0" fontId="60" fillId="0" borderId="0" xfId="0" applyFont="1" applyAlignment="1">
      <alignment horizontal="justify"/>
    </xf>
    <xf numFmtId="0" fontId="66" fillId="0" borderId="0" xfId="0" applyFont="1" applyAlignment="1"/>
    <xf numFmtId="0" fontId="62" fillId="0" borderId="0" xfId="0" applyFont="1" applyAlignment="1"/>
    <xf numFmtId="9" fontId="6" fillId="0" borderId="0" xfId="0" applyNumberFormat="1" applyFont="1" applyAlignment="1">
      <alignment horizontal="right" vertical="center"/>
    </xf>
    <xf numFmtId="0" fontId="51" fillId="0" borderId="0" xfId="0" applyFo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2">
    <cellStyle name="常规" xfId="0" builtinId="0"/>
    <cellStyle name="常规 2" xfId="1" xr:uid="{00000000-0005-0000-0000-00003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E3074"/>
  <sheetViews>
    <sheetView tabSelected="1" topLeftCell="O1" zoomScale="70" zoomScaleNormal="70" workbookViewId="0">
      <pane ySplit="1" topLeftCell="A966" activePane="bottomLeft" state="frozen"/>
      <selection pane="bottomLeft" activeCell="R994" sqref="R994"/>
    </sheetView>
  </sheetViews>
  <sheetFormatPr defaultColWidth="9.21875" defaultRowHeight="14.4"/>
  <cols>
    <col min="1" max="1" width="15" customWidth="1"/>
    <col min="2" max="2" width="16.77734375" customWidth="1"/>
    <col min="3" max="3" width="20.5546875" customWidth="1"/>
    <col min="4" max="4" width="11.33203125" customWidth="1"/>
    <col min="5" max="5" width="10" customWidth="1"/>
    <col min="6" max="6" width="9.44140625" customWidth="1"/>
    <col min="7" max="8" width="11.33203125" customWidth="1"/>
    <col min="9" max="9" width="22.77734375" customWidth="1"/>
    <col min="10" max="10" width="25.109375" customWidth="1"/>
    <col min="11" max="11" width="24.6640625" customWidth="1"/>
    <col min="12" max="12" width="11.5546875" customWidth="1"/>
    <col min="13" max="13" width="22.21875" customWidth="1"/>
    <col min="14" max="14" width="32.21875" customWidth="1"/>
    <col min="15" max="15" width="20.33203125" customWidth="1"/>
    <col min="16" max="17" width="23.88671875" customWidth="1"/>
    <col min="18" max="18" width="30.88671875" customWidth="1"/>
    <col min="19" max="19" width="25.44140625" customWidth="1"/>
    <col min="20" max="20" width="21.5546875" customWidth="1"/>
    <col min="21" max="21" width="14.88671875" customWidth="1"/>
    <col min="22" max="24" width="17.77734375" customWidth="1"/>
    <col min="25" max="25" width="25.77734375" customWidth="1"/>
    <col min="26" max="26" width="19.109375" customWidth="1"/>
    <col min="28" max="28" width="11.88671875" customWidth="1"/>
    <col min="29" max="29" width="19.88671875" customWidth="1"/>
    <col min="30" max="30" width="13.44140625" customWidth="1"/>
    <col min="31" max="31" width="20.44140625" customWidth="1"/>
    <col min="32" max="32" width="16.109375" customWidth="1"/>
    <col min="33" max="33" width="16.6640625" customWidth="1"/>
    <col min="34" max="34" width="20.109375" customWidth="1"/>
    <col min="35" max="35" width="10.109375"/>
    <col min="36" max="36" width="16.109375" customWidth="1"/>
    <col min="37" max="37" width="13" customWidth="1"/>
    <col min="39" max="39" width="14.88671875" customWidth="1"/>
    <col min="40" max="40" width="17.44140625" customWidth="1"/>
    <col min="41" max="41" width="25.5546875" customWidth="1"/>
    <col min="42" max="42" width="33.33203125" customWidth="1"/>
    <col min="43" max="44" width="15.33203125" customWidth="1"/>
    <col min="47" max="47" width="15.6640625" customWidth="1"/>
    <col min="48" max="48" width="14.44140625" customWidth="1"/>
    <col min="49" max="49" width="26.44140625" customWidth="1"/>
    <col min="50" max="56" width="19" customWidth="1"/>
    <col min="57" max="57" width="13.77734375" customWidth="1"/>
    <col min="58" max="58" width="14.44140625" customWidth="1"/>
    <col min="59" max="60" width="11.88671875" customWidth="1"/>
    <col min="61" max="62" width="26.77734375" customWidth="1"/>
    <col min="63" max="63" width="14.6640625" customWidth="1"/>
    <col min="64" max="64" width="12.77734375" customWidth="1"/>
    <col min="65" max="65" width="12.21875" customWidth="1"/>
    <col min="66" max="66" width="9.109375" customWidth="1"/>
    <col min="67" max="67" width="11.5546875" customWidth="1"/>
    <col min="68" max="69" width="26.21875" customWidth="1"/>
    <col min="70" max="70" width="22.88671875" customWidth="1"/>
    <col min="71" max="71" width="19.5546875" customWidth="1"/>
    <col min="72" max="72" width="30" customWidth="1"/>
    <col min="73" max="73" width="22.44140625" customWidth="1"/>
    <col min="76" max="76" width="21.6640625" customWidth="1"/>
    <col min="78" max="78" width="25.6640625" customWidth="1"/>
    <col min="79" max="79" width="22.77734375" customWidth="1"/>
    <col min="80" max="80" width="38.77734375" customWidth="1"/>
    <col min="81" max="81" width="19.109375" customWidth="1"/>
    <col min="82" max="82" width="13.88671875" customWidth="1"/>
  </cols>
  <sheetData>
    <row r="1" spans="1:81" s="1" customFormat="1" ht="50.4">
      <c r="A1" s="2" t="s">
        <v>0</v>
      </c>
      <c r="B1" s="3" t="s">
        <v>1</v>
      </c>
      <c r="C1" s="223" t="s">
        <v>1963</v>
      </c>
      <c r="D1" s="224" t="s">
        <v>1964</v>
      </c>
      <c r="E1" s="224" t="s">
        <v>1965</v>
      </c>
      <c r="F1" s="223" t="s">
        <v>1966</v>
      </c>
      <c r="G1" s="224" t="s">
        <v>1967</v>
      </c>
      <c r="H1" s="224" t="s">
        <v>2033</v>
      </c>
      <c r="I1" s="223" t="s">
        <v>2034</v>
      </c>
      <c r="J1" s="225" t="s">
        <v>1968</v>
      </c>
      <c r="K1" s="226" t="s">
        <v>1969</v>
      </c>
      <c r="L1" s="4" t="s">
        <v>4</v>
      </c>
      <c r="M1" s="223" t="s">
        <v>1970</v>
      </c>
      <c r="N1" s="223" t="s">
        <v>1971</v>
      </c>
      <c r="O1" s="223" t="s">
        <v>1972</v>
      </c>
      <c r="P1" s="226" t="s">
        <v>1973</v>
      </c>
      <c r="Q1" s="226" t="s">
        <v>1974</v>
      </c>
      <c r="R1" s="12" t="s">
        <v>1975</v>
      </c>
      <c r="S1" s="12" t="s">
        <v>1976</v>
      </c>
      <c r="T1" s="12" t="s">
        <v>1977</v>
      </c>
      <c r="U1" s="12" t="s">
        <v>1978</v>
      </c>
      <c r="V1" s="12" t="s">
        <v>1979</v>
      </c>
      <c r="W1" s="12" t="s">
        <v>1980</v>
      </c>
      <c r="X1" s="12" t="s">
        <v>1981</v>
      </c>
      <c r="Y1" s="226" t="s">
        <v>1982</v>
      </c>
      <c r="Z1" s="12" t="s">
        <v>1983</v>
      </c>
      <c r="AA1" s="12" t="s">
        <v>1984</v>
      </c>
      <c r="AB1" s="12" t="s">
        <v>1985</v>
      </c>
      <c r="AC1" s="226" t="s">
        <v>1986</v>
      </c>
      <c r="AD1" s="223" t="s">
        <v>1987</v>
      </c>
      <c r="AE1" s="226" t="s">
        <v>1988</v>
      </c>
      <c r="AF1" s="223" t="s">
        <v>1989</v>
      </c>
      <c r="AG1" s="223" t="s">
        <v>1990</v>
      </c>
      <c r="AH1" s="226" t="s">
        <v>1991</v>
      </c>
      <c r="AI1" s="227" t="s">
        <v>1992</v>
      </c>
      <c r="AJ1" s="223" t="s">
        <v>1993</v>
      </c>
      <c r="AK1" s="224" t="s">
        <v>1994</v>
      </c>
      <c r="AL1" s="224" t="s">
        <v>1995</v>
      </c>
      <c r="AM1" s="223" t="s">
        <v>1996</v>
      </c>
      <c r="AN1" s="224" t="s">
        <v>1997</v>
      </c>
      <c r="AO1" s="226" t="s">
        <v>1998</v>
      </c>
      <c r="AP1" s="226" t="s">
        <v>1999</v>
      </c>
      <c r="AQ1" s="226" t="s">
        <v>2012</v>
      </c>
      <c r="AR1" s="223" t="s">
        <v>2000</v>
      </c>
      <c r="AS1" s="224" t="s">
        <v>2001</v>
      </c>
      <c r="AT1" s="224" t="s">
        <v>2002</v>
      </c>
      <c r="AU1" s="223" t="s">
        <v>2003</v>
      </c>
      <c r="AV1" s="224" t="s">
        <v>2004</v>
      </c>
      <c r="AW1" s="226" t="s">
        <v>2005</v>
      </c>
      <c r="AX1" s="223" t="s">
        <v>2006</v>
      </c>
      <c r="AY1" s="224" t="s">
        <v>2008</v>
      </c>
      <c r="AZ1" s="224" t="s">
        <v>2007</v>
      </c>
      <c r="BA1" s="223" t="s">
        <v>2009</v>
      </c>
      <c r="BB1" s="224" t="s">
        <v>2010</v>
      </c>
      <c r="BC1" s="226" t="s">
        <v>2011</v>
      </c>
      <c r="BD1" s="223" t="s">
        <v>2013</v>
      </c>
      <c r="BE1" s="224" t="s">
        <v>2014</v>
      </c>
      <c r="BF1" s="224" t="s">
        <v>2015</v>
      </c>
      <c r="BG1" s="223" t="s">
        <v>2016</v>
      </c>
      <c r="BH1" s="224" t="s">
        <v>2017</v>
      </c>
      <c r="BI1" s="228" t="s">
        <v>2018</v>
      </c>
      <c r="BJ1" s="229" t="s">
        <v>2019</v>
      </c>
      <c r="BK1" s="223" t="s">
        <v>2020</v>
      </c>
      <c r="BL1" s="224" t="s">
        <v>2021</v>
      </c>
      <c r="BM1" s="224" t="s">
        <v>2022</v>
      </c>
      <c r="BN1" s="223" t="s">
        <v>2023</v>
      </c>
      <c r="BO1" s="224" t="s">
        <v>2024</v>
      </c>
      <c r="BP1" s="228" t="s">
        <v>2025</v>
      </c>
      <c r="BQ1" s="226" t="s">
        <v>2026</v>
      </c>
      <c r="BR1" s="2" t="s">
        <v>2035</v>
      </c>
      <c r="BS1" s="230" t="s">
        <v>2036</v>
      </c>
      <c r="BT1" s="230" t="s">
        <v>2027</v>
      </c>
      <c r="BU1" s="230" t="s">
        <v>2037</v>
      </c>
      <c r="BV1" s="230" t="s">
        <v>2028</v>
      </c>
      <c r="BW1" s="230" t="s">
        <v>2029</v>
      </c>
      <c r="BX1" s="231" t="s">
        <v>2030</v>
      </c>
      <c r="BY1" s="17" t="s">
        <v>5</v>
      </c>
      <c r="BZ1" s="231" t="s">
        <v>2031</v>
      </c>
      <c r="CA1" s="231" t="s">
        <v>2032</v>
      </c>
      <c r="CB1" s="2" t="s">
        <v>2</v>
      </c>
      <c r="CC1" s="2" t="s">
        <v>3</v>
      </c>
    </row>
    <row r="2" spans="1:81" ht="81.599999999999994">
      <c r="A2">
        <v>1</v>
      </c>
      <c r="B2" s="5" t="s">
        <v>6</v>
      </c>
      <c r="I2" s="5"/>
      <c r="J2" s="5">
        <v>509.4</v>
      </c>
      <c r="K2" s="5">
        <v>178.3</v>
      </c>
      <c r="L2" s="5">
        <v>0.35</v>
      </c>
      <c r="N2" s="5">
        <v>0</v>
      </c>
      <c r="R2" s="5">
        <v>805.6</v>
      </c>
      <c r="Y2" s="5"/>
      <c r="Z2" s="5"/>
      <c r="AC2" s="5"/>
      <c r="AD2" s="5">
        <v>3</v>
      </c>
      <c r="AE2" s="5">
        <v>945.7</v>
      </c>
      <c r="AM2" s="16"/>
      <c r="AN2" s="16"/>
      <c r="AO2" s="5">
        <v>0</v>
      </c>
      <c r="AW2" s="5">
        <v>0</v>
      </c>
      <c r="BX2" s="5">
        <v>2.44</v>
      </c>
      <c r="BY2" s="5"/>
      <c r="CB2" s="18" t="s">
        <v>7</v>
      </c>
      <c r="CC2" s="19" t="s">
        <v>8</v>
      </c>
    </row>
    <row r="3" spans="1:81" ht="20.399999999999999">
      <c r="A3">
        <v>1</v>
      </c>
      <c r="B3" s="5" t="s">
        <v>9</v>
      </c>
      <c r="I3" s="5"/>
      <c r="J3" s="5">
        <v>443</v>
      </c>
      <c r="K3" s="5">
        <v>199.3</v>
      </c>
      <c r="L3" s="5">
        <v>0.45</v>
      </c>
      <c r="N3" s="5">
        <v>0</v>
      </c>
      <c r="R3" s="5">
        <v>805.6</v>
      </c>
      <c r="Y3" s="5"/>
      <c r="Z3" s="5"/>
      <c r="AC3" s="5"/>
      <c r="AD3" s="5">
        <v>3</v>
      </c>
      <c r="AE3" s="5">
        <v>945.7</v>
      </c>
      <c r="AO3" s="5">
        <v>0</v>
      </c>
      <c r="AW3" s="5">
        <v>0</v>
      </c>
      <c r="BX3" s="5">
        <v>4.25</v>
      </c>
      <c r="BY3" s="5"/>
      <c r="CB3" s="20"/>
    </row>
    <row r="4" spans="1:81" ht="23.4">
      <c r="A4">
        <v>1</v>
      </c>
      <c r="B4" s="5" t="s">
        <v>10</v>
      </c>
      <c r="I4" s="5"/>
      <c r="J4" s="5">
        <v>391.9</v>
      </c>
      <c r="K4" s="5">
        <v>215.6</v>
      </c>
      <c r="L4" s="5">
        <v>0.55000000000000004</v>
      </c>
      <c r="N4" s="5">
        <v>0</v>
      </c>
      <c r="R4" s="5">
        <v>805.6</v>
      </c>
      <c r="Y4" s="5"/>
      <c r="Z4" s="5"/>
      <c r="AC4" s="5"/>
      <c r="AD4" s="5">
        <v>3</v>
      </c>
      <c r="AE4" s="5">
        <v>945.7</v>
      </c>
      <c r="AM4" s="16"/>
      <c r="AN4" s="16"/>
      <c r="AO4" s="5">
        <v>0</v>
      </c>
      <c r="AW4" s="5">
        <v>0</v>
      </c>
      <c r="BX4" s="5">
        <v>6</v>
      </c>
      <c r="BY4" s="5"/>
    </row>
    <row r="5" spans="1:81">
      <c r="A5">
        <v>1</v>
      </c>
      <c r="B5" s="5" t="s">
        <v>11</v>
      </c>
      <c r="I5" s="5"/>
      <c r="J5" s="5">
        <v>351.4</v>
      </c>
      <c r="K5" s="5">
        <v>228.4</v>
      </c>
      <c r="L5" s="5">
        <v>0.65</v>
      </c>
      <c r="N5" s="5">
        <v>0</v>
      </c>
      <c r="R5" s="5">
        <v>805.6</v>
      </c>
      <c r="Y5" s="5"/>
      <c r="Z5" s="5"/>
      <c r="AC5" s="5"/>
      <c r="AD5" s="5">
        <v>3</v>
      </c>
      <c r="AE5" s="5">
        <v>945.7</v>
      </c>
      <c r="AO5" s="5">
        <v>0</v>
      </c>
      <c r="AW5" s="5">
        <v>0</v>
      </c>
      <c r="BX5" s="5">
        <v>11.85</v>
      </c>
      <c r="BY5" s="5"/>
    </row>
    <row r="6" spans="1:81">
      <c r="A6">
        <v>1</v>
      </c>
      <c r="B6" s="5" t="s">
        <v>12</v>
      </c>
      <c r="I6" s="5"/>
      <c r="J6" s="5">
        <v>389.8</v>
      </c>
      <c r="K6" s="5">
        <v>165.7</v>
      </c>
      <c r="L6" s="5">
        <v>0.35</v>
      </c>
      <c r="N6" s="5">
        <v>1.28</v>
      </c>
      <c r="R6" s="5">
        <v>806.3</v>
      </c>
      <c r="Y6" s="5"/>
      <c r="Z6" s="5"/>
      <c r="AC6" s="5"/>
      <c r="AD6" s="5">
        <v>3</v>
      </c>
      <c r="AE6" s="5">
        <v>946.5</v>
      </c>
      <c r="AO6" s="5">
        <v>97.5</v>
      </c>
      <c r="AW6" s="5">
        <v>0</v>
      </c>
      <c r="BX6" s="5">
        <v>1.37</v>
      </c>
      <c r="BY6" s="5"/>
    </row>
    <row r="7" spans="1:81">
      <c r="A7">
        <v>1</v>
      </c>
      <c r="B7" s="5" t="s">
        <v>13</v>
      </c>
      <c r="I7" s="5"/>
      <c r="J7" s="5">
        <v>340.8</v>
      </c>
      <c r="K7" s="5">
        <v>189.6</v>
      </c>
      <c r="L7" s="5">
        <v>0.45</v>
      </c>
      <c r="N7" s="5">
        <v>0.62</v>
      </c>
      <c r="R7" s="5">
        <v>805.9</v>
      </c>
      <c r="Y7" s="5"/>
      <c r="Z7" s="5"/>
      <c r="AC7" s="5"/>
      <c r="AD7" s="5">
        <v>3</v>
      </c>
      <c r="AE7" s="5">
        <v>946.1</v>
      </c>
      <c r="AO7" s="5">
        <v>85.2</v>
      </c>
      <c r="AW7" s="5">
        <v>0</v>
      </c>
      <c r="BX7" s="5">
        <v>1.72</v>
      </c>
      <c r="BY7" s="5"/>
    </row>
    <row r="8" spans="1:81">
      <c r="A8">
        <v>1</v>
      </c>
      <c r="B8" s="5" t="s">
        <v>14</v>
      </c>
      <c r="I8" s="5"/>
      <c r="J8" s="5">
        <v>302.8</v>
      </c>
      <c r="K8" s="5">
        <v>208.2</v>
      </c>
      <c r="L8" s="5">
        <v>0.55000000000000004</v>
      </c>
      <c r="N8" s="5">
        <v>0</v>
      </c>
      <c r="R8" s="5">
        <v>805.6</v>
      </c>
      <c r="Y8" s="5"/>
      <c r="Z8" s="5"/>
      <c r="AC8" s="5"/>
      <c r="AD8" s="5">
        <v>3</v>
      </c>
      <c r="AE8" s="5">
        <v>945.7</v>
      </c>
      <c r="AO8" s="5">
        <v>75.7</v>
      </c>
      <c r="AW8" s="5">
        <v>0</v>
      </c>
      <c r="BX8" s="5">
        <v>2.69</v>
      </c>
      <c r="BY8" s="5"/>
    </row>
    <row r="9" spans="1:81">
      <c r="A9">
        <v>1</v>
      </c>
      <c r="B9" s="5" t="s">
        <v>15</v>
      </c>
      <c r="I9" s="5"/>
      <c r="J9" s="5">
        <v>272.5</v>
      </c>
      <c r="K9" s="5">
        <v>221.4</v>
      </c>
      <c r="L9" s="5">
        <v>0.65</v>
      </c>
      <c r="N9" s="5">
        <v>0</v>
      </c>
      <c r="R9" s="5">
        <v>805.6</v>
      </c>
      <c r="Y9" s="5"/>
      <c r="Z9" s="5"/>
      <c r="AC9" s="5"/>
      <c r="AD9" s="5">
        <v>3</v>
      </c>
      <c r="AE9" s="5">
        <v>945.7</v>
      </c>
      <c r="AO9" s="5">
        <v>68.099999999999994</v>
      </c>
      <c r="AW9" s="5">
        <v>0</v>
      </c>
      <c r="BX9" s="5">
        <v>3.79</v>
      </c>
      <c r="BY9" s="5"/>
    </row>
    <row r="10" spans="1:81">
      <c r="A10">
        <v>1</v>
      </c>
      <c r="B10" s="5" t="s">
        <v>16</v>
      </c>
      <c r="F10" s="5"/>
      <c r="G10" s="5"/>
      <c r="H10" s="5"/>
      <c r="I10" s="5"/>
      <c r="J10" s="5">
        <v>298.3</v>
      </c>
      <c r="K10" s="5">
        <v>174</v>
      </c>
      <c r="L10" s="5">
        <v>0.35</v>
      </c>
      <c r="N10" s="5">
        <v>0</v>
      </c>
      <c r="R10" s="5">
        <v>805.6</v>
      </c>
      <c r="Y10" s="5"/>
      <c r="Z10" s="5"/>
      <c r="AC10" s="5"/>
      <c r="AD10" s="5">
        <v>3</v>
      </c>
      <c r="AE10" s="5">
        <v>945.7</v>
      </c>
      <c r="AO10" s="5">
        <v>0</v>
      </c>
      <c r="AW10" s="5">
        <v>0</v>
      </c>
      <c r="BX10" s="5">
        <v>0.77</v>
      </c>
      <c r="BY10" s="5"/>
    </row>
    <row r="11" spans="1:81">
      <c r="A11">
        <v>1</v>
      </c>
      <c r="B11" s="5" t="s">
        <v>17</v>
      </c>
      <c r="F11" s="5"/>
      <c r="G11" s="5"/>
      <c r="H11" s="5"/>
      <c r="I11" s="5"/>
      <c r="J11" s="5">
        <v>260.2</v>
      </c>
      <c r="K11" s="5">
        <v>195.2</v>
      </c>
      <c r="L11" s="5">
        <v>0.45</v>
      </c>
      <c r="N11" s="5">
        <v>0</v>
      </c>
      <c r="R11" s="5">
        <v>805.6</v>
      </c>
      <c r="Y11" s="5"/>
      <c r="Z11" s="5"/>
      <c r="AC11" s="5"/>
      <c r="AD11" s="5">
        <v>3</v>
      </c>
      <c r="AE11" s="5">
        <v>945.7</v>
      </c>
      <c r="AO11" s="5">
        <v>0</v>
      </c>
      <c r="AW11" s="5">
        <v>198.9</v>
      </c>
      <c r="BX11" s="5">
        <v>1.04</v>
      </c>
      <c r="BY11" s="5"/>
    </row>
    <row r="12" spans="1:81">
      <c r="A12">
        <v>1</v>
      </c>
      <c r="B12" s="5" t="s">
        <v>18</v>
      </c>
      <c r="F12" s="5"/>
      <c r="G12" s="5"/>
      <c r="H12" s="5"/>
      <c r="I12" s="5"/>
      <c r="J12" s="5">
        <v>230.8</v>
      </c>
      <c r="K12" s="5">
        <v>211.6</v>
      </c>
      <c r="L12" s="5">
        <v>0.55000000000000004</v>
      </c>
      <c r="N12" s="5">
        <v>0</v>
      </c>
      <c r="R12" s="5">
        <v>805.6</v>
      </c>
      <c r="Y12" s="5"/>
      <c r="Z12" s="5"/>
      <c r="AC12" s="5"/>
      <c r="AD12" s="5">
        <v>3</v>
      </c>
      <c r="AE12" s="5">
        <v>945.7</v>
      </c>
      <c r="AO12" s="5">
        <v>0</v>
      </c>
      <c r="AW12" s="5">
        <v>173.5</v>
      </c>
      <c r="BX12" s="5">
        <v>1.47</v>
      </c>
      <c r="BY12" s="5"/>
    </row>
    <row r="13" spans="1:81">
      <c r="A13">
        <v>1</v>
      </c>
      <c r="B13" s="5" t="s">
        <v>19</v>
      </c>
      <c r="F13" s="5"/>
      <c r="G13" s="5"/>
      <c r="H13" s="5"/>
      <c r="I13" s="5"/>
      <c r="J13" s="5">
        <v>207.3</v>
      </c>
      <c r="K13" s="5">
        <v>224.6</v>
      </c>
      <c r="L13" s="5">
        <v>0.65</v>
      </c>
      <c r="N13" s="5">
        <v>0</v>
      </c>
      <c r="R13" s="5">
        <v>805.6</v>
      </c>
      <c r="Y13" s="5"/>
      <c r="Z13" s="5"/>
      <c r="AC13" s="5"/>
      <c r="AD13" s="5">
        <v>3</v>
      </c>
      <c r="AE13" s="5">
        <v>945.7</v>
      </c>
      <c r="AO13" s="5">
        <v>0</v>
      </c>
      <c r="AW13" s="5">
        <v>153.9</v>
      </c>
      <c r="BX13" s="5">
        <v>1.63</v>
      </c>
      <c r="BY13" s="5"/>
    </row>
    <row r="14" spans="1:81">
      <c r="A14">
        <v>1</v>
      </c>
      <c r="B14" s="5" t="s">
        <v>20</v>
      </c>
      <c r="F14" s="5"/>
      <c r="G14" s="5"/>
      <c r="H14" s="5"/>
      <c r="I14" s="5"/>
      <c r="J14" s="5">
        <v>345.3</v>
      </c>
      <c r="K14" s="5">
        <v>167.1</v>
      </c>
      <c r="L14" s="5">
        <v>0.35</v>
      </c>
      <c r="N14" s="5">
        <v>1.62</v>
      </c>
      <c r="R14" s="5">
        <v>806.3</v>
      </c>
      <c r="Y14" s="5"/>
      <c r="Z14" s="5"/>
      <c r="AC14" s="5"/>
      <c r="AD14" s="5">
        <v>3</v>
      </c>
      <c r="AE14" s="5">
        <v>946.6</v>
      </c>
      <c r="AO14" s="5">
        <v>0</v>
      </c>
      <c r="AW14" s="5">
        <v>138.19999999999999</v>
      </c>
      <c r="BX14" s="5">
        <v>0.67</v>
      </c>
      <c r="BY14" s="5"/>
    </row>
    <row r="15" spans="1:81">
      <c r="A15">
        <v>1</v>
      </c>
      <c r="B15" s="5" t="s">
        <v>21</v>
      </c>
      <c r="F15" s="5"/>
      <c r="G15" s="5"/>
      <c r="H15" s="5"/>
      <c r="I15" s="5"/>
      <c r="J15" s="5">
        <v>301.39999999999998</v>
      </c>
      <c r="K15" s="5">
        <v>191.3</v>
      </c>
      <c r="L15" s="5">
        <v>0.45</v>
      </c>
      <c r="N15" s="5">
        <v>0.8</v>
      </c>
      <c r="R15" s="13">
        <v>806</v>
      </c>
      <c r="Y15" s="13"/>
      <c r="Z15" s="5"/>
      <c r="AC15" s="5"/>
      <c r="AD15" s="5">
        <v>3</v>
      </c>
      <c r="AE15" s="5">
        <v>946.2</v>
      </c>
      <c r="AO15" s="5">
        <v>44.4</v>
      </c>
      <c r="AW15" s="5">
        <v>103.6</v>
      </c>
      <c r="BX15" s="5">
        <v>1.18</v>
      </c>
      <c r="BY15" s="5"/>
    </row>
    <row r="16" spans="1:81">
      <c r="A16">
        <v>1</v>
      </c>
      <c r="B16" s="5" t="s">
        <v>22</v>
      </c>
      <c r="F16" s="5"/>
      <c r="G16" s="5"/>
      <c r="H16" s="5"/>
      <c r="I16" s="5"/>
      <c r="J16" s="5">
        <v>267.39999999999998</v>
      </c>
      <c r="K16" s="5">
        <v>210.1</v>
      </c>
      <c r="L16" s="5">
        <v>0.55000000000000004</v>
      </c>
      <c r="N16" s="5">
        <v>0</v>
      </c>
      <c r="R16" s="5">
        <v>805.6</v>
      </c>
      <c r="Y16" s="5"/>
      <c r="Z16" s="5"/>
      <c r="AC16" s="5"/>
      <c r="AD16" s="5">
        <v>3</v>
      </c>
      <c r="AE16" s="5">
        <v>945.7</v>
      </c>
      <c r="AO16" s="5">
        <v>38.799999999999997</v>
      </c>
      <c r="AW16" s="5">
        <v>90.4</v>
      </c>
      <c r="BX16" s="5">
        <v>1.73</v>
      </c>
      <c r="BY16" s="5"/>
    </row>
    <row r="17" spans="1:81">
      <c r="A17">
        <v>1</v>
      </c>
      <c r="B17" s="5" t="s">
        <v>23</v>
      </c>
      <c r="F17" s="5"/>
      <c r="G17" s="5"/>
      <c r="H17" s="5"/>
      <c r="I17" s="5"/>
      <c r="J17" s="5">
        <v>240.4</v>
      </c>
      <c r="K17" s="5">
        <v>223.2</v>
      </c>
      <c r="L17" s="5">
        <v>0.65</v>
      </c>
      <c r="N17" s="5">
        <v>0</v>
      </c>
      <c r="R17" s="5">
        <v>805.6</v>
      </c>
      <c r="Y17" s="5"/>
      <c r="Z17" s="5"/>
      <c r="AC17" s="5"/>
      <c r="AD17" s="5">
        <v>3</v>
      </c>
      <c r="AE17" s="5">
        <v>945.7</v>
      </c>
      <c r="AO17" s="5">
        <v>34.4</v>
      </c>
      <c r="AW17" s="5">
        <v>80.2</v>
      </c>
      <c r="BX17" s="5">
        <v>2</v>
      </c>
      <c r="BY17" s="5"/>
    </row>
    <row r="18" spans="1:81" ht="57.6">
      <c r="A18">
        <v>3</v>
      </c>
      <c r="B18" t="s">
        <v>24</v>
      </c>
      <c r="C18" s="6">
        <v>61.9</v>
      </c>
      <c r="D18" s="6">
        <v>20.2</v>
      </c>
      <c r="E18" s="6">
        <v>4.7</v>
      </c>
      <c r="F18" s="6">
        <v>2.6</v>
      </c>
      <c r="G18" s="6">
        <v>3</v>
      </c>
      <c r="H18" s="6"/>
      <c r="J18" s="6">
        <v>416</v>
      </c>
      <c r="K18" s="6">
        <v>167</v>
      </c>
      <c r="L18" s="6">
        <v>0.4</v>
      </c>
      <c r="N18">
        <v>0.24</v>
      </c>
      <c r="S18" s="6">
        <v>928</v>
      </c>
      <c r="Y18" s="7"/>
      <c r="AE18" s="6">
        <v>816</v>
      </c>
      <c r="AO18" s="5">
        <v>30.9</v>
      </c>
      <c r="AW18" s="5">
        <v>72.099999999999994</v>
      </c>
      <c r="AX18" s="6"/>
      <c r="AY18" s="6"/>
      <c r="AZ18" s="6"/>
      <c r="BA18" s="6"/>
      <c r="BB18" s="6"/>
      <c r="BC18" s="6"/>
      <c r="BD18" s="6">
        <v>0</v>
      </c>
      <c r="BE18" s="6">
        <v>0.8</v>
      </c>
      <c r="BF18" s="6">
        <v>0.17</v>
      </c>
      <c r="BG18" s="6">
        <v>0.5</v>
      </c>
      <c r="BH18" s="6">
        <v>0.1</v>
      </c>
      <c r="BJ18">
        <v>0</v>
      </c>
      <c r="BK18" s="6">
        <v>3</v>
      </c>
      <c r="BL18" s="6">
        <v>85</v>
      </c>
      <c r="BM18" s="6">
        <v>0.13</v>
      </c>
      <c r="BN18" s="6">
        <v>1.55</v>
      </c>
      <c r="BO18" s="6">
        <v>0.45</v>
      </c>
      <c r="BQ18">
        <v>0</v>
      </c>
      <c r="BX18">
        <v>11.6</v>
      </c>
      <c r="BZ18">
        <v>4900</v>
      </c>
      <c r="CA18">
        <v>45.7</v>
      </c>
      <c r="CB18" s="19" t="s">
        <v>25</v>
      </c>
      <c r="CC18" t="s">
        <v>26</v>
      </c>
    </row>
    <row r="19" spans="1:81">
      <c r="A19">
        <v>3</v>
      </c>
      <c r="B19" t="s">
        <v>24</v>
      </c>
      <c r="C19" s="6">
        <v>61.9</v>
      </c>
      <c r="D19" s="6">
        <v>20.2</v>
      </c>
      <c r="E19" s="6">
        <v>4.7</v>
      </c>
      <c r="F19" s="6">
        <v>2.6</v>
      </c>
      <c r="G19" s="6">
        <v>3</v>
      </c>
      <c r="H19" s="6"/>
      <c r="J19" s="6">
        <v>416</v>
      </c>
      <c r="K19" s="6">
        <v>154</v>
      </c>
      <c r="L19" s="6">
        <v>0.37</v>
      </c>
      <c r="N19">
        <v>0.32</v>
      </c>
      <c r="S19" s="6">
        <v>945</v>
      </c>
      <c r="Y19" s="7"/>
      <c r="AE19" s="6">
        <v>831</v>
      </c>
      <c r="AX19" s="6"/>
      <c r="AY19" s="6"/>
      <c r="AZ19" s="6"/>
      <c r="BA19" s="6"/>
      <c r="BB19" s="6"/>
      <c r="BC19" s="6"/>
      <c r="BD19" s="6">
        <v>0</v>
      </c>
      <c r="BE19" s="6">
        <v>0.8</v>
      </c>
      <c r="BF19" s="6">
        <v>0.17</v>
      </c>
      <c r="BG19" s="6">
        <v>0.5</v>
      </c>
      <c r="BH19" s="6">
        <v>0.1</v>
      </c>
      <c r="BJ19">
        <v>0</v>
      </c>
      <c r="BK19" s="6">
        <v>3</v>
      </c>
      <c r="BL19" s="6">
        <v>85</v>
      </c>
      <c r="BM19" s="6">
        <v>0.13</v>
      </c>
      <c r="BN19" s="6">
        <v>1.55</v>
      </c>
      <c r="BO19" s="6">
        <v>0.45</v>
      </c>
      <c r="BQ19">
        <v>0</v>
      </c>
      <c r="BX19">
        <v>10.5</v>
      </c>
      <c r="BZ19">
        <v>4400</v>
      </c>
      <c r="CA19">
        <v>46.8</v>
      </c>
    </row>
    <row r="20" spans="1:81">
      <c r="A20">
        <v>3</v>
      </c>
      <c r="B20" t="s">
        <v>24</v>
      </c>
      <c r="C20" s="6">
        <v>61.9</v>
      </c>
      <c r="D20" s="6">
        <v>20.2</v>
      </c>
      <c r="E20" s="6">
        <v>4.7</v>
      </c>
      <c r="F20" s="6">
        <v>2.6</v>
      </c>
      <c r="G20" s="6">
        <v>3</v>
      </c>
      <c r="H20" s="6"/>
      <c r="J20" s="6">
        <v>416</v>
      </c>
      <c r="K20" s="6">
        <v>142</v>
      </c>
      <c r="L20" s="6">
        <v>0.34</v>
      </c>
      <c r="N20">
        <v>0.45</v>
      </c>
      <c r="S20" s="6">
        <v>962</v>
      </c>
      <c r="Y20" s="7"/>
      <c r="AE20" s="6">
        <v>846</v>
      </c>
      <c r="AX20" s="6"/>
      <c r="AY20" s="6"/>
      <c r="AZ20" s="6"/>
      <c r="BA20" s="6"/>
      <c r="BB20" s="6"/>
      <c r="BC20" s="6"/>
      <c r="BD20" s="6">
        <v>0</v>
      </c>
      <c r="BE20" s="6">
        <v>0.8</v>
      </c>
      <c r="BF20" s="6">
        <v>0.17</v>
      </c>
      <c r="BG20" s="6">
        <v>0.5</v>
      </c>
      <c r="BH20" s="6">
        <v>0.1</v>
      </c>
      <c r="BJ20">
        <v>0</v>
      </c>
      <c r="BK20" s="6">
        <v>3</v>
      </c>
      <c r="BL20" s="6">
        <v>85</v>
      </c>
      <c r="BM20" s="6">
        <v>0.13</v>
      </c>
      <c r="BN20" s="6">
        <v>1.55</v>
      </c>
      <c r="BO20" s="6">
        <v>0.45</v>
      </c>
      <c r="BQ20">
        <v>0</v>
      </c>
      <c r="BX20">
        <v>9.6</v>
      </c>
      <c r="BZ20">
        <v>3000</v>
      </c>
      <c r="CA20">
        <v>58.9</v>
      </c>
    </row>
    <row r="21" spans="1:81">
      <c r="A21">
        <v>3</v>
      </c>
      <c r="B21" t="s">
        <v>27</v>
      </c>
      <c r="C21" s="6">
        <v>61.9</v>
      </c>
      <c r="D21" s="6">
        <v>20.2</v>
      </c>
      <c r="E21" s="6">
        <v>4.7</v>
      </c>
      <c r="F21" s="6">
        <v>2.6</v>
      </c>
      <c r="G21" s="6">
        <v>3</v>
      </c>
      <c r="H21" s="6"/>
      <c r="J21" s="6">
        <v>375</v>
      </c>
      <c r="K21" s="6">
        <v>154</v>
      </c>
      <c r="L21" s="6">
        <v>0.37</v>
      </c>
      <c r="N21">
        <v>0.32</v>
      </c>
      <c r="S21" s="6">
        <v>908</v>
      </c>
      <c r="Y21" s="7"/>
      <c r="AE21" s="6">
        <v>798</v>
      </c>
      <c r="AX21" s="6"/>
      <c r="AY21" s="6"/>
      <c r="AZ21" s="6"/>
      <c r="BA21" s="6"/>
      <c r="BB21" s="6"/>
      <c r="BC21" s="6"/>
      <c r="BD21" s="6">
        <v>0</v>
      </c>
      <c r="BE21" s="6">
        <v>0.8</v>
      </c>
      <c r="BF21" s="6">
        <v>0.17</v>
      </c>
      <c r="BG21" s="6">
        <v>0.5</v>
      </c>
      <c r="BH21" s="6">
        <v>0.1</v>
      </c>
      <c r="BJ21" s="6">
        <v>41.6</v>
      </c>
      <c r="BK21" s="6">
        <v>3</v>
      </c>
      <c r="BL21" s="6">
        <v>85</v>
      </c>
      <c r="BM21" s="6">
        <v>0.13</v>
      </c>
      <c r="BN21" s="6">
        <v>1.55</v>
      </c>
      <c r="BO21" s="6">
        <v>0.45</v>
      </c>
      <c r="BQ21">
        <v>0</v>
      </c>
      <c r="BX21">
        <v>13</v>
      </c>
      <c r="BZ21">
        <v>4750</v>
      </c>
      <c r="CA21">
        <v>39.700000000000003</v>
      </c>
    </row>
    <row r="22" spans="1:81">
      <c r="A22">
        <v>3</v>
      </c>
      <c r="B22" t="s">
        <v>28</v>
      </c>
      <c r="C22" s="6">
        <v>61.9</v>
      </c>
      <c r="D22" s="6">
        <v>20.2</v>
      </c>
      <c r="E22" s="6">
        <v>4.7</v>
      </c>
      <c r="F22" s="6">
        <v>2.6</v>
      </c>
      <c r="G22" s="6">
        <v>3</v>
      </c>
      <c r="H22" s="6"/>
      <c r="J22" s="6">
        <v>354</v>
      </c>
      <c r="K22" s="6">
        <v>142</v>
      </c>
      <c r="L22" s="6">
        <v>0.34</v>
      </c>
      <c r="N22">
        <v>0.45</v>
      </c>
      <c r="S22" s="6">
        <v>906</v>
      </c>
      <c r="Y22" s="7"/>
      <c r="AE22" s="6">
        <v>797</v>
      </c>
      <c r="AX22" s="6"/>
      <c r="AY22" s="6"/>
      <c r="AZ22" s="6"/>
      <c r="BA22" s="6"/>
      <c r="BB22" s="6"/>
      <c r="BC22" s="6"/>
      <c r="BD22" s="6">
        <v>0</v>
      </c>
      <c r="BE22" s="6">
        <v>0.8</v>
      </c>
      <c r="BF22" s="6">
        <v>0.17</v>
      </c>
      <c r="BG22" s="6">
        <v>0.5</v>
      </c>
      <c r="BH22" s="6">
        <v>0.1</v>
      </c>
      <c r="BJ22" s="6">
        <v>62.4</v>
      </c>
      <c r="BK22" s="6">
        <v>3</v>
      </c>
      <c r="BL22" s="6">
        <v>85</v>
      </c>
      <c r="BM22" s="6">
        <v>0.13</v>
      </c>
      <c r="BN22" s="6">
        <v>1.55</v>
      </c>
      <c r="BO22" s="6">
        <v>0.45</v>
      </c>
      <c r="BQ22">
        <v>0</v>
      </c>
      <c r="BX22">
        <v>12.8</v>
      </c>
      <c r="BZ22">
        <v>4250</v>
      </c>
      <c r="CA22">
        <v>44.3</v>
      </c>
    </row>
    <row r="23" spans="1:81">
      <c r="A23">
        <v>3</v>
      </c>
      <c r="B23" s="7" t="s">
        <v>29</v>
      </c>
      <c r="C23" s="6">
        <v>61.9</v>
      </c>
      <c r="D23" s="6">
        <v>20.2</v>
      </c>
      <c r="E23" s="6">
        <v>4.7</v>
      </c>
      <c r="F23" s="6">
        <v>2.6</v>
      </c>
      <c r="G23" s="6">
        <v>3</v>
      </c>
      <c r="H23" s="6"/>
      <c r="J23" s="6">
        <v>354</v>
      </c>
      <c r="K23" s="6">
        <v>154</v>
      </c>
      <c r="L23" s="6">
        <v>0.37</v>
      </c>
      <c r="N23">
        <v>0.35</v>
      </c>
      <c r="S23" s="6">
        <v>871</v>
      </c>
      <c r="Y23" s="7"/>
      <c r="AE23" s="6">
        <v>766</v>
      </c>
      <c r="AX23" s="6"/>
      <c r="AY23" s="6"/>
      <c r="AZ23" s="6"/>
      <c r="BA23" s="6"/>
      <c r="BB23" s="6"/>
      <c r="BC23" s="6"/>
      <c r="BD23" s="6">
        <v>0</v>
      </c>
      <c r="BE23" s="6">
        <v>0.8</v>
      </c>
      <c r="BF23" s="6">
        <v>0.17</v>
      </c>
      <c r="BG23" s="6">
        <v>0.5</v>
      </c>
      <c r="BH23" s="6">
        <v>0.1</v>
      </c>
      <c r="BJ23" s="6">
        <v>41.6</v>
      </c>
      <c r="BK23" s="6">
        <v>3</v>
      </c>
      <c r="BL23" s="6">
        <v>85</v>
      </c>
      <c r="BM23" s="6">
        <v>0.13</v>
      </c>
      <c r="BN23" s="6">
        <v>1.55</v>
      </c>
      <c r="BO23" s="6">
        <v>0.45</v>
      </c>
      <c r="BQ23" s="6">
        <v>20.8</v>
      </c>
      <c r="BX23">
        <v>11.6</v>
      </c>
      <c r="BZ23">
        <v>3350</v>
      </c>
      <c r="CA23">
        <v>41.1</v>
      </c>
    </row>
    <row r="24" spans="1:81">
      <c r="A24">
        <v>3</v>
      </c>
      <c r="B24" t="s">
        <v>30</v>
      </c>
      <c r="C24" s="6">
        <v>61.9</v>
      </c>
      <c r="D24" s="6">
        <v>20.2</v>
      </c>
      <c r="E24" s="6">
        <v>4.7</v>
      </c>
      <c r="F24" s="6">
        <v>2.6</v>
      </c>
      <c r="G24" s="6">
        <v>3</v>
      </c>
      <c r="H24" s="6"/>
      <c r="J24" s="6">
        <v>333</v>
      </c>
      <c r="K24" s="6">
        <v>142</v>
      </c>
      <c r="L24" s="6">
        <v>0.34</v>
      </c>
      <c r="N24">
        <v>0.45</v>
      </c>
      <c r="S24" s="6">
        <v>868</v>
      </c>
      <c r="Y24" s="7"/>
      <c r="AE24" s="6">
        <v>764</v>
      </c>
      <c r="AX24" s="6"/>
      <c r="AY24" s="6"/>
      <c r="AZ24" s="6"/>
      <c r="BA24" s="6"/>
      <c r="BB24" s="6"/>
      <c r="BC24" s="6"/>
      <c r="BD24" s="6">
        <v>0</v>
      </c>
      <c r="BE24" s="6">
        <v>0.8</v>
      </c>
      <c r="BF24" s="6">
        <v>0.17</v>
      </c>
      <c r="BG24" s="6">
        <v>0.5</v>
      </c>
      <c r="BH24" s="6">
        <v>0.1</v>
      </c>
      <c r="BJ24" s="6">
        <v>62.4</v>
      </c>
      <c r="BK24" s="6">
        <v>3</v>
      </c>
      <c r="BL24" s="6">
        <v>85</v>
      </c>
      <c r="BM24" s="6">
        <v>0.13</v>
      </c>
      <c r="BN24" s="6">
        <v>1.55</v>
      </c>
      <c r="BO24" s="6">
        <v>0.45</v>
      </c>
      <c r="BQ24" s="6">
        <v>20.8</v>
      </c>
      <c r="BX24">
        <v>10.4</v>
      </c>
      <c r="BZ24">
        <v>2600</v>
      </c>
      <c r="CA24">
        <v>48.5</v>
      </c>
    </row>
    <row r="25" spans="1:81" ht="86.4">
      <c r="A25" s="5">
        <v>5</v>
      </c>
      <c r="B25" s="5" t="s">
        <v>31</v>
      </c>
      <c r="C25" s="5">
        <v>62.21</v>
      </c>
      <c r="D25" s="5">
        <v>19.12</v>
      </c>
      <c r="E25" s="5">
        <v>5.39</v>
      </c>
      <c r="F25" s="5">
        <v>0.86</v>
      </c>
      <c r="G25" s="5">
        <v>3.79</v>
      </c>
      <c r="H25" s="5"/>
      <c r="I25" s="5">
        <v>52.5</v>
      </c>
      <c r="J25" s="5">
        <v>363</v>
      </c>
      <c r="K25" s="5">
        <v>218</v>
      </c>
      <c r="L25" s="5">
        <v>0.6</v>
      </c>
      <c r="M25" s="5"/>
      <c r="N25" s="5">
        <v>0</v>
      </c>
      <c r="O25" s="5"/>
      <c r="P25" s="5"/>
      <c r="Q25" s="5"/>
      <c r="R25" s="14"/>
      <c r="S25" s="5"/>
      <c r="T25" s="5">
        <v>1162</v>
      </c>
      <c r="U25" s="5"/>
      <c r="V25" s="5"/>
      <c r="W25" s="5"/>
      <c r="X25" s="5"/>
      <c r="Y25" s="5"/>
      <c r="Z25" s="5"/>
      <c r="AA25" s="5"/>
      <c r="AB25" s="5"/>
      <c r="AC25" s="5"/>
      <c r="AD25" s="14"/>
      <c r="AE25" s="5">
        <v>599</v>
      </c>
      <c r="AF25" s="5"/>
      <c r="AG25" s="5"/>
      <c r="AH25" s="5"/>
      <c r="AI25" s="5"/>
      <c r="AJ25" s="5">
        <v>4.46</v>
      </c>
      <c r="AK25" s="5">
        <v>53.21</v>
      </c>
      <c r="AL25" s="5">
        <v>26.43</v>
      </c>
      <c r="AM25" s="5">
        <v>2.4500000000000002</v>
      </c>
      <c r="AN25" s="5">
        <v>7.53</v>
      </c>
      <c r="AO25" s="5">
        <v>0</v>
      </c>
      <c r="AP25" s="5"/>
      <c r="AQ25" s="5"/>
      <c r="AR25" s="5">
        <v>40.380000000000003</v>
      </c>
      <c r="AS25" s="5">
        <v>34.35</v>
      </c>
      <c r="AT25" s="5">
        <v>11.36</v>
      </c>
      <c r="AU25" s="5">
        <v>7.57</v>
      </c>
      <c r="AV25" s="5">
        <v>0.48</v>
      </c>
      <c r="AW25" s="5">
        <v>0</v>
      </c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>
        <v>0.4</v>
      </c>
      <c r="BL25" s="5">
        <v>95</v>
      </c>
      <c r="BM25" s="5">
        <v>1</v>
      </c>
      <c r="BN25" s="5">
        <v>1.1000000000000001</v>
      </c>
      <c r="BO25" s="5">
        <v>1.2</v>
      </c>
      <c r="BP25" s="5"/>
      <c r="BQ25" s="5">
        <v>0</v>
      </c>
      <c r="BR25" s="5">
        <v>1.2</v>
      </c>
      <c r="CA25" s="5">
        <v>37.9</v>
      </c>
      <c r="CB25" s="21" t="s">
        <v>32</v>
      </c>
      <c r="CC25" s="19" t="s">
        <v>33</v>
      </c>
    </row>
    <row r="26" spans="1:81" ht="21.6">
      <c r="A26" s="5">
        <v>5</v>
      </c>
      <c r="B26" s="5" t="s">
        <v>34</v>
      </c>
      <c r="C26" s="5">
        <v>62.21</v>
      </c>
      <c r="D26" s="5">
        <v>19.12</v>
      </c>
      <c r="E26" s="5">
        <v>5.39</v>
      </c>
      <c r="F26" s="5">
        <v>0.86</v>
      </c>
      <c r="G26" s="5">
        <v>3.79</v>
      </c>
      <c r="H26" s="5"/>
      <c r="I26" s="5">
        <v>52.5</v>
      </c>
      <c r="J26" s="5">
        <v>380</v>
      </c>
      <c r="K26" s="5">
        <v>182</v>
      </c>
      <c r="L26" s="5">
        <v>0.48</v>
      </c>
      <c r="M26" s="5"/>
      <c r="N26" s="5">
        <v>0</v>
      </c>
      <c r="O26" s="5"/>
      <c r="P26" s="5"/>
      <c r="Q26" s="5"/>
      <c r="R26" s="14"/>
      <c r="S26" s="5"/>
      <c r="T26" s="5">
        <v>1217</v>
      </c>
      <c r="U26" s="5"/>
      <c r="V26" s="5"/>
      <c r="W26" s="5"/>
      <c r="X26" s="5"/>
      <c r="Y26" s="5"/>
      <c r="Z26" s="5"/>
      <c r="AA26" s="5"/>
      <c r="AB26" s="5"/>
      <c r="AC26" s="5"/>
      <c r="AD26" s="14"/>
      <c r="AE26" s="5">
        <v>627</v>
      </c>
      <c r="AF26" s="5"/>
      <c r="AG26" s="5"/>
      <c r="AH26" s="5"/>
      <c r="AI26" s="5"/>
      <c r="AJ26" s="5">
        <v>4.46</v>
      </c>
      <c r="AK26" s="5">
        <v>53.21</v>
      </c>
      <c r="AL26" s="5">
        <v>26.43</v>
      </c>
      <c r="AM26" s="5">
        <v>2.4500000000000002</v>
      </c>
      <c r="AN26" s="5">
        <v>7.53</v>
      </c>
      <c r="AO26" s="5">
        <v>0</v>
      </c>
      <c r="AP26" s="5"/>
      <c r="AQ26" s="5"/>
      <c r="AR26" s="5">
        <v>40.380000000000003</v>
      </c>
      <c r="AS26" s="5">
        <v>34.35</v>
      </c>
      <c r="AT26" s="5">
        <v>11.36</v>
      </c>
      <c r="AU26" s="5">
        <v>7.57</v>
      </c>
      <c r="AV26" s="5">
        <v>0.48</v>
      </c>
      <c r="AW26" s="5">
        <v>0</v>
      </c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>
        <v>0.4</v>
      </c>
      <c r="BL26" s="5">
        <v>95</v>
      </c>
      <c r="BM26" s="5">
        <v>1</v>
      </c>
      <c r="BN26" s="5">
        <v>1.1000000000000001</v>
      </c>
      <c r="BO26" s="5">
        <v>1.2</v>
      </c>
      <c r="BP26" s="5"/>
      <c r="BQ26" s="5">
        <v>0</v>
      </c>
      <c r="BR26" s="5">
        <v>1.1000000000000001</v>
      </c>
      <c r="CA26" s="5">
        <v>46.7</v>
      </c>
      <c r="CB26" s="22"/>
    </row>
    <row r="27" spans="1:81">
      <c r="A27" s="5">
        <v>5</v>
      </c>
      <c r="B27" s="5" t="s">
        <v>35</v>
      </c>
      <c r="C27" s="5">
        <v>62.21</v>
      </c>
      <c r="D27" s="5">
        <v>19.12</v>
      </c>
      <c r="E27" s="5">
        <v>5.39</v>
      </c>
      <c r="F27" s="5">
        <v>0.86</v>
      </c>
      <c r="G27" s="5">
        <v>3.79</v>
      </c>
      <c r="H27" s="5"/>
      <c r="I27" s="5">
        <v>52.5</v>
      </c>
      <c r="J27" s="5">
        <v>400</v>
      </c>
      <c r="K27" s="5">
        <v>140</v>
      </c>
      <c r="L27" s="5">
        <v>0.35</v>
      </c>
      <c r="M27" s="5"/>
      <c r="N27" s="5">
        <v>1</v>
      </c>
      <c r="O27" s="5"/>
      <c r="P27" s="5"/>
      <c r="Q27" s="5"/>
      <c r="R27" s="14"/>
      <c r="S27" s="5"/>
      <c r="T27" s="5">
        <v>1281</v>
      </c>
      <c r="U27" s="5"/>
      <c r="V27" s="5"/>
      <c r="W27" s="5"/>
      <c r="X27" s="5"/>
      <c r="Y27" s="5"/>
      <c r="Z27" s="5"/>
      <c r="AA27" s="5"/>
      <c r="AB27" s="5"/>
      <c r="AC27" s="5"/>
      <c r="AD27" s="14"/>
      <c r="AE27" s="5">
        <v>660</v>
      </c>
      <c r="AF27" s="5"/>
      <c r="AG27" s="5"/>
      <c r="AH27" s="5"/>
      <c r="AI27" s="5"/>
      <c r="AJ27" s="5">
        <v>4.46</v>
      </c>
      <c r="AK27" s="5">
        <v>53.21</v>
      </c>
      <c r="AL27" s="5">
        <v>26.43</v>
      </c>
      <c r="AM27" s="5">
        <v>2.4500000000000002</v>
      </c>
      <c r="AN27" s="5">
        <v>7.53</v>
      </c>
      <c r="AO27" s="5">
        <v>0</v>
      </c>
      <c r="AP27" s="5"/>
      <c r="AQ27" s="5"/>
      <c r="AR27" s="5">
        <v>40.380000000000003</v>
      </c>
      <c r="AS27" s="5">
        <v>34.35</v>
      </c>
      <c r="AT27" s="5">
        <v>11.36</v>
      </c>
      <c r="AU27" s="5">
        <v>7.57</v>
      </c>
      <c r="AV27" s="5">
        <v>0.48</v>
      </c>
      <c r="AW27" s="5">
        <v>0</v>
      </c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>
        <v>0.4</v>
      </c>
      <c r="BL27" s="5">
        <v>95</v>
      </c>
      <c r="BM27" s="5">
        <v>1</v>
      </c>
      <c r="BN27" s="5">
        <v>1.1000000000000001</v>
      </c>
      <c r="BO27" s="5">
        <v>1.2</v>
      </c>
      <c r="BP27" s="5"/>
      <c r="BQ27" s="5">
        <v>0</v>
      </c>
      <c r="BR27" s="5">
        <v>0.6</v>
      </c>
      <c r="CA27" s="5">
        <v>81.7</v>
      </c>
    </row>
    <row r="28" spans="1:81">
      <c r="A28" s="5">
        <v>5</v>
      </c>
      <c r="B28" s="5" t="s">
        <v>36</v>
      </c>
      <c r="C28" s="5">
        <v>62.21</v>
      </c>
      <c r="D28" s="5">
        <v>19.12</v>
      </c>
      <c r="E28" s="5">
        <v>5.39</v>
      </c>
      <c r="F28" s="5">
        <v>0.86</v>
      </c>
      <c r="G28" s="5">
        <v>3.79</v>
      </c>
      <c r="H28" s="5"/>
      <c r="I28" s="5">
        <v>52.5</v>
      </c>
      <c r="J28" s="5">
        <v>290</v>
      </c>
      <c r="K28" s="5">
        <v>218</v>
      </c>
      <c r="L28" s="5">
        <v>0.6</v>
      </c>
      <c r="M28" s="5"/>
      <c r="N28" s="5">
        <v>0</v>
      </c>
      <c r="O28" s="5"/>
      <c r="P28" s="5"/>
      <c r="Q28" s="5"/>
      <c r="R28" s="14"/>
      <c r="S28" s="5"/>
      <c r="T28" s="5">
        <v>1162</v>
      </c>
      <c r="U28" s="5"/>
      <c r="V28" s="5"/>
      <c r="W28" s="5"/>
      <c r="X28" s="5"/>
      <c r="Y28" s="5"/>
      <c r="Z28" s="5"/>
      <c r="AA28" s="5"/>
      <c r="AB28" s="5"/>
      <c r="AC28" s="5"/>
      <c r="AD28" s="14"/>
      <c r="AE28" s="5">
        <v>599</v>
      </c>
      <c r="AF28" s="5"/>
      <c r="AG28" s="5"/>
      <c r="AH28" s="5"/>
      <c r="AI28" s="5"/>
      <c r="AJ28" s="5">
        <v>4.46</v>
      </c>
      <c r="AK28" s="5">
        <v>53.21</v>
      </c>
      <c r="AL28" s="5">
        <v>26.43</v>
      </c>
      <c r="AM28" s="5">
        <v>2.4500000000000002</v>
      </c>
      <c r="AN28" s="5">
        <v>7.53</v>
      </c>
      <c r="AO28" s="5">
        <v>73</v>
      </c>
      <c r="AP28" s="5"/>
      <c r="AQ28" s="5"/>
      <c r="AR28" s="5">
        <v>40.380000000000003</v>
      </c>
      <c r="AS28" s="5">
        <v>34.35</v>
      </c>
      <c r="AT28" s="5">
        <v>11.36</v>
      </c>
      <c r="AU28" s="5">
        <v>7.57</v>
      </c>
      <c r="AV28" s="5">
        <v>0.48</v>
      </c>
      <c r="AW28" s="5">
        <v>0</v>
      </c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>
        <v>0.4</v>
      </c>
      <c r="BL28" s="5">
        <v>95</v>
      </c>
      <c r="BM28" s="5">
        <v>1</v>
      </c>
      <c r="BN28" s="5">
        <v>1.1000000000000001</v>
      </c>
      <c r="BO28" s="5">
        <v>1.2</v>
      </c>
      <c r="BP28" s="5"/>
      <c r="BQ28" s="5">
        <v>0</v>
      </c>
      <c r="BR28" s="5">
        <v>0.9</v>
      </c>
      <c r="CA28" s="5">
        <v>35.6</v>
      </c>
    </row>
    <row r="29" spans="1:81">
      <c r="A29" s="5">
        <v>5</v>
      </c>
      <c r="B29" s="5" t="s">
        <v>37</v>
      </c>
      <c r="C29" s="5">
        <v>62.21</v>
      </c>
      <c r="D29" s="5">
        <v>19.12</v>
      </c>
      <c r="E29" s="5">
        <v>5.39</v>
      </c>
      <c r="F29" s="5">
        <v>0.86</v>
      </c>
      <c r="G29" s="5">
        <v>3.79</v>
      </c>
      <c r="H29" s="5"/>
      <c r="I29" s="5">
        <v>52.5</v>
      </c>
      <c r="J29" s="5">
        <v>304</v>
      </c>
      <c r="K29" s="5">
        <v>182</v>
      </c>
      <c r="L29" s="5">
        <v>0.48</v>
      </c>
      <c r="M29" s="5"/>
      <c r="N29" s="5">
        <v>0</v>
      </c>
      <c r="O29" s="5"/>
      <c r="P29" s="5"/>
      <c r="Q29" s="5"/>
      <c r="R29" s="14"/>
      <c r="S29" s="5"/>
      <c r="T29" s="5">
        <v>1217</v>
      </c>
      <c r="U29" s="5"/>
      <c r="V29" s="5"/>
      <c r="W29" s="5"/>
      <c r="X29" s="5"/>
      <c r="Y29" s="5"/>
      <c r="Z29" s="5"/>
      <c r="AA29" s="5"/>
      <c r="AB29" s="5"/>
      <c r="AC29" s="5"/>
      <c r="AD29" s="14"/>
      <c r="AE29" s="5">
        <v>627</v>
      </c>
      <c r="AF29" s="5"/>
      <c r="AG29" s="5"/>
      <c r="AH29" s="5"/>
      <c r="AI29" s="5"/>
      <c r="AJ29" s="5">
        <v>4.46</v>
      </c>
      <c r="AK29" s="5">
        <v>53.21</v>
      </c>
      <c r="AL29" s="5">
        <v>26.43</v>
      </c>
      <c r="AM29" s="5">
        <v>2.4500000000000002</v>
      </c>
      <c r="AN29" s="5">
        <v>7.53</v>
      </c>
      <c r="AO29" s="5">
        <v>76</v>
      </c>
      <c r="AP29" s="5"/>
      <c r="AQ29" s="5"/>
      <c r="AR29" s="5">
        <v>40.380000000000003</v>
      </c>
      <c r="AS29" s="5">
        <v>34.35</v>
      </c>
      <c r="AT29" s="5">
        <v>11.36</v>
      </c>
      <c r="AU29" s="5">
        <v>7.57</v>
      </c>
      <c r="AV29" s="5">
        <v>0.48</v>
      </c>
      <c r="AW29" s="5">
        <v>0</v>
      </c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>
        <v>0.4</v>
      </c>
      <c r="BL29" s="5">
        <v>95</v>
      </c>
      <c r="BM29" s="5">
        <v>1</v>
      </c>
      <c r="BN29" s="5">
        <v>1.1000000000000001</v>
      </c>
      <c r="BO29" s="5">
        <v>1.2</v>
      </c>
      <c r="BP29" s="5"/>
      <c r="BQ29" s="5">
        <v>0</v>
      </c>
      <c r="BR29" s="5">
        <v>0.9</v>
      </c>
      <c r="CA29" s="5">
        <v>44.6</v>
      </c>
    </row>
    <row r="30" spans="1:81">
      <c r="A30" s="5">
        <v>5</v>
      </c>
      <c r="B30" s="5" t="s">
        <v>38</v>
      </c>
      <c r="C30" s="5">
        <v>62.21</v>
      </c>
      <c r="D30" s="5">
        <v>19.12</v>
      </c>
      <c r="E30" s="5">
        <v>5.39</v>
      </c>
      <c r="F30" s="5">
        <v>0.86</v>
      </c>
      <c r="G30" s="5">
        <v>3.79</v>
      </c>
      <c r="H30" s="5"/>
      <c r="I30" s="5">
        <v>52.5</v>
      </c>
      <c r="J30" s="5">
        <v>320</v>
      </c>
      <c r="K30" s="5">
        <v>140</v>
      </c>
      <c r="L30" s="5">
        <v>0.35</v>
      </c>
      <c r="M30" s="5"/>
      <c r="N30" s="5">
        <v>0.7</v>
      </c>
      <c r="O30" s="5"/>
      <c r="P30" s="5"/>
      <c r="Q30" s="5"/>
      <c r="R30" s="14"/>
      <c r="S30" s="5"/>
      <c r="T30" s="5">
        <v>1281</v>
      </c>
      <c r="U30" s="5"/>
      <c r="V30" s="5"/>
      <c r="W30" s="5"/>
      <c r="X30" s="5"/>
      <c r="Y30" s="5"/>
      <c r="Z30" s="5"/>
      <c r="AA30" s="5"/>
      <c r="AB30" s="5"/>
      <c r="AC30" s="5"/>
      <c r="AD30" s="14"/>
      <c r="AE30" s="5">
        <v>660</v>
      </c>
      <c r="AF30" s="5"/>
      <c r="AG30" s="5"/>
      <c r="AH30" s="5"/>
      <c r="AI30" s="5"/>
      <c r="AJ30" s="5">
        <v>4.46</v>
      </c>
      <c r="AK30" s="5">
        <v>53.21</v>
      </c>
      <c r="AL30" s="5">
        <v>26.43</v>
      </c>
      <c r="AM30" s="5">
        <v>2.4500000000000002</v>
      </c>
      <c r="AN30" s="5">
        <v>7.53</v>
      </c>
      <c r="AO30" s="5">
        <v>80</v>
      </c>
      <c r="AP30" s="5"/>
      <c r="AQ30" s="5"/>
      <c r="AR30" s="5">
        <v>40.380000000000003</v>
      </c>
      <c r="AS30" s="5">
        <v>34.35</v>
      </c>
      <c r="AT30" s="5">
        <v>11.36</v>
      </c>
      <c r="AU30" s="5">
        <v>7.57</v>
      </c>
      <c r="AV30" s="5">
        <v>0.48</v>
      </c>
      <c r="AW30" s="5">
        <v>0</v>
      </c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>
        <v>0.4</v>
      </c>
      <c r="BL30" s="5">
        <v>95</v>
      </c>
      <c r="BM30" s="5">
        <v>1</v>
      </c>
      <c r="BN30" s="5">
        <v>1.1000000000000001</v>
      </c>
      <c r="BO30" s="5">
        <v>1.2</v>
      </c>
      <c r="BP30" s="5"/>
      <c r="BQ30" s="5">
        <v>0</v>
      </c>
      <c r="BR30" s="5">
        <v>0.9</v>
      </c>
      <c r="CA30" s="5">
        <v>74.900000000000006</v>
      </c>
    </row>
    <row r="31" spans="1:81">
      <c r="A31" s="5">
        <v>5</v>
      </c>
      <c r="B31" s="5" t="s">
        <v>39</v>
      </c>
      <c r="C31" s="5">
        <v>62.21</v>
      </c>
      <c r="D31" s="5">
        <v>19.12</v>
      </c>
      <c r="E31" s="5">
        <v>5.39</v>
      </c>
      <c r="F31" s="5">
        <v>0.86</v>
      </c>
      <c r="G31" s="5">
        <v>3.79</v>
      </c>
      <c r="H31" s="5"/>
      <c r="I31" s="5">
        <v>52.5</v>
      </c>
      <c r="J31" s="5">
        <v>218</v>
      </c>
      <c r="K31" s="5">
        <v>218</v>
      </c>
      <c r="L31" s="5">
        <v>0.6</v>
      </c>
      <c r="M31" s="5"/>
      <c r="N31" s="5">
        <v>0</v>
      </c>
      <c r="O31" s="5"/>
      <c r="P31" s="5"/>
      <c r="Q31" s="5"/>
      <c r="R31" s="14"/>
      <c r="S31" s="5"/>
      <c r="T31" s="5">
        <v>599</v>
      </c>
      <c r="U31" s="5"/>
      <c r="V31" s="5"/>
      <c r="W31" s="5"/>
      <c r="X31" s="5"/>
      <c r="Y31" s="5"/>
      <c r="Z31" s="5"/>
      <c r="AA31" s="5"/>
      <c r="AB31" s="5"/>
      <c r="AC31" s="5"/>
      <c r="AD31" s="14"/>
      <c r="AE31" s="5">
        <v>1162</v>
      </c>
      <c r="AF31" s="5"/>
      <c r="AG31" s="5"/>
      <c r="AH31" s="5"/>
      <c r="AI31" s="5"/>
      <c r="AJ31" s="5">
        <v>4.46</v>
      </c>
      <c r="AK31" s="5">
        <v>53.21</v>
      </c>
      <c r="AL31" s="5">
        <v>26.43</v>
      </c>
      <c r="AM31" s="5">
        <v>2.4500000000000002</v>
      </c>
      <c r="AN31" s="5">
        <v>7.53</v>
      </c>
      <c r="AO31" s="5">
        <v>0</v>
      </c>
      <c r="AP31" s="5"/>
      <c r="AQ31" s="5"/>
      <c r="AR31" s="5">
        <v>40.380000000000003</v>
      </c>
      <c r="AS31" s="5">
        <v>34.35</v>
      </c>
      <c r="AT31" s="5">
        <v>11.36</v>
      </c>
      <c r="AU31" s="5">
        <v>7.57</v>
      </c>
      <c r="AV31" s="5">
        <v>0.48</v>
      </c>
      <c r="AW31" s="5">
        <v>145</v>
      </c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>
        <v>0.4</v>
      </c>
      <c r="BL31" s="5">
        <v>95</v>
      </c>
      <c r="BM31" s="5">
        <v>1</v>
      </c>
      <c r="BN31" s="5">
        <v>1.1000000000000001</v>
      </c>
      <c r="BO31" s="5">
        <v>1.2</v>
      </c>
      <c r="BP31" s="5"/>
      <c r="BQ31" s="5">
        <v>0</v>
      </c>
      <c r="BR31" s="13">
        <v>1</v>
      </c>
      <c r="CA31" s="5">
        <v>33.1</v>
      </c>
    </row>
    <row r="32" spans="1:81">
      <c r="A32" s="5">
        <v>5</v>
      </c>
      <c r="B32" s="5" t="s">
        <v>40</v>
      </c>
      <c r="C32" s="5">
        <v>62.21</v>
      </c>
      <c r="D32" s="5">
        <v>19.12</v>
      </c>
      <c r="E32" s="5">
        <v>5.39</v>
      </c>
      <c r="F32" s="5">
        <v>0.86</v>
      </c>
      <c r="G32" s="5">
        <v>3.79</v>
      </c>
      <c r="H32" s="5"/>
      <c r="I32" s="5">
        <v>52.5</v>
      </c>
      <c r="J32" s="5">
        <v>228</v>
      </c>
      <c r="K32" s="5">
        <v>182</v>
      </c>
      <c r="L32" s="5">
        <v>0.48</v>
      </c>
      <c r="M32" s="5"/>
      <c r="N32" s="5">
        <v>0</v>
      </c>
      <c r="O32" s="5"/>
      <c r="P32" s="5"/>
      <c r="Q32" s="5"/>
      <c r="R32" s="14"/>
      <c r="S32" s="5"/>
      <c r="T32" s="5">
        <v>1217</v>
      </c>
      <c r="U32" s="5"/>
      <c r="V32" s="5"/>
      <c r="W32" s="5"/>
      <c r="X32" s="5"/>
      <c r="Y32" s="5"/>
      <c r="Z32" s="5"/>
      <c r="AA32" s="5"/>
      <c r="AB32" s="5"/>
      <c r="AC32" s="5"/>
      <c r="AD32" s="14"/>
      <c r="AE32" s="5">
        <v>627</v>
      </c>
      <c r="AF32" s="5"/>
      <c r="AG32" s="5"/>
      <c r="AH32" s="5"/>
      <c r="AI32" s="5"/>
      <c r="AJ32" s="5">
        <v>4.46</v>
      </c>
      <c r="AK32" s="5">
        <v>53.21</v>
      </c>
      <c r="AL32" s="5">
        <v>26.43</v>
      </c>
      <c r="AM32" s="5">
        <v>2.4500000000000002</v>
      </c>
      <c r="AN32" s="5">
        <v>7.53</v>
      </c>
      <c r="AO32" s="5">
        <v>0</v>
      </c>
      <c r="AP32" s="5"/>
      <c r="AQ32" s="5"/>
      <c r="AR32" s="5">
        <v>40.380000000000003</v>
      </c>
      <c r="AS32" s="5">
        <v>34.35</v>
      </c>
      <c r="AT32" s="5">
        <v>11.36</v>
      </c>
      <c r="AU32" s="5">
        <v>7.57</v>
      </c>
      <c r="AV32" s="5">
        <v>0.48</v>
      </c>
      <c r="AW32" s="5">
        <v>152</v>
      </c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>
        <v>0.4</v>
      </c>
      <c r="BL32" s="5">
        <v>95</v>
      </c>
      <c r="BM32" s="5">
        <v>1</v>
      </c>
      <c r="BN32" s="5">
        <v>1.1000000000000001</v>
      </c>
      <c r="BO32" s="5">
        <v>1.2</v>
      </c>
      <c r="BP32" s="5"/>
      <c r="BQ32" s="5">
        <v>0</v>
      </c>
      <c r="BR32" s="13">
        <v>1</v>
      </c>
      <c r="CA32" s="5">
        <v>45.1</v>
      </c>
    </row>
    <row r="33" spans="1:81">
      <c r="A33" s="5">
        <v>5</v>
      </c>
      <c r="B33" s="5" t="s">
        <v>41</v>
      </c>
      <c r="C33" s="5">
        <v>62.21</v>
      </c>
      <c r="D33" s="5">
        <v>19.12</v>
      </c>
      <c r="E33" s="5">
        <v>5.39</v>
      </c>
      <c r="F33" s="5">
        <v>0.86</v>
      </c>
      <c r="G33" s="5">
        <v>3.79</v>
      </c>
      <c r="H33" s="5"/>
      <c r="I33" s="5">
        <v>52.5</v>
      </c>
      <c r="J33" s="5">
        <v>240</v>
      </c>
      <c r="K33" s="5">
        <v>140</v>
      </c>
      <c r="L33" s="5">
        <v>0.35</v>
      </c>
      <c r="M33" s="5"/>
      <c r="N33" s="5">
        <v>0.7</v>
      </c>
      <c r="O33" s="5"/>
      <c r="P33" s="5"/>
      <c r="Q33" s="5"/>
      <c r="R33" s="14"/>
      <c r="S33" s="5"/>
      <c r="T33" s="5">
        <v>1281</v>
      </c>
      <c r="U33" s="5"/>
      <c r="V33" s="5"/>
      <c r="W33" s="5"/>
      <c r="X33" s="5"/>
      <c r="Y33" s="5"/>
      <c r="Z33" s="5"/>
      <c r="AA33" s="5"/>
      <c r="AB33" s="5"/>
      <c r="AC33" s="5"/>
      <c r="AD33" s="14"/>
      <c r="AE33" s="5">
        <v>660</v>
      </c>
      <c r="AF33" s="5"/>
      <c r="AG33" s="5"/>
      <c r="AH33" s="5"/>
      <c r="AI33" s="5"/>
      <c r="AJ33" s="5">
        <v>4.46</v>
      </c>
      <c r="AK33" s="5">
        <v>53.21</v>
      </c>
      <c r="AL33" s="5">
        <v>26.43</v>
      </c>
      <c r="AM33" s="5">
        <v>2.4500000000000002</v>
      </c>
      <c r="AN33" s="5">
        <v>7.53</v>
      </c>
      <c r="AO33" s="5">
        <v>0</v>
      </c>
      <c r="AP33" s="5"/>
      <c r="AQ33" s="5"/>
      <c r="AR33" s="5">
        <v>40.380000000000003</v>
      </c>
      <c r="AS33" s="5">
        <v>34.35</v>
      </c>
      <c r="AT33" s="5">
        <v>11.36</v>
      </c>
      <c r="AU33" s="5">
        <v>7.57</v>
      </c>
      <c r="AV33" s="5">
        <v>0.48</v>
      </c>
      <c r="AW33" s="5">
        <v>160</v>
      </c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>
        <v>0.4</v>
      </c>
      <c r="BL33" s="5">
        <v>95</v>
      </c>
      <c r="BM33" s="5">
        <v>1</v>
      </c>
      <c r="BN33" s="5">
        <v>1.1000000000000001</v>
      </c>
      <c r="BO33" s="5">
        <v>1.2</v>
      </c>
      <c r="BP33" s="5"/>
      <c r="BQ33" s="5">
        <v>0</v>
      </c>
      <c r="BR33" s="5">
        <v>0.3</v>
      </c>
      <c r="CA33" s="5">
        <v>80.8</v>
      </c>
    </row>
    <row r="34" spans="1:81">
      <c r="A34" s="5">
        <v>5</v>
      </c>
      <c r="B34" s="5" t="s">
        <v>42</v>
      </c>
      <c r="C34" s="5">
        <v>62.21</v>
      </c>
      <c r="D34" s="5">
        <v>19.12</v>
      </c>
      <c r="E34" s="5">
        <v>5.39</v>
      </c>
      <c r="F34" s="5">
        <v>0.86</v>
      </c>
      <c r="G34" s="5">
        <v>3.79</v>
      </c>
      <c r="H34" s="5"/>
      <c r="I34" s="5">
        <v>52.5</v>
      </c>
      <c r="J34" s="5">
        <v>345</v>
      </c>
      <c r="K34" s="5">
        <v>218</v>
      </c>
      <c r="L34" s="5">
        <v>0.6</v>
      </c>
      <c r="M34" s="5"/>
      <c r="N34" s="5">
        <v>0</v>
      </c>
      <c r="O34" s="5"/>
      <c r="P34" s="5"/>
      <c r="Q34" s="5"/>
      <c r="R34" s="14"/>
      <c r="S34" s="5"/>
      <c r="T34" s="5">
        <v>599</v>
      </c>
      <c r="U34" s="5"/>
      <c r="V34" s="5"/>
      <c r="W34" s="5"/>
      <c r="X34" s="5"/>
      <c r="Y34" s="5"/>
      <c r="Z34" s="5"/>
      <c r="AA34" s="5"/>
      <c r="AB34" s="5"/>
      <c r="AC34" s="5"/>
      <c r="AD34" s="14"/>
      <c r="AE34" s="5">
        <v>1162</v>
      </c>
      <c r="AF34" s="5"/>
      <c r="AG34" s="5"/>
      <c r="AH34" s="5"/>
      <c r="AI34" s="5"/>
      <c r="AJ34" s="5">
        <v>4.46</v>
      </c>
      <c r="AK34" s="5">
        <v>53.21</v>
      </c>
      <c r="AL34" s="5">
        <v>26.43</v>
      </c>
      <c r="AM34" s="5">
        <v>2.4500000000000002</v>
      </c>
      <c r="AN34" s="5">
        <v>7.53</v>
      </c>
      <c r="AO34" s="5">
        <v>0</v>
      </c>
      <c r="AP34" s="5"/>
      <c r="AQ34" s="5"/>
      <c r="AR34" s="5">
        <v>40.380000000000003</v>
      </c>
      <c r="AS34" s="5">
        <v>34.35</v>
      </c>
      <c r="AT34" s="5">
        <v>11.36</v>
      </c>
      <c r="AU34" s="5">
        <v>7.57</v>
      </c>
      <c r="AV34" s="5">
        <v>0.48</v>
      </c>
      <c r="AW34" s="5">
        <v>0</v>
      </c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>
        <v>0.4</v>
      </c>
      <c r="BL34" s="5">
        <v>95</v>
      </c>
      <c r="BM34" s="5">
        <v>1</v>
      </c>
      <c r="BN34" s="5">
        <v>1.1000000000000001</v>
      </c>
      <c r="BO34" s="5">
        <v>1.2</v>
      </c>
      <c r="BP34" s="5"/>
      <c r="BQ34" s="5">
        <v>18</v>
      </c>
      <c r="BR34" s="5">
        <v>0.8</v>
      </c>
      <c r="CA34" s="5">
        <v>43.2</v>
      </c>
    </row>
    <row r="35" spans="1:81">
      <c r="A35" s="5">
        <v>5</v>
      </c>
      <c r="B35" s="5" t="s">
        <v>43</v>
      </c>
      <c r="C35" s="5">
        <v>62.21</v>
      </c>
      <c r="D35" s="5">
        <v>19.12</v>
      </c>
      <c r="E35" s="5">
        <v>5.39</v>
      </c>
      <c r="F35" s="5">
        <v>0.86</v>
      </c>
      <c r="G35" s="5">
        <v>3.79</v>
      </c>
      <c r="H35" s="5"/>
      <c r="I35" s="5">
        <v>52.5</v>
      </c>
      <c r="J35" s="5">
        <v>361</v>
      </c>
      <c r="K35" s="5">
        <v>182</v>
      </c>
      <c r="L35" s="5">
        <v>0.48</v>
      </c>
      <c r="M35" s="5"/>
      <c r="N35" s="5">
        <v>0.2</v>
      </c>
      <c r="O35" s="5"/>
      <c r="P35" s="5"/>
      <c r="Q35" s="5"/>
      <c r="R35" s="14"/>
      <c r="S35" s="5"/>
      <c r="T35" s="5">
        <v>1217</v>
      </c>
      <c r="U35" s="5"/>
      <c r="V35" s="5"/>
      <c r="W35" s="5"/>
      <c r="X35" s="5"/>
      <c r="Y35" s="5"/>
      <c r="Z35" s="5"/>
      <c r="AA35" s="5"/>
      <c r="AB35" s="5"/>
      <c r="AC35" s="5"/>
      <c r="AD35" s="14"/>
      <c r="AE35" s="5">
        <v>627</v>
      </c>
      <c r="AF35" s="5"/>
      <c r="AG35" s="5"/>
      <c r="AH35" s="5"/>
      <c r="AI35" s="5"/>
      <c r="AJ35" s="5">
        <v>4.46</v>
      </c>
      <c r="AK35" s="5">
        <v>53.21</v>
      </c>
      <c r="AL35" s="5">
        <v>26.43</v>
      </c>
      <c r="AM35" s="5">
        <v>2.4500000000000002</v>
      </c>
      <c r="AN35" s="5">
        <v>7.53</v>
      </c>
      <c r="AO35" s="5">
        <v>0</v>
      </c>
      <c r="AP35" s="5"/>
      <c r="AQ35" s="5"/>
      <c r="AR35" s="5">
        <v>40.380000000000003</v>
      </c>
      <c r="AS35" s="5">
        <v>34.35</v>
      </c>
      <c r="AT35" s="5">
        <v>11.36</v>
      </c>
      <c r="AU35" s="5">
        <v>7.57</v>
      </c>
      <c r="AV35" s="5">
        <v>0.48</v>
      </c>
      <c r="AW35" s="5">
        <v>0</v>
      </c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>
        <v>0.4</v>
      </c>
      <c r="BL35" s="5">
        <v>95</v>
      </c>
      <c r="BM35" s="5">
        <v>1</v>
      </c>
      <c r="BN35" s="5">
        <v>1.1000000000000001</v>
      </c>
      <c r="BO35" s="5">
        <v>1.2</v>
      </c>
      <c r="BP35" s="5"/>
      <c r="BQ35" s="5">
        <v>19</v>
      </c>
      <c r="BR35" s="5">
        <v>0.7</v>
      </c>
      <c r="CA35" s="5">
        <v>52.8</v>
      </c>
    </row>
    <row r="36" spans="1:81">
      <c r="A36" s="5">
        <v>5</v>
      </c>
      <c r="B36" s="5" t="s">
        <v>20</v>
      </c>
      <c r="C36" s="5">
        <v>62.21</v>
      </c>
      <c r="D36" s="5">
        <v>19.12</v>
      </c>
      <c r="E36" s="5">
        <v>5.39</v>
      </c>
      <c r="F36" s="5">
        <v>0.86</v>
      </c>
      <c r="G36" s="5">
        <v>3.79</v>
      </c>
      <c r="H36" s="5"/>
      <c r="I36" s="5">
        <v>52.5</v>
      </c>
      <c r="J36" s="5">
        <v>380</v>
      </c>
      <c r="K36" s="5">
        <v>140</v>
      </c>
      <c r="L36" s="5">
        <v>0.35</v>
      </c>
      <c r="M36" s="5"/>
      <c r="N36" s="5">
        <v>0.8</v>
      </c>
      <c r="O36" s="5"/>
      <c r="P36" s="5"/>
      <c r="Q36" s="5"/>
      <c r="R36" s="14"/>
      <c r="S36" s="5"/>
      <c r="T36" s="5">
        <v>1281</v>
      </c>
      <c r="U36" s="5"/>
      <c r="V36" s="5"/>
      <c r="W36" s="5"/>
      <c r="X36" s="5"/>
      <c r="Y36" s="5"/>
      <c r="Z36" s="5"/>
      <c r="AA36" s="5"/>
      <c r="AB36" s="5"/>
      <c r="AC36" s="5"/>
      <c r="AD36" s="14"/>
      <c r="AE36" s="5">
        <v>660</v>
      </c>
      <c r="AF36" s="5"/>
      <c r="AG36" s="5"/>
      <c r="AH36" s="5"/>
      <c r="AI36" s="5"/>
      <c r="AJ36" s="5">
        <v>4.46</v>
      </c>
      <c r="AK36" s="5">
        <v>53.21</v>
      </c>
      <c r="AL36" s="5">
        <v>26.43</v>
      </c>
      <c r="AM36" s="5">
        <v>2.4500000000000002</v>
      </c>
      <c r="AN36" s="5">
        <v>7.53</v>
      </c>
      <c r="AO36" s="5">
        <v>0</v>
      </c>
      <c r="AP36" s="5"/>
      <c r="AQ36" s="5"/>
      <c r="AR36" s="5">
        <v>40.380000000000003</v>
      </c>
      <c r="AS36" s="5">
        <v>34.35</v>
      </c>
      <c r="AT36" s="5">
        <v>11.36</v>
      </c>
      <c r="AU36" s="5">
        <v>7.57</v>
      </c>
      <c r="AV36" s="5">
        <v>0.48</v>
      </c>
      <c r="AW36" s="5">
        <v>0</v>
      </c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>
        <v>0.4</v>
      </c>
      <c r="BL36" s="5">
        <v>95</v>
      </c>
      <c r="BM36" s="5">
        <v>1</v>
      </c>
      <c r="BN36" s="5">
        <v>1.1000000000000001</v>
      </c>
      <c r="BO36" s="5">
        <v>1.2</v>
      </c>
      <c r="BP36" s="5"/>
      <c r="BQ36" s="5">
        <v>20</v>
      </c>
      <c r="BR36" s="5">
        <v>1.3</v>
      </c>
      <c r="CA36" s="5">
        <v>95</v>
      </c>
    </row>
    <row r="37" spans="1:81" ht="57.6">
      <c r="A37">
        <v>11</v>
      </c>
      <c r="B37" t="s">
        <v>44</v>
      </c>
      <c r="C37">
        <v>63.22</v>
      </c>
      <c r="D37">
        <v>22.57</v>
      </c>
      <c r="E37">
        <v>4.12</v>
      </c>
      <c r="F37" s="8">
        <v>2.7</v>
      </c>
      <c r="G37">
        <v>3.51</v>
      </c>
      <c r="H37">
        <v>2962</v>
      </c>
      <c r="J37">
        <v>420</v>
      </c>
      <c r="K37">
        <f t="shared" ref="K37:K53" si="0">J37*L37</f>
        <v>159.6</v>
      </c>
      <c r="L37">
        <v>0.38</v>
      </c>
      <c r="M37" s="10"/>
      <c r="N37">
        <v>0.44</v>
      </c>
      <c r="S37" s="15"/>
      <c r="T37" s="15"/>
      <c r="U37">
        <v>876</v>
      </c>
      <c r="AD37" s="15"/>
      <c r="AE37">
        <v>876</v>
      </c>
      <c r="AR37">
        <v>38.1</v>
      </c>
      <c r="AS37">
        <v>36</v>
      </c>
      <c r="AT37">
        <v>13</v>
      </c>
      <c r="AU37">
        <v>6.6</v>
      </c>
      <c r="AV37">
        <v>0.6</v>
      </c>
      <c r="AW37">
        <v>0</v>
      </c>
      <c r="BK37">
        <v>0.49</v>
      </c>
      <c r="BL37">
        <v>94.3</v>
      </c>
      <c r="BM37">
        <v>1.1000000000000001</v>
      </c>
      <c r="BN37">
        <v>0.87</v>
      </c>
      <c r="BO37">
        <v>0.7</v>
      </c>
      <c r="BQ37">
        <v>0</v>
      </c>
      <c r="BZ37">
        <v>5400</v>
      </c>
      <c r="CA37">
        <v>63.5</v>
      </c>
      <c r="CB37" s="19" t="s">
        <v>45</v>
      </c>
      <c r="CC37" s="19" t="s">
        <v>46</v>
      </c>
    </row>
    <row r="38" spans="1:81">
      <c r="A38">
        <v>11</v>
      </c>
      <c r="B38" t="s">
        <v>47</v>
      </c>
      <c r="C38">
        <v>63.22</v>
      </c>
      <c r="D38">
        <v>22.57</v>
      </c>
      <c r="E38">
        <v>4.12</v>
      </c>
      <c r="F38" s="8">
        <v>2.7</v>
      </c>
      <c r="G38">
        <v>3.51</v>
      </c>
      <c r="H38">
        <v>2962</v>
      </c>
      <c r="J38">
        <v>409.5</v>
      </c>
      <c r="K38">
        <f t="shared" si="0"/>
        <v>155.61000000000001</v>
      </c>
      <c r="L38">
        <v>0.38</v>
      </c>
      <c r="N38">
        <v>0.48</v>
      </c>
      <c r="S38" s="15"/>
      <c r="T38" s="15"/>
      <c r="U38">
        <v>874</v>
      </c>
      <c r="AD38" s="15"/>
      <c r="AE38">
        <v>874</v>
      </c>
      <c r="AR38">
        <v>38.1</v>
      </c>
      <c r="AS38">
        <v>36</v>
      </c>
      <c r="AT38">
        <v>13</v>
      </c>
      <c r="AU38">
        <v>6.6</v>
      </c>
      <c r="AV38">
        <v>0.6</v>
      </c>
      <c r="AW38">
        <v>0</v>
      </c>
      <c r="BK38">
        <v>0.49</v>
      </c>
      <c r="BL38">
        <v>94.3</v>
      </c>
      <c r="BM38">
        <v>1.1000000000000001</v>
      </c>
      <c r="BN38">
        <v>0.87</v>
      </c>
      <c r="BO38">
        <v>0.7</v>
      </c>
      <c r="BQ38">
        <v>10.5</v>
      </c>
      <c r="BZ38">
        <v>3150</v>
      </c>
      <c r="CA38">
        <v>72</v>
      </c>
    </row>
    <row r="39" spans="1:81">
      <c r="A39">
        <v>11</v>
      </c>
      <c r="B39" t="s">
        <v>48</v>
      </c>
      <c r="C39">
        <v>63.22</v>
      </c>
      <c r="D39">
        <v>22.57</v>
      </c>
      <c r="E39">
        <v>4.12</v>
      </c>
      <c r="F39" s="8">
        <v>2.7</v>
      </c>
      <c r="G39">
        <v>3.51</v>
      </c>
      <c r="H39">
        <v>2962</v>
      </c>
      <c r="J39">
        <v>399</v>
      </c>
      <c r="K39">
        <f t="shared" si="0"/>
        <v>151.62</v>
      </c>
      <c r="L39">
        <v>0.38</v>
      </c>
      <c r="N39">
        <v>0.51</v>
      </c>
      <c r="S39" s="15"/>
      <c r="T39" s="15"/>
      <c r="U39">
        <v>872</v>
      </c>
      <c r="AD39" s="15"/>
      <c r="AE39">
        <v>872</v>
      </c>
      <c r="AR39">
        <v>38.1</v>
      </c>
      <c r="AS39">
        <v>36</v>
      </c>
      <c r="AT39">
        <v>13</v>
      </c>
      <c r="AU39">
        <v>6.6</v>
      </c>
      <c r="AV39">
        <v>0.6</v>
      </c>
      <c r="AW39">
        <v>0</v>
      </c>
      <c r="BK39">
        <v>0.49</v>
      </c>
      <c r="BL39">
        <v>94.3</v>
      </c>
      <c r="BM39">
        <v>1.1000000000000001</v>
      </c>
      <c r="BN39">
        <v>0.87</v>
      </c>
      <c r="BO39">
        <v>0.7</v>
      </c>
      <c r="BQ39">
        <v>21</v>
      </c>
      <c r="BZ39">
        <v>2250</v>
      </c>
      <c r="CA39">
        <v>76</v>
      </c>
    </row>
    <row r="40" spans="1:81">
      <c r="A40">
        <v>11</v>
      </c>
      <c r="B40" t="s">
        <v>49</v>
      </c>
      <c r="C40">
        <v>63.22</v>
      </c>
      <c r="D40">
        <v>22.57</v>
      </c>
      <c r="E40">
        <v>4.12</v>
      </c>
      <c r="F40" s="8">
        <v>2.7</v>
      </c>
      <c r="G40">
        <v>3.51</v>
      </c>
      <c r="H40">
        <v>2962</v>
      </c>
      <c r="J40">
        <v>388.5</v>
      </c>
      <c r="K40">
        <f t="shared" si="0"/>
        <v>147.63</v>
      </c>
      <c r="L40">
        <v>0.38</v>
      </c>
      <c r="N40">
        <v>0.54</v>
      </c>
      <c r="S40" s="15"/>
      <c r="T40" s="15"/>
      <c r="U40">
        <v>870</v>
      </c>
      <c r="AD40" s="15"/>
      <c r="AE40">
        <v>870</v>
      </c>
      <c r="AR40">
        <v>38.1</v>
      </c>
      <c r="AS40">
        <v>36</v>
      </c>
      <c r="AT40">
        <v>13</v>
      </c>
      <c r="AU40">
        <v>6.6</v>
      </c>
      <c r="AV40">
        <v>0.6</v>
      </c>
      <c r="AW40">
        <v>0</v>
      </c>
      <c r="BK40">
        <v>0.49</v>
      </c>
      <c r="BL40">
        <v>94.3</v>
      </c>
      <c r="BM40">
        <v>1.1000000000000001</v>
      </c>
      <c r="BN40">
        <v>0.87</v>
      </c>
      <c r="BO40">
        <v>0.7</v>
      </c>
      <c r="BQ40">
        <v>31.5</v>
      </c>
      <c r="BZ40">
        <v>1350</v>
      </c>
      <c r="CA40">
        <v>78</v>
      </c>
    </row>
    <row r="41" spans="1:81">
      <c r="A41">
        <v>11</v>
      </c>
      <c r="B41" t="s">
        <v>50</v>
      </c>
      <c r="C41">
        <v>63.22</v>
      </c>
      <c r="D41">
        <v>22.57</v>
      </c>
      <c r="E41">
        <v>4.12</v>
      </c>
      <c r="F41" s="8">
        <v>2.7</v>
      </c>
      <c r="G41">
        <v>3.51</v>
      </c>
      <c r="H41">
        <v>2962</v>
      </c>
      <c r="J41">
        <v>378</v>
      </c>
      <c r="K41">
        <f t="shared" si="0"/>
        <v>143.64000000000001</v>
      </c>
      <c r="L41">
        <v>0.38</v>
      </c>
      <c r="N41">
        <v>0.56000000000000005</v>
      </c>
      <c r="S41" s="15"/>
      <c r="T41" s="15"/>
      <c r="U41">
        <v>869</v>
      </c>
      <c r="AD41" s="15"/>
      <c r="AE41">
        <v>869</v>
      </c>
      <c r="AR41">
        <v>38.1</v>
      </c>
      <c r="AS41">
        <v>36</v>
      </c>
      <c r="AT41">
        <v>13</v>
      </c>
      <c r="AU41">
        <v>6.6</v>
      </c>
      <c r="AV41">
        <v>0.6</v>
      </c>
      <c r="AW41">
        <v>0</v>
      </c>
      <c r="BK41">
        <v>0.49</v>
      </c>
      <c r="BL41">
        <v>94.3</v>
      </c>
      <c r="BM41">
        <v>1.1000000000000001</v>
      </c>
      <c r="BN41">
        <v>0.87</v>
      </c>
      <c r="BO41">
        <v>0.7</v>
      </c>
      <c r="BQ41">
        <v>42</v>
      </c>
      <c r="BZ41">
        <v>1050</v>
      </c>
      <c r="CA41">
        <v>80</v>
      </c>
    </row>
    <row r="42" spans="1:81">
      <c r="A42">
        <v>11</v>
      </c>
      <c r="B42" t="s">
        <v>51</v>
      </c>
      <c r="C42">
        <v>63.22</v>
      </c>
      <c r="D42">
        <v>22.57</v>
      </c>
      <c r="E42">
        <v>4.12</v>
      </c>
      <c r="F42" s="8">
        <v>2.7</v>
      </c>
      <c r="G42">
        <v>3.51</v>
      </c>
      <c r="H42">
        <v>2962</v>
      </c>
      <c r="J42">
        <v>357</v>
      </c>
      <c r="K42">
        <f t="shared" si="0"/>
        <v>135.66</v>
      </c>
      <c r="L42">
        <v>0.38</v>
      </c>
      <c r="N42">
        <v>0.4</v>
      </c>
      <c r="S42" s="15"/>
      <c r="T42" s="15"/>
      <c r="U42">
        <v>873</v>
      </c>
      <c r="AD42" s="15"/>
      <c r="AE42">
        <v>873</v>
      </c>
      <c r="AR42">
        <v>38.1</v>
      </c>
      <c r="AS42">
        <v>36</v>
      </c>
      <c r="AT42">
        <v>13</v>
      </c>
      <c r="AU42">
        <v>6.6</v>
      </c>
      <c r="AV42">
        <v>0.6</v>
      </c>
      <c r="AW42">
        <v>63</v>
      </c>
      <c r="BK42">
        <v>0.49</v>
      </c>
      <c r="BL42">
        <v>94.3</v>
      </c>
      <c r="BM42">
        <v>1.1000000000000001</v>
      </c>
      <c r="BN42">
        <v>0.87</v>
      </c>
      <c r="BO42">
        <v>0.7</v>
      </c>
      <c r="BQ42">
        <v>0</v>
      </c>
      <c r="BZ42">
        <v>6050</v>
      </c>
      <c r="CA42">
        <v>61</v>
      </c>
    </row>
    <row r="43" spans="1:81">
      <c r="A43">
        <v>11</v>
      </c>
      <c r="B43" t="s">
        <v>52</v>
      </c>
      <c r="C43">
        <v>63.22</v>
      </c>
      <c r="D43">
        <v>22.57</v>
      </c>
      <c r="E43">
        <v>4.12</v>
      </c>
      <c r="F43" s="8">
        <v>2.7</v>
      </c>
      <c r="G43">
        <v>3.51</v>
      </c>
      <c r="H43">
        <v>2962</v>
      </c>
      <c r="J43">
        <v>294</v>
      </c>
      <c r="K43">
        <f t="shared" si="0"/>
        <v>111.72</v>
      </c>
      <c r="L43">
        <v>0.38</v>
      </c>
      <c r="N43">
        <v>0.37</v>
      </c>
      <c r="S43" s="15"/>
      <c r="T43" s="15"/>
      <c r="U43">
        <v>870</v>
      </c>
      <c r="AD43" s="15"/>
      <c r="AE43">
        <v>870</v>
      </c>
      <c r="AR43">
        <v>38.1</v>
      </c>
      <c r="AS43">
        <v>36</v>
      </c>
      <c r="AT43">
        <v>13</v>
      </c>
      <c r="AU43">
        <v>6.6</v>
      </c>
      <c r="AV43">
        <v>0.6</v>
      </c>
      <c r="AW43">
        <v>126</v>
      </c>
      <c r="BK43">
        <v>0.49</v>
      </c>
      <c r="BL43">
        <v>94.3</v>
      </c>
      <c r="BM43">
        <v>1.1000000000000001</v>
      </c>
      <c r="BN43">
        <v>0.87</v>
      </c>
      <c r="BO43">
        <v>0.7</v>
      </c>
      <c r="BQ43">
        <v>0</v>
      </c>
      <c r="BZ43">
        <v>5900</v>
      </c>
      <c r="CA43">
        <v>56</v>
      </c>
    </row>
    <row r="44" spans="1:81">
      <c r="A44">
        <v>11</v>
      </c>
      <c r="B44" t="s">
        <v>53</v>
      </c>
      <c r="C44">
        <v>63.22</v>
      </c>
      <c r="D44">
        <v>22.57</v>
      </c>
      <c r="E44">
        <v>4.12</v>
      </c>
      <c r="F44" s="8">
        <v>2.7</v>
      </c>
      <c r="G44">
        <v>3.51</v>
      </c>
      <c r="H44">
        <v>2962</v>
      </c>
      <c r="J44">
        <v>210</v>
      </c>
      <c r="K44">
        <f t="shared" si="0"/>
        <v>79.8</v>
      </c>
      <c r="L44">
        <v>0.38</v>
      </c>
      <c r="N44">
        <v>0.33</v>
      </c>
      <c r="S44" s="15"/>
      <c r="T44" s="15"/>
      <c r="U44">
        <v>866</v>
      </c>
      <c r="AD44" s="15"/>
      <c r="AE44">
        <v>866</v>
      </c>
      <c r="AR44">
        <v>38.1</v>
      </c>
      <c r="AS44">
        <v>36</v>
      </c>
      <c r="AT44">
        <v>13</v>
      </c>
      <c r="AU44">
        <v>6.6</v>
      </c>
      <c r="AV44">
        <v>0.6</v>
      </c>
      <c r="AW44">
        <v>210</v>
      </c>
      <c r="BK44">
        <v>0.49</v>
      </c>
      <c r="BL44">
        <v>94.3</v>
      </c>
      <c r="BM44">
        <v>1.1000000000000001</v>
      </c>
      <c r="BN44">
        <v>0.87</v>
      </c>
      <c r="BO44">
        <v>0.7</v>
      </c>
      <c r="BQ44">
        <v>0</v>
      </c>
      <c r="BZ44">
        <v>5050</v>
      </c>
      <c r="CA44">
        <v>40</v>
      </c>
    </row>
    <row r="45" spans="1:81">
      <c r="A45">
        <v>11</v>
      </c>
      <c r="B45" t="s">
        <v>54</v>
      </c>
      <c r="C45">
        <v>63.22</v>
      </c>
      <c r="D45">
        <v>22.57</v>
      </c>
      <c r="E45">
        <v>4.12</v>
      </c>
      <c r="F45" s="8">
        <v>2.7</v>
      </c>
      <c r="G45">
        <v>3.51</v>
      </c>
      <c r="H45">
        <v>2962</v>
      </c>
      <c r="J45">
        <v>346.5</v>
      </c>
      <c r="K45">
        <f t="shared" si="0"/>
        <v>131.66999999999999</v>
      </c>
      <c r="L45">
        <v>0.38</v>
      </c>
      <c r="N45">
        <v>0.42</v>
      </c>
      <c r="S45" s="15"/>
      <c r="T45" s="15"/>
      <c r="U45">
        <v>872</v>
      </c>
      <c r="AD45" s="15"/>
      <c r="AE45">
        <v>872</v>
      </c>
      <c r="AR45">
        <v>38.1</v>
      </c>
      <c r="AS45">
        <v>36</v>
      </c>
      <c r="AT45">
        <v>13</v>
      </c>
      <c r="AU45">
        <v>6.6</v>
      </c>
      <c r="AV45">
        <v>0.6</v>
      </c>
      <c r="AW45">
        <v>63</v>
      </c>
      <c r="BK45">
        <v>0.49</v>
      </c>
      <c r="BL45">
        <v>94.3</v>
      </c>
      <c r="BM45">
        <v>1.1000000000000001</v>
      </c>
      <c r="BN45">
        <v>0.87</v>
      </c>
      <c r="BO45">
        <v>0.7</v>
      </c>
      <c r="BQ45">
        <v>10.5</v>
      </c>
      <c r="BZ45">
        <v>4600</v>
      </c>
      <c r="CA45">
        <v>64</v>
      </c>
    </row>
    <row r="46" spans="1:81">
      <c r="A46">
        <v>11</v>
      </c>
      <c r="B46" t="s">
        <v>55</v>
      </c>
      <c r="C46">
        <v>63.22</v>
      </c>
      <c r="D46">
        <v>22.57</v>
      </c>
      <c r="E46">
        <v>4.12</v>
      </c>
      <c r="F46" s="8">
        <v>2.7</v>
      </c>
      <c r="G46">
        <v>3.51</v>
      </c>
      <c r="H46">
        <v>2962</v>
      </c>
      <c r="J46">
        <v>336</v>
      </c>
      <c r="K46">
        <f t="shared" si="0"/>
        <v>127.68</v>
      </c>
      <c r="L46">
        <v>0.38</v>
      </c>
      <c r="N46">
        <v>0.44</v>
      </c>
      <c r="S46" s="15"/>
      <c r="T46" s="15"/>
      <c r="U46">
        <v>870</v>
      </c>
      <c r="AD46" s="15"/>
      <c r="AE46">
        <v>870</v>
      </c>
      <c r="AR46">
        <v>38.1</v>
      </c>
      <c r="AS46">
        <v>36</v>
      </c>
      <c r="AT46">
        <v>13</v>
      </c>
      <c r="AU46">
        <v>6.6</v>
      </c>
      <c r="AV46">
        <v>0.6</v>
      </c>
      <c r="AW46">
        <v>63</v>
      </c>
      <c r="BK46">
        <v>0.49</v>
      </c>
      <c r="BL46">
        <v>94.3</v>
      </c>
      <c r="BM46">
        <v>1.1000000000000001</v>
      </c>
      <c r="BN46">
        <v>0.87</v>
      </c>
      <c r="BO46">
        <v>0.7</v>
      </c>
      <c r="BQ46">
        <v>21</v>
      </c>
      <c r="BZ46">
        <v>5000</v>
      </c>
      <c r="CA46">
        <v>65</v>
      </c>
    </row>
    <row r="47" spans="1:81">
      <c r="A47">
        <v>11</v>
      </c>
      <c r="B47" t="s">
        <v>56</v>
      </c>
      <c r="C47">
        <v>63.22</v>
      </c>
      <c r="D47">
        <v>22.57</v>
      </c>
      <c r="E47">
        <v>4.12</v>
      </c>
      <c r="F47" s="8">
        <v>2.7</v>
      </c>
      <c r="G47">
        <v>3.51</v>
      </c>
      <c r="H47">
        <v>2962</v>
      </c>
      <c r="J47">
        <v>325.5</v>
      </c>
      <c r="K47">
        <f t="shared" si="0"/>
        <v>123.69</v>
      </c>
      <c r="L47">
        <v>0.38</v>
      </c>
      <c r="N47">
        <v>0.46</v>
      </c>
      <c r="S47" s="15"/>
      <c r="T47" s="15"/>
      <c r="U47">
        <v>868</v>
      </c>
      <c r="AD47" s="15"/>
      <c r="AE47">
        <v>868</v>
      </c>
      <c r="AR47">
        <v>38.1</v>
      </c>
      <c r="AS47">
        <v>36</v>
      </c>
      <c r="AT47">
        <v>13</v>
      </c>
      <c r="AU47">
        <v>6.6</v>
      </c>
      <c r="AV47">
        <v>0.6</v>
      </c>
      <c r="AW47">
        <v>63</v>
      </c>
      <c r="BK47">
        <v>0.49</v>
      </c>
      <c r="BL47">
        <v>94.3</v>
      </c>
      <c r="BM47">
        <v>1.1000000000000001</v>
      </c>
      <c r="BN47">
        <v>0.87</v>
      </c>
      <c r="BO47">
        <v>0.7</v>
      </c>
      <c r="BQ47">
        <v>31.5</v>
      </c>
      <c r="BZ47">
        <v>2150</v>
      </c>
      <c r="CA47">
        <v>68</v>
      </c>
    </row>
    <row r="48" spans="1:81">
      <c r="A48">
        <v>11</v>
      </c>
      <c r="B48" t="s">
        <v>57</v>
      </c>
      <c r="C48">
        <v>63.22</v>
      </c>
      <c r="D48">
        <v>22.57</v>
      </c>
      <c r="E48">
        <v>4.12</v>
      </c>
      <c r="F48" s="8">
        <v>2.7</v>
      </c>
      <c r="G48">
        <v>3.51</v>
      </c>
      <c r="H48">
        <v>2962</v>
      </c>
      <c r="J48">
        <v>283.5</v>
      </c>
      <c r="K48">
        <f t="shared" si="0"/>
        <v>107.73</v>
      </c>
      <c r="L48">
        <v>0.38</v>
      </c>
      <c r="N48">
        <v>0.38</v>
      </c>
      <c r="S48" s="15"/>
      <c r="T48" s="15"/>
      <c r="U48">
        <v>869</v>
      </c>
      <c r="AD48" s="15"/>
      <c r="AE48">
        <v>869</v>
      </c>
      <c r="AR48">
        <v>38.1</v>
      </c>
      <c r="AS48">
        <v>36</v>
      </c>
      <c r="AT48">
        <v>13</v>
      </c>
      <c r="AU48">
        <v>6.6</v>
      </c>
      <c r="AV48">
        <v>0.6</v>
      </c>
      <c r="AW48">
        <v>126</v>
      </c>
      <c r="BK48">
        <v>0.49</v>
      </c>
      <c r="BL48">
        <v>94.3</v>
      </c>
      <c r="BM48">
        <v>1.1000000000000001</v>
      </c>
      <c r="BN48">
        <v>0.87</v>
      </c>
      <c r="BO48">
        <v>0.7</v>
      </c>
      <c r="BQ48">
        <v>10.5</v>
      </c>
      <c r="BZ48">
        <v>4000</v>
      </c>
      <c r="CA48">
        <v>56</v>
      </c>
    </row>
    <row r="49" spans="1:81">
      <c r="A49">
        <v>11</v>
      </c>
      <c r="B49" t="s">
        <v>58</v>
      </c>
      <c r="C49">
        <v>63.22</v>
      </c>
      <c r="D49">
        <v>22.57</v>
      </c>
      <c r="E49">
        <v>4.12</v>
      </c>
      <c r="F49" s="8">
        <v>2.7</v>
      </c>
      <c r="G49">
        <v>3.51</v>
      </c>
      <c r="H49">
        <v>2962</v>
      </c>
      <c r="J49">
        <v>273</v>
      </c>
      <c r="K49">
        <f t="shared" si="0"/>
        <v>103.74</v>
      </c>
      <c r="L49">
        <v>0.38</v>
      </c>
      <c r="N49">
        <v>0.4</v>
      </c>
      <c r="S49" s="15"/>
      <c r="T49" s="15"/>
      <c r="U49">
        <v>867</v>
      </c>
      <c r="AD49" s="15"/>
      <c r="AE49">
        <v>867</v>
      </c>
      <c r="AR49">
        <v>38.1</v>
      </c>
      <c r="AS49">
        <v>36</v>
      </c>
      <c r="AT49">
        <v>13</v>
      </c>
      <c r="AU49">
        <v>6.6</v>
      </c>
      <c r="AV49">
        <v>0.6</v>
      </c>
      <c r="AW49">
        <v>126</v>
      </c>
      <c r="BK49">
        <v>0.49</v>
      </c>
      <c r="BL49">
        <v>94.3</v>
      </c>
      <c r="BM49">
        <v>1.1000000000000001</v>
      </c>
      <c r="BN49">
        <v>0.87</v>
      </c>
      <c r="BO49">
        <v>0.7</v>
      </c>
      <c r="BQ49">
        <v>21</v>
      </c>
      <c r="BZ49">
        <v>3800</v>
      </c>
      <c r="CA49">
        <v>52</v>
      </c>
    </row>
    <row r="50" spans="1:81">
      <c r="A50">
        <v>11</v>
      </c>
      <c r="B50" t="s">
        <v>59</v>
      </c>
      <c r="C50">
        <v>63.22</v>
      </c>
      <c r="D50">
        <v>22.57</v>
      </c>
      <c r="E50">
        <v>4.12</v>
      </c>
      <c r="F50" s="8">
        <v>2.7</v>
      </c>
      <c r="G50">
        <v>3.51</v>
      </c>
      <c r="H50">
        <v>2962</v>
      </c>
      <c r="J50">
        <v>262.5</v>
      </c>
      <c r="K50">
        <f t="shared" si="0"/>
        <v>99.75</v>
      </c>
      <c r="L50">
        <v>0.38</v>
      </c>
      <c r="N50">
        <v>0.42</v>
      </c>
      <c r="S50" s="15"/>
      <c r="T50" s="15"/>
      <c r="U50">
        <v>865</v>
      </c>
      <c r="AD50" s="15"/>
      <c r="AE50">
        <v>865</v>
      </c>
      <c r="AR50">
        <v>38.1</v>
      </c>
      <c r="AS50">
        <v>36</v>
      </c>
      <c r="AT50">
        <v>13</v>
      </c>
      <c r="AU50">
        <v>6.6</v>
      </c>
      <c r="AV50">
        <v>0.6</v>
      </c>
      <c r="AW50">
        <v>126</v>
      </c>
      <c r="BK50">
        <v>0.49</v>
      </c>
      <c r="BL50">
        <v>94.3</v>
      </c>
      <c r="BM50">
        <v>1.1000000000000001</v>
      </c>
      <c r="BN50">
        <v>0.87</v>
      </c>
      <c r="BO50">
        <v>0.7</v>
      </c>
      <c r="BQ50">
        <v>31.5</v>
      </c>
      <c r="BZ50">
        <v>2100</v>
      </c>
      <c r="CA50">
        <v>56</v>
      </c>
    </row>
    <row r="51" spans="1:81">
      <c r="A51">
        <v>11</v>
      </c>
      <c r="B51" t="s">
        <v>60</v>
      </c>
      <c r="C51">
        <v>63.22</v>
      </c>
      <c r="D51">
        <v>22.57</v>
      </c>
      <c r="E51">
        <v>4.12</v>
      </c>
      <c r="F51" s="8">
        <v>2.7</v>
      </c>
      <c r="G51">
        <v>3.51</v>
      </c>
      <c r="H51">
        <v>2962</v>
      </c>
      <c r="J51">
        <v>199.5</v>
      </c>
      <c r="K51">
        <f t="shared" si="0"/>
        <v>75.81</v>
      </c>
      <c r="L51">
        <v>0.38</v>
      </c>
      <c r="N51">
        <v>0.34</v>
      </c>
      <c r="S51" s="15"/>
      <c r="T51" s="15"/>
      <c r="U51">
        <v>865</v>
      </c>
      <c r="AD51" s="15"/>
      <c r="AE51">
        <v>865</v>
      </c>
      <c r="AR51">
        <v>38.1</v>
      </c>
      <c r="AS51">
        <v>36</v>
      </c>
      <c r="AT51">
        <v>13</v>
      </c>
      <c r="AU51">
        <v>6.6</v>
      </c>
      <c r="AV51">
        <v>0.6</v>
      </c>
      <c r="AW51">
        <v>210</v>
      </c>
      <c r="BK51">
        <v>0.49</v>
      </c>
      <c r="BL51">
        <v>94.3</v>
      </c>
      <c r="BM51">
        <v>1.1000000000000001</v>
      </c>
      <c r="BN51">
        <v>0.87</v>
      </c>
      <c r="BO51">
        <v>0.7</v>
      </c>
      <c r="BQ51">
        <v>10.5</v>
      </c>
      <c r="BZ51">
        <v>3250</v>
      </c>
      <c r="CA51">
        <v>37</v>
      </c>
    </row>
    <row r="52" spans="1:81">
      <c r="A52">
        <v>11</v>
      </c>
      <c r="B52" t="s">
        <v>61</v>
      </c>
      <c r="C52">
        <v>63.22</v>
      </c>
      <c r="D52">
        <v>22.57</v>
      </c>
      <c r="E52">
        <v>4.12</v>
      </c>
      <c r="F52" s="8">
        <v>2.7</v>
      </c>
      <c r="G52">
        <v>3.51</v>
      </c>
      <c r="H52">
        <v>2962</v>
      </c>
      <c r="J52">
        <v>189</v>
      </c>
      <c r="K52">
        <f t="shared" si="0"/>
        <v>71.820000000000007</v>
      </c>
      <c r="L52">
        <v>0.38</v>
      </c>
      <c r="N52">
        <v>0.36</v>
      </c>
      <c r="S52" s="15"/>
      <c r="T52" s="15"/>
      <c r="U52">
        <v>863</v>
      </c>
      <c r="AD52" s="15"/>
      <c r="AE52">
        <v>863</v>
      </c>
      <c r="AR52">
        <v>38.1</v>
      </c>
      <c r="AS52">
        <v>36</v>
      </c>
      <c r="AT52">
        <v>13</v>
      </c>
      <c r="AU52">
        <v>6.6</v>
      </c>
      <c r="AV52">
        <v>0.6</v>
      </c>
      <c r="AW52">
        <v>210</v>
      </c>
      <c r="BK52">
        <v>0.49</v>
      </c>
      <c r="BL52">
        <v>94.3</v>
      </c>
      <c r="BM52">
        <v>1.1000000000000001</v>
      </c>
      <c r="BN52">
        <v>0.87</v>
      </c>
      <c r="BO52">
        <v>0.7</v>
      </c>
      <c r="BQ52">
        <v>21</v>
      </c>
      <c r="BZ52">
        <v>2100</v>
      </c>
      <c r="CA52">
        <v>40</v>
      </c>
    </row>
    <row r="53" spans="1:81">
      <c r="A53">
        <v>11</v>
      </c>
      <c r="B53" t="s">
        <v>62</v>
      </c>
      <c r="C53">
        <v>63.22</v>
      </c>
      <c r="D53">
        <v>22.57</v>
      </c>
      <c r="E53">
        <v>4.12</v>
      </c>
      <c r="F53" s="8">
        <v>2.7</v>
      </c>
      <c r="G53">
        <v>3.51</v>
      </c>
      <c r="H53">
        <v>2962</v>
      </c>
      <c r="J53" s="11">
        <v>178.5</v>
      </c>
      <c r="K53" s="11">
        <f t="shared" si="0"/>
        <v>67.83</v>
      </c>
      <c r="L53">
        <v>0.38</v>
      </c>
      <c r="N53">
        <v>0.38</v>
      </c>
      <c r="S53" s="15"/>
      <c r="T53" s="15"/>
      <c r="U53">
        <v>861</v>
      </c>
      <c r="AD53" s="15"/>
      <c r="AE53">
        <v>861</v>
      </c>
      <c r="AR53">
        <v>38.1</v>
      </c>
      <c r="AS53">
        <v>36</v>
      </c>
      <c r="AT53">
        <v>13</v>
      </c>
      <c r="AU53">
        <v>6.6</v>
      </c>
      <c r="AV53">
        <v>0.6</v>
      </c>
      <c r="AW53">
        <v>210</v>
      </c>
      <c r="BK53">
        <v>0.49</v>
      </c>
      <c r="BL53">
        <v>94.3</v>
      </c>
      <c r="BM53">
        <v>1.1000000000000001</v>
      </c>
      <c r="BN53">
        <v>0.87</v>
      </c>
      <c r="BO53">
        <v>0.7</v>
      </c>
      <c r="BQ53">
        <v>31.5</v>
      </c>
      <c r="BZ53">
        <v>1800</v>
      </c>
      <c r="CA53">
        <v>38</v>
      </c>
    </row>
    <row r="54" spans="1:81">
      <c r="A54">
        <v>13</v>
      </c>
      <c r="B54" s="5" t="s">
        <v>63</v>
      </c>
      <c r="C54" s="5">
        <v>61.06</v>
      </c>
      <c r="D54" s="9">
        <v>19.899999999999999</v>
      </c>
      <c r="E54" s="5">
        <v>5.17</v>
      </c>
      <c r="F54" s="5">
        <v>1.69</v>
      </c>
      <c r="G54" s="5">
        <v>2.5499999999999998</v>
      </c>
      <c r="H54" s="5"/>
      <c r="I54">
        <v>42.5</v>
      </c>
      <c r="J54" s="5">
        <v>378</v>
      </c>
      <c r="K54" s="5">
        <v>170</v>
      </c>
      <c r="L54" s="5">
        <v>0.45</v>
      </c>
      <c r="R54" s="5">
        <v>450.2</v>
      </c>
      <c r="S54" s="5"/>
      <c r="T54" s="5"/>
      <c r="U54" s="5"/>
      <c r="V54" s="5"/>
      <c r="W54" s="5">
        <v>675.3</v>
      </c>
      <c r="X54" s="5"/>
      <c r="Y54" s="5"/>
      <c r="Z54" s="5"/>
      <c r="AA54" s="5"/>
      <c r="AB54" s="5"/>
      <c r="AC54" s="5"/>
      <c r="AD54" s="5"/>
      <c r="AE54" s="5">
        <v>750.3</v>
      </c>
      <c r="AJ54" s="5">
        <v>7.95</v>
      </c>
      <c r="AK54" s="5">
        <v>42.39</v>
      </c>
      <c r="AL54" s="5">
        <v>24.53</v>
      </c>
      <c r="AM54" s="5">
        <v>1.29</v>
      </c>
      <c r="AN54" s="5">
        <v>17.82</v>
      </c>
      <c r="AO54" s="5">
        <v>0</v>
      </c>
      <c r="BX54" s="5">
        <v>16</v>
      </c>
      <c r="CA54" s="5">
        <v>41</v>
      </c>
      <c r="CB54" t="s">
        <v>64</v>
      </c>
      <c r="CC54" t="s">
        <v>65</v>
      </c>
    </row>
    <row r="55" spans="1:81">
      <c r="A55">
        <v>13</v>
      </c>
      <c r="B55" s="5" t="s">
        <v>66</v>
      </c>
      <c r="C55" s="5">
        <v>61.06</v>
      </c>
      <c r="D55" s="9">
        <v>19.899999999999999</v>
      </c>
      <c r="E55" s="5">
        <v>5.17</v>
      </c>
      <c r="F55" s="5">
        <v>1.69</v>
      </c>
      <c r="G55" s="5">
        <v>2.5499999999999998</v>
      </c>
      <c r="H55" s="5"/>
      <c r="I55">
        <v>42.5</v>
      </c>
      <c r="J55" s="5">
        <v>302.39999999999998</v>
      </c>
      <c r="K55" s="5">
        <v>170</v>
      </c>
      <c r="L55" s="5">
        <v>0.56000000000000005</v>
      </c>
      <c r="R55" s="5">
        <v>450.2</v>
      </c>
      <c r="S55" s="5"/>
      <c r="T55" s="5"/>
      <c r="U55" s="5"/>
      <c r="V55" s="5"/>
      <c r="W55" s="5">
        <v>675.3</v>
      </c>
      <c r="X55" s="5"/>
      <c r="Y55" s="5"/>
      <c r="Z55" s="5"/>
      <c r="AA55" s="5"/>
      <c r="AB55" s="5"/>
      <c r="AC55" s="5"/>
      <c r="AD55" s="5"/>
      <c r="AE55" s="5">
        <v>750.3</v>
      </c>
      <c r="AJ55" s="5">
        <v>7.95</v>
      </c>
      <c r="AK55" s="5">
        <v>42.39</v>
      </c>
      <c r="AL55" s="5">
        <v>24.53</v>
      </c>
      <c r="AM55" s="5">
        <v>1.29</v>
      </c>
      <c r="AN55" s="5">
        <v>17.82</v>
      </c>
      <c r="AO55" s="5">
        <v>99.4</v>
      </c>
      <c r="BX55" s="5">
        <v>18</v>
      </c>
      <c r="CA55" s="5">
        <v>33</v>
      </c>
    </row>
    <row r="56" spans="1:81">
      <c r="A56">
        <v>13</v>
      </c>
      <c r="B56" s="5" t="s">
        <v>67</v>
      </c>
      <c r="C56" s="5">
        <v>61.06</v>
      </c>
      <c r="D56" s="9">
        <v>19.899999999999999</v>
      </c>
      <c r="E56" s="5">
        <v>5.17</v>
      </c>
      <c r="F56" s="5">
        <v>1.69</v>
      </c>
      <c r="G56" s="5">
        <v>2.5499999999999998</v>
      </c>
      <c r="H56" s="5"/>
      <c r="I56">
        <v>42.5</v>
      </c>
      <c r="J56" s="5">
        <v>264.3</v>
      </c>
      <c r="K56" s="5">
        <v>170</v>
      </c>
      <c r="L56" s="5">
        <v>0.64</v>
      </c>
      <c r="R56" s="5">
        <v>450.2</v>
      </c>
      <c r="S56" s="5"/>
      <c r="T56" s="5"/>
      <c r="U56" s="5"/>
      <c r="V56" s="5"/>
      <c r="W56" s="5">
        <v>675.3</v>
      </c>
      <c r="X56" s="5"/>
      <c r="Y56" s="5"/>
      <c r="Z56" s="5"/>
      <c r="AA56" s="5"/>
      <c r="AB56" s="5"/>
      <c r="AC56" s="5"/>
      <c r="AD56" s="5"/>
      <c r="AE56" s="5">
        <v>750.3</v>
      </c>
      <c r="AJ56" s="5">
        <v>7.95</v>
      </c>
      <c r="AK56" s="5">
        <v>42.39</v>
      </c>
      <c r="AL56" s="5">
        <v>24.53</v>
      </c>
      <c r="AM56" s="5">
        <v>1.29</v>
      </c>
      <c r="AN56" s="5">
        <v>17.82</v>
      </c>
      <c r="AO56" s="5">
        <v>149.1</v>
      </c>
      <c r="BX56" s="5">
        <v>18</v>
      </c>
      <c r="CA56" s="5">
        <v>30.8</v>
      </c>
    </row>
    <row r="57" spans="1:81">
      <c r="A57">
        <v>13</v>
      </c>
      <c r="B57" s="5" t="s">
        <v>68</v>
      </c>
      <c r="C57" s="5">
        <v>61.06</v>
      </c>
      <c r="D57" s="9">
        <v>19.899999999999999</v>
      </c>
      <c r="E57" s="5">
        <v>5.17</v>
      </c>
      <c r="F57" s="5">
        <v>1.69</v>
      </c>
      <c r="G57" s="5">
        <v>2.5499999999999998</v>
      </c>
      <c r="H57" s="5"/>
      <c r="I57">
        <v>42.5</v>
      </c>
      <c r="J57" s="5">
        <v>378</v>
      </c>
      <c r="K57" s="5">
        <v>170</v>
      </c>
      <c r="L57" s="5">
        <v>0.45</v>
      </c>
      <c r="R57" s="5">
        <v>450.2</v>
      </c>
      <c r="S57" s="5"/>
      <c r="T57" s="5"/>
      <c r="U57" s="5"/>
      <c r="V57" s="5"/>
      <c r="W57" s="5">
        <v>675.3</v>
      </c>
      <c r="X57" s="5"/>
      <c r="Y57" s="5"/>
      <c r="Z57" s="5"/>
      <c r="AA57" s="5"/>
      <c r="AB57" s="5"/>
      <c r="AC57" s="5"/>
      <c r="AD57" s="5"/>
      <c r="AE57" s="5">
        <v>750.3</v>
      </c>
      <c r="AJ57" s="5">
        <v>27.39</v>
      </c>
      <c r="AK57" s="5">
        <v>38.71</v>
      </c>
      <c r="AL57" s="5">
        <v>16.46</v>
      </c>
      <c r="AM57" s="5">
        <v>1.34</v>
      </c>
      <c r="AN57" s="5">
        <v>6.21</v>
      </c>
      <c r="AO57" s="5">
        <v>0</v>
      </c>
      <c r="BX57" s="5">
        <v>15.1</v>
      </c>
      <c r="CA57" s="5">
        <v>41</v>
      </c>
    </row>
    <row r="58" spans="1:81">
      <c r="A58">
        <v>13</v>
      </c>
      <c r="B58" s="5" t="s">
        <v>69</v>
      </c>
      <c r="C58" s="5">
        <v>61.06</v>
      </c>
      <c r="D58" s="9">
        <v>19.899999999999999</v>
      </c>
      <c r="E58" s="5">
        <v>5.17</v>
      </c>
      <c r="F58" s="5">
        <v>1.69</v>
      </c>
      <c r="G58" s="5">
        <v>2.5499999999999998</v>
      </c>
      <c r="H58" s="5"/>
      <c r="I58">
        <v>42.5</v>
      </c>
      <c r="J58" s="5">
        <v>302.39999999999998</v>
      </c>
      <c r="K58" s="5">
        <v>170</v>
      </c>
      <c r="L58" s="5">
        <v>0.56000000000000005</v>
      </c>
      <c r="R58" s="5">
        <v>450.2</v>
      </c>
      <c r="S58" s="5"/>
      <c r="T58" s="5"/>
      <c r="U58" s="5"/>
      <c r="V58" s="5"/>
      <c r="W58" s="5">
        <v>675.3</v>
      </c>
      <c r="X58" s="5"/>
      <c r="Y58" s="5"/>
      <c r="Z58" s="5"/>
      <c r="AA58" s="5"/>
      <c r="AB58" s="5"/>
      <c r="AC58" s="5"/>
      <c r="AD58" s="5"/>
      <c r="AE58" s="5">
        <v>750.3</v>
      </c>
      <c r="AJ58" s="5">
        <v>27.39</v>
      </c>
      <c r="AK58" s="5">
        <v>38.71</v>
      </c>
      <c r="AL58" s="5">
        <v>16.46</v>
      </c>
      <c r="AM58" s="5">
        <v>1.34</v>
      </c>
      <c r="AN58" s="5">
        <v>6.21</v>
      </c>
      <c r="AO58" s="5">
        <v>99.4</v>
      </c>
      <c r="BX58" s="5">
        <v>15</v>
      </c>
      <c r="CA58" s="5">
        <v>36</v>
      </c>
    </row>
    <row r="59" spans="1:81">
      <c r="A59">
        <v>13</v>
      </c>
      <c r="B59" s="5" t="s">
        <v>70</v>
      </c>
      <c r="C59" s="5">
        <v>61.06</v>
      </c>
      <c r="D59" s="9">
        <v>19.899999999999999</v>
      </c>
      <c r="E59" s="5">
        <v>5.17</v>
      </c>
      <c r="F59" s="5">
        <v>1.69</v>
      </c>
      <c r="G59" s="5">
        <v>2.5499999999999998</v>
      </c>
      <c r="H59" s="5"/>
      <c r="I59">
        <v>42.5</v>
      </c>
      <c r="J59" s="5">
        <v>264.3</v>
      </c>
      <c r="K59" s="5">
        <v>170</v>
      </c>
      <c r="L59" s="5">
        <v>0.64</v>
      </c>
      <c r="R59" s="5">
        <v>450.2</v>
      </c>
      <c r="S59" s="5"/>
      <c r="T59" s="5"/>
      <c r="U59" s="5"/>
      <c r="V59" s="5"/>
      <c r="W59" s="5">
        <v>675.3</v>
      </c>
      <c r="X59" s="5"/>
      <c r="Y59" s="5"/>
      <c r="Z59" s="5"/>
      <c r="AA59" s="5"/>
      <c r="AB59" s="5"/>
      <c r="AC59" s="5"/>
      <c r="AD59" s="5"/>
      <c r="AE59" s="5">
        <v>750.3</v>
      </c>
      <c r="AJ59" s="5">
        <v>27.39</v>
      </c>
      <c r="AK59" s="5">
        <v>38.71</v>
      </c>
      <c r="AL59" s="5">
        <v>16.46</v>
      </c>
      <c r="AM59" s="5">
        <v>1.34</v>
      </c>
      <c r="AN59" s="5">
        <v>6.21</v>
      </c>
      <c r="AO59" s="5">
        <v>149.1</v>
      </c>
      <c r="BX59" s="5">
        <v>15</v>
      </c>
      <c r="CA59" s="5">
        <v>35.9</v>
      </c>
    </row>
    <row r="60" spans="1:81">
      <c r="A60">
        <v>13</v>
      </c>
      <c r="B60" s="5" t="s">
        <v>71</v>
      </c>
      <c r="C60" s="5">
        <v>61.06</v>
      </c>
      <c r="D60" s="9">
        <v>19.899999999999999</v>
      </c>
      <c r="E60" s="5">
        <v>5.17</v>
      </c>
      <c r="F60" s="5">
        <v>1.69</v>
      </c>
      <c r="G60" s="5">
        <v>2.5499999999999998</v>
      </c>
      <c r="H60" s="5"/>
      <c r="I60">
        <v>42.5</v>
      </c>
      <c r="J60" s="5">
        <v>378</v>
      </c>
      <c r="K60" s="5">
        <v>170</v>
      </c>
      <c r="L60" s="5">
        <v>0.45</v>
      </c>
      <c r="R60" s="5">
        <v>450.2</v>
      </c>
      <c r="S60" s="5"/>
      <c r="T60" s="5"/>
      <c r="U60" s="5"/>
      <c r="V60" s="5"/>
      <c r="W60" s="5">
        <v>675.3</v>
      </c>
      <c r="X60" s="5"/>
      <c r="Y60" s="5"/>
      <c r="Z60" s="5"/>
      <c r="AA60" s="5"/>
      <c r="AB60" s="5"/>
      <c r="AC60" s="5"/>
      <c r="AD60" s="5"/>
      <c r="AE60" s="5">
        <v>750.3</v>
      </c>
      <c r="AJ60" s="5">
        <v>7.86</v>
      </c>
      <c r="AK60" s="5">
        <v>40.93</v>
      </c>
      <c r="AL60" s="5">
        <v>24.79</v>
      </c>
      <c r="AM60" s="5">
        <v>1.18</v>
      </c>
      <c r="AN60" s="5">
        <v>19.16</v>
      </c>
      <c r="AO60" s="5">
        <v>0</v>
      </c>
      <c r="BX60" s="5">
        <v>15.7</v>
      </c>
      <c r="CA60" s="5">
        <v>41</v>
      </c>
    </row>
    <row r="61" spans="1:81">
      <c r="A61">
        <v>13</v>
      </c>
      <c r="B61" s="5" t="s">
        <v>72</v>
      </c>
      <c r="C61" s="5">
        <v>61.06</v>
      </c>
      <c r="D61" s="9">
        <v>19.899999999999999</v>
      </c>
      <c r="E61" s="5">
        <v>5.17</v>
      </c>
      <c r="F61" s="5">
        <v>1.69</v>
      </c>
      <c r="G61" s="5">
        <v>2.5499999999999998</v>
      </c>
      <c r="H61" s="5"/>
      <c r="I61">
        <v>42.5</v>
      </c>
      <c r="J61" s="5">
        <v>302.39999999999998</v>
      </c>
      <c r="K61" s="5">
        <v>170</v>
      </c>
      <c r="L61" s="5">
        <v>0.56000000000000005</v>
      </c>
      <c r="R61" s="5">
        <v>450.2</v>
      </c>
      <c r="S61" s="5"/>
      <c r="T61" s="5"/>
      <c r="U61" s="5"/>
      <c r="V61" s="5"/>
      <c r="W61" s="5">
        <v>675.3</v>
      </c>
      <c r="X61" s="5"/>
      <c r="Y61" s="5"/>
      <c r="Z61" s="5"/>
      <c r="AA61" s="5"/>
      <c r="AB61" s="5"/>
      <c r="AC61" s="5"/>
      <c r="AD61" s="5"/>
      <c r="AE61" s="5">
        <v>750.3</v>
      </c>
      <c r="AJ61" s="5">
        <v>7.86</v>
      </c>
      <c r="AK61" s="5">
        <v>40.93</v>
      </c>
      <c r="AL61" s="5">
        <v>24.79</v>
      </c>
      <c r="AM61" s="5">
        <v>1.18</v>
      </c>
      <c r="AN61" s="5">
        <v>19.16</v>
      </c>
      <c r="AO61" s="5">
        <v>99.4</v>
      </c>
      <c r="BX61" s="5">
        <v>15.1</v>
      </c>
      <c r="CA61" s="5">
        <v>38</v>
      </c>
    </row>
    <row r="62" spans="1:81">
      <c r="A62">
        <v>13</v>
      </c>
      <c r="B62" s="5" t="s">
        <v>73</v>
      </c>
      <c r="C62" s="5">
        <v>61.06</v>
      </c>
      <c r="D62" s="9">
        <v>19.899999999999999</v>
      </c>
      <c r="E62" s="5">
        <v>5.17</v>
      </c>
      <c r="F62" s="5">
        <v>1.69</v>
      </c>
      <c r="G62" s="5">
        <v>2.5499999999999998</v>
      </c>
      <c r="H62" s="5"/>
      <c r="I62">
        <v>42.5</v>
      </c>
      <c r="J62" s="5">
        <v>264.3</v>
      </c>
      <c r="K62" s="5">
        <v>170</v>
      </c>
      <c r="L62" s="5">
        <v>0.64</v>
      </c>
      <c r="R62" s="5">
        <v>450.2</v>
      </c>
      <c r="S62" s="5"/>
      <c r="T62" s="5"/>
      <c r="U62" s="5"/>
      <c r="V62" s="5"/>
      <c r="W62" s="5">
        <v>675.3</v>
      </c>
      <c r="X62" s="5"/>
      <c r="Y62" s="5"/>
      <c r="Z62" s="5"/>
      <c r="AA62" s="5"/>
      <c r="AB62" s="5"/>
      <c r="AC62" s="5"/>
      <c r="AD62" s="5"/>
      <c r="AE62" s="5">
        <v>750.3</v>
      </c>
      <c r="AJ62" s="5">
        <v>7.86</v>
      </c>
      <c r="AK62" s="5">
        <v>40.93</v>
      </c>
      <c r="AL62" s="5">
        <v>24.79</v>
      </c>
      <c r="AM62" s="5">
        <v>1.18</v>
      </c>
      <c r="AN62" s="5">
        <v>19.16</v>
      </c>
      <c r="AO62" s="5">
        <v>149.1</v>
      </c>
      <c r="BX62" s="5">
        <v>15.1</v>
      </c>
      <c r="CA62" s="5">
        <v>37</v>
      </c>
    </row>
    <row r="63" spans="1:81">
      <c r="A63">
        <v>13</v>
      </c>
      <c r="B63" s="5" t="s">
        <v>74</v>
      </c>
      <c r="C63" s="5">
        <v>61.21</v>
      </c>
      <c r="D63" s="5">
        <v>19.329999999999998</v>
      </c>
      <c r="E63" s="5">
        <v>5.07</v>
      </c>
      <c r="F63" s="5">
        <v>1.86</v>
      </c>
      <c r="G63" s="5">
        <v>2.21</v>
      </c>
      <c r="H63" s="5"/>
      <c r="I63">
        <v>52.5</v>
      </c>
      <c r="J63" s="5">
        <v>283.3</v>
      </c>
      <c r="K63" s="5">
        <v>170</v>
      </c>
      <c r="L63" s="9">
        <v>0.6</v>
      </c>
      <c r="R63" s="5">
        <v>463.6</v>
      </c>
      <c r="S63" s="5"/>
      <c r="T63" s="5"/>
      <c r="U63" s="5"/>
      <c r="V63" s="5"/>
      <c r="W63" s="5">
        <v>695.3</v>
      </c>
      <c r="X63" s="5"/>
      <c r="Y63" s="5"/>
      <c r="Z63" s="5"/>
      <c r="AA63" s="5"/>
      <c r="AB63" s="5"/>
      <c r="AC63" s="5"/>
      <c r="AD63" s="5"/>
      <c r="AE63" s="5">
        <v>772.6</v>
      </c>
      <c r="AJ63" s="5">
        <v>7.95</v>
      </c>
      <c r="AK63" s="5">
        <v>42.39</v>
      </c>
      <c r="AL63" s="5">
        <v>24.53</v>
      </c>
      <c r="AM63" s="5">
        <v>1.29</v>
      </c>
      <c r="AN63" s="5">
        <v>17.82</v>
      </c>
      <c r="AO63" s="5">
        <v>0</v>
      </c>
      <c r="BX63" s="5">
        <v>27.5</v>
      </c>
      <c r="CA63" s="5">
        <v>28</v>
      </c>
    </row>
    <row r="64" spans="1:81">
      <c r="A64">
        <v>13</v>
      </c>
      <c r="B64" s="5" t="s">
        <v>75</v>
      </c>
      <c r="C64" s="5">
        <v>61.21</v>
      </c>
      <c r="D64" s="5">
        <v>19.329999999999998</v>
      </c>
      <c r="E64" s="5">
        <v>5.07</v>
      </c>
      <c r="F64" s="5">
        <v>1.86</v>
      </c>
      <c r="G64" s="5">
        <v>2.21</v>
      </c>
      <c r="H64" s="5"/>
      <c r="I64">
        <v>52.5</v>
      </c>
      <c r="J64" s="5">
        <v>226.6</v>
      </c>
      <c r="K64" s="5">
        <v>170</v>
      </c>
      <c r="L64" s="5">
        <v>0.75</v>
      </c>
      <c r="R64" s="5">
        <v>463.6</v>
      </c>
      <c r="S64" s="5"/>
      <c r="T64" s="5"/>
      <c r="U64" s="5"/>
      <c r="V64" s="5"/>
      <c r="W64" s="5">
        <v>695.3</v>
      </c>
      <c r="X64" s="5"/>
      <c r="Y64" s="5"/>
      <c r="Z64" s="5"/>
      <c r="AA64" s="5"/>
      <c r="AB64" s="5"/>
      <c r="AC64" s="5"/>
      <c r="AD64" s="5"/>
      <c r="AE64" s="5">
        <v>772.6</v>
      </c>
      <c r="AJ64" s="5">
        <v>7.95</v>
      </c>
      <c r="AK64" s="5">
        <v>42.39</v>
      </c>
      <c r="AL64" s="5">
        <v>24.53</v>
      </c>
      <c r="AM64" s="5">
        <v>1.29</v>
      </c>
      <c r="AN64" s="5">
        <v>17.82</v>
      </c>
      <c r="AO64" s="5">
        <v>74</v>
      </c>
      <c r="BX64" s="5">
        <v>38</v>
      </c>
      <c r="CA64" s="5">
        <v>23</v>
      </c>
    </row>
    <row r="65" spans="1:79">
      <c r="A65">
        <v>13</v>
      </c>
      <c r="B65" s="5" t="s">
        <v>76</v>
      </c>
      <c r="C65" s="5">
        <v>61.21</v>
      </c>
      <c r="D65" s="5">
        <v>19.329999999999998</v>
      </c>
      <c r="E65" s="5">
        <v>5.07</v>
      </c>
      <c r="F65" s="5">
        <v>1.86</v>
      </c>
      <c r="G65" s="5">
        <v>2.21</v>
      </c>
      <c r="H65" s="5"/>
      <c r="I65">
        <v>52.5</v>
      </c>
      <c r="J65" s="5">
        <v>198.1</v>
      </c>
      <c r="K65" s="5">
        <v>170</v>
      </c>
      <c r="L65" s="5">
        <v>0.86</v>
      </c>
      <c r="R65" s="5">
        <v>463.6</v>
      </c>
      <c r="S65" s="5"/>
      <c r="T65" s="5"/>
      <c r="U65" s="5"/>
      <c r="V65" s="5"/>
      <c r="W65" s="5">
        <v>695.3</v>
      </c>
      <c r="X65" s="5"/>
      <c r="Y65" s="5"/>
      <c r="Z65" s="5"/>
      <c r="AA65" s="5"/>
      <c r="AB65" s="5"/>
      <c r="AC65" s="5"/>
      <c r="AD65" s="5"/>
      <c r="AE65" s="5">
        <v>772.6</v>
      </c>
      <c r="AJ65" s="5">
        <v>7.95</v>
      </c>
      <c r="AK65" s="5">
        <v>42.39</v>
      </c>
      <c r="AL65" s="5">
        <v>24.53</v>
      </c>
      <c r="AM65" s="5">
        <v>1.29</v>
      </c>
      <c r="AN65" s="5">
        <v>17.82</v>
      </c>
      <c r="AO65" s="5">
        <v>111.3</v>
      </c>
      <c r="BX65" s="5">
        <v>37</v>
      </c>
      <c r="CA65" s="5">
        <v>23</v>
      </c>
    </row>
    <row r="66" spans="1:79">
      <c r="A66">
        <v>13</v>
      </c>
      <c r="B66" s="5" t="s">
        <v>77</v>
      </c>
      <c r="C66" s="5">
        <v>61.21</v>
      </c>
      <c r="D66" s="5">
        <v>19.329999999999998</v>
      </c>
      <c r="E66" s="5">
        <v>5.07</v>
      </c>
      <c r="F66" s="5">
        <v>1.86</v>
      </c>
      <c r="G66" s="5">
        <v>2.21</v>
      </c>
      <c r="H66" s="5"/>
      <c r="I66">
        <v>52.5</v>
      </c>
      <c r="J66" s="5">
        <v>283.3</v>
      </c>
      <c r="K66" s="5">
        <v>170</v>
      </c>
      <c r="L66" s="9">
        <v>0.6</v>
      </c>
      <c r="R66" s="5">
        <v>463.6</v>
      </c>
      <c r="S66" s="5"/>
      <c r="T66" s="5"/>
      <c r="U66" s="5"/>
      <c r="V66" s="5"/>
      <c r="W66" s="5">
        <v>695.3</v>
      </c>
      <c r="X66" s="5"/>
      <c r="Y66" s="5"/>
      <c r="Z66" s="5"/>
      <c r="AA66" s="5"/>
      <c r="AB66" s="5"/>
      <c r="AC66" s="5"/>
      <c r="AD66" s="5"/>
      <c r="AE66" s="5">
        <v>772.6</v>
      </c>
      <c r="AJ66" s="5">
        <v>27.39</v>
      </c>
      <c r="AK66" s="5">
        <v>38.71</v>
      </c>
      <c r="AL66" s="5">
        <v>16.46</v>
      </c>
      <c r="AM66" s="5">
        <v>1.34</v>
      </c>
      <c r="AN66" s="5">
        <v>6.21</v>
      </c>
      <c r="AO66" s="5">
        <v>0</v>
      </c>
      <c r="BX66" s="5">
        <v>27.8</v>
      </c>
      <c r="CA66" s="5">
        <v>27.5</v>
      </c>
    </row>
    <row r="67" spans="1:79">
      <c r="A67">
        <v>13</v>
      </c>
      <c r="B67" s="5" t="s">
        <v>78</v>
      </c>
      <c r="C67" s="5">
        <v>61.21</v>
      </c>
      <c r="D67" s="5">
        <v>19.329999999999998</v>
      </c>
      <c r="E67" s="5">
        <v>5.07</v>
      </c>
      <c r="F67" s="5">
        <v>1.86</v>
      </c>
      <c r="G67" s="5">
        <v>2.21</v>
      </c>
      <c r="H67" s="5"/>
      <c r="I67">
        <v>52.5</v>
      </c>
      <c r="J67" s="5">
        <v>226.6</v>
      </c>
      <c r="K67" s="5">
        <v>170</v>
      </c>
      <c r="L67" s="5">
        <v>0.75</v>
      </c>
      <c r="R67" s="5">
        <v>463.6</v>
      </c>
      <c r="S67" s="5"/>
      <c r="T67" s="5"/>
      <c r="U67" s="5"/>
      <c r="V67" s="5"/>
      <c r="W67" s="5">
        <v>695.3</v>
      </c>
      <c r="X67" s="5"/>
      <c r="Y67" s="5"/>
      <c r="Z67" s="5"/>
      <c r="AA67" s="5"/>
      <c r="AB67" s="5"/>
      <c r="AC67" s="5"/>
      <c r="AD67" s="5"/>
      <c r="AE67" s="5">
        <v>772.6</v>
      </c>
      <c r="AJ67" s="5">
        <v>27.39</v>
      </c>
      <c r="AK67" s="5">
        <v>38.71</v>
      </c>
      <c r="AL67" s="5">
        <v>16.46</v>
      </c>
      <c r="AM67" s="5">
        <v>1.34</v>
      </c>
      <c r="AN67" s="5">
        <v>6.21</v>
      </c>
      <c r="AO67" s="5">
        <v>74</v>
      </c>
      <c r="BX67" s="5">
        <v>28</v>
      </c>
      <c r="CA67" s="5">
        <v>23</v>
      </c>
    </row>
    <row r="68" spans="1:79">
      <c r="A68">
        <v>13</v>
      </c>
      <c r="B68" s="5" t="s">
        <v>79</v>
      </c>
      <c r="C68" s="5">
        <v>61.21</v>
      </c>
      <c r="D68" s="5">
        <v>19.329999999999998</v>
      </c>
      <c r="E68" s="5">
        <v>5.07</v>
      </c>
      <c r="F68" s="5">
        <v>1.86</v>
      </c>
      <c r="G68" s="5">
        <v>2.21</v>
      </c>
      <c r="H68" s="5"/>
      <c r="I68">
        <v>52.5</v>
      </c>
      <c r="J68" s="5">
        <v>198.1</v>
      </c>
      <c r="K68" s="5">
        <v>170</v>
      </c>
      <c r="L68" s="5">
        <v>0.86</v>
      </c>
      <c r="R68" s="5">
        <v>463.6</v>
      </c>
      <c r="S68" s="5"/>
      <c r="T68" s="5"/>
      <c r="U68" s="5"/>
      <c r="V68" s="5"/>
      <c r="W68" s="5">
        <v>695.3</v>
      </c>
      <c r="X68" s="5"/>
      <c r="Y68" s="5"/>
      <c r="Z68" s="5"/>
      <c r="AA68" s="5"/>
      <c r="AB68" s="5"/>
      <c r="AC68" s="5"/>
      <c r="AD68" s="5"/>
      <c r="AE68" s="5">
        <v>772.6</v>
      </c>
      <c r="AJ68" s="5">
        <v>27.39</v>
      </c>
      <c r="AK68" s="5">
        <v>38.71</v>
      </c>
      <c r="AL68" s="5">
        <v>16.46</v>
      </c>
      <c r="AM68" s="5">
        <v>1.34</v>
      </c>
      <c r="AN68" s="5">
        <v>6.21</v>
      </c>
      <c r="AO68" s="5">
        <v>111.3</v>
      </c>
      <c r="BX68" s="5">
        <v>28</v>
      </c>
      <c r="CA68" s="5">
        <v>23</v>
      </c>
    </row>
    <row r="69" spans="1:79">
      <c r="A69">
        <v>13</v>
      </c>
      <c r="B69" s="5" t="s">
        <v>80</v>
      </c>
      <c r="C69" s="5">
        <v>61.21</v>
      </c>
      <c r="D69" s="5">
        <v>19.329999999999998</v>
      </c>
      <c r="E69" s="5">
        <v>5.07</v>
      </c>
      <c r="F69" s="5">
        <v>1.86</v>
      </c>
      <c r="G69" s="5">
        <v>2.21</v>
      </c>
      <c r="H69" s="5"/>
      <c r="I69">
        <v>52.5</v>
      </c>
      <c r="J69" s="5">
        <v>283.3</v>
      </c>
      <c r="K69" s="5">
        <v>170</v>
      </c>
      <c r="L69" s="9">
        <v>0.6</v>
      </c>
      <c r="R69" s="5">
        <v>463.6</v>
      </c>
      <c r="S69" s="5"/>
      <c r="T69" s="5"/>
      <c r="U69" s="5"/>
      <c r="V69" s="5"/>
      <c r="W69" s="5">
        <v>695.3</v>
      </c>
      <c r="X69" s="5"/>
      <c r="Y69" s="5"/>
      <c r="Z69" s="5"/>
      <c r="AA69" s="5"/>
      <c r="AB69" s="5"/>
      <c r="AC69" s="5"/>
      <c r="AD69" s="5"/>
      <c r="AE69" s="5">
        <v>772.6</v>
      </c>
      <c r="AJ69" s="5">
        <v>7.86</v>
      </c>
      <c r="AK69" s="5">
        <v>40.93</v>
      </c>
      <c r="AL69" s="5">
        <v>24.79</v>
      </c>
      <c r="AM69" s="5">
        <v>1.18</v>
      </c>
      <c r="AN69" s="5">
        <v>19.16</v>
      </c>
      <c r="AO69" s="5">
        <v>0</v>
      </c>
      <c r="BX69" s="5">
        <v>27</v>
      </c>
      <c r="CA69" s="5">
        <v>28</v>
      </c>
    </row>
    <row r="70" spans="1:79">
      <c r="A70">
        <v>13</v>
      </c>
      <c r="B70" s="5" t="s">
        <v>81</v>
      </c>
      <c r="C70" s="5">
        <v>61.21</v>
      </c>
      <c r="D70" s="5">
        <v>19.329999999999998</v>
      </c>
      <c r="E70" s="5">
        <v>5.07</v>
      </c>
      <c r="F70" s="5">
        <v>1.86</v>
      </c>
      <c r="G70" s="5">
        <v>2.21</v>
      </c>
      <c r="H70" s="5"/>
      <c r="I70">
        <v>52.5</v>
      </c>
      <c r="J70" s="5">
        <v>226.6</v>
      </c>
      <c r="K70" s="5">
        <v>170</v>
      </c>
      <c r="L70" s="5">
        <v>0.75</v>
      </c>
      <c r="R70" s="5">
        <v>463.6</v>
      </c>
      <c r="S70" s="5"/>
      <c r="T70" s="5"/>
      <c r="U70" s="5"/>
      <c r="V70" s="5"/>
      <c r="W70" s="5">
        <v>695.3</v>
      </c>
      <c r="X70" s="5"/>
      <c r="Y70" s="5"/>
      <c r="Z70" s="5"/>
      <c r="AA70" s="5"/>
      <c r="AB70" s="5"/>
      <c r="AC70" s="5"/>
      <c r="AD70" s="5"/>
      <c r="AE70" s="5">
        <v>772.6</v>
      </c>
      <c r="AJ70" s="5">
        <v>7.86</v>
      </c>
      <c r="AK70" s="5">
        <v>40.93</v>
      </c>
      <c r="AL70" s="5">
        <v>24.79</v>
      </c>
      <c r="AM70" s="5">
        <v>1.18</v>
      </c>
      <c r="AN70" s="5">
        <v>19.16</v>
      </c>
      <c r="AO70" s="5">
        <v>74</v>
      </c>
      <c r="BX70" s="5">
        <v>26.8</v>
      </c>
      <c r="CA70" s="5">
        <v>24.5</v>
      </c>
    </row>
    <row r="71" spans="1:79">
      <c r="A71">
        <v>13</v>
      </c>
      <c r="B71" s="5" t="s">
        <v>82</v>
      </c>
      <c r="C71" s="5">
        <v>61.21</v>
      </c>
      <c r="D71" s="5">
        <v>19.329999999999998</v>
      </c>
      <c r="E71" s="5">
        <v>5.07</v>
      </c>
      <c r="F71" s="5">
        <v>1.86</v>
      </c>
      <c r="G71" s="5">
        <v>2.21</v>
      </c>
      <c r="H71" s="5"/>
      <c r="I71">
        <v>52.5</v>
      </c>
      <c r="J71" s="5">
        <v>198.1</v>
      </c>
      <c r="K71" s="5">
        <v>170</v>
      </c>
      <c r="L71" s="5">
        <v>0.86</v>
      </c>
      <c r="R71" s="5">
        <v>463.6</v>
      </c>
      <c r="S71" s="5"/>
      <c r="T71" s="5"/>
      <c r="U71" s="5"/>
      <c r="V71" s="5"/>
      <c r="W71" s="5">
        <v>695.3</v>
      </c>
      <c r="X71" s="5"/>
      <c r="Y71" s="5"/>
      <c r="Z71" s="5"/>
      <c r="AA71" s="5"/>
      <c r="AB71" s="5"/>
      <c r="AC71" s="5"/>
      <c r="AD71" s="5"/>
      <c r="AE71" s="5">
        <v>772.6</v>
      </c>
      <c r="AJ71" s="5">
        <v>7.86</v>
      </c>
      <c r="AK71" s="5">
        <v>40.93</v>
      </c>
      <c r="AL71" s="5">
        <v>24.79</v>
      </c>
      <c r="AM71" s="5">
        <v>1.18</v>
      </c>
      <c r="AN71" s="5">
        <v>19.16</v>
      </c>
      <c r="AO71" s="5">
        <v>111.3</v>
      </c>
      <c r="BX71" s="5">
        <v>25</v>
      </c>
      <c r="CA71" s="5">
        <v>24.5</v>
      </c>
    </row>
    <row r="72" spans="1:79">
      <c r="A72">
        <v>13</v>
      </c>
      <c r="B72" s="5" t="s">
        <v>83</v>
      </c>
      <c r="C72" s="5">
        <v>61.06</v>
      </c>
      <c r="D72" s="9">
        <v>19.899999999999999</v>
      </c>
      <c r="E72" s="5">
        <v>5.17</v>
      </c>
      <c r="F72" s="5">
        <v>1.69</v>
      </c>
      <c r="G72" s="5">
        <v>2.5499999999999998</v>
      </c>
      <c r="H72" s="5"/>
      <c r="I72">
        <v>42.5</v>
      </c>
      <c r="J72" s="5">
        <v>378</v>
      </c>
      <c r="K72" s="5">
        <v>170</v>
      </c>
      <c r="L72" s="5">
        <v>0.45</v>
      </c>
      <c r="R72" s="5">
        <v>450.2</v>
      </c>
      <c r="S72" s="5"/>
      <c r="T72" s="5"/>
      <c r="U72" s="5"/>
      <c r="V72" s="5"/>
      <c r="W72" s="5">
        <v>675.3</v>
      </c>
      <c r="X72" s="5"/>
      <c r="Y72" s="5"/>
      <c r="Z72" s="5"/>
      <c r="AA72" s="5"/>
      <c r="AB72" s="5"/>
      <c r="AC72" s="5"/>
      <c r="AD72" s="5"/>
      <c r="AE72" s="5">
        <v>750.3</v>
      </c>
      <c r="AJ72" s="5">
        <v>7.95</v>
      </c>
      <c r="AK72" s="5">
        <v>42.39</v>
      </c>
      <c r="AL72" s="5">
        <v>24.53</v>
      </c>
      <c r="AM72" s="5">
        <v>1.29</v>
      </c>
      <c r="AN72" s="5">
        <v>17.82</v>
      </c>
      <c r="AO72" s="5">
        <v>0</v>
      </c>
      <c r="BX72" s="5">
        <v>12</v>
      </c>
      <c r="CA72" s="5">
        <v>46.2</v>
      </c>
    </row>
    <row r="73" spans="1:79">
      <c r="A73">
        <v>13</v>
      </c>
      <c r="B73" s="5" t="s">
        <v>84</v>
      </c>
      <c r="C73" s="5">
        <v>61.06</v>
      </c>
      <c r="D73" s="9">
        <v>19.899999999999999</v>
      </c>
      <c r="E73" s="5">
        <v>5.17</v>
      </c>
      <c r="F73" s="5">
        <v>1.69</v>
      </c>
      <c r="G73" s="5">
        <v>2.5499999999999998</v>
      </c>
      <c r="H73" s="5"/>
      <c r="I73">
        <v>42.5</v>
      </c>
      <c r="J73" s="5">
        <v>302.39999999999998</v>
      </c>
      <c r="K73" s="5">
        <v>170</v>
      </c>
      <c r="L73" s="5">
        <v>0.56000000000000005</v>
      </c>
      <c r="R73" s="5">
        <v>450.2</v>
      </c>
      <c r="S73" s="5"/>
      <c r="T73" s="5"/>
      <c r="U73" s="5"/>
      <c r="V73" s="5"/>
      <c r="W73" s="5">
        <v>675.3</v>
      </c>
      <c r="X73" s="5"/>
      <c r="Y73" s="5"/>
      <c r="Z73" s="5"/>
      <c r="AA73" s="5"/>
      <c r="AB73" s="5"/>
      <c r="AC73" s="5"/>
      <c r="AD73" s="5"/>
      <c r="AE73" s="5">
        <v>750.3</v>
      </c>
      <c r="AJ73" s="5">
        <v>7.95</v>
      </c>
      <c r="AK73" s="5">
        <v>42.39</v>
      </c>
      <c r="AL73" s="5">
        <v>24.53</v>
      </c>
      <c r="AM73" s="5">
        <v>1.29</v>
      </c>
      <c r="AN73" s="5">
        <v>17.82</v>
      </c>
      <c r="AO73" s="5">
        <v>99.4</v>
      </c>
      <c r="BX73" s="5">
        <v>12.5</v>
      </c>
      <c r="CA73" s="5">
        <v>39.799999999999997</v>
      </c>
    </row>
    <row r="74" spans="1:79">
      <c r="A74">
        <v>13</v>
      </c>
      <c r="B74" s="5" t="s">
        <v>85</v>
      </c>
      <c r="C74" s="5">
        <v>61.06</v>
      </c>
      <c r="D74" s="9">
        <v>19.899999999999999</v>
      </c>
      <c r="E74" s="5">
        <v>5.17</v>
      </c>
      <c r="F74" s="5">
        <v>1.69</v>
      </c>
      <c r="G74" s="5">
        <v>2.5499999999999998</v>
      </c>
      <c r="H74" s="5"/>
      <c r="I74">
        <v>42.5</v>
      </c>
      <c r="J74" s="5">
        <v>264.3</v>
      </c>
      <c r="K74" s="5">
        <v>170</v>
      </c>
      <c r="L74" s="5">
        <v>0.64</v>
      </c>
      <c r="R74" s="5">
        <v>450.2</v>
      </c>
      <c r="S74" s="5"/>
      <c r="T74" s="5"/>
      <c r="U74" s="5"/>
      <c r="V74" s="5"/>
      <c r="W74" s="5">
        <v>675.3</v>
      </c>
      <c r="X74" s="5"/>
      <c r="Y74" s="5"/>
      <c r="Z74" s="5"/>
      <c r="AA74" s="5"/>
      <c r="AB74" s="5"/>
      <c r="AC74" s="5"/>
      <c r="AD74" s="5"/>
      <c r="AE74" s="5">
        <v>750.3</v>
      </c>
      <c r="AJ74" s="5">
        <v>7.95</v>
      </c>
      <c r="AK74" s="5">
        <v>42.39</v>
      </c>
      <c r="AL74" s="5">
        <v>24.53</v>
      </c>
      <c r="AM74" s="5">
        <v>1.29</v>
      </c>
      <c r="AN74" s="5">
        <v>17.82</v>
      </c>
      <c r="AO74" s="5">
        <v>149.1</v>
      </c>
      <c r="BX74" s="5">
        <v>11.7</v>
      </c>
      <c r="CA74" s="5">
        <v>32</v>
      </c>
    </row>
    <row r="75" spans="1:79">
      <c r="A75">
        <v>13</v>
      </c>
      <c r="B75" s="5" t="s">
        <v>86</v>
      </c>
      <c r="C75" s="5">
        <v>61.06</v>
      </c>
      <c r="D75" s="9">
        <v>19.899999999999999</v>
      </c>
      <c r="E75" s="5">
        <v>5.17</v>
      </c>
      <c r="F75" s="5">
        <v>1.69</v>
      </c>
      <c r="G75" s="5">
        <v>2.5499999999999998</v>
      </c>
      <c r="H75" s="5"/>
      <c r="I75">
        <v>42.5</v>
      </c>
      <c r="J75" s="5">
        <v>378</v>
      </c>
      <c r="K75" s="5">
        <v>170</v>
      </c>
      <c r="L75" s="5">
        <v>0.45</v>
      </c>
      <c r="R75" s="5">
        <v>450.2</v>
      </c>
      <c r="S75" s="5"/>
      <c r="T75" s="5"/>
      <c r="U75" s="5"/>
      <c r="V75" s="5"/>
      <c r="W75" s="5">
        <v>675.3</v>
      </c>
      <c r="X75" s="5"/>
      <c r="Y75" s="5"/>
      <c r="Z75" s="5"/>
      <c r="AA75" s="5"/>
      <c r="AB75" s="5"/>
      <c r="AC75" s="5"/>
      <c r="AD75" s="5"/>
      <c r="AE75" s="5">
        <v>750.3</v>
      </c>
      <c r="AJ75" s="5">
        <v>27.39</v>
      </c>
      <c r="AK75" s="5">
        <v>38.71</v>
      </c>
      <c r="AL75" s="5">
        <v>16.46</v>
      </c>
      <c r="AM75" s="5">
        <v>1.34</v>
      </c>
      <c r="AN75" s="5">
        <v>6.21</v>
      </c>
      <c r="AO75" s="5">
        <v>0</v>
      </c>
      <c r="BX75" s="5">
        <v>12</v>
      </c>
      <c r="CA75" s="5">
        <v>46.2</v>
      </c>
    </row>
    <row r="76" spans="1:79">
      <c r="A76">
        <v>13</v>
      </c>
      <c r="B76" s="5" t="s">
        <v>87</v>
      </c>
      <c r="C76" s="5">
        <v>61.06</v>
      </c>
      <c r="D76" s="9">
        <v>19.899999999999999</v>
      </c>
      <c r="E76" s="5">
        <v>5.17</v>
      </c>
      <c r="F76" s="5">
        <v>1.69</v>
      </c>
      <c r="G76" s="5">
        <v>2.5499999999999998</v>
      </c>
      <c r="H76" s="5"/>
      <c r="I76">
        <v>42.5</v>
      </c>
      <c r="J76" s="5">
        <v>302.39999999999998</v>
      </c>
      <c r="K76" s="5">
        <v>170</v>
      </c>
      <c r="L76" s="5">
        <v>0.56000000000000005</v>
      </c>
      <c r="R76" s="5">
        <v>450.2</v>
      </c>
      <c r="S76" s="5"/>
      <c r="T76" s="5"/>
      <c r="U76" s="5"/>
      <c r="V76" s="5"/>
      <c r="W76" s="5">
        <v>675.3</v>
      </c>
      <c r="X76" s="5"/>
      <c r="Y76" s="5"/>
      <c r="Z76" s="5"/>
      <c r="AA76" s="5"/>
      <c r="AB76" s="5"/>
      <c r="AC76" s="5"/>
      <c r="AD76" s="5"/>
      <c r="AE76" s="5">
        <v>750.3</v>
      </c>
      <c r="AJ76" s="5">
        <v>27.39</v>
      </c>
      <c r="AK76" s="5">
        <v>38.71</v>
      </c>
      <c r="AL76" s="5">
        <v>16.46</v>
      </c>
      <c r="AM76" s="5">
        <v>1.34</v>
      </c>
      <c r="AN76" s="5">
        <v>6.21</v>
      </c>
      <c r="AO76" s="5">
        <v>99.4</v>
      </c>
      <c r="BX76" s="5">
        <v>12</v>
      </c>
      <c r="CA76" s="5">
        <v>39.700000000000003</v>
      </c>
    </row>
    <row r="77" spans="1:79">
      <c r="A77">
        <v>13</v>
      </c>
      <c r="B77" s="5" t="s">
        <v>88</v>
      </c>
      <c r="C77" s="5">
        <v>61.06</v>
      </c>
      <c r="D77" s="9">
        <v>19.899999999999999</v>
      </c>
      <c r="E77" s="5">
        <v>5.17</v>
      </c>
      <c r="F77" s="5">
        <v>1.69</v>
      </c>
      <c r="G77" s="5">
        <v>2.5499999999999998</v>
      </c>
      <c r="H77" s="5"/>
      <c r="I77">
        <v>42.5</v>
      </c>
      <c r="J77" s="5">
        <v>264.3</v>
      </c>
      <c r="K77" s="5">
        <v>170</v>
      </c>
      <c r="L77" s="5">
        <v>0.64</v>
      </c>
      <c r="R77" s="5">
        <v>450.2</v>
      </c>
      <c r="S77" s="5"/>
      <c r="T77" s="5"/>
      <c r="U77" s="5"/>
      <c r="V77" s="5"/>
      <c r="W77" s="5">
        <v>675.3</v>
      </c>
      <c r="X77" s="5"/>
      <c r="Y77" s="5"/>
      <c r="Z77" s="5"/>
      <c r="AA77" s="5"/>
      <c r="AB77" s="5"/>
      <c r="AC77" s="5"/>
      <c r="AD77" s="5"/>
      <c r="AE77" s="5">
        <v>750.3</v>
      </c>
      <c r="AJ77" s="5">
        <v>27.39</v>
      </c>
      <c r="AK77" s="5">
        <v>38.71</v>
      </c>
      <c r="AL77" s="5">
        <v>16.46</v>
      </c>
      <c r="AM77" s="5">
        <v>1.34</v>
      </c>
      <c r="AN77" s="5">
        <v>6.21</v>
      </c>
      <c r="AO77" s="5">
        <v>149.1</v>
      </c>
      <c r="BX77" s="5">
        <v>9</v>
      </c>
      <c r="CA77" s="5">
        <v>38</v>
      </c>
    </row>
    <row r="78" spans="1:79">
      <c r="A78">
        <v>13</v>
      </c>
      <c r="B78" s="5" t="s">
        <v>89</v>
      </c>
      <c r="C78" s="5">
        <v>61.06</v>
      </c>
      <c r="D78" s="9">
        <v>19.899999999999999</v>
      </c>
      <c r="E78" s="5">
        <v>5.17</v>
      </c>
      <c r="F78" s="5">
        <v>1.69</v>
      </c>
      <c r="G78" s="5">
        <v>2.5499999999999998</v>
      </c>
      <c r="H78" s="5"/>
      <c r="I78">
        <v>42.5</v>
      </c>
      <c r="J78" s="5">
        <v>378</v>
      </c>
      <c r="K78" s="5">
        <v>170</v>
      </c>
      <c r="L78" s="5">
        <v>0.45</v>
      </c>
      <c r="R78" s="5">
        <v>450.2</v>
      </c>
      <c r="S78" s="5"/>
      <c r="T78" s="5"/>
      <c r="U78" s="5"/>
      <c r="V78" s="5"/>
      <c r="W78" s="5">
        <v>675.3</v>
      </c>
      <c r="X78" s="5"/>
      <c r="Y78" s="5"/>
      <c r="Z78" s="5"/>
      <c r="AA78" s="5"/>
      <c r="AB78" s="5"/>
      <c r="AC78" s="5"/>
      <c r="AD78" s="5"/>
      <c r="AE78" s="5">
        <v>750.3</v>
      </c>
      <c r="AJ78" s="5">
        <v>7.86</v>
      </c>
      <c r="AK78" s="5">
        <v>40.93</v>
      </c>
      <c r="AL78" s="5">
        <v>24.79</v>
      </c>
      <c r="AM78" s="5">
        <v>1.18</v>
      </c>
      <c r="AN78" s="5">
        <v>19.16</v>
      </c>
      <c r="AO78" s="5">
        <v>0</v>
      </c>
      <c r="BX78" s="5">
        <v>12</v>
      </c>
      <c r="CA78" s="5">
        <v>46.2</v>
      </c>
    </row>
    <row r="79" spans="1:79">
      <c r="A79">
        <v>13</v>
      </c>
      <c r="B79" s="5" t="s">
        <v>90</v>
      </c>
      <c r="C79" s="5">
        <v>61.06</v>
      </c>
      <c r="D79" s="9">
        <v>19.899999999999999</v>
      </c>
      <c r="E79" s="5">
        <v>5.17</v>
      </c>
      <c r="F79" s="5">
        <v>1.69</v>
      </c>
      <c r="G79" s="5">
        <v>2.5499999999999998</v>
      </c>
      <c r="H79" s="5"/>
      <c r="I79">
        <v>42.5</v>
      </c>
      <c r="J79" s="5">
        <v>302.39999999999998</v>
      </c>
      <c r="K79" s="5">
        <v>170</v>
      </c>
      <c r="L79" s="5">
        <v>0.56000000000000005</v>
      </c>
      <c r="R79" s="5">
        <v>450.2</v>
      </c>
      <c r="S79" s="5"/>
      <c r="T79" s="5"/>
      <c r="U79" s="5"/>
      <c r="V79" s="5"/>
      <c r="W79" s="5">
        <v>675.3</v>
      </c>
      <c r="X79" s="5"/>
      <c r="Y79" s="5"/>
      <c r="Z79" s="5"/>
      <c r="AA79" s="5"/>
      <c r="AB79" s="5"/>
      <c r="AC79" s="5"/>
      <c r="AD79" s="5"/>
      <c r="AE79" s="5">
        <v>750.3</v>
      </c>
      <c r="AJ79" s="5">
        <v>7.86</v>
      </c>
      <c r="AK79" s="5">
        <v>40.93</v>
      </c>
      <c r="AL79" s="5">
        <v>24.79</v>
      </c>
      <c r="AM79" s="5">
        <v>1.18</v>
      </c>
      <c r="AN79" s="5">
        <v>19.16</v>
      </c>
      <c r="AO79" s="5">
        <v>99.4</v>
      </c>
      <c r="BX79" s="5">
        <v>13.8</v>
      </c>
      <c r="CA79" s="5">
        <v>41.7</v>
      </c>
    </row>
    <row r="80" spans="1:79">
      <c r="A80">
        <v>13</v>
      </c>
      <c r="B80" s="5" t="s">
        <v>91</v>
      </c>
      <c r="C80" s="5">
        <v>61.06</v>
      </c>
      <c r="D80" s="9">
        <v>19.899999999999999</v>
      </c>
      <c r="E80" s="5">
        <v>5.17</v>
      </c>
      <c r="F80" s="5">
        <v>1.69</v>
      </c>
      <c r="G80" s="5">
        <v>2.5499999999999998</v>
      </c>
      <c r="H80" s="5"/>
      <c r="I80">
        <v>42.5</v>
      </c>
      <c r="J80" s="5">
        <v>264.3</v>
      </c>
      <c r="K80" s="5">
        <v>170</v>
      </c>
      <c r="L80" s="5">
        <v>0.64</v>
      </c>
      <c r="R80" s="5">
        <v>450.2</v>
      </c>
      <c r="S80" s="5"/>
      <c r="T80" s="5"/>
      <c r="U80" s="5"/>
      <c r="V80" s="5"/>
      <c r="W80" s="5">
        <v>675.3</v>
      </c>
      <c r="X80" s="5"/>
      <c r="Y80" s="5"/>
      <c r="Z80" s="5"/>
      <c r="AA80" s="5"/>
      <c r="AB80" s="5"/>
      <c r="AC80" s="5"/>
      <c r="AD80" s="5"/>
      <c r="AE80" s="5">
        <v>750.3</v>
      </c>
      <c r="AJ80" s="5">
        <v>7.86</v>
      </c>
      <c r="AK80" s="5">
        <v>40.93</v>
      </c>
      <c r="AL80" s="5">
        <v>24.79</v>
      </c>
      <c r="AM80" s="5">
        <v>1.18</v>
      </c>
      <c r="AN80" s="5">
        <v>19.16</v>
      </c>
      <c r="AO80" s="5">
        <v>149.1</v>
      </c>
      <c r="BX80" s="5">
        <v>14</v>
      </c>
      <c r="CA80" s="5">
        <v>40</v>
      </c>
    </row>
    <row r="81" spans="1:81">
      <c r="A81">
        <v>13</v>
      </c>
      <c r="B81" s="5" t="s">
        <v>92</v>
      </c>
      <c r="C81" s="5">
        <v>61.21</v>
      </c>
      <c r="D81" s="5">
        <v>19.329999999999998</v>
      </c>
      <c r="E81" s="5">
        <v>5.07</v>
      </c>
      <c r="F81" s="5">
        <v>1.86</v>
      </c>
      <c r="G81" s="5">
        <v>2.21</v>
      </c>
      <c r="H81" s="5"/>
      <c r="I81">
        <v>52.5</v>
      </c>
      <c r="J81" s="5">
        <v>283.3</v>
      </c>
      <c r="K81" s="5">
        <v>170</v>
      </c>
      <c r="L81" s="9">
        <v>0.6</v>
      </c>
      <c r="R81" s="5">
        <v>463.6</v>
      </c>
      <c r="S81" s="5"/>
      <c r="T81" s="5"/>
      <c r="U81" s="5"/>
      <c r="V81" s="5"/>
      <c r="W81" s="5">
        <v>695.3</v>
      </c>
      <c r="X81" s="5"/>
      <c r="Y81" s="5"/>
      <c r="Z81" s="5"/>
      <c r="AA81" s="5"/>
      <c r="AB81" s="5"/>
      <c r="AC81" s="5"/>
      <c r="AD81" s="5"/>
      <c r="AE81" s="5">
        <v>772.6</v>
      </c>
      <c r="AJ81" s="5">
        <v>7.95</v>
      </c>
      <c r="AK81" s="5">
        <v>42.39</v>
      </c>
      <c r="AL81" s="5">
        <v>24.53</v>
      </c>
      <c r="AM81" s="5">
        <v>1.29</v>
      </c>
      <c r="AN81" s="5">
        <v>17.82</v>
      </c>
      <c r="AO81" s="5">
        <v>0</v>
      </c>
      <c r="BX81" s="5">
        <v>21</v>
      </c>
      <c r="CA81" s="5">
        <v>32</v>
      </c>
    </row>
    <row r="82" spans="1:81">
      <c r="A82">
        <v>13</v>
      </c>
      <c r="B82" s="5" t="s">
        <v>93</v>
      </c>
      <c r="C82" s="5">
        <v>61.21</v>
      </c>
      <c r="D82" s="5">
        <v>19.329999999999998</v>
      </c>
      <c r="E82" s="5">
        <v>5.07</v>
      </c>
      <c r="F82" s="5">
        <v>1.86</v>
      </c>
      <c r="G82" s="5">
        <v>2.21</v>
      </c>
      <c r="H82" s="5"/>
      <c r="I82">
        <v>52.5</v>
      </c>
      <c r="J82" s="5">
        <v>226.6</v>
      </c>
      <c r="K82" s="5">
        <v>170</v>
      </c>
      <c r="L82" s="5">
        <v>0.75</v>
      </c>
      <c r="R82" s="5">
        <v>463.6</v>
      </c>
      <c r="S82" s="5"/>
      <c r="T82" s="5"/>
      <c r="U82" s="5"/>
      <c r="V82" s="5"/>
      <c r="W82" s="5">
        <v>695.3</v>
      </c>
      <c r="X82" s="5"/>
      <c r="Y82" s="5"/>
      <c r="Z82" s="5"/>
      <c r="AA82" s="5"/>
      <c r="AB82" s="5"/>
      <c r="AC82" s="5"/>
      <c r="AD82" s="5"/>
      <c r="AE82" s="5">
        <v>772.6</v>
      </c>
      <c r="AJ82" s="5">
        <v>7.95</v>
      </c>
      <c r="AK82" s="5">
        <v>42.39</v>
      </c>
      <c r="AL82" s="5">
        <v>24.53</v>
      </c>
      <c r="AM82" s="5">
        <v>1.29</v>
      </c>
      <c r="AN82" s="5">
        <v>17.82</v>
      </c>
      <c r="AO82" s="5">
        <v>99.4</v>
      </c>
      <c r="BX82" s="5">
        <v>21.3</v>
      </c>
      <c r="CA82" s="5">
        <v>28.3</v>
      </c>
    </row>
    <row r="83" spans="1:81">
      <c r="A83">
        <v>13</v>
      </c>
      <c r="B83" s="5" t="s">
        <v>94</v>
      </c>
      <c r="C83" s="5">
        <v>61.21</v>
      </c>
      <c r="D83" s="5">
        <v>19.329999999999998</v>
      </c>
      <c r="E83" s="5">
        <v>5.07</v>
      </c>
      <c r="F83" s="5">
        <v>1.86</v>
      </c>
      <c r="G83" s="5">
        <v>2.21</v>
      </c>
      <c r="H83" s="5"/>
      <c r="I83">
        <v>52.5</v>
      </c>
      <c r="J83" s="5">
        <v>198.1</v>
      </c>
      <c r="K83" s="5">
        <v>170</v>
      </c>
      <c r="L83" s="5">
        <v>0.86</v>
      </c>
      <c r="R83" s="5">
        <v>463.6</v>
      </c>
      <c r="S83" s="5"/>
      <c r="T83" s="5"/>
      <c r="U83" s="5"/>
      <c r="V83" s="5"/>
      <c r="W83" s="5">
        <v>695.3</v>
      </c>
      <c r="X83" s="5"/>
      <c r="Y83" s="5"/>
      <c r="Z83" s="5"/>
      <c r="AA83" s="5"/>
      <c r="AB83" s="5"/>
      <c r="AC83" s="5"/>
      <c r="AD83" s="5"/>
      <c r="AE83" s="5">
        <v>772.6</v>
      </c>
      <c r="AJ83" s="5">
        <v>7.95</v>
      </c>
      <c r="AK83" s="5">
        <v>42.39</v>
      </c>
      <c r="AL83" s="5">
        <v>24.53</v>
      </c>
      <c r="AM83" s="5">
        <v>1.29</v>
      </c>
      <c r="AN83" s="5">
        <v>17.82</v>
      </c>
      <c r="AO83" s="5">
        <v>149.1</v>
      </c>
      <c r="BX83" s="5">
        <v>21.5</v>
      </c>
      <c r="CA83" s="5">
        <v>23</v>
      </c>
    </row>
    <row r="84" spans="1:81">
      <c r="A84">
        <v>13</v>
      </c>
      <c r="B84" s="5" t="s">
        <v>95</v>
      </c>
      <c r="C84" s="5">
        <v>61.21</v>
      </c>
      <c r="D84" s="5">
        <v>19.329999999999998</v>
      </c>
      <c r="E84" s="5">
        <v>5.07</v>
      </c>
      <c r="F84" s="5">
        <v>1.86</v>
      </c>
      <c r="G84" s="5">
        <v>2.21</v>
      </c>
      <c r="H84" s="5"/>
      <c r="I84">
        <v>52.5</v>
      </c>
      <c r="J84" s="5">
        <v>283.3</v>
      </c>
      <c r="K84" s="5">
        <v>170</v>
      </c>
      <c r="L84" s="9">
        <v>0.6</v>
      </c>
      <c r="R84" s="5">
        <v>463.6</v>
      </c>
      <c r="S84" s="5"/>
      <c r="T84" s="5"/>
      <c r="U84" s="5"/>
      <c r="V84" s="5"/>
      <c r="W84" s="5">
        <v>695.3</v>
      </c>
      <c r="X84" s="5"/>
      <c r="Y84" s="5"/>
      <c r="Z84" s="5"/>
      <c r="AA84" s="5"/>
      <c r="AB84" s="5"/>
      <c r="AC84" s="5"/>
      <c r="AD84" s="5"/>
      <c r="AE84" s="5">
        <v>772.6</v>
      </c>
      <c r="AJ84" s="5">
        <v>27.39</v>
      </c>
      <c r="AK84" s="5">
        <v>38.71</v>
      </c>
      <c r="AL84" s="5">
        <v>16.46</v>
      </c>
      <c r="AM84" s="5">
        <v>1.34</v>
      </c>
      <c r="AN84" s="5">
        <v>6.21</v>
      </c>
      <c r="AO84" s="5">
        <v>0</v>
      </c>
      <c r="BX84" s="5">
        <v>21.5</v>
      </c>
      <c r="CA84" s="5">
        <v>32</v>
      </c>
    </row>
    <row r="85" spans="1:81">
      <c r="A85">
        <v>13</v>
      </c>
      <c r="B85" s="5" t="s">
        <v>96</v>
      </c>
      <c r="C85" s="5">
        <v>61.21</v>
      </c>
      <c r="D85" s="5">
        <v>19.329999999999998</v>
      </c>
      <c r="E85" s="5">
        <v>5.07</v>
      </c>
      <c r="F85" s="5">
        <v>1.86</v>
      </c>
      <c r="G85" s="5">
        <v>2.21</v>
      </c>
      <c r="H85" s="5"/>
      <c r="I85">
        <v>52.5</v>
      </c>
      <c r="J85" s="5">
        <v>226.6</v>
      </c>
      <c r="K85" s="5">
        <v>170</v>
      </c>
      <c r="L85" s="5">
        <v>0.75</v>
      </c>
      <c r="R85" s="5">
        <v>463.6</v>
      </c>
      <c r="S85" s="5"/>
      <c r="T85" s="5"/>
      <c r="U85" s="5"/>
      <c r="V85" s="5"/>
      <c r="W85" s="5">
        <v>695.3</v>
      </c>
      <c r="X85" s="5"/>
      <c r="Y85" s="5"/>
      <c r="Z85" s="5"/>
      <c r="AA85" s="5"/>
      <c r="AB85" s="5"/>
      <c r="AC85" s="5"/>
      <c r="AD85" s="5"/>
      <c r="AE85" s="5">
        <v>772.6</v>
      </c>
      <c r="AJ85" s="5">
        <v>27.39</v>
      </c>
      <c r="AK85" s="5">
        <v>38.71</v>
      </c>
      <c r="AL85" s="5">
        <v>16.46</v>
      </c>
      <c r="AM85" s="5">
        <v>1.34</v>
      </c>
      <c r="AN85" s="5">
        <v>6.21</v>
      </c>
      <c r="AO85" s="5">
        <v>99.4</v>
      </c>
      <c r="BX85" s="5">
        <v>24.1</v>
      </c>
      <c r="CA85" s="5">
        <v>36.5</v>
      </c>
    </row>
    <row r="86" spans="1:81">
      <c r="A86">
        <v>13</v>
      </c>
      <c r="B86" s="5" t="s">
        <v>97</v>
      </c>
      <c r="C86" s="5">
        <v>61.21</v>
      </c>
      <c r="D86" s="5">
        <v>19.329999999999998</v>
      </c>
      <c r="E86" s="5">
        <v>5.07</v>
      </c>
      <c r="F86" s="5">
        <v>1.86</v>
      </c>
      <c r="G86" s="5">
        <v>2.21</v>
      </c>
      <c r="H86" s="5"/>
      <c r="I86">
        <v>52.5</v>
      </c>
      <c r="J86" s="5">
        <v>198.1</v>
      </c>
      <c r="K86" s="5">
        <v>170</v>
      </c>
      <c r="L86" s="5">
        <v>0.86</v>
      </c>
      <c r="R86" s="5">
        <v>463.6</v>
      </c>
      <c r="S86" s="5"/>
      <c r="T86" s="5"/>
      <c r="U86" s="5"/>
      <c r="V86" s="5"/>
      <c r="W86" s="5">
        <v>695.3</v>
      </c>
      <c r="X86" s="5"/>
      <c r="Y86" s="5"/>
      <c r="Z86" s="5"/>
      <c r="AA86" s="5"/>
      <c r="AB86" s="5"/>
      <c r="AC86" s="5"/>
      <c r="AD86" s="5"/>
      <c r="AE86" s="5">
        <v>772.6</v>
      </c>
      <c r="AJ86" s="5">
        <v>27.39</v>
      </c>
      <c r="AK86" s="5">
        <v>38.71</v>
      </c>
      <c r="AL86" s="5">
        <v>16.46</v>
      </c>
      <c r="AM86" s="5">
        <v>1.34</v>
      </c>
      <c r="AN86" s="5">
        <v>6.21</v>
      </c>
      <c r="AO86" s="5">
        <v>149.1</v>
      </c>
      <c r="BX86" s="5">
        <v>21.5</v>
      </c>
      <c r="CA86" s="5">
        <v>36.4</v>
      </c>
    </row>
    <row r="87" spans="1:81">
      <c r="A87">
        <v>13</v>
      </c>
      <c r="B87" s="5" t="s">
        <v>98</v>
      </c>
      <c r="C87" s="5">
        <v>61.21</v>
      </c>
      <c r="D87" s="5">
        <v>19.329999999999998</v>
      </c>
      <c r="E87" s="5">
        <v>5.07</v>
      </c>
      <c r="F87" s="5">
        <v>1.86</v>
      </c>
      <c r="G87" s="5">
        <v>2.21</v>
      </c>
      <c r="H87" s="5"/>
      <c r="I87">
        <v>52.5</v>
      </c>
      <c r="J87" s="5">
        <v>283.3</v>
      </c>
      <c r="K87" s="5">
        <v>170</v>
      </c>
      <c r="L87" s="9">
        <v>0.6</v>
      </c>
      <c r="R87" s="5">
        <v>463.6</v>
      </c>
      <c r="S87" s="5"/>
      <c r="T87" s="5"/>
      <c r="U87" s="5"/>
      <c r="V87" s="5"/>
      <c r="W87" s="5">
        <v>695.3</v>
      </c>
      <c r="X87" s="5"/>
      <c r="Y87" s="5"/>
      <c r="Z87" s="5"/>
      <c r="AA87" s="5"/>
      <c r="AB87" s="5"/>
      <c r="AC87" s="5"/>
      <c r="AD87" s="5"/>
      <c r="AE87" s="5">
        <v>772.6</v>
      </c>
      <c r="AJ87" s="5">
        <v>7.86</v>
      </c>
      <c r="AK87" s="5">
        <v>40.93</v>
      </c>
      <c r="AL87" s="5">
        <v>24.79</v>
      </c>
      <c r="AM87" s="5">
        <v>1.18</v>
      </c>
      <c r="AN87" s="5">
        <v>19.16</v>
      </c>
      <c r="AO87" s="5">
        <v>0</v>
      </c>
      <c r="BX87" s="5">
        <v>21.8</v>
      </c>
      <c r="CA87" s="5">
        <v>32</v>
      </c>
    </row>
    <row r="88" spans="1:81">
      <c r="A88">
        <v>13</v>
      </c>
      <c r="B88" s="5" t="s">
        <v>99</v>
      </c>
      <c r="C88" s="5">
        <v>61.21</v>
      </c>
      <c r="D88" s="5">
        <v>19.329999999999998</v>
      </c>
      <c r="E88" s="5">
        <v>5.07</v>
      </c>
      <c r="F88" s="5">
        <v>1.86</v>
      </c>
      <c r="G88" s="5">
        <v>2.21</v>
      </c>
      <c r="H88" s="5"/>
      <c r="I88">
        <v>52.5</v>
      </c>
      <c r="J88" s="5">
        <v>226.6</v>
      </c>
      <c r="K88" s="5">
        <v>170</v>
      </c>
      <c r="L88" s="5">
        <v>0.75</v>
      </c>
      <c r="R88" s="5">
        <v>463.6</v>
      </c>
      <c r="S88" s="5"/>
      <c r="T88" s="5"/>
      <c r="U88" s="5"/>
      <c r="V88" s="5"/>
      <c r="W88" s="5">
        <v>695.3</v>
      </c>
      <c r="X88" s="5"/>
      <c r="Y88" s="5"/>
      <c r="Z88" s="5"/>
      <c r="AA88" s="5"/>
      <c r="AB88" s="5"/>
      <c r="AC88" s="5"/>
      <c r="AD88" s="5"/>
      <c r="AE88" s="5">
        <v>772.6</v>
      </c>
      <c r="AJ88" s="5">
        <v>7.86</v>
      </c>
      <c r="AK88" s="5">
        <v>40.93</v>
      </c>
      <c r="AL88" s="5">
        <v>24.79</v>
      </c>
      <c r="AM88" s="5">
        <v>1.18</v>
      </c>
      <c r="AN88" s="5">
        <v>19.16</v>
      </c>
      <c r="AO88" s="5">
        <v>99.4</v>
      </c>
      <c r="BX88" s="5">
        <v>21.8</v>
      </c>
      <c r="CA88" s="5">
        <v>36.799999999999997</v>
      </c>
    </row>
    <row r="89" spans="1:81">
      <c r="A89">
        <v>13</v>
      </c>
      <c r="B89" s="5" t="s">
        <v>100</v>
      </c>
      <c r="C89" s="5">
        <v>61.21</v>
      </c>
      <c r="D89" s="5">
        <v>19.329999999999998</v>
      </c>
      <c r="E89" s="5">
        <v>5.07</v>
      </c>
      <c r="F89" s="5">
        <v>1.86</v>
      </c>
      <c r="G89" s="5">
        <v>2.21</v>
      </c>
      <c r="H89" s="5"/>
      <c r="I89">
        <v>52.5</v>
      </c>
      <c r="J89" s="5">
        <v>198.1</v>
      </c>
      <c r="K89" s="5">
        <v>170</v>
      </c>
      <c r="L89" s="5">
        <v>0.86</v>
      </c>
      <c r="R89" s="5">
        <v>463.6</v>
      </c>
      <c r="S89" s="5"/>
      <c r="T89" s="5"/>
      <c r="U89" s="5"/>
      <c r="V89" s="5"/>
      <c r="W89" s="5">
        <v>695.3</v>
      </c>
      <c r="X89" s="5"/>
      <c r="Y89" s="5"/>
      <c r="Z89" s="5"/>
      <c r="AA89" s="5"/>
      <c r="AB89" s="5"/>
      <c r="AC89" s="5"/>
      <c r="AD89" s="5"/>
      <c r="AE89" s="5">
        <v>772.6</v>
      </c>
      <c r="AJ89" s="5">
        <v>7.86</v>
      </c>
      <c r="AK89" s="5">
        <v>40.93</v>
      </c>
      <c r="AL89" s="5">
        <v>24.79</v>
      </c>
      <c r="AM89" s="5">
        <v>1.18</v>
      </c>
      <c r="AN89" s="5">
        <v>19.16</v>
      </c>
      <c r="AO89" s="5">
        <v>149.1</v>
      </c>
      <c r="BX89" s="5">
        <v>22</v>
      </c>
      <c r="CA89" s="5">
        <v>36.6</v>
      </c>
    </row>
    <row r="90" spans="1:81" ht="129.6">
      <c r="A90" s="5">
        <v>19</v>
      </c>
      <c r="B90" s="5" t="s">
        <v>101</v>
      </c>
      <c r="C90" s="13">
        <v>63</v>
      </c>
      <c r="D90" s="13">
        <v>21</v>
      </c>
      <c r="E90" s="5">
        <v>3.61</v>
      </c>
      <c r="F90" s="5">
        <v>3.26</v>
      </c>
      <c r="G90" s="5">
        <v>3.47</v>
      </c>
      <c r="H90" s="5"/>
      <c r="J90" s="5">
        <v>480</v>
      </c>
      <c r="K90" s="5">
        <f t="shared" ref="K90:K102" si="1">J90*L90</f>
        <v>192</v>
      </c>
      <c r="L90" s="5">
        <v>0.4</v>
      </c>
      <c r="Y90" s="5">
        <v>1066</v>
      </c>
      <c r="AE90" s="5">
        <v>661</v>
      </c>
      <c r="AJ90" s="5">
        <v>7.32</v>
      </c>
      <c r="AK90" s="5">
        <v>58.4</v>
      </c>
      <c r="AL90" s="5">
        <v>23.8</v>
      </c>
      <c r="AM90" s="5">
        <v>1.1100000000000001</v>
      </c>
      <c r="AN90" s="5">
        <v>4.1900000000000004</v>
      </c>
      <c r="AO90" s="5">
        <v>0</v>
      </c>
      <c r="BJ90">
        <v>0</v>
      </c>
      <c r="BR90">
        <v>9.9</v>
      </c>
      <c r="BX90" s="5">
        <v>10.7</v>
      </c>
      <c r="BZ90" s="5">
        <v>4230</v>
      </c>
      <c r="CA90" s="5">
        <v>55.5</v>
      </c>
      <c r="CB90" s="25" t="s">
        <v>102</v>
      </c>
      <c r="CC90" s="19" t="s">
        <v>102</v>
      </c>
    </row>
    <row r="91" spans="1:81">
      <c r="A91" s="5">
        <v>19</v>
      </c>
      <c r="B91" s="5" t="s">
        <v>103</v>
      </c>
      <c r="C91" s="13">
        <v>63</v>
      </c>
      <c r="D91" s="13">
        <v>21</v>
      </c>
      <c r="E91" s="5">
        <v>3.61</v>
      </c>
      <c r="F91" s="5">
        <v>3.26</v>
      </c>
      <c r="G91" s="5">
        <v>3.47</v>
      </c>
      <c r="H91" s="5"/>
      <c r="J91" s="5">
        <v>395</v>
      </c>
      <c r="K91" s="5">
        <f t="shared" si="1"/>
        <v>158</v>
      </c>
      <c r="L91" s="5">
        <v>0.4</v>
      </c>
      <c r="Y91" s="5">
        <v>1065</v>
      </c>
      <c r="AE91" s="5">
        <v>660</v>
      </c>
      <c r="AJ91" s="5">
        <v>7.32</v>
      </c>
      <c r="AK91" s="5">
        <v>58.4</v>
      </c>
      <c r="AL91" s="5">
        <v>23.8</v>
      </c>
      <c r="AM91" s="5">
        <v>1.1100000000000001</v>
      </c>
      <c r="AN91" s="5">
        <v>4.1900000000000004</v>
      </c>
      <c r="AO91" s="5">
        <v>0</v>
      </c>
      <c r="BJ91">
        <v>85</v>
      </c>
      <c r="BR91">
        <v>12.2</v>
      </c>
      <c r="BX91" s="5">
        <v>10.6</v>
      </c>
      <c r="BZ91" s="5">
        <v>5950</v>
      </c>
      <c r="CA91" s="5">
        <v>54</v>
      </c>
    </row>
    <row r="92" spans="1:81">
      <c r="A92" s="5">
        <v>19</v>
      </c>
      <c r="B92" s="5" t="s">
        <v>104</v>
      </c>
      <c r="C92" s="13">
        <v>63</v>
      </c>
      <c r="D92" s="13">
        <v>21</v>
      </c>
      <c r="E92" s="5">
        <v>3.61</v>
      </c>
      <c r="F92" s="5">
        <v>3.26</v>
      </c>
      <c r="G92" s="5">
        <v>3.47</v>
      </c>
      <c r="H92" s="5"/>
      <c r="J92" s="5">
        <v>399</v>
      </c>
      <c r="K92" s="5">
        <f t="shared" si="1"/>
        <v>159.60000000000002</v>
      </c>
      <c r="L92" s="5">
        <v>0.4</v>
      </c>
      <c r="Y92" s="5">
        <v>1065</v>
      </c>
      <c r="AE92" s="5">
        <v>660</v>
      </c>
      <c r="AJ92" s="5">
        <v>7.32</v>
      </c>
      <c r="AK92" s="5">
        <v>58.4</v>
      </c>
      <c r="AL92" s="5">
        <v>23.8</v>
      </c>
      <c r="AM92" s="5">
        <v>1.1100000000000001</v>
      </c>
      <c r="AN92" s="5">
        <v>4.1900000000000004</v>
      </c>
      <c r="AO92" s="5">
        <v>80</v>
      </c>
      <c r="BJ92">
        <v>0</v>
      </c>
      <c r="BR92">
        <v>12.7</v>
      </c>
      <c r="BX92" s="5">
        <v>7.7</v>
      </c>
      <c r="BZ92" s="5">
        <v>7450</v>
      </c>
      <c r="CA92" s="5">
        <v>50</v>
      </c>
    </row>
    <row r="93" spans="1:81">
      <c r="A93" s="5">
        <v>19</v>
      </c>
      <c r="B93" s="5" t="s">
        <v>105</v>
      </c>
      <c r="C93" s="13">
        <v>63</v>
      </c>
      <c r="D93" s="13">
        <v>21</v>
      </c>
      <c r="E93" s="5">
        <v>3.61</v>
      </c>
      <c r="F93" s="5">
        <v>3.26</v>
      </c>
      <c r="G93" s="5">
        <v>3.47</v>
      </c>
      <c r="H93" s="5"/>
      <c r="J93" s="5">
        <v>397</v>
      </c>
      <c r="K93" s="5">
        <f t="shared" si="1"/>
        <v>158.80000000000001</v>
      </c>
      <c r="L93" s="5">
        <v>0.4</v>
      </c>
      <c r="Y93" s="5">
        <v>1065</v>
      </c>
      <c r="AE93" s="5">
        <v>660</v>
      </c>
      <c r="AJ93" s="5">
        <v>7.32</v>
      </c>
      <c r="AK93" s="5">
        <v>58.4</v>
      </c>
      <c r="AL93" s="5">
        <v>23.8</v>
      </c>
      <c r="AM93" s="5">
        <v>1.1100000000000001</v>
      </c>
      <c r="AN93" s="5">
        <v>4.1900000000000004</v>
      </c>
      <c r="AO93" s="5">
        <v>40</v>
      </c>
      <c r="BJ93">
        <v>43</v>
      </c>
      <c r="BR93">
        <v>12.1</v>
      </c>
      <c r="BX93" s="5">
        <v>9.1</v>
      </c>
      <c r="BZ93" s="5">
        <v>5730</v>
      </c>
      <c r="CA93" s="5">
        <v>50</v>
      </c>
    </row>
    <row r="94" spans="1:81">
      <c r="A94" s="5">
        <v>19</v>
      </c>
      <c r="B94" s="5" t="s">
        <v>106</v>
      </c>
      <c r="C94" s="13">
        <v>63</v>
      </c>
      <c r="D94" s="13">
        <v>21</v>
      </c>
      <c r="E94" s="5">
        <v>3.61</v>
      </c>
      <c r="F94" s="5">
        <v>3.26</v>
      </c>
      <c r="G94" s="5">
        <v>3.47</v>
      </c>
      <c r="H94" s="5"/>
      <c r="J94" s="5">
        <v>327</v>
      </c>
      <c r="K94" s="5">
        <f t="shared" si="1"/>
        <v>130.80000000000001</v>
      </c>
      <c r="L94" s="5">
        <v>0.4</v>
      </c>
      <c r="Y94" s="5">
        <v>1061</v>
      </c>
      <c r="AE94" s="5">
        <v>658</v>
      </c>
      <c r="AJ94" s="5">
        <v>7.32</v>
      </c>
      <c r="AK94" s="5">
        <v>58.4</v>
      </c>
      <c r="AL94" s="5">
        <v>23.8</v>
      </c>
      <c r="AM94" s="5">
        <v>1.1100000000000001</v>
      </c>
      <c r="AN94" s="5">
        <v>4.1900000000000004</v>
      </c>
      <c r="AO94" s="5">
        <v>0</v>
      </c>
      <c r="BJ94">
        <v>151</v>
      </c>
      <c r="BR94">
        <v>13.2</v>
      </c>
      <c r="BX94" s="5">
        <v>18.100000000000001</v>
      </c>
      <c r="BZ94" s="5">
        <v>4370</v>
      </c>
      <c r="CA94" s="5">
        <v>44</v>
      </c>
    </row>
    <row r="95" spans="1:81">
      <c r="A95" s="5">
        <v>19</v>
      </c>
      <c r="B95" s="5" t="s">
        <v>38</v>
      </c>
      <c r="C95" s="13">
        <v>63</v>
      </c>
      <c r="D95" s="13">
        <v>21</v>
      </c>
      <c r="E95" s="5">
        <v>3.61</v>
      </c>
      <c r="F95" s="5">
        <v>3.26</v>
      </c>
      <c r="G95" s="5">
        <v>3.47</v>
      </c>
      <c r="H95" s="5"/>
      <c r="J95" s="5">
        <v>333</v>
      </c>
      <c r="K95" s="5">
        <f t="shared" si="1"/>
        <v>133.20000000000002</v>
      </c>
      <c r="L95" s="5">
        <v>0.4</v>
      </c>
      <c r="Y95" s="5">
        <v>1061</v>
      </c>
      <c r="AE95" s="5">
        <v>658</v>
      </c>
      <c r="AJ95" s="5">
        <v>7.32</v>
      </c>
      <c r="AK95" s="5">
        <v>58.4</v>
      </c>
      <c r="AL95" s="5">
        <v>23.8</v>
      </c>
      <c r="AM95" s="5">
        <v>1.1100000000000001</v>
      </c>
      <c r="AN95" s="5">
        <v>4.1900000000000004</v>
      </c>
      <c r="AO95" s="5">
        <v>145</v>
      </c>
      <c r="BJ95">
        <v>0</v>
      </c>
      <c r="BR95">
        <v>13.2</v>
      </c>
      <c r="BX95" s="5">
        <v>10.5</v>
      </c>
      <c r="BZ95" s="5">
        <v>4670</v>
      </c>
      <c r="CA95" s="5">
        <v>43.6</v>
      </c>
    </row>
    <row r="96" spans="1:81">
      <c r="A96" s="5">
        <v>19</v>
      </c>
      <c r="B96" s="5" t="s">
        <v>107</v>
      </c>
      <c r="C96" s="13">
        <v>63</v>
      </c>
      <c r="D96" s="13">
        <v>21</v>
      </c>
      <c r="E96" s="5">
        <v>3.61</v>
      </c>
      <c r="F96" s="5">
        <v>3.26</v>
      </c>
      <c r="G96" s="5">
        <v>3.47</v>
      </c>
      <c r="H96" s="5"/>
      <c r="J96" s="5">
        <v>331</v>
      </c>
      <c r="K96" s="5">
        <f t="shared" si="1"/>
        <v>132.4</v>
      </c>
      <c r="L96" s="5">
        <v>0.4</v>
      </c>
      <c r="Y96" s="5">
        <v>1060</v>
      </c>
      <c r="AE96" s="5">
        <v>657</v>
      </c>
      <c r="AJ96" s="5">
        <v>7.32</v>
      </c>
      <c r="AK96" s="5">
        <v>58.4</v>
      </c>
      <c r="AL96" s="5">
        <v>23.8</v>
      </c>
      <c r="AM96" s="5">
        <v>1.1100000000000001</v>
      </c>
      <c r="AN96" s="5">
        <v>4.1900000000000004</v>
      </c>
      <c r="AO96" s="5">
        <v>103</v>
      </c>
      <c r="BJ96">
        <v>44</v>
      </c>
      <c r="BR96">
        <v>13.6</v>
      </c>
      <c r="BX96" s="5">
        <v>13.2</v>
      </c>
      <c r="BZ96" s="5">
        <v>4320</v>
      </c>
      <c r="CA96" s="5">
        <v>43.4</v>
      </c>
    </row>
    <row r="97" spans="1:81">
      <c r="A97" s="5">
        <v>19</v>
      </c>
      <c r="B97" s="5" t="s">
        <v>108</v>
      </c>
      <c r="C97" s="13">
        <v>63</v>
      </c>
      <c r="D97" s="13">
        <v>21</v>
      </c>
      <c r="E97" s="5">
        <v>3.61</v>
      </c>
      <c r="F97" s="5">
        <v>3.26</v>
      </c>
      <c r="G97" s="5">
        <v>3.47</v>
      </c>
      <c r="H97" s="5"/>
      <c r="J97" s="5">
        <v>330</v>
      </c>
      <c r="K97" s="5">
        <f t="shared" si="1"/>
        <v>132</v>
      </c>
      <c r="L97" s="5">
        <v>0.4</v>
      </c>
      <c r="Y97" s="5">
        <v>1062</v>
      </c>
      <c r="AE97" s="5">
        <v>659</v>
      </c>
      <c r="AJ97" s="5">
        <v>7.32</v>
      </c>
      <c r="AK97" s="5">
        <v>58.4</v>
      </c>
      <c r="AL97" s="5">
        <v>23.8</v>
      </c>
      <c r="AM97" s="5">
        <v>1.1100000000000001</v>
      </c>
      <c r="AN97" s="5">
        <v>4.1900000000000004</v>
      </c>
      <c r="AO97" s="5">
        <v>61</v>
      </c>
      <c r="BJ97">
        <v>87</v>
      </c>
      <c r="BX97" s="5">
        <v>15</v>
      </c>
      <c r="BZ97" s="5">
        <v>1750</v>
      </c>
      <c r="CA97" s="5">
        <v>43</v>
      </c>
    </row>
    <row r="98" spans="1:81" ht="72">
      <c r="A98" s="23">
        <v>20</v>
      </c>
      <c r="B98" t="s">
        <v>24</v>
      </c>
      <c r="C98">
        <v>61.9</v>
      </c>
      <c r="D98">
        <v>20.2</v>
      </c>
      <c r="E98">
        <v>4.7</v>
      </c>
      <c r="F98">
        <v>2.6</v>
      </c>
      <c r="G98">
        <v>3</v>
      </c>
      <c r="J98">
        <v>430</v>
      </c>
      <c r="K98">
        <f t="shared" si="1"/>
        <v>172</v>
      </c>
      <c r="L98">
        <v>0.4</v>
      </c>
      <c r="Y98">
        <v>1058</v>
      </c>
      <c r="AE98">
        <v>743</v>
      </c>
      <c r="AJ98">
        <v>5.86</v>
      </c>
      <c r="AK98">
        <v>50.24</v>
      </c>
      <c r="AL98">
        <v>28.78</v>
      </c>
      <c r="AM98">
        <v>1.74</v>
      </c>
      <c r="AN98">
        <v>5.72</v>
      </c>
      <c r="AO98">
        <v>0</v>
      </c>
      <c r="BK98">
        <v>1.91</v>
      </c>
      <c r="BL98">
        <v>93.4</v>
      </c>
      <c r="BM98">
        <v>0.42</v>
      </c>
      <c r="BN98">
        <v>0</v>
      </c>
      <c r="BO98">
        <v>0.52</v>
      </c>
      <c r="BQ98">
        <v>0</v>
      </c>
      <c r="BX98">
        <v>9.94</v>
      </c>
      <c r="CA98" s="5"/>
      <c r="CB98" s="19" t="s">
        <v>109</v>
      </c>
      <c r="CC98" t="s">
        <v>110</v>
      </c>
    </row>
    <row r="99" spans="1:81">
      <c r="A99" s="23">
        <v>20</v>
      </c>
      <c r="B99" t="s">
        <v>111</v>
      </c>
      <c r="C99">
        <v>61.9</v>
      </c>
      <c r="D99">
        <v>20.2</v>
      </c>
      <c r="E99">
        <v>4.7</v>
      </c>
      <c r="F99">
        <v>2.6</v>
      </c>
      <c r="G99">
        <v>3</v>
      </c>
      <c r="J99">
        <v>387</v>
      </c>
      <c r="K99">
        <f t="shared" si="1"/>
        <v>154.80000000000001</v>
      </c>
      <c r="L99">
        <v>0.4</v>
      </c>
      <c r="Y99">
        <v>1054</v>
      </c>
      <c r="AE99">
        <v>735</v>
      </c>
      <c r="AJ99">
        <v>5.86</v>
      </c>
      <c r="AK99">
        <v>50.24</v>
      </c>
      <c r="AL99">
        <v>28.78</v>
      </c>
      <c r="AM99">
        <v>1.74</v>
      </c>
      <c r="AN99">
        <v>5.72</v>
      </c>
      <c r="AO99">
        <v>43</v>
      </c>
      <c r="BK99">
        <v>1.91</v>
      </c>
      <c r="BL99">
        <v>93.4</v>
      </c>
      <c r="BM99">
        <v>0.42</v>
      </c>
      <c r="BN99">
        <v>0</v>
      </c>
      <c r="BO99">
        <v>0.52</v>
      </c>
      <c r="BQ99">
        <v>0</v>
      </c>
      <c r="BX99">
        <v>9.15</v>
      </c>
    </row>
    <row r="100" spans="1:81">
      <c r="A100" s="23">
        <v>20</v>
      </c>
      <c r="B100" t="s">
        <v>104</v>
      </c>
      <c r="C100">
        <v>61.9</v>
      </c>
      <c r="D100">
        <v>20.2</v>
      </c>
      <c r="E100">
        <v>4.7</v>
      </c>
      <c r="F100">
        <v>2.6</v>
      </c>
      <c r="G100">
        <v>3</v>
      </c>
      <c r="J100">
        <v>344</v>
      </c>
      <c r="K100">
        <f t="shared" si="1"/>
        <v>137.6</v>
      </c>
      <c r="L100">
        <v>0.4</v>
      </c>
      <c r="Y100">
        <v>1050</v>
      </c>
      <c r="AE100">
        <v>730</v>
      </c>
      <c r="AJ100">
        <v>5.86</v>
      </c>
      <c r="AK100">
        <v>50.24</v>
      </c>
      <c r="AL100">
        <v>28.78</v>
      </c>
      <c r="AM100">
        <v>1.74</v>
      </c>
      <c r="AN100">
        <v>5.72</v>
      </c>
      <c r="AO100">
        <v>86</v>
      </c>
      <c r="BK100">
        <v>1.91</v>
      </c>
      <c r="BL100">
        <v>93.4</v>
      </c>
      <c r="BM100">
        <v>0.42</v>
      </c>
      <c r="BN100">
        <v>0</v>
      </c>
      <c r="BO100">
        <v>0.52</v>
      </c>
      <c r="BQ100">
        <v>0</v>
      </c>
      <c r="BX100">
        <v>7.2</v>
      </c>
    </row>
    <row r="101" spans="1:81">
      <c r="A101" s="23">
        <v>20</v>
      </c>
      <c r="B101" t="s">
        <v>42</v>
      </c>
      <c r="C101">
        <v>61.9</v>
      </c>
      <c r="D101">
        <v>20.2</v>
      </c>
      <c r="E101">
        <v>4.7</v>
      </c>
      <c r="F101">
        <v>2.6</v>
      </c>
      <c r="G101">
        <v>3</v>
      </c>
      <c r="J101">
        <v>404</v>
      </c>
      <c r="K101">
        <f t="shared" si="1"/>
        <v>161.60000000000002</v>
      </c>
      <c r="L101">
        <v>0.4</v>
      </c>
      <c r="Y101">
        <v>1053</v>
      </c>
      <c r="AE101">
        <v>738</v>
      </c>
      <c r="AJ101">
        <v>5.86</v>
      </c>
      <c r="AK101">
        <v>50.24</v>
      </c>
      <c r="AL101">
        <v>28.78</v>
      </c>
      <c r="AM101">
        <v>1.74</v>
      </c>
      <c r="AN101">
        <v>5.72</v>
      </c>
      <c r="AO101">
        <v>0</v>
      </c>
      <c r="BK101">
        <v>1.91</v>
      </c>
      <c r="BL101">
        <v>93.4</v>
      </c>
      <c r="BM101">
        <v>0.42</v>
      </c>
      <c r="BN101">
        <v>0</v>
      </c>
      <c r="BO101">
        <v>0.52</v>
      </c>
      <c r="BQ101">
        <v>26</v>
      </c>
      <c r="BX101">
        <v>5.14</v>
      </c>
    </row>
    <row r="102" spans="1:81">
      <c r="A102" s="23">
        <v>20</v>
      </c>
      <c r="B102" t="s">
        <v>112</v>
      </c>
      <c r="C102">
        <v>61.9</v>
      </c>
      <c r="D102">
        <v>20.2</v>
      </c>
      <c r="E102">
        <v>4.7</v>
      </c>
      <c r="F102">
        <v>2.6</v>
      </c>
      <c r="G102">
        <v>3</v>
      </c>
      <c r="J102">
        <v>391</v>
      </c>
      <c r="K102">
        <f t="shared" si="1"/>
        <v>156.4</v>
      </c>
      <c r="L102">
        <v>0.4</v>
      </c>
      <c r="Y102">
        <v>1053</v>
      </c>
      <c r="AE102">
        <v>730</v>
      </c>
      <c r="AJ102">
        <v>5.86</v>
      </c>
      <c r="AK102">
        <v>50.24</v>
      </c>
      <c r="AL102">
        <v>28.78</v>
      </c>
      <c r="AM102">
        <v>1.74</v>
      </c>
      <c r="AN102">
        <v>5.72</v>
      </c>
      <c r="AO102">
        <v>0</v>
      </c>
      <c r="BK102">
        <v>1.91</v>
      </c>
      <c r="BL102">
        <v>93.4</v>
      </c>
      <c r="BM102">
        <v>0.42</v>
      </c>
      <c r="BN102">
        <v>0</v>
      </c>
      <c r="BO102">
        <v>0.52</v>
      </c>
      <c r="BQ102">
        <v>39</v>
      </c>
      <c r="BX102">
        <v>3.95</v>
      </c>
    </row>
    <row r="103" spans="1:81" ht="57.6">
      <c r="A103">
        <v>26</v>
      </c>
      <c r="B103" s="5" t="s">
        <v>113</v>
      </c>
      <c r="C103" s="5">
        <v>64.489999999999995</v>
      </c>
      <c r="D103" s="5">
        <v>20.54</v>
      </c>
      <c r="E103" s="5">
        <v>6.06</v>
      </c>
      <c r="F103" s="5">
        <v>1.72</v>
      </c>
      <c r="G103" s="5">
        <v>2.77</v>
      </c>
      <c r="H103" s="5"/>
      <c r="I103">
        <v>42.5</v>
      </c>
      <c r="J103" s="5">
        <v>485</v>
      </c>
      <c r="K103" s="5">
        <v>145</v>
      </c>
      <c r="L103" s="5">
        <v>0.3</v>
      </c>
      <c r="N103" s="5">
        <v>1.1000000000000001</v>
      </c>
      <c r="R103" s="5">
        <v>1150</v>
      </c>
      <c r="Y103" s="5"/>
      <c r="AD103" s="14"/>
      <c r="AE103" s="5">
        <v>689</v>
      </c>
      <c r="AJ103" s="5">
        <v>2.38</v>
      </c>
      <c r="AK103" s="5">
        <v>50.7</v>
      </c>
      <c r="AL103" s="9">
        <v>28.8</v>
      </c>
      <c r="AM103" s="5">
        <v>1.39</v>
      </c>
      <c r="AN103" s="5">
        <v>8.8000000000000007</v>
      </c>
      <c r="AO103" s="5">
        <v>0</v>
      </c>
      <c r="AQ103" s="5"/>
      <c r="AR103" s="5">
        <v>41.21</v>
      </c>
      <c r="AS103" s="5">
        <v>35.76</v>
      </c>
      <c r="AT103" s="5">
        <v>13.96</v>
      </c>
      <c r="AU103" s="5">
        <v>8.18</v>
      </c>
      <c r="AV103" s="5">
        <v>0.25</v>
      </c>
      <c r="AW103" s="5">
        <v>0</v>
      </c>
      <c r="BK103" s="5">
        <v>0.3</v>
      </c>
      <c r="BL103" s="5">
        <v>92</v>
      </c>
      <c r="BM103" s="5">
        <v>0.7</v>
      </c>
      <c r="BN103" s="5">
        <v>0.2</v>
      </c>
      <c r="BO103" s="5">
        <v>1.2</v>
      </c>
      <c r="BQ103" s="5">
        <v>0</v>
      </c>
      <c r="BR103" s="5">
        <v>3.5</v>
      </c>
      <c r="BX103" s="5">
        <v>3.1</v>
      </c>
      <c r="CA103" s="5">
        <v>100</v>
      </c>
      <c r="CB103" s="19" t="s">
        <v>114</v>
      </c>
      <c r="CC103" t="s">
        <v>115</v>
      </c>
    </row>
    <row r="104" spans="1:81">
      <c r="A104">
        <v>26</v>
      </c>
      <c r="B104" s="5" t="s">
        <v>116</v>
      </c>
      <c r="C104" s="5">
        <v>64.489999999999995</v>
      </c>
      <c r="D104" s="5">
        <v>20.54</v>
      </c>
      <c r="E104" s="5">
        <v>6.06</v>
      </c>
      <c r="F104" s="5">
        <v>1.72</v>
      </c>
      <c r="G104" s="5">
        <v>2.77</v>
      </c>
      <c r="H104" s="5"/>
      <c r="I104">
        <v>42.5</v>
      </c>
      <c r="J104" s="5">
        <v>449</v>
      </c>
      <c r="K104" s="5">
        <v>145</v>
      </c>
      <c r="L104" s="5">
        <v>0.3</v>
      </c>
      <c r="N104" s="5">
        <v>1.35</v>
      </c>
      <c r="R104" s="5">
        <v>1150</v>
      </c>
      <c r="Y104" s="5"/>
      <c r="AD104" s="14"/>
      <c r="AE104" s="5">
        <v>673</v>
      </c>
      <c r="AJ104" s="5">
        <v>2.38</v>
      </c>
      <c r="AK104" s="5">
        <v>50.7</v>
      </c>
      <c r="AL104" s="9">
        <v>28.8</v>
      </c>
      <c r="AM104" s="5">
        <v>1.39</v>
      </c>
      <c r="AN104" s="5">
        <v>8.8000000000000007</v>
      </c>
      <c r="AO104" s="5">
        <v>0</v>
      </c>
      <c r="AQ104" s="5"/>
      <c r="AR104" s="5">
        <v>41.21</v>
      </c>
      <c r="AS104" s="5">
        <v>35.76</v>
      </c>
      <c r="AT104" s="5">
        <v>13.96</v>
      </c>
      <c r="AU104" s="5">
        <v>8.18</v>
      </c>
      <c r="AV104" s="5">
        <v>0.25</v>
      </c>
      <c r="AW104" s="5">
        <v>0</v>
      </c>
      <c r="BK104" s="5">
        <v>0.3</v>
      </c>
      <c r="BL104" s="5">
        <v>92</v>
      </c>
      <c r="BM104" s="5">
        <v>0.7</v>
      </c>
      <c r="BN104" s="5">
        <v>0.2</v>
      </c>
      <c r="BO104" s="5">
        <v>1.2</v>
      </c>
      <c r="BQ104" s="5">
        <v>36</v>
      </c>
      <c r="BR104" s="5">
        <v>3</v>
      </c>
      <c r="BX104" s="5">
        <v>0.75</v>
      </c>
      <c r="CA104" s="5">
        <v>117.3</v>
      </c>
    </row>
    <row r="105" spans="1:81">
      <c r="A105">
        <v>26</v>
      </c>
      <c r="B105" s="5" t="s">
        <v>117</v>
      </c>
      <c r="C105" s="5">
        <v>64.489999999999995</v>
      </c>
      <c r="D105" s="5">
        <v>20.54</v>
      </c>
      <c r="E105" s="5">
        <v>6.06</v>
      </c>
      <c r="F105" s="5">
        <v>1.72</v>
      </c>
      <c r="G105" s="5">
        <v>2.77</v>
      </c>
      <c r="H105" s="5"/>
      <c r="I105">
        <v>42.5</v>
      </c>
      <c r="J105" s="5">
        <v>412</v>
      </c>
      <c r="K105" s="5">
        <v>145</v>
      </c>
      <c r="L105" s="5">
        <v>0.3</v>
      </c>
      <c r="N105" s="5">
        <v>1.75</v>
      </c>
      <c r="R105" s="5">
        <v>1150</v>
      </c>
      <c r="Y105" s="5"/>
      <c r="AD105" s="14"/>
      <c r="AE105" s="5">
        <v>652</v>
      </c>
      <c r="AJ105" s="5">
        <v>2.38</v>
      </c>
      <c r="AK105" s="5">
        <v>50.7</v>
      </c>
      <c r="AL105" s="9">
        <v>28.8</v>
      </c>
      <c r="AM105" s="5">
        <v>1.39</v>
      </c>
      <c r="AN105" s="5">
        <v>8.8000000000000007</v>
      </c>
      <c r="AO105" s="5">
        <v>0</v>
      </c>
      <c r="AQ105" s="5"/>
      <c r="AR105" s="5">
        <v>41.21</v>
      </c>
      <c r="AS105" s="5">
        <v>35.76</v>
      </c>
      <c r="AT105" s="5">
        <v>13.96</v>
      </c>
      <c r="AU105" s="5">
        <v>8.18</v>
      </c>
      <c r="AV105" s="5">
        <v>0.25</v>
      </c>
      <c r="AW105" s="5">
        <v>0</v>
      </c>
      <c r="BK105" s="5">
        <v>0.3</v>
      </c>
      <c r="BL105" s="5">
        <v>92</v>
      </c>
      <c r="BM105" s="5">
        <v>0.7</v>
      </c>
      <c r="BN105" s="5">
        <v>0.2</v>
      </c>
      <c r="BO105" s="5">
        <v>1.2</v>
      </c>
      <c r="BQ105" s="5">
        <v>73</v>
      </c>
      <c r="BR105" s="5">
        <v>2.5</v>
      </c>
      <c r="BX105" s="5">
        <v>0.65</v>
      </c>
      <c r="CA105" s="5">
        <v>120.8</v>
      </c>
    </row>
    <row r="106" spans="1:81">
      <c r="A106">
        <v>26</v>
      </c>
      <c r="B106" s="5" t="s">
        <v>118</v>
      </c>
      <c r="C106" s="5">
        <v>64.489999999999995</v>
      </c>
      <c r="D106" s="5">
        <v>20.54</v>
      </c>
      <c r="E106" s="5">
        <v>6.06</v>
      </c>
      <c r="F106" s="5">
        <v>1.72</v>
      </c>
      <c r="G106" s="5">
        <v>2.77</v>
      </c>
      <c r="H106" s="5"/>
      <c r="I106">
        <v>42.5</v>
      </c>
      <c r="J106" s="5">
        <v>243</v>
      </c>
      <c r="K106" s="5">
        <v>145</v>
      </c>
      <c r="L106" s="5">
        <v>0.3</v>
      </c>
      <c r="N106" s="5">
        <v>1.75</v>
      </c>
      <c r="R106" s="5">
        <v>1150</v>
      </c>
      <c r="Y106" s="5"/>
      <c r="AD106" s="14"/>
      <c r="AE106" s="5">
        <v>676</v>
      </c>
      <c r="AJ106" s="5">
        <v>2.38</v>
      </c>
      <c r="AK106" s="5">
        <v>50.7</v>
      </c>
      <c r="AL106" s="9">
        <v>28.8</v>
      </c>
      <c r="AM106" s="5">
        <v>1.39</v>
      </c>
      <c r="AN106" s="5">
        <v>8.8000000000000007</v>
      </c>
      <c r="AO106" s="5">
        <v>0</v>
      </c>
      <c r="AQ106" s="5"/>
      <c r="AR106" s="5">
        <v>41.21</v>
      </c>
      <c r="AS106" s="5">
        <v>35.76</v>
      </c>
      <c r="AT106" s="5">
        <v>13.96</v>
      </c>
      <c r="AU106" s="5">
        <v>8.18</v>
      </c>
      <c r="AV106" s="5">
        <v>0.25</v>
      </c>
      <c r="AW106" s="5">
        <v>243</v>
      </c>
      <c r="BK106" s="5">
        <v>0.3</v>
      </c>
      <c r="BL106" s="5">
        <v>92</v>
      </c>
      <c r="BM106" s="5">
        <v>0.7</v>
      </c>
      <c r="BN106" s="5">
        <v>0.2</v>
      </c>
      <c r="BO106" s="5">
        <v>1.2</v>
      </c>
      <c r="BQ106" s="5">
        <v>0</v>
      </c>
      <c r="BR106" s="5">
        <v>2.75</v>
      </c>
      <c r="BX106" s="5">
        <v>1</v>
      </c>
      <c r="CA106" s="5">
        <v>98.6</v>
      </c>
    </row>
    <row r="107" spans="1:81">
      <c r="A107">
        <v>26</v>
      </c>
      <c r="B107" s="5" t="s">
        <v>119</v>
      </c>
      <c r="C107" s="5">
        <v>64.489999999999995</v>
      </c>
      <c r="D107" s="5">
        <v>20.54</v>
      </c>
      <c r="E107" s="5">
        <v>6.06</v>
      </c>
      <c r="F107" s="5">
        <v>1.72</v>
      </c>
      <c r="G107" s="5">
        <v>2.77</v>
      </c>
      <c r="H107" s="5"/>
      <c r="I107">
        <v>42.5</v>
      </c>
      <c r="J107" s="5">
        <v>146</v>
      </c>
      <c r="K107" s="5">
        <v>145</v>
      </c>
      <c r="L107" s="5">
        <v>0.3</v>
      </c>
      <c r="N107" s="5">
        <v>3</v>
      </c>
      <c r="R107" s="5">
        <v>1150</v>
      </c>
      <c r="Y107" s="5"/>
      <c r="AD107" s="14"/>
      <c r="AE107" s="5">
        <v>665</v>
      </c>
      <c r="AJ107" s="5">
        <v>2.38</v>
      </c>
      <c r="AK107" s="5">
        <v>50.7</v>
      </c>
      <c r="AL107" s="9">
        <v>28.8</v>
      </c>
      <c r="AM107" s="5">
        <v>1.39</v>
      </c>
      <c r="AN107" s="5">
        <v>8.8000000000000007</v>
      </c>
      <c r="AO107" s="5">
        <v>0</v>
      </c>
      <c r="AQ107" s="5"/>
      <c r="AR107" s="5">
        <v>41.21</v>
      </c>
      <c r="AS107" s="5">
        <v>35.76</v>
      </c>
      <c r="AT107" s="5">
        <v>13.96</v>
      </c>
      <c r="AU107" s="5">
        <v>8.18</v>
      </c>
      <c r="AV107" s="5">
        <v>0.25</v>
      </c>
      <c r="AW107" s="5">
        <v>340</v>
      </c>
      <c r="BK107" s="5">
        <v>0.3</v>
      </c>
      <c r="BL107" s="5">
        <v>92</v>
      </c>
      <c r="BM107" s="5">
        <v>0.7</v>
      </c>
      <c r="BN107" s="5">
        <v>0.2</v>
      </c>
      <c r="BO107" s="5">
        <v>1.2</v>
      </c>
      <c r="BQ107" s="5">
        <v>0</v>
      </c>
      <c r="BR107" s="5">
        <v>2.5</v>
      </c>
      <c r="BX107" s="5">
        <v>0.89</v>
      </c>
      <c r="CA107" s="5">
        <v>74.3</v>
      </c>
    </row>
    <row r="108" spans="1:81">
      <c r="A108">
        <v>26</v>
      </c>
      <c r="B108" s="5" t="s">
        <v>120</v>
      </c>
      <c r="C108" s="5">
        <v>64.489999999999995</v>
      </c>
      <c r="D108" s="5">
        <v>20.54</v>
      </c>
      <c r="E108" s="5">
        <v>6.06</v>
      </c>
      <c r="F108" s="5">
        <v>1.72</v>
      </c>
      <c r="G108" s="5">
        <v>2.77</v>
      </c>
      <c r="H108" s="5"/>
      <c r="I108">
        <v>42.5</v>
      </c>
      <c r="J108" s="5">
        <v>206</v>
      </c>
      <c r="K108" s="5">
        <v>145</v>
      </c>
      <c r="L108" s="5">
        <v>0.3</v>
      </c>
      <c r="N108" s="5">
        <v>2.5</v>
      </c>
      <c r="R108" s="5">
        <v>1150</v>
      </c>
      <c r="Y108" s="5"/>
      <c r="AD108" s="14"/>
      <c r="AE108" s="5">
        <v>657</v>
      </c>
      <c r="AJ108" s="5">
        <v>2.38</v>
      </c>
      <c r="AK108" s="5">
        <v>50.7</v>
      </c>
      <c r="AL108" s="9">
        <v>28.8</v>
      </c>
      <c r="AM108" s="5">
        <v>1.39</v>
      </c>
      <c r="AN108" s="5">
        <v>8.8000000000000007</v>
      </c>
      <c r="AO108" s="5">
        <v>0</v>
      </c>
      <c r="AQ108" s="5"/>
      <c r="AR108" s="5">
        <v>41.21</v>
      </c>
      <c r="AS108" s="5">
        <v>35.76</v>
      </c>
      <c r="AT108" s="5">
        <v>13.96</v>
      </c>
      <c r="AU108" s="5">
        <v>8.18</v>
      </c>
      <c r="AV108" s="5">
        <v>0.25</v>
      </c>
      <c r="AW108" s="5">
        <v>243</v>
      </c>
      <c r="BK108" s="5">
        <v>0.3</v>
      </c>
      <c r="BL108" s="5">
        <v>92</v>
      </c>
      <c r="BM108" s="5">
        <v>0.7</v>
      </c>
      <c r="BN108" s="5">
        <v>0.2</v>
      </c>
      <c r="BO108" s="5">
        <v>1.2</v>
      </c>
      <c r="BQ108" s="5">
        <v>36</v>
      </c>
      <c r="BR108" s="5">
        <v>2.75</v>
      </c>
      <c r="BX108" s="5">
        <v>0.2</v>
      </c>
      <c r="CA108" s="5">
        <v>105.8</v>
      </c>
    </row>
    <row r="109" spans="1:81">
      <c r="A109">
        <v>26</v>
      </c>
      <c r="B109" s="5" t="s">
        <v>121</v>
      </c>
      <c r="C109" s="5">
        <v>64.489999999999995</v>
      </c>
      <c r="D109" s="5">
        <v>20.54</v>
      </c>
      <c r="E109" s="5">
        <v>6.06</v>
      </c>
      <c r="F109" s="5">
        <v>1.72</v>
      </c>
      <c r="G109" s="5">
        <v>2.77</v>
      </c>
      <c r="H109" s="5"/>
      <c r="I109">
        <v>42.5</v>
      </c>
      <c r="J109" s="5">
        <v>388</v>
      </c>
      <c r="K109" s="5">
        <v>145</v>
      </c>
      <c r="L109" s="5">
        <v>0.3</v>
      </c>
      <c r="N109" s="5">
        <v>1.75</v>
      </c>
      <c r="R109" s="5">
        <v>1150</v>
      </c>
      <c r="Y109" s="5"/>
      <c r="AD109" s="14"/>
      <c r="AE109" s="5">
        <v>668</v>
      </c>
      <c r="AJ109" s="5">
        <v>2.38</v>
      </c>
      <c r="AK109" s="5">
        <v>50.7</v>
      </c>
      <c r="AL109" s="9">
        <v>28.8</v>
      </c>
      <c r="AM109" s="5">
        <v>1.39</v>
      </c>
      <c r="AN109" s="5">
        <v>8.8000000000000007</v>
      </c>
      <c r="AO109" s="5">
        <v>97</v>
      </c>
      <c r="AQ109" s="5"/>
      <c r="AR109" s="5">
        <v>41.21</v>
      </c>
      <c r="AS109" s="5">
        <v>35.76</v>
      </c>
      <c r="AT109" s="5">
        <v>13.96</v>
      </c>
      <c r="AU109" s="5">
        <v>8.18</v>
      </c>
      <c r="AV109" s="5">
        <v>0.25</v>
      </c>
      <c r="AW109" s="5">
        <v>0</v>
      </c>
      <c r="BK109" s="5">
        <v>0.3</v>
      </c>
      <c r="BL109" s="5">
        <v>92</v>
      </c>
      <c r="BM109" s="5">
        <v>0.7</v>
      </c>
      <c r="BN109" s="5">
        <v>0.2</v>
      </c>
      <c r="BO109" s="5">
        <v>1.2</v>
      </c>
      <c r="BQ109" s="5">
        <v>0</v>
      </c>
      <c r="BR109" s="5">
        <v>3</v>
      </c>
      <c r="BX109" s="5">
        <v>1.35</v>
      </c>
      <c r="CA109" s="5">
        <v>79.5</v>
      </c>
    </row>
    <row r="110" spans="1:81">
      <c r="A110">
        <v>26</v>
      </c>
      <c r="B110" s="5" t="s">
        <v>122</v>
      </c>
      <c r="C110" s="5">
        <v>64.489999999999995</v>
      </c>
      <c r="D110" s="5">
        <v>20.54</v>
      </c>
      <c r="E110" s="5">
        <v>6.06</v>
      </c>
      <c r="F110" s="5">
        <v>1.72</v>
      </c>
      <c r="G110" s="5">
        <v>2.77</v>
      </c>
      <c r="H110" s="5"/>
      <c r="I110">
        <v>42.5</v>
      </c>
      <c r="J110" s="5">
        <v>291</v>
      </c>
      <c r="K110" s="5">
        <v>145</v>
      </c>
      <c r="L110" s="5">
        <v>0.3</v>
      </c>
      <c r="N110" s="5">
        <v>1.75</v>
      </c>
      <c r="R110" s="5">
        <v>1150</v>
      </c>
      <c r="Y110" s="5"/>
      <c r="AD110" s="14"/>
      <c r="AE110" s="5">
        <v>646</v>
      </c>
      <c r="AJ110" s="5">
        <v>2.38</v>
      </c>
      <c r="AK110" s="5">
        <v>50.7</v>
      </c>
      <c r="AL110" s="9">
        <v>28.8</v>
      </c>
      <c r="AM110" s="5">
        <v>1.39</v>
      </c>
      <c r="AN110" s="5">
        <v>8.8000000000000007</v>
      </c>
      <c r="AO110" s="5">
        <v>194</v>
      </c>
      <c r="AQ110" s="5"/>
      <c r="AR110" s="5">
        <v>41.21</v>
      </c>
      <c r="AS110" s="5">
        <v>35.76</v>
      </c>
      <c r="AT110" s="5">
        <v>13.96</v>
      </c>
      <c r="AU110" s="5">
        <v>8.18</v>
      </c>
      <c r="AV110" s="5">
        <v>0.25</v>
      </c>
      <c r="AW110" s="5">
        <v>0</v>
      </c>
      <c r="BK110" s="5">
        <v>0.3</v>
      </c>
      <c r="BL110" s="5">
        <v>92</v>
      </c>
      <c r="BM110" s="5">
        <v>0.7</v>
      </c>
      <c r="BN110" s="5">
        <v>0.2</v>
      </c>
      <c r="BO110" s="5">
        <v>1.2</v>
      </c>
      <c r="BQ110" s="5">
        <v>0</v>
      </c>
      <c r="BR110" s="5">
        <v>2.5</v>
      </c>
      <c r="BX110" s="5">
        <v>1.65</v>
      </c>
      <c r="CA110" s="5">
        <v>58</v>
      </c>
    </row>
    <row r="111" spans="1:81">
      <c r="A111">
        <v>26</v>
      </c>
      <c r="B111" s="5" t="s">
        <v>123</v>
      </c>
      <c r="C111" s="5">
        <v>64.489999999999995</v>
      </c>
      <c r="D111" s="5">
        <v>20.54</v>
      </c>
      <c r="E111" s="5">
        <v>6.06</v>
      </c>
      <c r="F111" s="5">
        <v>1.72</v>
      </c>
      <c r="G111" s="5">
        <v>2.77</v>
      </c>
      <c r="H111" s="5"/>
      <c r="I111">
        <v>42.5</v>
      </c>
      <c r="J111" s="5">
        <v>352</v>
      </c>
      <c r="K111" s="5">
        <v>145</v>
      </c>
      <c r="L111" s="5">
        <v>0.3</v>
      </c>
      <c r="N111" s="5">
        <v>1.75</v>
      </c>
      <c r="R111" s="5">
        <v>1150</v>
      </c>
      <c r="Y111" s="5"/>
      <c r="AD111" s="14"/>
      <c r="AE111" s="5">
        <v>652</v>
      </c>
      <c r="AJ111" s="5">
        <v>2.38</v>
      </c>
      <c r="AK111" s="5">
        <v>50.7</v>
      </c>
      <c r="AL111" s="9">
        <v>28.8</v>
      </c>
      <c r="AM111" s="5">
        <v>1.39</v>
      </c>
      <c r="AN111" s="5">
        <v>8.8000000000000007</v>
      </c>
      <c r="AO111" s="5">
        <v>97</v>
      </c>
      <c r="AQ111" s="5"/>
      <c r="AR111" s="5">
        <v>41.21</v>
      </c>
      <c r="AS111" s="5">
        <v>35.76</v>
      </c>
      <c r="AT111" s="5">
        <v>13.96</v>
      </c>
      <c r="AU111" s="5">
        <v>8.18</v>
      </c>
      <c r="AV111" s="5">
        <v>0.25</v>
      </c>
      <c r="AW111" s="5">
        <v>0</v>
      </c>
      <c r="BK111" s="5">
        <v>0.3</v>
      </c>
      <c r="BL111" s="5">
        <v>92</v>
      </c>
      <c r="BM111" s="5">
        <v>0.7</v>
      </c>
      <c r="BN111" s="5">
        <v>0.2</v>
      </c>
      <c r="BO111" s="5">
        <v>1.2</v>
      </c>
      <c r="BQ111" s="5">
        <v>36</v>
      </c>
      <c r="BR111" s="5">
        <v>2.5</v>
      </c>
      <c r="BX111" s="5">
        <v>0.65</v>
      </c>
      <c r="CA111" s="5">
        <v>94.3</v>
      </c>
    </row>
    <row r="112" spans="1:81">
      <c r="A112">
        <v>26</v>
      </c>
      <c r="B112" s="5" t="s">
        <v>124</v>
      </c>
      <c r="C112" s="5">
        <v>64.489999999999995</v>
      </c>
      <c r="D112" s="5">
        <v>20.54</v>
      </c>
      <c r="E112" s="5">
        <v>6.06</v>
      </c>
      <c r="F112" s="5">
        <v>1.72</v>
      </c>
      <c r="G112" s="5">
        <v>2.77</v>
      </c>
      <c r="H112" s="5"/>
      <c r="I112">
        <v>42.5</v>
      </c>
      <c r="J112" s="5">
        <v>255</v>
      </c>
      <c r="K112" s="5">
        <v>145</v>
      </c>
      <c r="L112" s="5">
        <v>0.3</v>
      </c>
      <c r="N112" s="5">
        <v>2.25</v>
      </c>
      <c r="R112" s="5">
        <v>1150</v>
      </c>
      <c r="Y112" s="5"/>
      <c r="AD112" s="14"/>
      <c r="AE112" s="5">
        <v>633</v>
      </c>
      <c r="AJ112" s="5">
        <v>2.38</v>
      </c>
      <c r="AK112" s="5">
        <v>50.7</v>
      </c>
      <c r="AL112" s="9">
        <v>28.8</v>
      </c>
      <c r="AM112" s="5">
        <v>1.39</v>
      </c>
      <c r="AN112" s="5">
        <v>8.8000000000000007</v>
      </c>
      <c r="AO112" s="5">
        <v>194</v>
      </c>
      <c r="AQ112" s="5"/>
      <c r="AR112" s="5">
        <v>41.21</v>
      </c>
      <c r="AS112" s="5">
        <v>35.76</v>
      </c>
      <c r="AT112" s="5">
        <v>13.96</v>
      </c>
      <c r="AU112" s="5">
        <v>8.18</v>
      </c>
      <c r="AV112" s="5">
        <v>0.25</v>
      </c>
      <c r="AW112" s="5">
        <v>0</v>
      </c>
      <c r="BK112" s="5">
        <v>0.3</v>
      </c>
      <c r="BL112" s="5">
        <v>92</v>
      </c>
      <c r="BM112" s="5">
        <v>0.7</v>
      </c>
      <c r="BN112" s="5">
        <v>0.2</v>
      </c>
      <c r="BO112" s="5">
        <v>1.2</v>
      </c>
      <c r="BQ112" s="5">
        <v>36</v>
      </c>
      <c r="BR112" s="5">
        <v>2.5</v>
      </c>
      <c r="BX112" s="5">
        <v>0.55000000000000004</v>
      </c>
      <c r="CA112" s="5">
        <v>76</v>
      </c>
    </row>
    <row r="113" spans="1:81" ht="43.2">
      <c r="A113">
        <v>44</v>
      </c>
      <c r="B113" t="s">
        <v>125</v>
      </c>
      <c r="C113">
        <v>63.33</v>
      </c>
      <c r="D113">
        <v>21.54</v>
      </c>
      <c r="E113">
        <v>5.32</v>
      </c>
      <c r="F113">
        <v>1.08</v>
      </c>
      <c r="G113">
        <v>3.63</v>
      </c>
      <c r="J113">
        <v>681</v>
      </c>
      <c r="K113">
        <v>252</v>
      </c>
      <c r="L113" s="11">
        <v>0.37</v>
      </c>
      <c r="N113">
        <v>0</v>
      </c>
      <c r="R113">
        <v>868</v>
      </c>
      <c r="AD113">
        <v>2.4500000000000002</v>
      </c>
      <c r="AE113">
        <v>522</v>
      </c>
      <c r="AJ113">
        <v>1.8</v>
      </c>
      <c r="AK113">
        <v>62.5</v>
      </c>
      <c r="AL113">
        <v>23.4</v>
      </c>
      <c r="AM113">
        <v>0.34</v>
      </c>
      <c r="AN113">
        <v>3.5</v>
      </c>
      <c r="AO113">
        <v>0</v>
      </c>
      <c r="BR113">
        <v>1.776</v>
      </c>
      <c r="BZ113">
        <v>2650</v>
      </c>
      <c r="CA113">
        <v>50.3</v>
      </c>
      <c r="CB113" s="19" t="s">
        <v>126</v>
      </c>
      <c r="CC113" t="s">
        <v>127</v>
      </c>
    </row>
    <row r="114" spans="1:81">
      <c r="A114">
        <v>44</v>
      </c>
      <c r="B114" t="s">
        <v>128</v>
      </c>
      <c r="C114">
        <v>63.33</v>
      </c>
      <c r="D114">
        <v>21.54</v>
      </c>
      <c r="E114">
        <v>5.32</v>
      </c>
      <c r="F114">
        <v>1.08</v>
      </c>
      <c r="G114">
        <v>3.63</v>
      </c>
      <c r="J114">
        <v>679</v>
      </c>
      <c r="K114">
        <v>251</v>
      </c>
      <c r="L114">
        <v>0.37</v>
      </c>
      <c r="N114">
        <v>0</v>
      </c>
      <c r="R114">
        <v>865</v>
      </c>
      <c r="AD114">
        <v>2.4500000000000002</v>
      </c>
      <c r="AE114">
        <v>520</v>
      </c>
      <c r="AJ114">
        <v>1.8</v>
      </c>
      <c r="AK114">
        <v>62.5</v>
      </c>
      <c r="AL114">
        <v>23.4</v>
      </c>
      <c r="AM114">
        <v>0.34</v>
      </c>
      <c r="AN114">
        <v>3.5</v>
      </c>
      <c r="AO114">
        <v>0</v>
      </c>
      <c r="BR114">
        <v>2.3279999999999998</v>
      </c>
      <c r="BZ114">
        <v>3050</v>
      </c>
      <c r="CA114">
        <v>48.6</v>
      </c>
    </row>
    <row r="115" spans="1:81">
      <c r="A115">
        <v>44</v>
      </c>
      <c r="B115" t="s">
        <v>129</v>
      </c>
      <c r="C115">
        <v>63.33</v>
      </c>
      <c r="D115">
        <v>21.54</v>
      </c>
      <c r="E115">
        <v>5.32</v>
      </c>
      <c r="F115">
        <v>1.08</v>
      </c>
      <c r="G115">
        <v>3.63</v>
      </c>
      <c r="J115">
        <v>676</v>
      </c>
      <c r="K115">
        <v>250</v>
      </c>
      <c r="L115">
        <v>0.37</v>
      </c>
      <c r="N115">
        <v>0</v>
      </c>
      <c r="R115">
        <v>862</v>
      </c>
      <c r="AD115">
        <v>2.4500000000000002</v>
      </c>
      <c r="AE115">
        <v>518</v>
      </c>
      <c r="AJ115">
        <v>1.8</v>
      </c>
      <c r="AK115">
        <v>62.5</v>
      </c>
      <c r="AL115">
        <v>23.4</v>
      </c>
      <c r="AM115">
        <v>0.34</v>
      </c>
      <c r="AN115">
        <v>3.5</v>
      </c>
      <c r="AO115">
        <v>0</v>
      </c>
      <c r="BR115">
        <v>2.9340000000000002</v>
      </c>
      <c r="CA115">
        <v>45.1</v>
      </c>
    </row>
    <row r="116" spans="1:81">
      <c r="A116">
        <v>44</v>
      </c>
      <c r="B116" t="s">
        <v>130</v>
      </c>
      <c r="C116">
        <v>63.33</v>
      </c>
      <c r="D116">
        <v>21.54</v>
      </c>
      <c r="E116">
        <v>5.32</v>
      </c>
      <c r="F116">
        <v>1.08</v>
      </c>
      <c r="G116">
        <v>3.63</v>
      </c>
      <c r="J116">
        <v>674</v>
      </c>
      <c r="K116">
        <v>249</v>
      </c>
      <c r="L116">
        <v>0.37</v>
      </c>
      <c r="N116">
        <v>0</v>
      </c>
      <c r="R116">
        <v>859</v>
      </c>
      <c r="AD116">
        <v>2.4500000000000002</v>
      </c>
      <c r="AE116">
        <v>517</v>
      </c>
      <c r="AJ116">
        <v>1.8</v>
      </c>
      <c r="AK116">
        <v>62.5</v>
      </c>
      <c r="AL116">
        <v>23.4</v>
      </c>
      <c r="AM116">
        <v>0.34</v>
      </c>
      <c r="AN116">
        <v>3.5</v>
      </c>
      <c r="AO116">
        <v>0</v>
      </c>
      <c r="BR116">
        <v>2.9809999999999999</v>
      </c>
      <c r="BZ116">
        <v>4100</v>
      </c>
      <c r="CA116">
        <v>40.299999999999997</v>
      </c>
    </row>
    <row r="117" spans="1:81">
      <c r="A117">
        <v>44</v>
      </c>
      <c r="B117" t="s">
        <v>131</v>
      </c>
      <c r="C117">
        <v>63.33</v>
      </c>
      <c r="D117">
        <v>21.54</v>
      </c>
      <c r="E117">
        <v>5.32</v>
      </c>
      <c r="F117">
        <v>1.08</v>
      </c>
      <c r="G117">
        <v>3.63</v>
      </c>
      <c r="J117">
        <v>672</v>
      </c>
      <c r="K117">
        <v>249</v>
      </c>
      <c r="L117">
        <v>0.37</v>
      </c>
      <c r="N117">
        <v>0</v>
      </c>
      <c r="R117">
        <v>856</v>
      </c>
      <c r="AD117">
        <v>2.4500000000000002</v>
      </c>
      <c r="AE117">
        <v>515</v>
      </c>
      <c r="AJ117">
        <v>1.8</v>
      </c>
      <c r="AK117">
        <v>62.5</v>
      </c>
      <c r="AL117">
        <v>23.4</v>
      </c>
      <c r="AM117">
        <v>0.34</v>
      </c>
      <c r="AN117">
        <v>3.5</v>
      </c>
      <c r="AO117">
        <v>0</v>
      </c>
      <c r="BR117">
        <v>3.3719999999999999</v>
      </c>
      <c r="BZ117">
        <v>4150</v>
      </c>
      <c r="CA117">
        <v>37.299999999999997</v>
      </c>
    </row>
    <row r="118" spans="1:81">
      <c r="A118">
        <v>44</v>
      </c>
      <c r="B118" t="s">
        <v>132</v>
      </c>
      <c r="C118">
        <v>63.33</v>
      </c>
      <c r="D118">
        <v>21.54</v>
      </c>
      <c r="E118">
        <v>5.32</v>
      </c>
      <c r="F118">
        <v>1.08</v>
      </c>
      <c r="G118">
        <v>3.63</v>
      </c>
      <c r="J118">
        <v>667</v>
      </c>
      <c r="K118">
        <v>247</v>
      </c>
      <c r="L118">
        <v>0.37</v>
      </c>
      <c r="N118">
        <v>0</v>
      </c>
      <c r="R118">
        <v>851</v>
      </c>
      <c r="AD118">
        <v>2.4500000000000002</v>
      </c>
      <c r="AE118">
        <v>512</v>
      </c>
      <c r="AJ118">
        <v>1.8</v>
      </c>
      <c r="AK118">
        <v>62.5</v>
      </c>
      <c r="AL118">
        <v>23.4</v>
      </c>
      <c r="AM118">
        <v>0.34</v>
      </c>
      <c r="AN118">
        <v>3.5</v>
      </c>
      <c r="AO118">
        <v>0</v>
      </c>
      <c r="BR118">
        <v>3.5510000000000002</v>
      </c>
      <c r="BZ118">
        <v>5500</v>
      </c>
      <c r="CA118">
        <v>34.200000000000003</v>
      </c>
    </row>
    <row r="119" spans="1:81">
      <c r="A119">
        <v>44</v>
      </c>
      <c r="B119" t="s">
        <v>133</v>
      </c>
      <c r="C119">
        <v>63.33</v>
      </c>
      <c r="D119">
        <v>21.54</v>
      </c>
      <c r="E119">
        <v>5.32</v>
      </c>
      <c r="F119">
        <v>1.08</v>
      </c>
      <c r="G119">
        <v>3.63</v>
      </c>
      <c r="J119">
        <v>663</v>
      </c>
      <c r="K119">
        <v>245</v>
      </c>
      <c r="L119">
        <v>0.37</v>
      </c>
      <c r="N119">
        <v>0</v>
      </c>
      <c r="R119">
        <v>845</v>
      </c>
      <c r="AD119">
        <v>2.4500000000000002</v>
      </c>
      <c r="AE119">
        <v>508</v>
      </c>
      <c r="AJ119">
        <v>1.8</v>
      </c>
      <c r="AK119">
        <v>62.5</v>
      </c>
      <c r="AL119">
        <v>23.4</v>
      </c>
      <c r="AM119">
        <v>0.34</v>
      </c>
      <c r="AN119">
        <v>3.5</v>
      </c>
      <c r="AO119">
        <v>0</v>
      </c>
      <c r="BR119">
        <v>3.7450000000000001</v>
      </c>
      <c r="BZ119">
        <v>2450</v>
      </c>
      <c r="CA119">
        <v>30.4</v>
      </c>
    </row>
    <row r="120" spans="1:81">
      <c r="A120">
        <v>44</v>
      </c>
      <c r="B120" t="s">
        <v>134</v>
      </c>
      <c r="C120">
        <v>63.33</v>
      </c>
      <c r="D120">
        <v>21.54</v>
      </c>
      <c r="E120">
        <v>5.32</v>
      </c>
      <c r="F120">
        <v>1.08</v>
      </c>
      <c r="G120">
        <v>3.63</v>
      </c>
      <c r="J120">
        <v>679</v>
      </c>
      <c r="K120">
        <v>251</v>
      </c>
      <c r="L120">
        <v>0.37</v>
      </c>
      <c r="N120">
        <v>0.4</v>
      </c>
      <c r="R120">
        <v>865</v>
      </c>
      <c r="AD120">
        <v>2.4500000000000002</v>
      </c>
      <c r="AE120">
        <v>520</v>
      </c>
      <c r="AJ120">
        <v>1.8</v>
      </c>
      <c r="AK120">
        <v>62.5</v>
      </c>
      <c r="AL120">
        <v>23.4</v>
      </c>
      <c r="AM120">
        <v>0.34</v>
      </c>
      <c r="AN120">
        <v>3.5</v>
      </c>
      <c r="AO120">
        <v>0</v>
      </c>
      <c r="BR120">
        <v>1.2370000000000001</v>
      </c>
      <c r="CA120">
        <v>50.3</v>
      </c>
    </row>
    <row r="121" spans="1:81">
      <c r="A121">
        <v>44</v>
      </c>
      <c r="B121" t="s">
        <v>135</v>
      </c>
      <c r="C121">
        <v>63.33</v>
      </c>
      <c r="D121">
        <v>21.54</v>
      </c>
      <c r="E121">
        <v>5.32</v>
      </c>
      <c r="F121">
        <v>1.08</v>
      </c>
      <c r="G121">
        <v>3.63</v>
      </c>
      <c r="J121">
        <v>677</v>
      </c>
      <c r="K121">
        <v>250</v>
      </c>
      <c r="L121">
        <v>0.37</v>
      </c>
      <c r="N121">
        <v>0.4</v>
      </c>
      <c r="R121">
        <v>863</v>
      </c>
      <c r="AD121">
        <v>2.4500000000000002</v>
      </c>
      <c r="AE121">
        <v>519</v>
      </c>
      <c r="AJ121">
        <v>1.8</v>
      </c>
      <c r="AK121">
        <v>62.5</v>
      </c>
      <c r="AL121">
        <v>23.4</v>
      </c>
      <c r="AM121">
        <v>0.34</v>
      </c>
      <c r="AN121">
        <v>3.5</v>
      </c>
      <c r="AO121">
        <v>0</v>
      </c>
      <c r="BR121">
        <v>1.968</v>
      </c>
      <c r="BZ121">
        <v>2630</v>
      </c>
      <c r="CA121">
        <v>49.1</v>
      </c>
    </row>
    <row r="122" spans="1:81">
      <c r="A122">
        <v>44</v>
      </c>
      <c r="B122" t="s">
        <v>136</v>
      </c>
      <c r="C122">
        <v>63.33</v>
      </c>
      <c r="D122">
        <v>21.54</v>
      </c>
      <c r="E122">
        <v>5.32</v>
      </c>
      <c r="F122">
        <v>1.08</v>
      </c>
      <c r="G122">
        <v>3.63</v>
      </c>
      <c r="J122">
        <v>674</v>
      </c>
      <c r="K122">
        <v>250</v>
      </c>
      <c r="L122">
        <v>0.37</v>
      </c>
      <c r="N122">
        <v>0.4</v>
      </c>
      <c r="R122">
        <v>860</v>
      </c>
      <c r="AD122">
        <v>2.4500000000000002</v>
      </c>
      <c r="AE122">
        <v>517</v>
      </c>
      <c r="AJ122">
        <v>1.8</v>
      </c>
      <c r="AK122">
        <v>62.5</v>
      </c>
      <c r="AL122">
        <v>23.4</v>
      </c>
      <c r="AM122">
        <v>0.34</v>
      </c>
      <c r="AN122">
        <v>3.5</v>
      </c>
      <c r="AO122">
        <v>0</v>
      </c>
      <c r="BR122">
        <v>2.5030000000000001</v>
      </c>
      <c r="CA122">
        <v>44.3</v>
      </c>
    </row>
    <row r="123" spans="1:81">
      <c r="A123">
        <v>44</v>
      </c>
      <c r="B123" t="s">
        <v>137</v>
      </c>
      <c r="C123">
        <v>63.33</v>
      </c>
      <c r="D123">
        <v>21.54</v>
      </c>
      <c r="E123">
        <v>5.32</v>
      </c>
      <c r="F123">
        <v>1.08</v>
      </c>
      <c r="G123">
        <v>3.63</v>
      </c>
      <c r="J123">
        <v>672</v>
      </c>
      <c r="K123">
        <v>249</v>
      </c>
      <c r="L123">
        <v>0.37</v>
      </c>
      <c r="N123">
        <v>0.4</v>
      </c>
      <c r="R123">
        <v>857</v>
      </c>
      <c r="AD123">
        <v>2.4500000000000002</v>
      </c>
      <c r="AE123">
        <v>515</v>
      </c>
      <c r="AJ123">
        <v>1.8</v>
      </c>
      <c r="AK123">
        <v>62.5</v>
      </c>
      <c r="AL123">
        <v>23.4</v>
      </c>
      <c r="AM123">
        <v>0.34</v>
      </c>
      <c r="AN123">
        <v>3.5</v>
      </c>
      <c r="AO123">
        <v>0</v>
      </c>
      <c r="BR123">
        <v>2.6819999999999999</v>
      </c>
      <c r="BZ123">
        <v>2750</v>
      </c>
      <c r="CA123" s="26">
        <v>42</v>
      </c>
    </row>
    <row r="124" spans="1:81">
      <c r="A124">
        <v>44</v>
      </c>
      <c r="B124" t="s">
        <v>138</v>
      </c>
      <c r="C124">
        <v>63.33</v>
      </c>
      <c r="D124">
        <v>21.54</v>
      </c>
      <c r="E124">
        <v>5.32</v>
      </c>
      <c r="F124">
        <v>1.08</v>
      </c>
      <c r="G124">
        <v>3.63</v>
      </c>
      <c r="J124">
        <v>670</v>
      </c>
      <c r="K124">
        <v>248</v>
      </c>
      <c r="L124">
        <v>0.37</v>
      </c>
      <c r="N124" s="24">
        <v>0.4</v>
      </c>
      <c r="R124">
        <v>854</v>
      </c>
      <c r="AD124">
        <v>2.4500000000000002</v>
      </c>
      <c r="AE124">
        <v>514</v>
      </c>
      <c r="AJ124">
        <v>1.8</v>
      </c>
      <c r="AK124">
        <v>62.5</v>
      </c>
      <c r="AL124">
        <v>23.4</v>
      </c>
      <c r="AM124">
        <v>0.34</v>
      </c>
      <c r="AN124">
        <v>3.5</v>
      </c>
      <c r="AO124">
        <v>0</v>
      </c>
      <c r="BR124">
        <v>2.782</v>
      </c>
      <c r="BZ124">
        <v>2960</v>
      </c>
      <c r="CA124">
        <v>37.4</v>
      </c>
    </row>
    <row r="125" spans="1:81">
      <c r="A125">
        <v>44</v>
      </c>
      <c r="B125" t="s">
        <v>139</v>
      </c>
      <c r="C125">
        <v>63.33</v>
      </c>
      <c r="D125">
        <v>21.54</v>
      </c>
      <c r="E125">
        <v>5.32</v>
      </c>
      <c r="F125">
        <v>1.08</v>
      </c>
      <c r="G125">
        <v>3.63</v>
      </c>
      <c r="J125">
        <v>666</v>
      </c>
      <c r="K125">
        <v>246</v>
      </c>
      <c r="L125">
        <v>0.37</v>
      </c>
      <c r="N125">
        <v>0.4</v>
      </c>
      <c r="R125">
        <v>849</v>
      </c>
      <c r="AD125">
        <v>2.4500000000000002</v>
      </c>
      <c r="AE125">
        <v>510</v>
      </c>
      <c r="AJ125">
        <v>1.8</v>
      </c>
      <c r="AK125">
        <v>62.5</v>
      </c>
      <c r="AL125">
        <v>23.4</v>
      </c>
      <c r="AM125">
        <v>0.34</v>
      </c>
      <c r="AN125">
        <v>3.5</v>
      </c>
      <c r="AO125">
        <v>0</v>
      </c>
      <c r="BR125">
        <v>2.9489999999999998</v>
      </c>
      <c r="BZ125">
        <v>3850</v>
      </c>
      <c r="CA125">
        <v>35.6</v>
      </c>
    </row>
    <row r="126" spans="1:81">
      <c r="A126">
        <v>44</v>
      </c>
      <c r="B126" t="s">
        <v>140</v>
      </c>
      <c r="C126">
        <v>63.33</v>
      </c>
      <c r="D126">
        <v>21.54</v>
      </c>
      <c r="E126">
        <v>5.32</v>
      </c>
      <c r="F126">
        <v>1.08</v>
      </c>
      <c r="G126">
        <v>3.63</v>
      </c>
      <c r="J126">
        <v>661</v>
      </c>
      <c r="K126">
        <v>245</v>
      </c>
      <c r="L126">
        <v>0.37</v>
      </c>
      <c r="N126">
        <v>0.4</v>
      </c>
      <c r="R126">
        <v>843</v>
      </c>
      <c r="AD126">
        <v>2.4500000000000002</v>
      </c>
      <c r="AE126">
        <v>507</v>
      </c>
      <c r="AJ126">
        <v>1.8</v>
      </c>
      <c r="AK126">
        <v>62.5</v>
      </c>
      <c r="AL126">
        <v>23.4</v>
      </c>
      <c r="AM126">
        <v>0.34</v>
      </c>
      <c r="AN126">
        <v>3.5</v>
      </c>
      <c r="AO126">
        <v>0</v>
      </c>
      <c r="BR126">
        <v>3.101</v>
      </c>
      <c r="BZ126">
        <v>1150</v>
      </c>
      <c r="CA126">
        <v>32.299999999999997</v>
      </c>
    </row>
    <row r="127" spans="1:81">
      <c r="A127">
        <v>44</v>
      </c>
      <c r="B127" t="s">
        <v>104</v>
      </c>
      <c r="C127">
        <v>63.33</v>
      </c>
      <c r="D127">
        <v>21.54</v>
      </c>
      <c r="E127">
        <v>5.32</v>
      </c>
      <c r="F127">
        <v>1.08</v>
      </c>
      <c r="G127">
        <v>3.63</v>
      </c>
      <c r="J127">
        <v>524</v>
      </c>
      <c r="K127">
        <v>242</v>
      </c>
      <c r="L127">
        <v>0.37</v>
      </c>
      <c r="N127" s="24">
        <v>0.5</v>
      </c>
      <c r="R127">
        <v>835</v>
      </c>
      <c r="AD127">
        <v>2.4500000000000002</v>
      </c>
      <c r="AE127">
        <v>502</v>
      </c>
      <c r="AJ127">
        <v>1.8</v>
      </c>
      <c r="AK127">
        <v>62.5</v>
      </c>
      <c r="AL127">
        <v>23.4</v>
      </c>
      <c r="AM127">
        <v>0.34</v>
      </c>
      <c r="AN127">
        <v>3.5</v>
      </c>
      <c r="AO127">
        <v>131</v>
      </c>
      <c r="BR127">
        <v>2.137</v>
      </c>
      <c r="BZ127">
        <v>1400</v>
      </c>
      <c r="CA127" s="26">
        <v>34</v>
      </c>
    </row>
    <row r="128" spans="1:81">
      <c r="A128">
        <v>44</v>
      </c>
      <c r="B128" t="s">
        <v>141</v>
      </c>
      <c r="C128">
        <v>63.33</v>
      </c>
      <c r="D128">
        <v>21.54</v>
      </c>
      <c r="E128">
        <v>5.32</v>
      </c>
      <c r="F128">
        <v>1.08</v>
      </c>
      <c r="G128">
        <v>3.63</v>
      </c>
      <c r="J128">
        <v>454</v>
      </c>
      <c r="K128">
        <v>240</v>
      </c>
      <c r="L128">
        <v>0.37</v>
      </c>
      <c r="N128">
        <v>0.57999999999999996</v>
      </c>
      <c r="R128">
        <v>826</v>
      </c>
      <c r="AD128">
        <v>2.4500000000000002</v>
      </c>
      <c r="AE128">
        <v>497</v>
      </c>
      <c r="AJ128">
        <v>1.8</v>
      </c>
      <c r="AK128">
        <v>62.5</v>
      </c>
      <c r="AL128">
        <v>23.4</v>
      </c>
      <c r="AM128">
        <v>0.34</v>
      </c>
      <c r="AN128">
        <v>3.5</v>
      </c>
      <c r="AO128">
        <v>194</v>
      </c>
      <c r="BR128">
        <v>2.0129999999999999</v>
      </c>
      <c r="BZ128">
        <v>1200</v>
      </c>
      <c r="CA128">
        <v>32.1</v>
      </c>
    </row>
    <row r="129" spans="1:81">
      <c r="A129">
        <v>44</v>
      </c>
      <c r="B129" t="s">
        <v>142</v>
      </c>
      <c r="C129">
        <v>63.33</v>
      </c>
      <c r="D129">
        <v>21.54</v>
      </c>
      <c r="E129">
        <v>5.32</v>
      </c>
      <c r="F129">
        <v>1.08</v>
      </c>
      <c r="G129">
        <v>3.63</v>
      </c>
      <c r="J129">
        <v>385</v>
      </c>
      <c r="K129">
        <v>237</v>
      </c>
      <c r="L129">
        <v>0.37</v>
      </c>
      <c r="N129">
        <v>0.67</v>
      </c>
      <c r="R129">
        <v>817</v>
      </c>
      <c r="AD129">
        <v>2.4500000000000002</v>
      </c>
      <c r="AE129">
        <v>492</v>
      </c>
      <c r="AJ129">
        <v>1.8</v>
      </c>
      <c r="AK129">
        <v>62.5</v>
      </c>
      <c r="AL129">
        <v>23.4</v>
      </c>
      <c r="AM129">
        <v>0.34</v>
      </c>
      <c r="AN129">
        <v>3.5</v>
      </c>
      <c r="AO129">
        <v>256</v>
      </c>
      <c r="BR129">
        <v>1.8120000000000001</v>
      </c>
      <c r="BZ129">
        <v>1250</v>
      </c>
      <c r="CA129">
        <v>27.1</v>
      </c>
    </row>
    <row r="130" spans="1:81">
      <c r="A130">
        <v>44</v>
      </c>
      <c r="B130" t="s">
        <v>143</v>
      </c>
      <c r="C130">
        <v>63.33</v>
      </c>
      <c r="D130">
        <v>21.54</v>
      </c>
      <c r="E130">
        <v>5.32</v>
      </c>
      <c r="F130">
        <v>1.08</v>
      </c>
      <c r="G130">
        <v>3.63</v>
      </c>
      <c r="J130">
        <v>317</v>
      </c>
      <c r="K130">
        <v>235</v>
      </c>
      <c r="L130">
        <v>0.37</v>
      </c>
      <c r="N130">
        <v>0.8</v>
      </c>
      <c r="R130">
        <v>809</v>
      </c>
      <c r="AD130">
        <v>2.4500000000000002</v>
      </c>
      <c r="AE130">
        <v>486</v>
      </c>
      <c r="AJ130">
        <v>1.8</v>
      </c>
      <c r="AK130">
        <v>62.5</v>
      </c>
      <c r="AL130">
        <v>23.4</v>
      </c>
      <c r="AM130">
        <v>0.34</v>
      </c>
      <c r="AN130">
        <v>3.5</v>
      </c>
      <c r="AO130">
        <v>317</v>
      </c>
      <c r="BR130">
        <v>1.0980000000000001</v>
      </c>
      <c r="BZ130">
        <v>1300</v>
      </c>
      <c r="CA130">
        <v>25.6</v>
      </c>
    </row>
    <row r="131" spans="1:81">
      <c r="A131">
        <v>44</v>
      </c>
      <c r="B131" t="s">
        <v>144</v>
      </c>
      <c r="C131">
        <v>63.33</v>
      </c>
      <c r="D131">
        <v>21.54</v>
      </c>
      <c r="E131">
        <v>5.32</v>
      </c>
      <c r="F131">
        <v>1.08</v>
      </c>
      <c r="G131">
        <v>3.63</v>
      </c>
      <c r="J131">
        <v>377</v>
      </c>
      <c r="K131">
        <v>232</v>
      </c>
      <c r="L131">
        <v>0.37</v>
      </c>
      <c r="N131" s="24">
        <v>0.67</v>
      </c>
      <c r="R131">
        <v>800</v>
      </c>
      <c r="AD131">
        <v>2.4500000000000002</v>
      </c>
      <c r="AE131">
        <v>481</v>
      </c>
      <c r="AJ131">
        <v>1.8</v>
      </c>
      <c r="AK131">
        <v>62.5</v>
      </c>
      <c r="AL131">
        <v>23.4</v>
      </c>
      <c r="AM131">
        <v>0.34</v>
      </c>
      <c r="AN131">
        <v>3.5</v>
      </c>
      <c r="AO131">
        <v>377</v>
      </c>
      <c r="BR131">
        <v>0.83199999999999996</v>
      </c>
      <c r="BZ131">
        <v>1600</v>
      </c>
      <c r="CA131">
        <v>17.600000000000001</v>
      </c>
    </row>
    <row r="132" spans="1:81" ht="57.6">
      <c r="A132">
        <v>51</v>
      </c>
      <c r="B132" t="s">
        <v>145</v>
      </c>
      <c r="C132">
        <v>63.68</v>
      </c>
      <c r="D132">
        <v>20.9</v>
      </c>
      <c r="E132">
        <v>4.82</v>
      </c>
      <c r="F132">
        <v>1.88</v>
      </c>
      <c r="G132">
        <v>4.05</v>
      </c>
      <c r="I132">
        <v>42.5</v>
      </c>
      <c r="J132">
        <v>390</v>
      </c>
      <c r="K132">
        <v>195</v>
      </c>
      <c r="L132">
        <v>0.5</v>
      </c>
      <c r="R132" s="14"/>
      <c r="U132">
        <v>1180</v>
      </c>
      <c r="AD132">
        <v>2.7</v>
      </c>
      <c r="AE132">
        <v>633</v>
      </c>
      <c r="BX132">
        <v>3.05</v>
      </c>
      <c r="CB132" s="19" t="s">
        <v>146</v>
      </c>
      <c r="CC132" t="s">
        <v>147</v>
      </c>
    </row>
    <row r="133" spans="1:81" ht="72">
      <c r="A133">
        <v>61</v>
      </c>
      <c r="B133" s="5" t="s">
        <v>148</v>
      </c>
      <c r="C133" s="5">
        <v>62.58</v>
      </c>
      <c r="D133" s="5">
        <v>20.25</v>
      </c>
      <c r="E133" s="5">
        <v>5.31</v>
      </c>
      <c r="F133" s="5">
        <v>2.82</v>
      </c>
      <c r="G133" s="5">
        <v>4.04</v>
      </c>
      <c r="H133" s="5"/>
      <c r="I133" s="5">
        <v>42.5</v>
      </c>
      <c r="J133" s="5">
        <v>500</v>
      </c>
      <c r="K133" s="5">
        <v>112.5</v>
      </c>
      <c r="L133" s="5">
        <v>0.22500000000000001</v>
      </c>
      <c r="N133">
        <v>4.2</v>
      </c>
      <c r="T133" s="5">
        <v>950</v>
      </c>
      <c r="Y133" s="5"/>
      <c r="AE133" s="5">
        <v>577</v>
      </c>
      <c r="AF133" s="5"/>
      <c r="AH133" s="5">
        <v>228</v>
      </c>
      <c r="BK133" s="5">
        <v>0.45</v>
      </c>
      <c r="BL133" s="5">
        <v>90.36</v>
      </c>
      <c r="BM133" s="5">
        <v>0.71</v>
      </c>
      <c r="BN133" s="5">
        <v>0</v>
      </c>
      <c r="BO133" s="5">
        <v>1.31</v>
      </c>
      <c r="BQ133" s="5">
        <v>0</v>
      </c>
      <c r="BZ133" s="5">
        <v>670</v>
      </c>
      <c r="CA133" s="5">
        <v>104.6</v>
      </c>
      <c r="CB133" s="19" t="s">
        <v>149</v>
      </c>
      <c r="CC133" s="19" t="s">
        <v>150</v>
      </c>
    </row>
    <row r="134" spans="1:81">
      <c r="A134">
        <v>61</v>
      </c>
      <c r="B134" s="5" t="s">
        <v>151</v>
      </c>
      <c r="C134" s="5">
        <v>62.58</v>
      </c>
      <c r="D134" s="5">
        <v>20.25</v>
      </c>
      <c r="E134" s="5">
        <v>5.31</v>
      </c>
      <c r="F134" s="5">
        <v>2.82</v>
      </c>
      <c r="G134" s="5">
        <v>4.04</v>
      </c>
      <c r="H134" s="5"/>
      <c r="I134" s="5">
        <v>42.5</v>
      </c>
      <c r="J134" s="5">
        <v>508.75</v>
      </c>
      <c r="K134" s="5">
        <v>123.75</v>
      </c>
      <c r="L134" s="5">
        <v>0.22500000000000001</v>
      </c>
      <c r="N134">
        <v>4.72</v>
      </c>
      <c r="T134" s="5">
        <v>832</v>
      </c>
      <c r="Y134" s="5"/>
      <c r="AE134" s="5">
        <v>593</v>
      </c>
      <c r="AH134" s="5">
        <v>234</v>
      </c>
      <c r="BK134" s="5">
        <v>0.45</v>
      </c>
      <c r="BL134" s="5">
        <v>90.36</v>
      </c>
      <c r="BM134" s="5">
        <v>0.71</v>
      </c>
      <c r="BN134" s="5">
        <v>0</v>
      </c>
      <c r="BO134" s="5">
        <v>1.31</v>
      </c>
      <c r="BQ134" s="5">
        <v>41.25</v>
      </c>
      <c r="BZ134" s="5">
        <v>517</v>
      </c>
      <c r="CA134" s="5">
        <v>116.2</v>
      </c>
    </row>
    <row r="135" spans="1:81">
      <c r="A135">
        <v>61</v>
      </c>
      <c r="B135" s="5" t="s">
        <v>152</v>
      </c>
      <c r="C135" s="5">
        <v>62.58</v>
      </c>
      <c r="D135" s="5">
        <v>20.25</v>
      </c>
      <c r="E135" s="5">
        <v>5.31</v>
      </c>
      <c r="F135" s="5">
        <v>2.82</v>
      </c>
      <c r="G135" s="5">
        <v>4.04</v>
      </c>
      <c r="H135" s="5"/>
      <c r="I135" s="5">
        <v>42.5</v>
      </c>
      <c r="J135" s="5">
        <v>510</v>
      </c>
      <c r="K135" s="5">
        <v>135</v>
      </c>
      <c r="L135" s="5">
        <v>0.22500000000000001</v>
      </c>
      <c r="N135">
        <v>5.3</v>
      </c>
      <c r="T135" s="5">
        <v>720</v>
      </c>
      <c r="Y135" s="5"/>
      <c r="AE135" s="5">
        <v>602</v>
      </c>
      <c r="AH135" s="5">
        <v>238</v>
      </c>
      <c r="BK135" s="5">
        <v>0.45</v>
      </c>
      <c r="BL135" s="5">
        <v>90.36</v>
      </c>
      <c r="BM135" s="5">
        <v>0.71</v>
      </c>
      <c r="BN135" s="5">
        <v>0</v>
      </c>
      <c r="BO135" s="5">
        <v>1.31</v>
      </c>
      <c r="BQ135" s="5">
        <v>90</v>
      </c>
      <c r="BZ135" s="5">
        <v>383</v>
      </c>
      <c r="CA135" s="5">
        <v>119.8</v>
      </c>
    </row>
    <row r="136" spans="1:81">
      <c r="A136">
        <v>61</v>
      </c>
      <c r="B136" s="5" t="s">
        <v>153</v>
      </c>
      <c r="C136" s="5">
        <v>62.58</v>
      </c>
      <c r="D136" s="5">
        <v>20.25</v>
      </c>
      <c r="E136" s="5">
        <v>5.31</v>
      </c>
      <c r="F136" s="5">
        <v>2.82</v>
      </c>
      <c r="G136" s="5">
        <v>4.04</v>
      </c>
      <c r="H136" s="5"/>
      <c r="I136" s="5">
        <v>42.5</v>
      </c>
      <c r="J136" s="5">
        <v>500</v>
      </c>
      <c r="K136" s="5">
        <v>125</v>
      </c>
      <c r="L136" s="5">
        <v>0.25</v>
      </c>
      <c r="N136">
        <v>4.8</v>
      </c>
      <c r="T136" s="5">
        <v>858</v>
      </c>
      <c r="Y136" s="5"/>
      <c r="AE136" s="5">
        <v>611</v>
      </c>
      <c r="AH136" s="5">
        <v>241</v>
      </c>
      <c r="BK136" s="5">
        <v>0.45</v>
      </c>
      <c r="BL136" s="5">
        <v>90.36</v>
      </c>
      <c r="BM136" s="5">
        <v>0.71</v>
      </c>
      <c r="BN136" s="5">
        <v>0</v>
      </c>
      <c r="BO136" s="5">
        <v>1.31</v>
      </c>
      <c r="BQ136" s="5">
        <v>0</v>
      </c>
      <c r="BZ136" s="5">
        <v>762</v>
      </c>
      <c r="CA136" s="5">
        <v>100.6</v>
      </c>
    </row>
    <row r="137" spans="1:81">
      <c r="A137">
        <v>61</v>
      </c>
      <c r="B137" s="5" t="s">
        <v>154</v>
      </c>
      <c r="C137" s="5">
        <v>62.58</v>
      </c>
      <c r="D137" s="5">
        <v>20.25</v>
      </c>
      <c r="E137" s="5">
        <v>5.31</v>
      </c>
      <c r="F137" s="5">
        <v>2.82</v>
      </c>
      <c r="G137" s="5">
        <v>4.04</v>
      </c>
      <c r="H137" s="5"/>
      <c r="I137" s="5">
        <v>42.5</v>
      </c>
      <c r="J137" s="5">
        <v>508.75</v>
      </c>
      <c r="K137" s="5">
        <v>137.5</v>
      </c>
      <c r="L137" s="5">
        <v>0.25</v>
      </c>
      <c r="N137">
        <v>5.3</v>
      </c>
      <c r="T137" s="5">
        <v>744</v>
      </c>
      <c r="Y137" s="5"/>
      <c r="AE137" s="5">
        <v>622</v>
      </c>
      <c r="AH137" s="5">
        <v>246</v>
      </c>
      <c r="BK137" s="5">
        <v>0.45</v>
      </c>
      <c r="BL137" s="5">
        <v>90.36</v>
      </c>
      <c r="BM137" s="5">
        <v>0.71</v>
      </c>
      <c r="BN137" s="5">
        <v>0</v>
      </c>
      <c r="BO137" s="5">
        <v>1.31</v>
      </c>
      <c r="BQ137" s="5">
        <v>41.25</v>
      </c>
      <c r="BZ137" s="5">
        <v>585</v>
      </c>
      <c r="CA137" s="5">
        <v>104.6</v>
      </c>
    </row>
    <row r="138" spans="1:81">
      <c r="A138">
        <v>61</v>
      </c>
      <c r="B138" s="5" t="s">
        <v>155</v>
      </c>
      <c r="C138" s="5">
        <v>62.58</v>
      </c>
      <c r="D138" s="5">
        <v>20.25</v>
      </c>
      <c r="E138" s="5">
        <v>5.31</v>
      </c>
      <c r="F138" s="5">
        <v>2.82</v>
      </c>
      <c r="G138" s="5">
        <v>4.04</v>
      </c>
      <c r="H138" s="5"/>
      <c r="I138" s="5">
        <v>42.5</v>
      </c>
      <c r="J138" s="5">
        <v>510</v>
      </c>
      <c r="K138" s="5">
        <v>150</v>
      </c>
      <c r="L138" s="5">
        <v>0.25</v>
      </c>
      <c r="N138">
        <v>4.0999999999999996</v>
      </c>
      <c r="T138" s="5">
        <v>834</v>
      </c>
      <c r="Y138" s="5"/>
      <c r="AE138" s="5">
        <v>506</v>
      </c>
      <c r="AH138" s="5">
        <v>200</v>
      </c>
      <c r="BK138" s="5">
        <v>0.45</v>
      </c>
      <c r="BL138" s="5">
        <v>90.36</v>
      </c>
      <c r="BM138" s="5">
        <v>0.71</v>
      </c>
      <c r="BN138" s="5">
        <v>0</v>
      </c>
      <c r="BO138" s="5">
        <v>1.31</v>
      </c>
      <c r="BQ138" s="5">
        <v>90</v>
      </c>
      <c r="BZ138" s="5">
        <v>441</v>
      </c>
      <c r="CA138" s="5">
        <v>119.5</v>
      </c>
    </row>
    <row r="139" spans="1:81">
      <c r="A139">
        <v>61</v>
      </c>
      <c r="B139" s="5" t="s">
        <v>156</v>
      </c>
      <c r="C139" s="5">
        <v>62.58</v>
      </c>
      <c r="D139" s="5">
        <v>20.25</v>
      </c>
      <c r="E139" s="5">
        <v>5.31</v>
      </c>
      <c r="F139" s="5">
        <v>2.82</v>
      </c>
      <c r="G139" s="5">
        <v>4.04</v>
      </c>
      <c r="H139" s="5"/>
      <c r="I139" s="5">
        <v>42.5</v>
      </c>
      <c r="J139" s="5">
        <v>462.5</v>
      </c>
      <c r="K139" s="5">
        <v>137.5</v>
      </c>
      <c r="L139" s="5">
        <v>0.27500000000000002</v>
      </c>
      <c r="N139">
        <v>5.8</v>
      </c>
      <c r="T139" s="5">
        <v>900</v>
      </c>
      <c r="Y139" s="5"/>
      <c r="AE139" s="5">
        <v>546</v>
      </c>
      <c r="AH139" s="5">
        <v>215</v>
      </c>
      <c r="BK139" s="5">
        <v>0.45</v>
      </c>
      <c r="BL139" s="5">
        <v>90.36</v>
      </c>
      <c r="BM139" s="5">
        <v>0.71</v>
      </c>
      <c r="BN139" s="5">
        <v>0</v>
      </c>
      <c r="BO139" s="5">
        <v>1.31</v>
      </c>
      <c r="BQ139" s="5">
        <v>37.5</v>
      </c>
      <c r="BZ139" s="5">
        <v>840</v>
      </c>
      <c r="CA139" s="5">
        <v>100.4</v>
      </c>
    </row>
    <row r="140" spans="1:81">
      <c r="A140">
        <v>61</v>
      </c>
      <c r="B140" s="5" t="s">
        <v>157</v>
      </c>
      <c r="C140" s="5">
        <v>62.58</v>
      </c>
      <c r="D140" s="5">
        <v>20.25</v>
      </c>
      <c r="E140" s="5">
        <v>5.31</v>
      </c>
      <c r="F140" s="5">
        <v>2.82</v>
      </c>
      <c r="G140" s="5">
        <v>4.04</v>
      </c>
      <c r="H140" s="5"/>
      <c r="I140" s="5">
        <v>42.5</v>
      </c>
      <c r="J140" s="5">
        <v>467.5</v>
      </c>
      <c r="K140" s="5">
        <v>151.25</v>
      </c>
      <c r="L140" s="5">
        <v>0.27500000000000002</v>
      </c>
      <c r="N140">
        <v>4.5</v>
      </c>
      <c r="T140" s="5">
        <v>792</v>
      </c>
      <c r="Y140" s="5"/>
      <c r="AE140" s="5">
        <v>564</v>
      </c>
      <c r="AH140" s="5">
        <v>223</v>
      </c>
      <c r="BK140" s="5">
        <v>0.45</v>
      </c>
      <c r="BL140" s="5">
        <v>90.36</v>
      </c>
      <c r="BM140" s="5">
        <v>0.71</v>
      </c>
      <c r="BN140" s="5">
        <v>0</v>
      </c>
      <c r="BO140" s="5">
        <v>1.31</v>
      </c>
      <c r="BQ140" s="5">
        <v>82.5</v>
      </c>
      <c r="BZ140" s="5">
        <v>553</v>
      </c>
      <c r="CA140" s="5">
        <v>101.9</v>
      </c>
    </row>
    <row r="141" spans="1:81">
      <c r="A141">
        <v>61</v>
      </c>
      <c r="B141" s="5" t="s">
        <v>158</v>
      </c>
      <c r="C141" s="5">
        <v>62.58</v>
      </c>
      <c r="D141" s="5">
        <v>20.25</v>
      </c>
      <c r="E141" s="5">
        <v>5.31</v>
      </c>
      <c r="F141" s="5">
        <v>2.82</v>
      </c>
      <c r="G141" s="5">
        <v>4.04</v>
      </c>
      <c r="H141" s="5"/>
      <c r="I141" s="5">
        <v>42.5</v>
      </c>
      <c r="J141" s="5">
        <v>600</v>
      </c>
      <c r="K141" s="5">
        <v>165</v>
      </c>
      <c r="L141" s="5">
        <v>0.27500000000000002</v>
      </c>
      <c r="N141">
        <v>4</v>
      </c>
      <c r="T141" s="5">
        <v>700</v>
      </c>
      <c r="Y141" s="5"/>
      <c r="AE141" s="5">
        <v>586</v>
      </c>
      <c r="AH141" s="5">
        <v>231</v>
      </c>
      <c r="BK141" s="5">
        <v>0.45</v>
      </c>
      <c r="BL141" s="5">
        <v>90.36</v>
      </c>
      <c r="BM141" s="5">
        <v>0.71</v>
      </c>
      <c r="BN141" s="5">
        <v>0</v>
      </c>
      <c r="BO141" s="5">
        <v>1.31</v>
      </c>
      <c r="BQ141" s="5">
        <v>0</v>
      </c>
      <c r="BZ141" s="5">
        <v>600</v>
      </c>
      <c r="CA141" s="5">
        <v>100.9</v>
      </c>
    </row>
    <row r="142" spans="1:81">
      <c r="A142">
        <v>61</v>
      </c>
      <c r="B142" s="5" t="s">
        <v>159</v>
      </c>
      <c r="C142" s="5">
        <v>62.58</v>
      </c>
      <c r="D142" s="5">
        <v>20.25</v>
      </c>
      <c r="E142" s="5">
        <v>5.31</v>
      </c>
      <c r="F142" s="5">
        <v>2.82</v>
      </c>
      <c r="G142" s="5">
        <v>4.04</v>
      </c>
      <c r="H142" s="5"/>
      <c r="I142" s="5">
        <v>42.5</v>
      </c>
      <c r="J142" s="5">
        <v>425</v>
      </c>
      <c r="K142" s="5">
        <v>112.5</v>
      </c>
      <c r="L142" s="5">
        <v>0.22500000000000001</v>
      </c>
      <c r="N142">
        <v>5.6</v>
      </c>
      <c r="T142" s="5">
        <v>792</v>
      </c>
      <c r="Y142" s="5"/>
      <c r="AE142" s="5">
        <v>662</v>
      </c>
      <c r="AH142" s="5">
        <v>261</v>
      </c>
      <c r="BK142" s="5">
        <v>0.45</v>
      </c>
      <c r="BL142" s="5">
        <v>90.36</v>
      </c>
      <c r="BM142" s="5">
        <v>0.71</v>
      </c>
      <c r="BN142" s="5">
        <v>0</v>
      </c>
      <c r="BO142" s="5">
        <v>1.31</v>
      </c>
      <c r="BQ142" s="5">
        <v>75</v>
      </c>
      <c r="BZ142" s="5">
        <v>494</v>
      </c>
      <c r="CA142" s="5">
        <v>110.2</v>
      </c>
    </row>
    <row r="143" spans="1:81">
      <c r="A143">
        <v>61</v>
      </c>
      <c r="B143" s="5" t="s">
        <v>160</v>
      </c>
      <c r="C143" s="5">
        <v>62.58</v>
      </c>
      <c r="D143" s="5">
        <v>20.25</v>
      </c>
      <c r="E143" s="5">
        <v>5.31</v>
      </c>
      <c r="F143" s="5">
        <v>2.82</v>
      </c>
      <c r="G143" s="5">
        <v>4.04</v>
      </c>
      <c r="H143" s="5"/>
      <c r="I143" s="5">
        <v>42.5</v>
      </c>
      <c r="J143" s="5">
        <v>550</v>
      </c>
      <c r="K143" s="5">
        <v>123.75</v>
      </c>
      <c r="L143" s="5">
        <v>0.22500000000000001</v>
      </c>
      <c r="N143">
        <v>4.9000000000000004</v>
      </c>
      <c r="T143" s="5">
        <v>904</v>
      </c>
      <c r="Y143" s="5"/>
      <c r="AE143" s="5">
        <v>548</v>
      </c>
      <c r="AH143" s="5">
        <v>216</v>
      </c>
      <c r="BK143" s="5">
        <v>0.45</v>
      </c>
      <c r="BL143" s="5">
        <v>90.36</v>
      </c>
      <c r="BM143" s="5">
        <v>0.71</v>
      </c>
      <c r="BN143" s="5">
        <v>0</v>
      </c>
      <c r="BO143" s="5">
        <v>1.31</v>
      </c>
      <c r="BQ143" s="5">
        <v>0</v>
      </c>
      <c r="BZ143" s="5">
        <v>641</v>
      </c>
      <c r="CA143" s="5">
        <v>113</v>
      </c>
    </row>
    <row r="144" spans="1:81">
      <c r="A144">
        <v>61</v>
      </c>
      <c r="B144" s="5" t="s">
        <v>161</v>
      </c>
      <c r="C144" s="5">
        <v>62.58</v>
      </c>
      <c r="D144" s="5">
        <v>20.25</v>
      </c>
      <c r="E144" s="5">
        <v>5.31</v>
      </c>
      <c r="F144" s="5">
        <v>2.82</v>
      </c>
      <c r="G144" s="5">
        <v>4.04</v>
      </c>
      <c r="H144" s="5"/>
      <c r="I144" s="5">
        <v>42.5</v>
      </c>
      <c r="J144" s="5">
        <v>555</v>
      </c>
      <c r="K144" s="5">
        <v>135</v>
      </c>
      <c r="L144" s="5">
        <v>0.22500000000000001</v>
      </c>
      <c r="N144">
        <v>3.8</v>
      </c>
      <c r="T144" s="5">
        <v>798</v>
      </c>
      <c r="Y144" s="5"/>
      <c r="AE144" s="5">
        <v>569</v>
      </c>
      <c r="AH144" s="5">
        <v>225</v>
      </c>
      <c r="BK144" s="5">
        <v>0.45</v>
      </c>
      <c r="BL144" s="5">
        <v>90.36</v>
      </c>
      <c r="BM144" s="5">
        <v>0.71</v>
      </c>
      <c r="BN144" s="5">
        <v>0</v>
      </c>
      <c r="BO144" s="5">
        <v>1.31</v>
      </c>
      <c r="BQ144" s="5">
        <v>45</v>
      </c>
      <c r="BZ144" s="5">
        <v>419</v>
      </c>
      <c r="CA144" s="5">
        <v>120.2</v>
      </c>
    </row>
    <row r="145" spans="1:81">
      <c r="A145">
        <v>61</v>
      </c>
      <c r="B145" s="5" t="s">
        <v>162</v>
      </c>
      <c r="C145" s="5">
        <v>62.58</v>
      </c>
      <c r="D145" s="5">
        <v>20.25</v>
      </c>
      <c r="E145" s="5">
        <v>5.31</v>
      </c>
      <c r="F145" s="5">
        <v>2.82</v>
      </c>
      <c r="G145" s="5">
        <v>4.04</v>
      </c>
      <c r="H145" s="5"/>
      <c r="I145" s="5">
        <v>42.5</v>
      </c>
      <c r="J145" s="5">
        <v>462.5</v>
      </c>
      <c r="K145" s="5">
        <v>125</v>
      </c>
      <c r="L145" s="5">
        <v>0.25</v>
      </c>
      <c r="N145">
        <v>4.5</v>
      </c>
      <c r="T145" s="5">
        <v>786</v>
      </c>
      <c r="Y145" s="5"/>
      <c r="AE145" s="5">
        <v>657</v>
      </c>
      <c r="AH145" s="5">
        <v>259</v>
      </c>
      <c r="BK145" s="5">
        <v>0.45</v>
      </c>
      <c r="BL145" s="5">
        <v>90.36</v>
      </c>
      <c r="BM145" s="5">
        <v>0.71</v>
      </c>
      <c r="BN145" s="5">
        <v>0</v>
      </c>
      <c r="BO145" s="5">
        <v>1.31</v>
      </c>
      <c r="BQ145" s="5">
        <v>37.5</v>
      </c>
      <c r="BZ145" s="5">
        <v>612</v>
      </c>
      <c r="CA145" s="5">
        <v>101.8</v>
      </c>
    </row>
    <row r="146" spans="1:81">
      <c r="A146">
        <v>61</v>
      </c>
      <c r="B146" s="5" t="s">
        <v>163</v>
      </c>
      <c r="C146" s="5">
        <v>62.58</v>
      </c>
      <c r="D146" s="5">
        <v>20.25</v>
      </c>
      <c r="E146" s="5">
        <v>5.31</v>
      </c>
      <c r="F146" s="5">
        <v>2.82</v>
      </c>
      <c r="G146" s="5">
        <v>4.04</v>
      </c>
      <c r="H146" s="5"/>
      <c r="I146" s="5">
        <v>42.5</v>
      </c>
      <c r="J146" s="5">
        <v>467.5</v>
      </c>
      <c r="K146" s="5">
        <v>137.5</v>
      </c>
      <c r="L146" s="5">
        <v>0.25</v>
      </c>
      <c r="N146">
        <v>5.0999999999999996</v>
      </c>
      <c r="T146" s="5">
        <v>872</v>
      </c>
      <c r="Y146" s="5"/>
      <c r="AE146" s="5">
        <v>529</v>
      </c>
      <c r="AH146" s="5">
        <v>209</v>
      </c>
      <c r="BK146" s="5">
        <v>0.45</v>
      </c>
      <c r="BL146" s="5">
        <v>90.36</v>
      </c>
      <c r="BM146" s="5">
        <v>0.71</v>
      </c>
      <c r="BN146" s="5">
        <v>0</v>
      </c>
      <c r="BO146" s="5">
        <v>1.31</v>
      </c>
      <c r="BQ146" s="5">
        <v>82.5</v>
      </c>
      <c r="BZ146" s="5">
        <v>544</v>
      </c>
      <c r="CA146" s="5">
        <v>113.9</v>
      </c>
    </row>
    <row r="147" spans="1:81">
      <c r="A147">
        <v>61</v>
      </c>
      <c r="B147" s="5" t="s">
        <v>164</v>
      </c>
      <c r="C147" s="5">
        <v>62.58</v>
      </c>
      <c r="D147" s="5">
        <v>20.25</v>
      </c>
      <c r="E147" s="5">
        <v>5.31</v>
      </c>
      <c r="F147" s="5">
        <v>2.82</v>
      </c>
      <c r="G147" s="5">
        <v>4.04</v>
      </c>
      <c r="H147" s="5"/>
      <c r="I147" s="5">
        <v>42.5</v>
      </c>
      <c r="J147" s="5">
        <v>600</v>
      </c>
      <c r="K147" s="5">
        <v>150</v>
      </c>
      <c r="L147" s="5">
        <v>0.25</v>
      </c>
      <c r="N147">
        <v>4.5</v>
      </c>
      <c r="T147" s="5">
        <v>778</v>
      </c>
      <c r="Y147" s="5"/>
      <c r="AE147" s="5">
        <v>555</v>
      </c>
      <c r="AH147" s="5">
        <v>219</v>
      </c>
      <c r="BK147" s="5">
        <v>0.45</v>
      </c>
      <c r="BL147" s="5">
        <v>90.36</v>
      </c>
      <c r="BM147" s="5">
        <v>0.71</v>
      </c>
      <c r="BN147" s="5">
        <v>0</v>
      </c>
      <c r="BO147" s="5">
        <v>1.31</v>
      </c>
      <c r="BQ147" s="5">
        <v>0</v>
      </c>
      <c r="BZ147" s="5">
        <v>591</v>
      </c>
      <c r="CA147" s="5">
        <v>106</v>
      </c>
    </row>
    <row r="148" spans="1:81">
      <c r="A148">
        <v>61</v>
      </c>
      <c r="B148" s="5" t="s">
        <v>165</v>
      </c>
      <c r="C148" s="5">
        <v>62.58</v>
      </c>
      <c r="D148" s="5">
        <v>20.25</v>
      </c>
      <c r="E148" s="5">
        <v>5.31</v>
      </c>
      <c r="F148" s="5">
        <v>2.82</v>
      </c>
      <c r="G148" s="5">
        <v>4.04</v>
      </c>
      <c r="H148" s="5"/>
      <c r="I148" s="5">
        <v>42.5</v>
      </c>
      <c r="J148" s="5">
        <v>425</v>
      </c>
      <c r="K148" s="5">
        <v>137.5</v>
      </c>
      <c r="L148" s="5">
        <v>0.27500000000000002</v>
      </c>
      <c r="N148">
        <v>6.4</v>
      </c>
      <c r="T148" s="5">
        <v>826</v>
      </c>
      <c r="Y148" s="5"/>
      <c r="AE148" s="5">
        <v>588</v>
      </c>
      <c r="AH148" s="5">
        <v>232</v>
      </c>
      <c r="BK148" s="5">
        <v>0.45</v>
      </c>
      <c r="BL148" s="5">
        <v>90.36</v>
      </c>
      <c r="BM148" s="5">
        <v>0.71</v>
      </c>
      <c r="BN148" s="5">
        <v>0</v>
      </c>
      <c r="BO148" s="5">
        <v>1.31</v>
      </c>
      <c r="BQ148" s="5">
        <v>75</v>
      </c>
      <c r="BZ148" s="5">
        <v>699</v>
      </c>
      <c r="CA148" s="5">
        <v>100.7</v>
      </c>
    </row>
    <row r="149" spans="1:81">
      <c r="A149">
        <v>61</v>
      </c>
      <c r="B149" s="5" t="s">
        <v>166</v>
      </c>
      <c r="C149" s="5">
        <v>62.58</v>
      </c>
      <c r="D149" s="5">
        <v>20.25</v>
      </c>
      <c r="E149" s="5">
        <v>5.31</v>
      </c>
      <c r="F149" s="5">
        <v>2.82</v>
      </c>
      <c r="G149" s="5">
        <v>4.04</v>
      </c>
      <c r="H149" s="5"/>
      <c r="I149" s="5">
        <v>42.5</v>
      </c>
      <c r="J149" s="5">
        <v>550</v>
      </c>
      <c r="K149" s="5">
        <v>151.25</v>
      </c>
      <c r="L149" s="5">
        <v>0.27500000000000002</v>
      </c>
      <c r="N149">
        <v>3.8</v>
      </c>
      <c r="T149" s="5">
        <v>740</v>
      </c>
      <c r="Y149" s="5"/>
      <c r="AE149" s="5">
        <v>619</v>
      </c>
      <c r="AH149" s="5">
        <v>244</v>
      </c>
      <c r="BK149" s="5">
        <v>0.45</v>
      </c>
      <c r="BL149" s="5">
        <v>90.36</v>
      </c>
      <c r="BM149" s="5">
        <v>0.71</v>
      </c>
      <c r="BN149" s="5">
        <v>0</v>
      </c>
      <c r="BO149" s="5">
        <v>1.31</v>
      </c>
      <c r="BQ149" s="5">
        <v>0</v>
      </c>
      <c r="BZ149" s="5">
        <v>672</v>
      </c>
      <c r="CA149" s="5">
        <v>98.8</v>
      </c>
    </row>
    <row r="150" spans="1:81">
      <c r="A150">
        <v>61</v>
      </c>
      <c r="B150" s="5" t="s">
        <v>167</v>
      </c>
      <c r="C150" s="5">
        <v>62.58</v>
      </c>
      <c r="D150" s="5">
        <v>20.25</v>
      </c>
      <c r="E150" s="5">
        <v>5.31</v>
      </c>
      <c r="F150" s="5">
        <v>2.82</v>
      </c>
      <c r="G150" s="5">
        <v>4.04</v>
      </c>
      <c r="H150" s="5"/>
      <c r="I150" s="5">
        <v>42.5</v>
      </c>
      <c r="J150" s="5">
        <v>555</v>
      </c>
      <c r="K150" s="5">
        <v>165</v>
      </c>
      <c r="L150" s="5">
        <v>0.27500000000000002</v>
      </c>
      <c r="N150">
        <v>4.3</v>
      </c>
      <c r="T150" s="5">
        <v>816</v>
      </c>
      <c r="Y150" s="5"/>
      <c r="AE150" s="5">
        <v>496</v>
      </c>
      <c r="AH150" s="5">
        <v>196</v>
      </c>
      <c r="BK150" s="5">
        <v>0.45</v>
      </c>
      <c r="BL150" s="5">
        <v>90.36</v>
      </c>
      <c r="BM150" s="5">
        <v>0.71</v>
      </c>
      <c r="BN150" s="5">
        <v>0</v>
      </c>
      <c r="BO150" s="5">
        <v>1.31</v>
      </c>
      <c r="BQ150" s="5">
        <v>45</v>
      </c>
      <c r="BZ150" s="5">
        <v>593</v>
      </c>
      <c r="CA150" s="5">
        <v>106.8</v>
      </c>
    </row>
    <row r="151" spans="1:81" ht="57.6">
      <c r="A151" s="27">
        <v>65</v>
      </c>
      <c r="B151" s="27" t="s">
        <v>168</v>
      </c>
      <c r="C151" s="27">
        <v>61.2</v>
      </c>
      <c r="D151" s="27">
        <v>22.16</v>
      </c>
      <c r="E151" s="27">
        <v>4.18</v>
      </c>
      <c r="F151" s="27">
        <v>3.26</v>
      </c>
      <c r="G151" s="27">
        <v>4.8899999999999997</v>
      </c>
      <c r="H151" s="27"/>
      <c r="I151" s="27">
        <v>42.5</v>
      </c>
      <c r="J151" s="27">
        <v>420</v>
      </c>
      <c r="K151" s="27">
        <v>168</v>
      </c>
      <c r="L151" s="27">
        <v>0.4</v>
      </c>
      <c r="M151" s="27"/>
      <c r="N151" s="27"/>
      <c r="O151" s="27"/>
      <c r="P151" s="27"/>
      <c r="Q151" s="27"/>
      <c r="R151" s="27"/>
      <c r="S151" s="27"/>
      <c r="T151" s="27"/>
      <c r="U151" s="27"/>
      <c r="V151" s="28"/>
      <c r="W151" s="28"/>
      <c r="X151" s="27">
        <v>1063</v>
      </c>
      <c r="Y151" s="27"/>
      <c r="Z151" s="27"/>
      <c r="AA151" s="27"/>
      <c r="AB151" s="27"/>
      <c r="AC151" s="27"/>
      <c r="AD151" s="27">
        <v>2.59</v>
      </c>
      <c r="AE151" s="27">
        <v>769</v>
      </c>
      <c r="AF151" s="27"/>
      <c r="AG151" s="27"/>
      <c r="AH151" s="27"/>
      <c r="AI151" s="27"/>
      <c r="AJ151" s="27">
        <v>22.5</v>
      </c>
      <c r="AK151" s="27">
        <v>33.15</v>
      </c>
      <c r="AL151" s="27">
        <v>21.94</v>
      </c>
      <c r="AM151" s="27">
        <v>12.54</v>
      </c>
      <c r="AN151" s="27">
        <v>2.15</v>
      </c>
      <c r="AO151" s="27">
        <v>0</v>
      </c>
      <c r="AP151" s="27"/>
      <c r="AQ151" s="27"/>
      <c r="AR151" s="27"/>
      <c r="AS151" s="27"/>
      <c r="AT151" s="27"/>
      <c r="AU151" s="27"/>
      <c r="AV151" s="27"/>
      <c r="AW151" s="27"/>
      <c r="AX151" s="27"/>
      <c r="AY151" s="27"/>
      <c r="AZ151" s="27"/>
      <c r="BA151" s="27"/>
      <c r="BB151" s="27"/>
      <c r="BC151" s="27"/>
      <c r="BD151" s="27"/>
      <c r="BE151" s="27"/>
      <c r="BF151" s="27"/>
      <c r="BG151" s="27"/>
      <c r="BH151" s="27"/>
      <c r="BI151" s="27"/>
      <c r="BJ151" s="27"/>
      <c r="BK151" s="27">
        <v>0.01</v>
      </c>
      <c r="BL151" s="27">
        <v>99.76</v>
      </c>
      <c r="BM151" s="27">
        <v>0.04</v>
      </c>
      <c r="BN151" s="27">
        <v>0.01</v>
      </c>
      <c r="BO151" s="27">
        <v>0.01</v>
      </c>
      <c r="BP151" s="27"/>
      <c r="BQ151" s="27">
        <v>0</v>
      </c>
      <c r="BZ151">
        <v>4100</v>
      </c>
      <c r="CA151">
        <v>71</v>
      </c>
      <c r="CB151" s="19" t="s">
        <v>169</v>
      </c>
      <c r="CC151" t="s">
        <v>170</v>
      </c>
    </row>
    <row r="152" spans="1:81">
      <c r="A152" s="27">
        <v>65</v>
      </c>
      <c r="B152" s="27" t="s">
        <v>171</v>
      </c>
      <c r="C152" s="27">
        <v>61.2</v>
      </c>
      <c r="D152" s="27">
        <v>22.16</v>
      </c>
      <c r="E152" s="27">
        <v>4.18</v>
      </c>
      <c r="F152" s="27">
        <v>3.26</v>
      </c>
      <c r="G152" s="27">
        <v>4.8899999999999997</v>
      </c>
      <c r="H152" s="27"/>
      <c r="I152" s="27">
        <v>42.5</v>
      </c>
      <c r="J152" s="27">
        <v>357</v>
      </c>
      <c r="K152" s="27">
        <v>168</v>
      </c>
      <c r="L152" s="27">
        <v>0.4</v>
      </c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>
        <v>1063</v>
      </c>
      <c r="Y152" s="27"/>
      <c r="Z152" s="27"/>
      <c r="AA152" s="27"/>
      <c r="AB152" s="27"/>
      <c r="AC152" s="27"/>
      <c r="AD152" s="27">
        <v>2.59</v>
      </c>
      <c r="AE152" s="27">
        <v>769</v>
      </c>
      <c r="AF152" s="27"/>
      <c r="AG152" s="27"/>
      <c r="AH152" s="27"/>
      <c r="AI152" s="27"/>
      <c r="AJ152" s="27">
        <v>22.5</v>
      </c>
      <c r="AK152" s="27">
        <v>33.15</v>
      </c>
      <c r="AL152" s="27">
        <v>21.94</v>
      </c>
      <c r="AM152" s="27">
        <v>12.54</v>
      </c>
      <c r="AN152" s="27">
        <v>2.15</v>
      </c>
      <c r="AO152" s="27">
        <v>63</v>
      </c>
      <c r="AP152" s="27"/>
      <c r="AQ152" s="27"/>
      <c r="AR152" s="27"/>
      <c r="AS152" s="27"/>
      <c r="AT152" s="27"/>
      <c r="AU152" s="27"/>
      <c r="AV152" s="27"/>
      <c r="AW152" s="27"/>
      <c r="AX152" s="27"/>
      <c r="AY152" s="27"/>
      <c r="AZ152" s="27"/>
      <c r="BA152" s="27"/>
      <c r="BB152" s="27"/>
      <c r="BC152" s="27"/>
      <c r="BD152" s="27"/>
      <c r="BE152" s="27"/>
      <c r="BF152" s="27"/>
      <c r="BG152" s="27"/>
      <c r="BH152" s="27"/>
      <c r="BI152" s="27"/>
      <c r="BJ152" s="27"/>
      <c r="BK152" s="27">
        <v>0.01</v>
      </c>
      <c r="BL152" s="27">
        <v>99.76</v>
      </c>
      <c r="BM152" s="27">
        <v>0.04</v>
      </c>
      <c r="BN152" s="27">
        <v>0.01</v>
      </c>
      <c r="BO152" s="27">
        <v>0.01</v>
      </c>
      <c r="BP152" s="27"/>
      <c r="BQ152" s="27">
        <v>0</v>
      </c>
      <c r="BZ152">
        <v>2850</v>
      </c>
      <c r="CA152">
        <v>70</v>
      </c>
    </row>
    <row r="153" spans="1:81">
      <c r="A153" s="27">
        <v>65</v>
      </c>
      <c r="B153" s="27" t="s">
        <v>172</v>
      </c>
      <c r="C153" s="27">
        <v>61.2</v>
      </c>
      <c r="D153" s="27">
        <v>22.16</v>
      </c>
      <c r="E153" s="27">
        <v>4.18</v>
      </c>
      <c r="F153" s="27">
        <v>3.26</v>
      </c>
      <c r="G153" s="27">
        <v>4.8899999999999997</v>
      </c>
      <c r="H153" s="27"/>
      <c r="I153" s="27">
        <v>42.5</v>
      </c>
      <c r="J153" s="27">
        <v>294</v>
      </c>
      <c r="K153" s="27">
        <v>168</v>
      </c>
      <c r="L153" s="27">
        <v>0.4</v>
      </c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>
        <v>1063</v>
      </c>
      <c r="Y153" s="27"/>
      <c r="Z153" s="27"/>
      <c r="AA153" s="27"/>
      <c r="AB153" s="27"/>
      <c r="AC153" s="27"/>
      <c r="AD153" s="27">
        <v>2.59</v>
      </c>
      <c r="AE153" s="27">
        <v>769</v>
      </c>
      <c r="AF153" s="27"/>
      <c r="AG153" s="27"/>
      <c r="AH153" s="27"/>
      <c r="AI153" s="27"/>
      <c r="AJ153" s="27">
        <v>22.5</v>
      </c>
      <c r="AK153" s="27">
        <v>33.15</v>
      </c>
      <c r="AL153" s="27">
        <v>21.94</v>
      </c>
      <c r="AM153" s="27">
        <v>12.54</v>
      </c>
      <c r="AN153" s="27">
        <v>2.15</v>
      </c>
      <c r="AO153" s="27">
        <v>126</v>
      </c>
      <c r="AP153" s="27"/>
      <c r="AQ153" s="27"/>
      <c r="AR153" s="27"/>
      <c r="AS153" s="27"/>
      <c r="AT153" s="27"/>
      <c r="AU153" s="27"/>
      <c r="AV153" s="27"/>
      <c r="AW153" s="27"/>
      <c r="AX153" s="27"/>
      <c r="AY153" s="27"/>
      <c r="AZ153" s="27"/>
      <c r="BA153" s="27"/>
      <c r="BB153" s="27"/>
      <c r="BC153" s="27"/>
      <c r="BD153" s="27"/>
      <c r="BE153" s="27"/>
      <c r="BF153" s="27"/>
      <c r="BG153" s="27"/>
      <c r="BH153" s="27"/>
      <c r="BI153" s="27"/>
      <c r="BJ153" s="27"/>
      <c r="BK153" s="27">
        <v>0.01</v>
      </c>
      <c r="BL153" s="27">
        <v>99.76</v>
      </c>
      <c r="BM153" s="27">
        <v>0.04</v>
      </c>
      <c r="BN153" s="27">
        <v>0.01</v>
      </c>
      <c r="BO153" s="27">
        <v>0.01</v>
      </c>
      <c r="BP153" s="27"/>
      <c r="BQ153" s="27">
        <v>0</v>
      </c>
      <c r="BZ153">
        <v>2250</v>
      </c>
      <c r="CA153">
        <v>66.5</v>
      </c>
    </row>
    <row r="154" spans="1:81">
      <c r="A154" s="27">
        <v>65</v>
      </c>
      <c r="B154" s="27" t="s">
        <v>173</v>
      </c>
      <c r="C154" s="27">
        <v>61.2</v>
      </c>
      <c r="D154" s="27">
        <v>22.16</v>
      </c>
      <c r="E154" s="27">
        <v>4.18</v>
      </c>
      <c r="F154" s="27">
        <v>3.26</v>
      </c>
      <c r="G154" s="27">
        <v>4.8899999999999997</v>
      </c>
      <c r="H154" s="27"/>
      <c r="I154" s="27">
        <v>42.5</v>
      </c>
      <c r="J154" s="27">
        <v>231</v>
      </c>
      <c r="K154" s="27">
        <v>168</v>
      </c>
      <c r="L154" s="27">
        <v>0.4</v>
      </c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>
        <v>1063</v>
      </c>
      <c r="Y154" s="27"/>
      <c r="Z154" s="27"/>
      <c r="AA154" s="27"/>
      <c r="AB154" s="27"/>
      <c r="AC154" s="27"/>
      <c r="AD154" s="27">
        <v>2.59</v>
      </c>
      <c r="AE154" s="27">
        <v>769</v>
      </c>
      <c r="AF154" s="27"/>
      <c r="AG154" s="27"/>
      <c r="AH154" s="27"/>
      <c r="AI154" s="27"/>
      <c r="AJ154" s="27">
        <v>22.5</v>
      </c>
      <c r="AK154" s="27">
        <v>33.15</v>
      </c>
      <c r="AL154" s="27">
        <v>21.94</v>
      </c>
      <c r="AM154" s="27">
        <v>12.54</v>
      </c>
      <c r="AN154" s="27">
        <v>2.15</v>
      </c>
      <c r="AO154" s="27">
        <v>189</v>
      </c>
      <c r="AP154" s="27"/>
      <c r="AQ154" s="27"/>
      <c r="AR154" s="27"/>
      <c r="AS154" s="27"/>
      <c r="AT154" s="27"/>
      <c r="AU154" s="27"/>
      <c r="AV154" s="27"/>
      <c r="AW154" s="27"/>
      <c r="AX154" s="27"/>
      <c r="AY154" s="27"/>
      <c r="AZ154" s="27"/>
      <c r="BA154" s="27"/>
      <c r="BB154" s="27"/>
      <c r="BC154" s="27"/>
      <c r="BD154" s="27"/>
      <c r="BE154" s="27"/>
      <c r="BF154" s="27"/>
      <c r="BG154" s="27"/>
      <c r="BH154" s="27"/>
      <c r="BI154" s="27"/>
      <c r="BJ154" s="27"/>
      <c r="BK154" s="27">
        <v>0.01</v>
      </c>
      <c r="BL154" s="27">
        <v>99.76</v>
      </c>
      <c r="BM154" s="27">
        <v>0.04</v>
      </c>
      <c r="BN154" s="27">
        <v>0.01</v>
      </c>
      <c r="BO154" s="27">
        <v>0.01</v>
      </c>
      <c r="BP154" s="27"/>
      <c r="BQ154" s="27">
        <v>0</v>
      </c>
      <c r="BZ154">
        <v>1550</v>
      </c>
      <c r="CA154">
        <v>62.5</v>
      </c>
    </row>
    <row r="155" spans="1:81">
      <c r="A155" s="27">
        <v>65</v>
      </c>
      <c r="B155" s="27" t="s">
        <v>174</v>
      </c>
      <c r="C155" s="27">
        <v>61.2</v>
      </c>
      <c r="D155" s="27">
        <v>22.16</v>
      </c>
      <c r="E155" s="27">
        <v>4.18</v>
      </c>
      <c r="F155" s="27">
        <v>3.26</v>
      </c>
      <c r="G155" s="27">
        <v>4.8899999999999997</v>
      </c>
      <c r="H155" s="27"/>
      <c r="I155" s="27">
        <v>42.5</v>
      </c>
      <c r="J155" s="27">
        <v>357</v>
      </c>
      <c r="K155" s="27">
        <v>168</v>
      </c>
      <c r="L155" s="27">
        <v>0.4</v>
      </c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>
        <v>1063</v>
      </c>
      <c r="Y155" s="27"/>
      <c r="Z155" s="27"/>
      <c r="AA155" s="27"/>
      <c r="AB155" s="27"/>
      <c r="AC155" s="27"/>
      <c r="AD155" s="27">
        <v>2.59</v>
      </c>
      <c r="AE155" s="27">
        <v>769</v>
      </c>
      <c r="AF155" s="27"/>
      <c r="AG155" s="27"/>
      <c r="AH155" s="27"/>
      <c r="AI155" s="27"/>
      <c r="AJ155" s="27">
        <v>22.5</v>
      </c>
      <c r="AK155" s="27">
        <v>33.15</v>
      </c>
      <c r="AL155" s="27">
        <v>21.94</v>
      </c>
      <c r="AM155" s="27">
        <v>12.54</v>
      </c>
      <c r="AN155" s="27">
        <v>2.15</v>
      </c>
      <c r="AO155" s="27">
        <v>0</v>
      </c>
      <c r="AP155" s="27"/>
      <c r="AQ155" s="27"/>
      <c r="AR155" s="27"/>
      <c r="AS155" s="27"/>
      <c r="AT155" s="27"/>
      <c r="AU155" s="27"/>
      <c r="AV155" s="27"/>
      <c r="AW155" s="27"/>
      <c r="AX155" s="27"/>
      <c r="AY155" s="27"/>
      <c r="AZ155" s="27"/>
      <c r="BA155" s="27"/>
      <c r="BB155" s="27"/>
      <c r="BC155" s="27"/>
      <c r="BD155" s="27"/>
      <c r="BE155" s="27"/>
      <c r="BF155" s="27"/>
      <c r="BG155" s="27"/>
      <c r="BH155" s="27"/>
      <c r="BI155" s="27"/>
      <c r="BJ155" s="27"/>
      <c r="BK155" s="27">
        <v>0.01</v>
      </c>
      <c r="BL155" s="27">
        <v>99.76</v>
      </c>
      <c r="BM155" s="27">
        <v>0.04</v>
      </c>
      <c r="BN155" s="27">
        <v>0.01</v>
      </c>
      <c r="BO155" s="27">
        <v>0.01</v>
      </c>
      <c r="BP155" s="27"/>
      <c r="BQ155" s="27">
        <v>63</v>
      </c>
      <c r="BZ155">
        <v>4250</v>
      </c>
      <c r="CA155">
        <v>61</v>
      </c>
    </row>
    <row r="156" spans="1:81">
      <c r="A156" s="27">
        <v>65</v>
      </c>
      <c r="B156" s="27" t="s">
        <v>175</v>
      </c>
      <c r="C156" s="27">
        <v>61.2</v>
      </c>
      <c r="D156" s="27">
        <v>22.16</v>
      </c>
      <c r="E156" s="27">
        <v>4.18</v>
      </c>
      <c r="F156" s="27">
        <v>3.26</v>
      </c>
      <c r="G156" s="27">
        <v>4.8899999999999997</v>
      </c>
      <c r="H156" s="27"/>
      <c r="I156" s="27">
        <v>42.5</v>
      </c>
      <c r="J156" s="27">
        <v>294</v>
      </c>
      <c r="K156" s="27">
        <v>168</v>
      </c>
      <c r="L156" s="27">
        <v>0.4</v>
      </c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>
        <v>1063</v>
      </c>
      <c r="Y156" s="27"/>
      <c r="Z156" s="27"/>
      <c r="AA156" s="27"/>
      <c r="AB156" s="27"/>
      <c r="AC156" s="27"/>
      <c r="AD156" s="27">
        <v>2.59</v>
      </c>
      <c r="AE156" s="27">
        <v>769</v>
      </c>
      <c r="AF156" s="27"/>
      <c r="AG156" s="27"/>
      <c r="AH156" s="27"/>
      <c r="AI156" s="27"/>
      <c r="AJ156" s="27">
        <v>22.5</v>
      </c>
      <c r="AK156" s="27">
        <v>33.15</v>
      </c>
      <c r="AL156" s="27">
        <v>21.94</v>
      </c>
      <c r="AM156" s="27">
        <v>12.54</v>
      </c>
      <c r="AN156" s="27">
        <v>2.15</v>
      </c>
      <c r="AO156" s="27">
        <v>0</v>
      </c>
      <c r="AP156" s="27"/>
      <c r="AQ156" s="27"/>
      <c r="AR156" s="27"/>
      <c r="AS156" s="27"/>
      <c r="AT156" s="27"/>
      <c r="AU156" s="27"/>
      <c r="AV156" s="27"/>
      <c r="AW156" s="27"/>
      <c r="AX156" s="27"/>
      <c r="AY156" s="27"/>
      <c r="AZ156" s="27"/>
      <c r="BA156" s="27"/>
      <c r="BB156" s="27"/>
      <c r="BC156" s="27"/>
      <c r="BD156" s="27"/>
      <c r="BE156" s="27"/>
      <c r="BF156" s="27"/>
      <c r="BG156" s="27"/>
      <c r="BH156" s="27"/>
      <c r="BI156" s="27"/>
      <c r="BJ156" s="27"/>
      <c r="BK156" s="27">
        <v>0.01</v>
      </c>
      <c r="BL156" s="27">
        <v>99.76</v>
      </c>
      <c r="BM156" s="27">
        <v>0.04</v>
      </c>
      <c r="BN156" s="27">
        <v>0.01</v>
      </c>
      <c r="BO156" s="27">
        <v>0.01</v>
      </c>
      <c r="BP156" s="27"/>
      <c r="BQ156" s="27">
        <v>126</v>
      </c>
      <c r="BZ156">
        <v>4900</v>
      </c>
      <c r="CA156">
        <v>50.5</v>
      </c>
    </row>
    <row r="157" spans="1:81">
      <c r="A157" s="27">
        <v>65</v>
      </c>
      <c r="B157" s="27" t="s">
        <v>176</v>
      </c>
      <c r="C157" s="27">
        <v>61.2</v>
      </c>
      <c r="D157" s="27">
        <v>22.16</v>
      </c>
      <c r="E157" s="27">
        <v>4.18</v>
      </c>
      <c r="F157" s="27">
        <v>3.26</v>
      </c>
      <c r="G157" s="27">
        <v>4.8899999999999997</v>
      </c>
      <c r="H157" s="27"/>
      <c r="I157" s="27">
        <v>42.5</v>
      </c>
      <c r="J157" s="27">
        <v>231</v>
      </c>
      <c r="K157" s="27">
        <v>168</v>
      </c>
      <c r="L157" s="27">
        <v>0.4</v>
      </c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>
        <v>1063</v>
      </c>
      <c r="Y157" s="27"/>
      <c r="Z157" s="27"/>
      <c r="AA157" s="27"/>
      <c r="AB157" s="27"/>
      <c r="AC157" s="27"/>
      <c r="AD157" s="27">
        <v>2.59</v>
      </c>
      <c r="AE157" s="27">
        <v>769</v>
      </c>
      <c r="AF157" s="27"/>
      <c r="AG157" s="27"/>
      <c r="AH157" s="27"/>
      <c r="AI157" s="27"/>
      <c r="AJ157" s="27">
        <v>22.5</v>
      </c>
      <c r="AK157" s="27">
        <v>33.15</v>
      </c>
      <c r="AL157" s="27">
        <v>21.94</v>
      </c>
      <c r="AM157" s="27">
        <v>12.54</v>
      </c>
      <c r="AN157" s="27">
        <v>2.15</v>
      </c>
      <c r="AO157" s="27">
        <v>0</v>
      </c>
      <c r="AP157" s="27"/>
      <c r="AQ157" s="27"/>
      <c r="AR157" s="27"/>
      <c r="AS157" s="27"/>
      <c r="AT157" s="27"/>
      <c r="AU157" s="27"/>
      <c r="AV157" s="27"/>
      <c r="AW157" s="27"/>
      <c r="AX157" s="27"/>
      <c r="AY157" s="27"/>
      <c r="AZ157" s="27"/>
      <c r="BA157" s="27"/>
      <c r="BB157" s="27"/>
      <c r="BC157" s="27"/>
      <c r="BD157" s="27"/>
      <c r="BE157" s="27"/>
      <c r="BF157" s="27"/>
      <c r="BG157" s="27"/>
      <c r="BH157" s="27"/>
      <c r="BI157" s="27"/>
      <c r="BJ157" s="27"/>
      <c r="BK157" s="27">
        <v>0.01</v>
      </c>
      <c r="BL157" s="27">
        <v>99.76</v>
      </c>
      <c r="BM157" s="27">
        <v>0.04</v>
      </c>
      <c r="BN157" s="27">
        <v>0.01</v>
      </c>
      <c r="BO157" s="27">
        <v>0.01</v>
      </c>
      <c r="BP157" s="27"/>
      <c r="BQ157" s="27">
        <v>189</v>
      </c>
      <c r="BZ157">
        <v>5600</v>
      </c>
      <c r="CA157">
        <v>40</v>
      </c>
    </row>
    <row r="158" spans="1:81" ht="57.6">
      <c r="A158">
        <v>75</v>
      </c>
      <c r="B158" s="5" t="s">
        <v>177</v>
      </c>
      <c r="C158" s="5">
        <v>63.9</v>
      </c>
      <c r="D158" s="5">
        <v>20.2</v>
      </c>
      <c r="E158" s="5">
        <v>4.9000000000000004</v>
      </c>
      <c r="F158" s="5">
        <v>2</v>
      </c>
      <c r="G158" s="5">
        <v>2.8</v>
      </c>
      <c r="H158" s="5"/>
      <c r="J158" s="5">
        <v>400</v>
      </c>
      <c r="K158" s="5">
        <v>160</v>
      </c>
      <c r="L158" s="5">
        <v>0.4</v>
      </c>
      <c r="Y158" s="5">
        <v>1184</v>
      </c>
      <c r="AH158" s="5">
        <v>1100</v>
      </c>
      <c r="AJ158" s="5">
        <v>1.61</v>
      </c>
      <c r="AK158" s="5">
        <v>51.8</v>
      </c>
      <c r="AL158" s="5">
        <v>26.4</v>
      </c>
      <c r="AM158" s="5">
        <v>1.17</v>
      </c>
      <c r="AN158" s="5">
        <v>13.2</v>
      </c>
      <c r="AO158" s="5">
        <v>0</v>
      </c>
      <c r="BR158" s="5">
        <v>15</v>
      </c>
      <c r="BX158" s="5">
        <v>4.0999999999999996</v>
      </c>
      <c r="BY158" s="5"/>
      <c r="BZ158" s="5">
        <v>3443</v>
      </c>
      <c r="CA158" s="5">
        <v>28.5</v>
      </c>
      <c r="CB158" s="19" t="s">
        <v>178</v>
      </c>
      <c r="CC158" t="s">
        <v>179</v>
      </c>
    </row>
    <row r="159" spans="1:81">
      <c r="A159">
        <v>75</v>
      </c>
      <c r="B159" s="5" t="s">
        <v>142</v>
      </c>
      <c r="C159" s="5">
        <v>63.9</v>
      </c>
      <c r="D159" s="5">
        <v>20.2</v>
      </c>
      <c r="E159" s="5">
        <v>4.9000000000000004</v>
      </c>
      <c r="F159" s="5">
        <v>2</v>
      </c>
      <c r="G159" s="5">
        <v>2.8</v>
      </c>
      <c r="H159" s="5"/>
      <c r="J159" s="5">
        <v>240</v>
      </c>
      <c r="K159" s="5">
        <v>160</v>
      </c>
      <c r="L159" s="5">
        <v>0.67</v>
      </c>
      <c r="Y159" s="5">
        <v>1184</v>
      </c>
      <c r="AH159" s="5">
        <v>1100</v>
      </c>
      <c r="AJ159" s="5">
        <v>1.61</v>
      </c>
      <c r="AK159" s="5">
        <v>51.8</v>
      </c>
      <c r="AL159" s="5">
        <v>26.4</v>
      </c>
      <c r="AM159" s="5">
        <v>1.17</v>
      </c>
      <c r="AN159" s="5">
        <v>13.2</v>
      </c>
      <c r="AO159" s="5">
        <v>160</v>
      </c>
      <c r="BR159" s="5">
        <v>13</v>
      </c>
      <c r="BX159" s="5">
        <v>3.16</v>
      </c>
      <c r="BY159" s="5"/>
      <c r="BZ159" s="5">
        <v>4996</v>
      </c>
      <c r="CA159" s="5">
        <v>26</v>
      </c>
    </row>
    <row r="160" spans="1:81">
      <c r="A160">
        <v>75</v>
      </c>
      <c r="B160" s="5" t="s">
        <v>144</v>
      </c>
      <c r="C160" s="5">
        <v>63.9</v>
      </c>
      <c r="D160" s="5">
        <v>20.2</v>
      </c>
      <c r="E160" s="5">
        <v>4.9000000000000004</v>
      </c>
      <c r="F160" s="5">
        <v>2</v>
      </c>
      <c r="G160" s="5">
        <v>2.8</v>
      </c>
      <c r="H160" s="5"/>
      <c r="J160" s="5">
        <v>160</v>
      </c>
      <c r="K160" s="5">
        <v>160</v>
      </c>
      <c r="L160" s="5">
        <v>1</v>
      </c>
      <c r="Y160" s="5">
        <v>1184</v>
      </c>
      <c r="AH160" s="5">
        <v>1100</v>
      </c>
      <c r="AJ160" s="5">
        <v>1.61</v>
      </c>
      <c r="AK160" s="5">
        <v>51.8</v>
      </c>
      <c r="AL160" s="5">
        <v>26.4</v>
      </c>
      <c r="AM160" s="5">
        <v>1.17</v>
      </c>
      <c r="AN160" s="5">
        <v>13.2</v>
      </c>
      <c r="AO160" s="5">
        <v>240</v>
      </c>
      <c r="BR160" s="5">
        <v>15</v>
      </c>
      <c r="BX160" s="5">
        <v>3.57</v>
      </c>
      <c r="BY160" s="5"/>
      <c r="BZ160" s="5">
        <v>6076</v>
      </c>
      <c r="CA160" s="5">
        <v>20</v>
      </c>
    </row>
    <row r="161" spans="1:81">
      <c r="A161">
        <v>75</v>
      </c>
      <c r="B161" s="5" t="s">
        <v>180</v>
      </c>
      <c r="C161" s="5">
        <v>63.9</v>
      </c>
      <c r="D161" s="5">
        <v>20.2</v>
      </c>
      <c r="E161" s="5">
        <v>4.9000000000000004</v>
      </c>
      <c r="F161" s="5">
        <v>2</v>
      </c>
      <c r="G161" s="5">
        <v>2.8</v>
      </c>
      <c r="H161" s="5"/>
      <c r="J161" s="5">
        <v>368</v>
      </c>
      <c r="K161" s="5">
        <v>160</v>
      </c>
      <c r="L161" s="5">
        <v>0.43</v>
      </c>
      <c r="Y161" s="5">
        <v>1184</v>
      </c>
      <c r="AH161" s="5">
        <v>1100</v>
      </c>
      <c r="AJ161" s="5">
        <v>0.9</v>
      </c>
      <c r="AK161" s="5">
        <v>73.400000000000006</v>
      </c>
      <c r="AL161" s="5">
        <v>17.7</v>
      </c>
      <c r="AM161" s="5">
        <v>0.6</v>
      </c>
      <c r="AN161" s="5">
        <v>4.4000000000000004</v>
      </c>
      <c r="AO161" s="5"/>
      <c r="AP161" s="5">
        <v>32</v>
      </c>
      <c r="BR161" s="5">
        <v>12</v>
      </c>
      <c r="BX161" s="5">
        <v>1.28</v>
      </c>
      <c r="BY161" s="5"/>
      <c r="BZ161" s="5">
        <v>2775</v>
      </c>
      <c r="CA161" s="5">
        <v>45</v>
      </c>
    </row>
    <row r="162" spans="1:81">
      <c r="A162">
        <v>75</v>
      </c>
      <c r="B162" s="5" t="s">
        <v>181</v>
      </c>
      <c r="C162" s="5">
        <v>63.9</v>
      </c>
      <c r="D162" s="5">
        <v>20.2</v>
      </c>
      <c r="E162" s="5">
        <v>4.9000000000000004</v>
      </c>
      <c r="F162" s="5">
        <v>2</v>
      </c>
      <c r="G162" s="5">
        <v>2.8</v>
      </c>
      <c r="H162" s="5"/>
      <c r="J162" s="5">
        <v>352</v>
      </c>
      <c r="K162" s="5">
        <v>160</v>
      </c>
      <c r="L162" s="5">
        <v>0.45</v>
      </c>
      <c r="Y162" s="5">
        <v>1184</v>
      </c>
      <c r="AH162" s="5">
        <v>1100</v>
      </c>
      <c r="AJ162" s="5">
        <v>0.9</v>
      </c>
      <c r="AK162" s="5">
        <v>73.400000000000006</v>
      </c>
      <c r="AL162" s="5">
        <v>17.7</v>
      </c>
      <c r="AM162" s="5">
        <v>0.6</v>
      </c>
      <c r="AN162" s="5">
        <v>4.4000000000000004</v>
      </c>
      <c r="AO162" s="5"/>
      <c r="AP162" s="5">
        <v>48</v>
      </c>
      <c r="BR162" s="5"/>
      <c r="BX162" s="5"/>
      <c r="BY162" s="5"/>
      <c r="BZ162" s="5"/>
      <c r="CA162" s="5">
        <v>42</v>
      </c>
    </row>
    <row r="163" spans="1:81">
      <c r="A163">
        <v>75</v>
      </c>
      <c r="B163" s="5" t="s">
        <v>182</v>
      </c>
      <c r="C163" s="5">
        <v>63.9</v>
      </c>
      <c r="D163" s="5">
        <v>20.2</v>
      </c>
      <c r="E163" s="5">
        <v>4.9000000000000004</v>
      </c>
      <c r="F163" s="5">
        <v>2</v>
      </c>
      <c r="G163" s="5">
        <v>2.8</v>
      </c>
      <c r="H163" s="5"/>
      <c r="J163" s="5">
        <v>240</v>
      </c>
      <c r="K163" s="5">
        <v>160</v>
      </c>
      <c r="L163" s="5">
        <v>0.67</v>
      </c>
      <c r="Y163" s="5">
        <v>1184</v>
      </c>
      <c r="AH163" s="5">
        <v>1100</v>
      </c>
      <c r="AJ163" s="5">
        <v>1.61</v>
      </c>
      <c r="AK163" s="5">
        <v>51.8</v>
      </c>
      <c r="AL163" s="5">
        <v>26.4</v>
      </c>
      <c r="AM163" s="5">
        <v>1.17</v>
      </c>
      <c r="AN163" s="5">
        <v>13.2</v>
      </c>
      <c r="AO163" s="5">
        <v>128</v>
      </c>
      <c r="AP163">
        <v>32</v>
      </c>
      <c r="BR163" s="5">
        <v>11</v>
      </c>
      <c r="BX163" s="5">
        <v>1.6</v>
      </c>
      <c r="BY163" s="5"/>
      <c r="BZ163" s="5">
        <v>2459</v>
      </c>
      <c r="CA163" s="5">
        <v>28</v>
      </c>
    </row>
    <row r="164" spans="1:81">
      <c r="A164">
        <v>75</v>
      </c>
      <c r="B164" s="5" t="s">
        <v>183</v>
      </c>
      <c r="C164" s="5">
        <v>63.9</v>
      </c>
      <c r="D164" s="5">
        <v>20.2</v>
      </c>
      <c r="E164" s="5">
        <v>4.9000000000000004</v>
      </c>
      <c r="F164" s="5">
        <v>2</v>
      </c>
      <c r="G164" s="5">
        <v>2.8</v>
      </c>
      <c r="H164" s="5"/>
      <c r="J164" s="5">
        <v>160</v>
      </c>
      <c r="K164" s="5">
        <v>160</v>
      </c>
      <c r="L164" s="5">
        <v>1</v>
      </c>
      <c r="Y164" s="5">
        <v>1184</v>
      </c>
      <c r="AH164" s="5">
        <v>1100</v>
      </c>
      <c r="AJ164" s="5">
        <v>1.61</v>
      </c>
      <c r="AK164" s="5">
        <v>51.8</v>
      </c>
      <c r="AL164" s="5">
        <v>26.4</v>
      </c>
      <c r="AM164" s="5">
        <v>1.17</v>
      </c>
      <c r="AN164" s="5">
        <v>13.2</v>
      </c>
      <c r="AO164" s="5">
        <v>208</v>
      </c>
      <c r="AP164">
        <v>32</v>
      </c>
      <c r="BR164" s="5">
        <v>13</v>
      </c>
      <c r="BX164" s="5">
        <v>2.7</v>
      </c>
      <c r="BY164" s="5"/>
      <c r="BZ164" s="5">
        <v>5617</v>
      </c>
      <c r="CA164" s="5">
        <v>20</v>
      </c>
    </row>
    <row r="165" spans="1:81">
      <c r="A165" s="27">
        <v>80</v>
      </c>
      <c r="B165" t="s">
        <v>44</v>
      </c>
      <c r="C165">
        <v>64.489999999999995</v>
      </c>
      <c r="D165">
        <v>21.2</v>
      </c>
      <c r="E165">
        <v>5.51</v>
      </c>
      <c r="F165">
        <v>0.69</v>
      </c>
      <c r="G165">
        <v>4.09</v>
      </c>
      <c r="H165">
        <v>3710</v>
      </c>
      <c r="J165">
        <v>350</v>
      </c>
      <c r="K165">
        <v>192.5</v>
      </c>
      <c r="L165">
        <v>0.55000000000000004</v>
      </c>
      <c r="AJ165">
        <v>5</v>
      </c>
      <c r="AK165">
        <v>52</v>
      </c>
      <c r="AL165">
        <v>27</v>
      </c>
      <c r="AM165">
        <v>3.5</v>
      </c>
      <c r="AN165">
        <v>10</v>
      </c>
      <c r="AO165">
        <v>0</v>
      </c>
      <c r="BK165">
        <v>0.3</v>
      </c>
      <c r="BL165">
        <v>90</v>
      </c>
      <c r="BM165">
        <v>1</v>
      </c>
      <c r="BN165">
        <v>0.6</v>
      </c>
      <c r="BO165">
        <v>1</v>
      </c>
      <c r="BQ165">
        <v>0</v>
      </c>
      <c r="BR165">
        <v>12</v>
      </c>
      <c r="BZ165">
        <v>6100</v>
      </c>
      <c r="CA165">
        <v>34.049999999999997</v>
      </c>
      <c r="CB165" t="s">
        <v>184</v>
      </c>
      <c r="CC165" t="s">
        <v>185</v>
      </c>
    </row>
    <row r="166" spans="1:81">
      <c r="A166" s="27">
        <v>80</v>
      </c>
      <c r="B166" t="s">
        <v>186</v>
      </c>
      <c r="C166">
        <v>64.489999999999995</v>
      </c>
      <c r="D166">
        <v>21.2</v>
      </c>
      <c r="E166">
        <v>5.51</v>
      </c>
      <c r="F166">
        <v>0.69</v>
      </c>
      <c r="G166">
        <v>4.09</v>
      </c>
      <c r="H166">
        <v>3710</v>
      </c>
      <c r="J166">
        <v>280</v>
      </c>
      <c r="K166">
        <v>192.5</v>
      </c>
      <c r="L166">
        <v>0.55000000000000004</v>
      </c>
      <c r="AJ166">
        <v>5</v>
      </c>
      <c r="AK166">
        <v>52</v>
      </c>
      <c r="AL166">
        <v>27</v>
      </c>
      <c r="AM166">
        <v>3.5</v>
      </c>
      <c r="AN166">
        <v>10</v>
      </c>
      <c r="AO166">
        <v>70</v>
      </c>
      <c r="BK166">
        <v>0.3</v>
      </c>
      <c r="BL166">
        <v>90</v>
      </c>
      <c r="BM166">
        <v>1</v>
      </c>
      <c r="BN166">
        <v>0.6</v>
      </c>
      <c r="BO166">
        <v>1</v>
      </c>
      <c r="BQ166">
        <v>0</v>
      </c>
      <c r="BR166">
        <v>10</v>
      </c>
      <c r="BZ166">
        <v>2250</v>
      </c>
      <c r="CA166">
        <v>28.05</v>
      </c>
      <c r="CB166" t="s">
        <v>187</v>
      </c>
    </row>
    <row r="167" spans="1:81">
      <c r="A167" s="27">
        <v>80</v>
      </c>
      <c r="B167" t="s">
        <v>188</v>
      </c>
      <c r="C167">
        <v>64.489999999999995</v>
      </c>
      <c r="D167">
        <v>21.2</v>
      </c>
      <c r="E167">
        <v>5.51</v>
      </c>
      <c r="F167">
        <v>0.69</v>
      </c>
      <c r="G167">
        <v>4.09</v>
      </c>
      <c r="H167">
        <v>3710</v>
      </c>
      <c r="J167">
        <v>245</v>
      </c>
      <c r="K167">
        <v>192.5</v>
      </c>
      <c r="L167">
        <v>0.55000000000000004</v>
      </c>
      <c r="AJ167">
        <v>5</v>
      </c>
      <c r="AK167">
        <v>52</v>
      </c>
      <c r="AL167">
        <v>27</v>
      </c>
      <c r="AM167">
        <v>3.5</v>
      </c>
      <c r="AN167">
        <v>10</v>
      </c>
      <c r="AO167">
        <v>105</v>
      </c>
      <c r="BK167">
        <v>0.3</v>
      </c>
      <c r="BL167">
        <v>90</v>
      </c>
      <c r="BM167">
        <v>1</v>
      </c>
      <c r="BN167">
        <v>0.6</v>
      </c>
      <c r="BO167">
        <v>1</v>
      </c>
      <c r="BQ167">
        <v>0</v>
      </c>
      <c r="BR167">
        <v>9.5</v>
      </c>
      <c r="BZ167">
        <v>1500</v>
      </c>
      <c r="CA167">
        <v>24.65</v>
      </c>
    </row>
    <row r="168" spans="1:81">
      <c r="A168" s="27">
        <v>80</v>
      </c>
      <c r="B168" t="s">
        <v>189</v>
      </c>
      <c r="C168">
        <v>64.489999999999995</v>
      </c>
      <c r="D168">
        <v>21.2</v>
      </c>
      <c r="E168">
        <v>5.51</v>
      </c>
      <c r="F168">
        <v>0.69</v>
      </c>
      <c r="G168">
        <v>4.09</v>
      </c>
      <c r="H168">
        <v>3710</v>
      </c>
      <c r="J168">
        <v>332.5</v>
      </c>
      <c r="K168">
        <v>192.5</v>
      </c>
      <c r="L168">
        <v>0.55000000000000004</v>
      </c>
      <c r="AJ168">
        <v>5</v>
      </c>
      <c r="AK168">
        <v>52</v>
      </c>
      <c r="AL168">
        <v>27</v>
      </c>
      <c r="AM168">
        <v>3.5</v>
      </c>
      <c r="AN168">
        <v>10</v>
      </c>
      <c r="AO168">
        <v>0</v>
      </c>
      <c r="BK168">
        <v>0.3</v>
      </c>
      <c r="BL168">
        <v>90</v>
      </c>
      <c r="BM168">
        <v>1</v>
      </c>
      <c r="BN168">
        <v>0.6</v>
      </c>
      <c r="BO168">
        <v>1</v>
      </c>
      <c r="BQ168">
        <v>17.5</v>
      </c>
      <c r="BR168">
        <v>10.3</v>
      </c>
      <c r="BZ168">
        <v>3350</v>
      </c>
      <c r="CA168">
        <v>32.6</v>
      </c>
    </row>
    <row r="169" spans="1:81">
      <c r="A169" s="27">
        <v>80</v>
      </c>
      <c r="B169" t="s">
        <v>190</v>
      </c>
      <c r="C169">
        <v>64.489999999999995</v>
      </c>
      <c r="D169">
        <v>21.2</v>
      </c>
      <c r="E169">
        <v>5.51</v>
      </c>
      <c r="F169">
        <v>0.69</v>
      </c>
      <c r="G169">
        <v>4.09</v>
      </c>
      <c r="H169">
        <v>3710</v>
      </c>
      <c r="J169">
        <v>315</v>
      </c>
      <c r="K169">
        <v>192.5</v>
      </c>
      <c r="L169">
        <v>0.55000000000000004</v>
      </c>
      <c r="AJ169">
        <v>5</v>
      </c>
      <c r="AK169">
        <v>52</v>
      </c>
      <c r="AL169">
        <v>27</v>
      </c>
      <c r="AM169">
        <v>3.5</v>
      </c>
      <c r="AN169">
        <v>10</v>
      </c>
      <c r="AO169">
        <v>0</v>
      </c>
      <c r="BK169">
        <v>0.3</v>
      </c>
      <c r="BL169">
        <v>90</v>
      </c>
      <c r="BM169">
        <v>1</v>
      </c>
      <c r="BN169">
        <v>0.6</v>
      </c>
      <c r="BO169">
        <v>1</v>
      </c>
      <c r="BQ169">
        <v>35</v>
      </c>
      <c r="BR169">
        <v>10.4</v>
      </c>
      <c r="BZ169">
        <v>2250</v>
      </c>
      <c r="CA169">
        <v>33.35</v>
      </c>
    </row>
    <row r="170" spans="1:81">
      <c r="A170" s="27">
        <v>80</v>
      </c>
      <c r="B170" t="s">
        <v>191</v>
      </c>
      <c r="C170">
        <v>64.489999999999995</v>
      </c>
      <c r="D170">
        <v>21.2</v>
      </c>
      <c r="E170">
        <v>5.51</v>
      </c>
      <c r="F170">
        <v>0.69</v>
      </c>
      <c r="G170">
        <v>4.09</v>
      </c>
      <c r="H170">
        <v>3710</v>
      </c>
      <c r="J170">
        <v>262.5</v>
      </c>
      <c r="K170">
        <v>192.5</v>
      </c>
      <c r="L170">
        <v>0.55000000000000004</v>
      </c>
      <c r="AJ170">
        <v>5</v>
      </c>
      <c r="AK170">
        <v>52</v>
      </c>
      <c r="AL170">
        <v>27</v>
      </c>
      <c r="AM170">
        <v>3.5</v>
      </c>
      <c r="AN170">
        <v>10</v>
      </c>
      <c r="AO170">
        <v>70</v>
      </c>
      <c r="BK170">
        <v>0.3</v>
      </c>
      <c r="BL170">
        <v>90</v>
      </c>
      <c r="BM170">
        <v>1</v>
      </c>
      <c r="BN170">
        <v>0.6</v>
      </c>
      <c r="BO170">
        <v>1</v>
      </c>
      <c r="BQ170">
        <v>17.5</v>
      </c>
      <c r="BR170">
        <v>10</v>
      </c>
      <c r="BZ170">
        <v>1580</v>
      </c>
      <c r="CA170">
        <v>27.7</v>
      </c>
    </row>
    <row r="171" spans="1:81">
      <c r="A171" s="27">
        <v>80</v>
      </c>
      <c r="B171" t="s">
        <v>192</v>
      </c>
      <c r="C171">
        <v>64.489999999999995</v>
      </c>
      <c r="D171">
        <v>21.2</v>
      </c>
      <c r="E171">
        <v>5.51</v>
      </c>
      <c r="F171">
        <v>0.69</v>
      </c>
      <c r="G171">
        <v>4.09</v>
      </c>
      <c r="H171">
        <v>3710</v>
      </c>
      <c r="J171">
        <v>245</v>
      </c>
      <c r="K171">
        <v>192.5</v>
      </c>
      <c r="L171">
        <v>0.55000000000000004</v>
      </c>
      <c r="AJ171">
        <v>5</v>
      </c>
      <c r="AK171">
        <v>52</v>
      </c>
      <c r="AL171">
        <v>27</v>
      </c>
      <c r="AM171">
        <v>3.5</v>
      </c>
      <c r="AN171">
        <v>10</v>
      </c>
      <c r="AO171">
        <v>70</v>
      </c>
      <c r="BK171">
        <v>0.3</v>
      </c>
      <c r="BL171">
        <v>90</v>
      </c>
      <c r="BM171">
        <v>1</v>
      </c>
      <c r="BN171">
        <v>0.6</v>
      </c>
      <c r="BO171">
        <v>1</v>
      </c>
      <c r="BQ171">
        <v>35</v>
      </c>
      <c r="BR171">
        <v>10.1</v>
      </c>
      <c r="BZ171">
        <v>1360</v>
      </c>
      <c r="CA171">
        <v>29.4</v>
      </c>
    </row>
    <row r="172" spans="1:81">
      <c r="A172" s="27">
        <v>80</v>
      </c>
      <c r="B172" t="s">
        <v>193</v>
      </c>
      <c r="C172">
        <v>64.489999999999995</v>
      </c>
      <c r="D172">
        <v>21.2</v>
      </c>
      <c r="E172">
        <v>5.51</v>
      </c>
      <c r="F172">
        <v>0.69</v>
      </c>
      <c r="G172">
        <v>4.09</v>
      </c>
      <c r="H172">
        <v>3710</v>
      </c>
      <c r="J172">
        <v>227.5</v>
      </c>
      <c r="K172">
        <v>192.5</v>
      </c>
      <c r="L172">
        <v>0.55000000000000004</v>
      </c>
      <c r="AJ172">
        <v>5</v>
      </c>
      <c r="AK172">
        <v>52</v>
      </c>
      <c r="AL172">
        <v>27</v>
      </c>
      <c r="AM172">
        <v>3.5</v>
      </c>
      <c r="AN172">
        <v>10</v>
      </c>
      <c r="AO172">
        <v>105</v>
      </c>
      <c r="BK172">
        <v>0.3</v>
      </c>
      <c r="BL172">
        <v>90</v>
      </c>
      <c r="BM172">
        <v>1</v>
      </c>
      <c r="BN172">
        <v>0.6</v>
      </c>
      <c r="BO172">
        <v>1</v>
      </c>
      <c r="BQ172">
        <v>17.5</v>
      </c>
      <c r="BR172">
        <v>8.5</v>
      </c>
      <c r="BZ172">
        <v>850</v>
      </c>
      <c r="CA172">
        <v>25</v>
      </c>
    </row>
    <row r="173" spans="1:81">
      <c r="A173" s="27">
        <v>80</v>
      </c>
      <c r="B173" t="s">
        <v>194</v>
      </c>
      <c r="C173">
        <v>64.489999999999995</v>
      </c>
      <c r="D173">
        <v>21.2</v>
      </c>
      <c r="E173">
        <v>5.51</v>
      </c>
      <c r="F173">
        <v>0.69</v>
      </c>
      <c r="G173">
        <v>4.09</v>
      </c>
      <c r="H173">
        <v>3710</v>
      </c>
      <c r="J173">
        <v>210</v>
      </c>
      <c r="K173">
        <v>192.5</v>
      </c>
      <c r="L173">
        <v>0.55000000000000004</v>
      </c>
      <c r="AJ173">
        <v>5</v>
      </c>
      <c r="AK173">
        <v>52</v>
      </c>
      <c r="AL173">
        <v>27</v>
      </c>
      <c r="AM173">
        <v>3.5</v>
      </c>
      <c r="AN173">
        <v>10</v>
      </c>
      <c r="AO173">
        <v>105</v>
      </c>
      <c r="BK173">
        <v>0.3</v>
      </c>
      <c r="BL173">
        <v>90</v>
      </c>
      <c r="BM173">
        <v>1</v>
      </c>
      <c r="BN173">
        <v>0.6</v>
      </c>
      <c r="BO173">
        <v>1</v>
      </c>
      <c r="BQ173">
        <v>35</v>
      </c>
      <c r="BR173">
        <v>9.8000000000000007</v>
      </c>
      <c r="BZ173">
        <v>800</v>
      </c>
      <c r="CA173">
        <v>25.5</v>
      </c>
    </row>
    <row r="174" spans="1:81">
      <c r="A174" s="27">
        <v>80</v>
      </c>
      <c r="B174" t="s">
        <v>44</v>
      </c>
      <c r="C174">
        <v>64.489999999999995</v>
      </c>
      <c r="D174">
        <v>21.2</v>
      </c>
      <c r="E174">
        <v>5.51</v>
      </c>
      <c r="F174">
        <v>0.69</v>
      </c>
      <c r="G174">
        <v>4.09</v>
      </c>
      <c r="H174">
        <v>3710</v>
      </c>
      <c r="J174">
        <v>350</v>
      </c>
      <c r="K174">
        <v>192.5</v>
      </c>
      <c r="L174">
        <v>0.55000000000000004</v>
      </c>
      <c r="AJ174">
        <v>5</v>
      </c>
      <c r="AK174">
        <v>52</v>
      </c>
      <c r="AL174">
        <v>27</v>
      </c>
      <c r="AM174">
        <v>3.5</v>
      </c>
      <c r="AN174">
        <v>10</v>
      </c>
      <c r="AO174">
        <v>0</v>
      </c>
      <c r="BK174">
        <v>0.3</v>
      </c>
      <c r="BL174">
        <v>90</v>
      </c>
      <c r="BM174">
        <v>1</v>
      </c>
      <c r="BN174">
        <v>0.6</v>
      </c>
      <c r="BO174">
        <v>1</v>
      </c>
      <c r="BQ174">
        <v>0</v>
      </c>
      <c r="BR174">
        <v>14.5</v>
      </c>
      <c r="BZ174">
        <v>4600</v>
      </c>
      <c r="CA174">
        <v>34.700000000000003</v>
      </c>
    </row>
    <row r="175" spans="1:81">
      <c r="A175" s="27">
        <v>80</v>
      </c>
      <c r="B175" t="s">
        <v>186</v>
      </c>
      <c r="C175">
        <v>64.489999999999995</v>
      </c>
      <c r="D175">
        <v>21.2</v>
      </c>
      <c r="E175">
        <v>5.51</v>
      </c>
      <c r="F175">
        <v>0.69</v>
      </c>
      <c r="G175">
        <v>4.09</v>
      </c>
      <c r="H175">
        <v>3710</v>
      </c>
      <c r="J175">
        <v>280</v>
      </c>
      <c r="K175">
        <v>192.5</v>
      </c>
      <c r="L175">
        <v>0.55000000000000004</v>
      </c>
      <c r="AJ175">
        <v>5</v>
      </c>
      <c r="AK175">
        <v>52</v>
      </c>
      <c r="AL175">
        <v>27</v>
      </c>
      <c r="AM175">
        <v>3.5</v>
      </c>
      <c r="AN175">
        <v>10</v>
      </c>
      <c r="AO175">
        <v>70</v>
      </c>
      <c r="BK175">
        <v>0.3</v>
      </c>
      <c r="BL175">
        <v>90</v>
      </c>
      <c r="BM175">
        <v>1</v>
      </c>
      <c r="BN175">
        <v>0.6</v>
      </c>
      <c r="BO175">
        <v>1</v>
      </c>
      <c r="BQ175">
        <v>0</v>
      </c>
      <c r="BR175">
        <v>16.100000000000001</v>
      </c>
      <c r="BZ175">
        <v>6900</v>
      </c>
      <c r="CA175">
        <v>31.2</v>
      </c>
    </row>
    <row r="176" spans="1:81">
      <c r="A176" s="27">
        <v>80</v>
      </c>
      <c r="B176" t="s">
        <v>188</v>
      </c>
      <c r="C176">
        <v>64.489999999999995</v>
      </c>
      <c r="D176">
        <v>21.2</v>
      </c>
      <c r="E176">
        <v>5.51</v>
      </c>
      <c r="F176">
        <v>0.69</v>
      </c>
      <c r="G176">
        <v>4.09</v>
      </c>
      <c r="H176">
        <v>3710</v>
      </c>
      <c r="J176">
        <v>245</v>
      </c>
      <c r="K176">
        <v>192.5</v>
      </c>
      <c r="L176">
        <v>0.55000000000000004</v>
      </c>
      <c r="AJ176">
        <v>5</v>
      </c>
      <c r="AK176">
        <v>52</v>
      </c>
      <c r="AL176">
        <v>27</v>
      </c>
      <c r="AM176">
        <v>3.5</v>
      </c>
      <c r="AN176">
        <v>10</v>
      </c>
      <c r="AO176">
        <v>105</v>
      </c>
      <c r="BK176">
        <v>0.3</v>
      </c>
      <c r="BL176">
        <v>90</v>
      </c>
      <c r="BM176">
        <v>1</v>
      </c>
      <c r="BN176">
        <v>0.6</v>
      </c>
      <c r="BO176">
        <v>1</v>
      </c>
      <c r="BQ176">
        <v>0</v>
      </c>
      <c r="BR176">
        <v>15.6</v>
      </c>
      <c r="BZ176">
        <v>4100</v>
      </c>
      <c r="CA176">
        <v>29.65</v>
      </c>
    </row>
    <row r="177" spans="1:79">
      <c r="A177" s="27">
        <v>80</v>
      </c>
      <c r="B177" t="s">
        <v>189</v>
      </c>
      <c r="C177">
        <v>64.489999999999995</v>
      </c>
      <c r="D177">
        <v>21.2</v>
      </c>
      <c r="E177">
        <v>5.51</v>
      </c>
      <c r="F177">
        <v>0.69</v>
      </c>
      <c r="G177">
        <v>4.09</v>
      </c>
      <c r="H177">
        <v>3710</v>
      </c>
      <c r="J177">
        <v>332.5</v>
      </c>
      <c r="K177">
        <v>192.5</v>
      </c>
      <c r="L177">
        <v>0.55000000000000004</v>
      </c>
      <c r="AJ177">
        <v>5</v>
      </c>
      <c r="AK177">
        <v>52</v>
      </c>
      <c r="AL177">
        <v>27</v>
      </c>
      <c r="AM177">
        <v>3.5</v>
      </c>
      <c r="AN177">
        <v>10</v>
      </c>
      <c r="AO177">
        <v>0</v>
      </c>
      <c r="BK177">
        <v>0.3</v>
      </c>
      <c r="BL177">
        <v>90</v>
      </c>
      <c r="BM177">
        <v>1</v>
      </c>
      <c r="BN177">
        <v>0.6</v>
      </c>
      <c r="BO177">
        <v>1</v>
      </c>
      <c r="BQ177">
        <v>17.5</v>
      </c>
      <c r="BR177">
        <v>15.8</v>
      </c>
      <c r="BZ177">
        <v>4150</v>
      </c>
      <c r="CA177">
        <v>32.35</v>
      </c>
    </row>
    <row r="178" spans="1:79">
      <c r="A178" s="27">
        <v>80</v>
      </c>
      <c r="B178" t="s">
        <v>190</v>
      </c>
      <c r="C178">
        <v>64.489999999999995</v>
      </c>
      <c r="D178">
        <v>21.2</v>
      </c>
      <c r="E178">
        <v>5.51</v>
      </c>
      <c r="F178">
        <v>0.69</v>
      </c>
      <c r="G178">
        <v>4.09</v>
      </c>
      <c r="H178">
        <v>3710</v>
      </c>
      <c r="J178">
        <v>315</v>
      </c>
      <c r="K178">
        <v>192.5</v>
      </c>
      <c r="L178">
        <v>0.55000000000000004</v>
      </c>
      <c r="AJ178">
        <v>5</v>
      </c>
      <c r="AK178">
        <v>52</v>
      </c>
      <c r="AL178">
        <v>27</v>
      </c>
      <c r="AM178">
        <v>3.5</v>
      </c>
      <c r="AN178">
        <v>10</v>
      </c>
      <c r="AO178">
        <v>0</v>
      </c>
      <c r="BK178">
        <v>0.3</v>
      </c>
      <c r="BL178">
        <v>90</v>
      </c>
      <c r="BM178">
        <v>1</v>
      </c>
      <c r="BN178">
        <v>0.6</v>
      </c>
      <c r="BO178">
        <v>1</v>
      </c>
      <c r="BQ178">
        <v>35</v>
      </c>
      <c r="BR178">
        <v>15.4</v>
      </c>
      <c r="BZ178">
        <v>2300</v>
      </c>
      <c r="CA178">
        <v>34.799999999999997</v>
      </c>
    </row>
    <row r="179" spans="1:79">
      <c r="A179" s="27">
        <v>80</v>
      </c>
      <c r="B179" t="s">
        <v>191</v>
      </c>
      <c r="C179">
        <v>64.489999999999995</v>
      </c>
      <c r="D179">
        <v>21.2</v>
      </c>
      <c r="E179">
        <v>5.51</v>
      </c>
      <c r="F179">
        <v>0.69</v>
      </c>
      <c r="G179">
        <v>4.09</v>
      </c>
      <c r="H179">
        <v>3710</v>
      </c>
      <c r="J179">
        <v>262.5</v>
      </c>
      <c r="K179">
        <v>192.5</v>
      </c>
      <c r="L179">
        <v>0.55000000000000004</v>
      </c>
      <c r="AJ179">
        <v>5</v>
      </c>
      <c r="AK179">
        <v>52</v>
      </c>
      <c r="AL179">
        <v>27</v>
      </c>
      <c r="AM179">
        <v>3.5</v>
      </c>
      <c r="AN179">
        <v>10</v>
      </c>
      <c r="AO179">
        <v>70</v>
      </c>
      <c r="BK179">
        <v>0.3</v>
      </c>
      <c r="BL179">
        <v>90</v>
      </c>
      <c r="BM179">
        <v>1</v>
      </c>
      <c r="BN179">
        <v>0.6</v>
      </c>
      <c r="BO179">
        <v>1</v>
      </c>
      <c r="BQ179">
        <v>17.5</v>
      </c>
      <c r="BR179">
        <v>16.2</v>
      </c>
      <c r="BZ179">
        <v>4600</v>
      </c>
      <c r="CA179">
        <v>31</v>
      </c>
    </row>
    <row r="180" spans="1:79">
      <c r="A180" s="27">
        <v>80</v>
      </c>
      <c r="B180" t="s">
        <v>192</v>
      </c>
      <c r="C180">
        <v>64.489999999999995</v>
      </c>
      <c r="D180">
        <v>21.2</v>
      </c>
      <c r="E180">
        <v>5.51</v>
      </c>
      <c r="F180">
        <v>0.69</v>
      </c>
      <c r="G180">
        <v>4.09</v>
      </c>
      <c r="H180">
        <v>3710</v>
      </c>
      <c r="J180">
        <v>245</v>
      </c>
      <c r="K180">
        <v>192.5</v>
      </c>
      <c r="L180">
        <v>0.55000000000000004</v>
      </c>
      <c r="AJ180">
        <v>5</v>
      </c>
      <c r="AK180">
        <v>52</v>
      </c>
      <c r="AL180">
        <v>27</v>
      </c>
      <c r="AM180">
        <v>3.5</v>
      </c>
      <c r="AN180">
        <v>10</v>
      </c>
      <c r="AO180">
        <v>70</v>
      </c>
      <c r="BK180">
        <v>0.3</v>
      </c>
      <c r="BL180">
        <v>90</v>
      </c>
      <c r="BM180">
        <v>1</v>
      </c>
      <c r="BN180">
        <v>0.6</v>
      </c>
      <c r="BO180">
        <v>1</v>
      </c>
      <c r="BQ180">
        <v>35</v>
      </c>
      <c r="BR180">
        <v>17.2</v>
      </c>
      <c r="BZ180">
        <v>3900</v>
      </c>
      <c r="CA180">
        <v>31.2</v>
      </c>
    </row>
    <row r="181" spans="1:79">
      <c r="A181" s="27">
        <v>80</v>
      </c>
      <c r="B181" t="s">
        <v>193</v>
      </c>
      <c r="C181">
        <v>64.489999999999995</v>
      </c>
      <c r="D181">
        <v>21.2</v>
      </c>
      <c r="E181">
        <v>5.51</v>
      </c>
      <c r="F181">
        <v>0.69</v>
      </c>
      <c r="G181">
        <v>4.09</v>
      </c>
      <c r="H181">
        <v>3710</v>
      </c>
      <c r="J181">
        <v>227.5</v>
      </c>
      <c r="K181">
        <v>192.5</v>
      </c>
      <c r="L181">
        <v>0.55000000000000004</v>
      </c>
      <c r="AJ181">
        <v>5</v>
      </c>
      <c r="AK181">
        <v>52</v>
      </c>
      <c r="AL181">
        <v>27</v>
      </c>
      <c r="AM181">
        <v>3.5</v>
      </c>
      <c r="AN181">
        <v>10</v>
      </c>
      <c r="AO181">
        <v>105</v>
      </c>
      <c r="BK181">
        <v>0.3</v>
      </c>
      <c r="BL181">
        <v>90</v>
      </c>
      <c r="BM181">
        <v>1</v>
      </c>
      <c r="BN181">
        <v>0.6</v>
      </c>
      <c r="BO181">
        <v>1</v>
      </c>
      <c r="BQ181">
        <v>17.5</v>
      </c>
      <c r="BR181">
        <v>16</v>
      </c>
      <c r="BZ181">
        <v>3950</v>
      </c>
      <c r="CA181">
        <v>26.1</v>
      </c>
    </row>
    <row r="182" spans="1:79">
      <c r="A182" s="27">
        <v>80</v>
      </c>
      <c r="B182" t="s">
        <v>194</v>
      </c>
      <c r="C182">
        <v>64.489999999999995</v>
      </c>
      <c r="D182">
        <v>21.2</v>
      </c>
      <c r="E182">
        <v>5.51</v>
      </c>
      <c r="F182">
        <v>0.69</v>
      </c>
      <c r="G182">
        <v>4.09</v>
      </c>
      <c r="H182">
        <v>3710</v>
      </c>
      <c r="J182">
        <v>210</v>
      </c>
      <c r="K182">
        <v>192.5</v>
      </c>
      <c r="L182">
        <v>0.55000000000000004</v>
      </c>
      <c r="AJ182">
        <v>5</v>
      </c>
      <c r="AK182">
        <v>52</v>
      </c>
      <c r="AL182">
        <v>27</v>
      </c>
      <c r="AM182">
        <v>3.5</v>
      </c>
      <c r="AN182">
        <v>10</v>
      </c>
      <c r="AO182">
        <v>105</v>
      </c>
      <c r="BK182">
        <v>0.3</v>
      </c>
      <c r="BL182">
        <v>90</v>
      </c>
      <c r="BM182">
        <v>1</v>
      </c>
      <c r="BN182">
        <v>0.6</v>
      </c>
      <c r="BO182">
        <v>1</v>
      </c>
      <c r="BQ182">
        <v>35</v>
      </c>
      <c r="BR182">
        <v>16.5</v>
      </c>
      <c r="BZ182">
        <v>2600</v>
      </c>
      <c r="CA182">
        <v>26.8</v>
      </c>
    </row>
    <row r="183" spans="1:79">
      <c r="A183" s="27">
        <v>80</v>
      </c>
      <c r="B183" t="s">
        <v>44</v>
      </c>
      <c r="C183">
        <v>64.489999999999995</v>
      </c>
      <c r="D183">
        <v>21.2</v>
      </c>
      <c r="E183">
        <v>5.51</v>
      </c>
      <c r="F183">
        <v>0.69</v>
      </c>
      <c r="G183">
        <v>4.09</v>
      </c>
      <c r="H183">
        <v>3710</v>
      </c>
      <c r="J183">
        <v>350</v>
      </c>
      <c r="K183">
        <v>192.5</v>
      </c>
      <c r="L183">
        <v>0.55000000000000004</v>
      </c>
      <c r="AJ183">
        <v>5</v>
      </c>
      <c r="AK183">
        <v>52</v>
      </c>
      <c r="AL183">
        <v>27</v>
      </c>
      <c r="AM183">
        <v>3.5</v>
      </c>
      <c r="AN183">
        <v>10</v>
      </c>
      <c r="AO183">
        <v>0</v>
      </c>
      <c r="BK183">
        <v>0.3</v>
      </c>
      <c r="BL183">
        <v>90</v>
      </c>
      <c r="BM183">
        <v>1</v>
      </c>
      <c r="BN183">
        <v>0.6</v>
      </c>
      <c r="BO183">
        <v>1</v>
      </c>
      <c r="BQ183">
        <v>0</v>
      </c>
      <c r="BR183">
        <v>14.8</v>
      </c>
      <c r="BZ183">
        <v>5000</v>
      </c>
      <c r="CA183">
        <v>35.75</v>
      </c>
    </row>
    <row r="184" spans="1:79">
      <c r="A184" s="27">
        <v>80</v>
      </c>
      <c r="B184" t="s">
        <v>186</v>
      </c>
      <c r="C184">
        <v>64.489999999999995</v>
      </c>
      <c r="D184">
        <v>21.2</v>
      </c>
      <c r="E184">
        <v>5.51</v>
      </c>
      <c r="F184">
        <v>0.69</v>
      </c>
      <c r="G184">
        <v>4.09</v>
      </c>
      <c r="H184">
        <v>3710</v>
      </c>
      <c r="J184">
        <v>280</v>
      </c>
      <c r="K184">
        <v>192.5</v>
      </c>
      <c r="L184">
        <v>0.55000000000000004</v>
      </c>
      <c r="AJ184">
        <v>5</v>
      </c>
      <c r="AK184">
        <v>52</v>
      </c>
      <c r="AL184">
        <v>27</v>
      </c>
      <c r="AM184">
        <v>3.5</v>
      </c>
      <c r="AN184">
        <v>10</v>
      </c>
      <c r="AO184">
        <v>70</v>
      </c>
      <c r="BK184">
        <v>0.3</v>
      </c>
      <c r="BL184">
        <v>90</v>
      </c>
      <c r="BM184">
        <v>1</v>
      </c>
      <c r="BN184">
        <v>0.6</v>
      </c>
      <c r="BO184">
        <v>1</v>
      </c>
      <c r="BQ184">
        <v>0</v>
      </c>
      <c r="BR184">
        <v>15.5</v>
      </c>
      <c r="BZ184">
        <v>4950</v>
      </c>
      <c r="CA184">
        <v>34.25</v>
      </c>
    </row>
    <row r="185" spans="1:79">
      <c r="A185" s="27">
        <v>80</v>
      </c>
      <c r="B185" t="s">
        <v>188</v>
      </c>
      <c r="C185">
        <v>64.489999999999995</v>
      </c>
      <c r="D185">
        <v>21.2</v>
      </c>
      <c r="E185">
        <v>5.51</v>
      </c>
      <c r="F185">
        <v>0.69</v>
      </c>
      <c r="G185">
        <v>4.09</v>
      </c>
      <c r="H185">
        <v>3710</v>
      </c>
      <c r="J185">
        <v>245</v>
      </c>
      <c r="K185">
        <v>192.5</v>
      </c>
      <c r="L185">
        <v>0.55000000000000004</v>
      </c>
      <c r="AJ185">
        <v>5</v>
      </c>
      <c r="AK185">
        <v>52</v>
      </c>
      <c r="AL185">
        <v>27</v>
      </c>
      <c r="AM185">
        <v>3.5</v>
      </c>
      <c r="AN185">
        <v>10</v>
      </c>
      <c r="AO185">
        <v>105</v>
      </c>
      <c r="BK185">
        <v>0.3</v>
      </c>
      <c r="BL185">
        <v>90</v>
      </c>
      <c r="BM185">
        <v>1</v>
      </c>
      <c r="BN185">
        <v>0.6</v>
      </c>
      <c r="BO185">
        <v>1</v>
      </c>
      <c r="BQ185">
        <v>0</v>
      </c>
      <c r="BR185">
        <v>15.7</v>
      </c>
      <c r="BZ185">
        <v>4250</v>
      </c>
      <c r="CA185">
        <v>32.950000000000003</v>
      </c>
    </row>
    <row r="186" spans="1:79">
      <c r="A186" s="27">
        <v>80</v>
      </c>
      <c r="B186" t="s">
        <v>189</v>
      </c>
      <c r="C186">
        <v>64.489999999999995</v>
      </c>
      <c r="D186">
        <v>21.2</v>
      </c>
      <c r="E186">
        <v>5.51</v>
      </c>
      <c r="F186">
        <v>0.69</v>
      </c>
      <c r="G186">
        <v>4.09</v>
      </c>
      <c r="H186">
        <v>3710</v>
      </c>
      <c r="J186">
        <v>332.5</v>
      </c>
      <c r="K186">
        <v>192.5</v>
      </c>
      <c r="L186">
        <v>0.55000000000000004</v>
      </c>
      <c r="AJ186">
        <v>5</v>
      </c>
      <c r="AK186">
        <v>52</v>
      </c>
      <c r="AL186">
        <v>27</v>
      </c>
      <c r="AM186">
        <v>3.5</v>
      </c>
      <c r="AN186">
        <v>10</v>
      </c>
      <c r="AO186">
        <v>0</v>
      </c>
      <c r="BK186">
        <v>0.3</v>
      </c>
      <c r="BL186">
        <v>90</v>
      </c>
      <c r="BM186">
        <v>1</v>
      </c>
      <c r="BN186">
        <v>0.6</v>
      </c>
      <c r="BO186">
        <v>1</v>
      </c>
      <c r="BQ186">
        <v>17.5</v>
      </c>
      <c r="BR186">
        <v>14.8</v>
      </c>
      <c r="BZ186">
        <v>3850</v>
      </c>
      <c r="CA186">
        <v>33</v>
      </c>
    </row>
    <row r="187" spans="1:79">
      <c r="A187" s="27">
        <v>80</v>
      </c>
      <c r="B187" t="s">
        <v>190</v>
      </c>
      <c r="C187">
        <v>64.489999999999995</v>
      </c>
      <c r="D187">
        <v>21.2</v>
      </c>
      <c r="E187">
        <v>5.51</v>
      </c>
      <c r="F187">
        <v>0.69</v>
      </c>
      <c r="G187">
        <v>4.09</v>
      </c>
      <c r="H187">
        <v>3710</v>
      </c>
      <c r="J187">
        <v>315</v>
      </c>
      <c r="K187">
        <v>192.5</v>
      </c>
      <c r="L187">
        <v>0.55000000000000004</v>
      </c>
      <c r="AJ187">
        <v>5</v>
      </c>
      <c r="AK187">
        <v>52</v>
      </c>
      <c r="AL187">
        <v>27</v>
      </c>
      <c r="AM187">
        <v>3.5</v>
      </c>
      <c r="AN187">
        <v>10</v>
      </c>
      <c r="AO187">
        <v>0</v>
      </c>
      <c r="BK187">
        <v>0.3</v>
      </c>
      <c r="BL187">
        <v>90</v>
      </c>
      <c r="BM187">
        <v>1</v>
      </c>
      <c r="BN187">
        <v>0.6</v>
      </c>
      <c r="BO187">
        <v>1</v>
      </c>
      <c r="BQ187">
        <v>35</v>
      </c>
      <c r="BR187">
        <v>15.7</v>
      </c>
      <c r="BZ187">
        <v>2300</v>
      </c>
      <c r="CA187">
        <v>33.6</v>
      </c>
    </row>
    <row r="188" spans="1:79">
      <c r="A188" s="27">
        <v>80</v>
      </c>
      <c r="B188" t="s">
        <v>191</v>
      </c>
      <c r="C188">
        <v>64.489999999999995</v>
      </c>
      <c r="D188">
        <v>21.2</v>
      </c>
      <c r="E188">
        <v>5.51</v>
      </c>
      <c r="F188">
        <v>0.69</v>
      </c>
      <c r="G188">
        <v>4.09</v>
      </c>
      <c r="H188">
        <v>3710</v>
      </c>
      <c r="J188">
        <v>262.5</v>
      </c>
      <c r="K188">
        <v>192.5</v>
      </c>
      <c r="L188">
        <v>0.55000000000000004</v>
      </c>
      <c r="AJ188">
        <v>5</v>
      </c>
      <c r="AK188">
        <v>52</v>
      </c>
      <c r="AL188">
        <v>27</v>
      </c>
      <c r="AM188">
        <v>3.5</v>
      </c>
      <c r="AN188">
        <v>10</v>
      </c>
      <c r="AO188">
        <v>70</v>
      </c>
      <c r="BK188">
        <v>0.3</v>
      </c>
      <c r="BL188">
        <v>90</v>
      </c>
      <c r="BM188">
        <v>1</v>
      </c>
      <c r="BN188">
        <v>0.6</v>
      </c>
      <c r="BO188">
        <v>1</v>
      </c>
      <c r="BQ188">
        <v>17.5</v>
      </c>
      <c r="BR188">
        <v>16</v>
      </c>
      <c r="BZ188">
        <v>3650</v>
      </c>
      <c r="CA188">
        <v>34</v>
      </c>
    </row>
    <row r="189" spans="1:79">
      <c r="A189" s="27">
        <v>80</v>
      </c>
      <c r="B189" t="s">
        <v>192</v>
      </c>
      <c r="C189">
        <v>64.489999999999995</v>
      </c>
      <c r="D189">
        <v>21.2</v>
      </c>
      <c r="E189">
        <v>5.51</v>
      </c>
      <c r="F189">
        <v>0.69</v>
      </c>
      <c r="G189">
        <v>4.09</v>
      </c>
      <c r="H189">
        <v>3710</v>
      </c>
      <c r="J189">
        <v>245</v>
      </c>
      <c r="K189">
        <v>192.5</v>
      </c>
      <c r="L189">
        <v>0.55000000000000004</v>
      </c>
      <c r="AJ189">
        <v>5</v>
      </c>
      <c r="AK189">
        <v>52</v>
      </c>
      <c r="AL189">
        <v>27</v>
      </c>
      <c r="AM189">
        <v>3.5</v>
      </c>
      <c r="AN189">
        <v>10</v>
      </c>
      <c r="AO189">
        <v>70</v>
      </c>
      <c r="BK189">
        <v>0.3</v>
      </c>
      <c r="BL189">
        <v>90</v>
      </c>
      <c r="BM189">
        <v>1</v>
      </c>
      <c r="BN189">
        <v>0.6</v>
      </c>
      <c r="BO189">
        <v>1</v>
      </c>
      <c r="BQ189">
        <v>35</v>
      </c>
      <c r="BR189">
        <v>16.5</v>
      </c>
      <c r="BZ189">
        <v>2300</v>
      </c>
      <c r="CA189">
        <v>32.299999999999997</v>
      </c>
    </row>
    <row r="190" spans="1:79">
      <c r="A190" s="27">
        <v>80</v>
      </c>
      <c r="B190" t="s">
        <v>193</v>
      </c>
      <c r="C190">
        <v>64.489999999999995</v>
      </c>
      <c r="D190">
        <v>21.2</v>
      </c>
      <c r="E190">
        <v>5.51</v>
      </c>
      <c r="F190">
        <v>0.69</v>
      </c>
      <c r="G190">
        <v>4.09</v>
      </c>
      <c r="H190">
        <v>3710</v>
      </c>
      <c r="J190">
        <v>227.5</v>
      </c>
      <c r="K190">
        <v>192.5</v>
      </c>
      <c r="L190">
        <v>0.55000000000000004</v>
      </c>
      <c r="AJ190">
        <v>5</v>
      </c>
      <c r="AK190">
        <v>52</v>
      </c>
      <c r="AL190">
        <v>27</v>
      </c>
      <c r="AM190">
        <v>3.5</v>
      </c>
      <c r="AN190">
        <v>10</v>
      </c>
      <c r="AO190">
        <v>105</v>
      </c>
      <c r="BK190">
        <v>0.3</v>
      </c>
      <c r="BL190">
        <v>90</v>
      </c>
      <c r="BM190">
        <v>1</v>
      </c>
      <c r="BN190">
        <v>0.6</v>
      </c>
      <c r="BO190">
        <v>1</v>
      </c>
      <c r="BQ190">
        <v>17.5</v>
      </c>
      <c r="BR190">
        <v>16.2</v>
      </c>
      <c r="BZ190">
        <v>4100</v>
      </c>
      <c r="CA190">
        <v>27.3</v>
      </c>
    </row>
    <row r="191" spans="1:79">
      <c r="A191" s="27">
        <v>80</v>
      </c>
      <c r="B191" t="s">
        <v>194</v>
      </c>
      <c r="C191">
        <v>64.489999999999995</v>
      </c>
      <c r="D191">
        <v>21.2</v>
      </c>
      <c r="E191">
        <v>5.51</v>
      </c>
      <c r="F191">
        <v>0.69</v>
      </c>
      <c r="G191">
        <v>4.09</v>
      </c>
      <c r="H191">
        <v>3710</v>
      </c>
      <c r="J191">
        <v>210</v>
      </c>
      <c r="K191">
        <v>192.5</v>
      </c>
      <c r="L191">
        <v>0.55000000000000004</v>
      </c>
      <c r="AJ191">
        <v>5</v>
      </c>
      <c r="AK191">
        <v>52</v>
      </c>
      <c r="AL191">
        <v>27</v>
      </c>
      <c r="AM191">
        <v>3.5</v>
      </c>
      <c r="AN191">
        <v>10</v>
      </c>
      <c r="AO191">
        <v>105</v>
      </c>
      <c r="BK191">
        <v>0.3</v>
      </c>
      <c r="BL191">
        <v>90</v>
      </c>
      <c r="BM191">
        <v>1</v>
      </c>
      <c r="BN191">
        <v>0.6</v>
      </c>
      <c r="BO191">
        <v>1</v>
      </c>
      <c r="BQ191">
        <v>35</v>
      </c>
      <c r="BR191">
        <v>16.3</v>
      </c>
      <c r="BZ191">
        <v>2100</v>
      </c>
      <c r="CA191">
        <v>27.6</v>
      </c>
    </row>
    <row r="192" spans="1:79">
      <c r="A192" s="27">
        <v>80</v>
      </c>
      <c r="B192" t="s">
        <v>44</v>
      </c>
      <c r="C192">
        <v>64.489999999999995</v>
      </c>
      <c r="D192">
        <v>21.2</v>
      </c>
      <c r="E192">
        <v>5.51</v>
      </c>
      <c r="F192">
        <v>0.69</v>
      </c>
      <c r="G192">
        <v>4.09</v>
      </c>
      <c r="H192">
        <v>3710</v>
      </c>
      <c r="J192">
        <v>350</v>
      </c>
      <c r="K192">
        <v>192.5</v>
      </c>
      <c r="L192">
        <v>0.55000000000000004</v>
      </c>
      <c r="AJ192">
        <v>5</v>
      </c>
      <c r="AK192">
        <v>52</v>
      </c>
      <c r="AL192">
        <v>27</v>
      </c>
      <c r="AM192">
        <v>3.5</v>
      </c>
      <c r="AN192">
        <v>10</v>
      </c>
      <c r="AO192">
        <v>0</v>
      </c>
      <c r="BK192">
        <v>0.3</v>
      </c>
      <c r="BL192">
        <v>90</v>
      </c>
      <c r="BM192">
        <v>1</v>
      </c>
      <c r="BN192">
        <v>0.6</v>
      </c>
      <c r="BO192">
        <v>1</v>
      </c>
      <c r="BQ192">
        <v>0</v>
      </c>
      <c r="BR192">
        <v>14.8</v>
      </c>
      <c r="BZ192">
        <v>4250</v>
      </c>
      <c r="CA192">
        <v>36.25</v>
      </c>
    </row>
    <row r="193" spans="1:79">
      <c r="A193" s="27">
        <v>80</v>
      </c>
      <c r="B193" t="s">
        <v>186</v>
      </c>
      <c r="C193">
        <v>64.489999999999995</v>
      </c>
      <c r="D193">
        <v>21.2</v>
      </c>
      <c r="E193">
        <v>5.51</v>
      </c>
      <c r="F193">
        <v>0.69</v>
      </c>
      <c r="G193">
        <v>4.09</v>
      </c>
      <c r="H193">
        <v>3710</v>
      </c>
      <c r="J193">
        <v>280</v>
      </c>
      <c r="K193">
        <v>192.5</v>
      </c>
      <c r="L193">
        <v>0.55000000000000004</v>
      </c>
      <c r="N193">
        <v>0.5</v>
      </c>
      <c r="AJ193">
        <v>5</v>
      </c>
      <c r="AK193">
        <v>52</v>
      </c>
      <c r="AL193">
        <v>27</v>
      </c>
      <c r="AM193">
        <v>3.5</v>
      </c>
      <c r="AN193">
        <v>10</v>
      </c>
      <c r="AO193">
        <v>70</v>
      </c>
      <c r="BK193">
        <v>0.3</v>
      </c>
      <c r="BL193">
        <v>90</v>
      </c>
      <c r="BM193">
        <v>1</v>
      </c>
      <c r="BN193">
        <v>0.6</v>
      </c>
      <c r="BO193">
        <v>1</v>
      </c>
      <c r="BQ193">
        <v>0</v>
      </c>
      <c r="BR193">
        <v>15.5</v>
      </c>
      <c r="BZ193">
        <v>4200</v>
      </c>
      <c r="CA193">
        <v>35.15</v>
      </c>
    </row>
    <row r="194" spans="1:79">
      <c r="A194" s="27">
        <v>80</v>
      </c>
      <c r="B194" t="s">
        <v>188</v>
      </c>
      <c r="C194">
        <v>64.489999999999995</v>
      </c>
      <c r="D194">
        <v>21.2</v>
      </c>
      <c r="E194">
        <v>5.51</v>
      </c>
      <c r="F194">
        <v>0.69</v>
      </c>
      <c r="G194">
        <v>4.09</v>
      </c>
      <c r="H194">
        <v>3710</v>
      </c>
      <c r="J194">
        <v>245</v>
      </c>
      <c r="K194">
        <v>192.5</v>
      </c>
      <c r="L194">
        <v>0.55000000000000004</v>
      </c>
      <c r="N194">
        <v>0.4</v>
      </c>
      <c r="AJ194">
        <v>5</v>
      </c>
      <c r="AK194">
        <v>52</v>
      </c>
      <c r="AL194">
        <v>27</v>
      </c>
      <c r="AM194">
        <v>3.5</v>
      </c>
      <c r="AN194">
        <v>10</v>
      </c>
      <c r="AO194">
        <v>105</v>
      </c>
      <c r="BK194">
        <v>0.3</v>
      </c>
      <c r="BL194">
        <v>90</v>
      </c>
      <c r="BM194">
        <v>1</v>
      </c>
      <c r="BN194">
        <v>0.6</v>
      </c>
      <c r="BO194">
        <v>1</v>
      </c>
      <c r="BQ194">
        <v>0</v>
      </c>
      <c r="BR194">
        <v>15.3</v>
      </c>
      <c r="BZ194">
        <v>3850</v>
      </c>
      <c r="CA194">
        <v>34.75</v>
      </c>
    </row>
    <row r="195" spans="1:79">
      <c r="A195" s="27">
        <v>80</v>
      </c>
      <c r="B195" t="s">
        <v>189</v>
      </c>
      <c r="C195">
        <v>64.489999999999995</v>
      </c>
      <c r="D195">
        <v>21.2</v>
      </c>
      <c r="E195">
        <v>5.51</v>
      </c>
      <c r="F195">
        <v>0.69</v>
      </c>
      <c r="G195">
        <v>4.09</v>
      </c>
      <c r="H195">
        <v>3710</v>
      </c>
      <c r="J195">
        <v>332.5</v>
      </c>
      <c r="K195">
        <v>192.5</v>
      </c>
      <c r="L195">
        <v>0.55000000000000004</v>
      </c>
      <c r="N195">
        <v>0.54</v>
      </c>
      <c r="AJ195">
        <v>5</v>
      </c>
      <c r="AK195">
        <v>52</v>
      </c>
      <c r="AL195">
        <v>27</v>
      </c>
      <c r="AM195">
        <v>3.5</v>
      </c>
      <c r="AN195">
        <v>10</v>
      </c>
      <c r="AO195">
        <v>0</v>
      </c>
      <c r="BK195">
        <v>0.3</v>
      </c>
      <c r="BL195">
        <v>90</v>
      </c>
      <c r="BM195">
        <v>1</v>
      </c>
      <c r="BN195">
        <v>0.6</v>
      </c>
      <c r="BO195">
        <v>1</v>
      </c>
      <c r="BQ195">
        <v>17.5</v>
      </c>
      <c r="BR195">
        <v>15</v>
      </c>
      <c r="BZ195">
        <v>3800</v>
      </c>
      <c r="CA195">
        <v>32.1</v>
      </c>
    </row>
    <row r="196" spans="1:79">
      <c r="A196" s="27">
        <v>80</v>
      </c>
      <c r="B196" t="s">
        <v>190</v>
      </c>
      <c r="C196">
        <v>64.489999999999995</v>
      </c>
      <c r="D196">
        <v>21.2</v>
      </c>
      <c r="E196">
        <v>5.51</v>
      </c>
      <c r="F196">
        <v>0.69</v>
      </c>
      <c r="G196">
        <v>4.09</v>
      </c>
      <c r="H196">
        <v>3710</v>
      </c>
      <c r="J196">
        <v>315</v>
      </c>
      <c r="K196">
        <v>192.5</v>
      </c>
      <c r="L196">
        <v>0.55000000000000004</v>
      </c>
      <c r="AJ196">
        <v>5</v>
      </c>
      <c r="AK196">
        <v>52</v>
      </c>
      <c r="AL196">
        <v>27</v>
      </c>
      <c r="AM196">
        <v>3.5</v>
      </c>
      <c r="AN196">
        <v>10</v>
      </c>
      <c r="AO196">
        <v>0</v>
      </c>
      <c r="BK196">
        <v>0.3</v>
      </c>
      <c r="BL196">
        <v>90</v>
      </c>
      <c r="BM196">
        <v>1</v>
      </c>
      <c r="BN196">
        <v>0.6</v>
      </c>
      <c r="BO196">
        <v>1</v>
      </c>
      <c r="BQ196">
        <v>35</v>
      </c>
      <c r="BR196">
        <v>15.4</v>
      </c>
      <c r="BZ196">
        <v>2100</v>
      </c>
      <c r="CA196">
        <v>33.9</v>
      </c>
    </row>
    <row r="197" spans="1:79">
      <c r="A197" s="27">
        <v>80</v>
      </c>
      <c r="B197" t="s">
        <v>191</v>
      </c>
      <c r="C197">
        <v>64.489999999999995</v>
      </c>
      <c r="D197">
        <v>21.2</v>
      </c>
      <c r="E197">
        <v>5.51</v>
      </c>
      <c r="F197">
        <v>0.69</v>
      </c>
      <c r="G197">
        <v>4.09</v>
      </c>
      <c r="H197">
        <v>3710</v>
      </c>
      <c r="J197">
        <v>262.5</v>
      </c>
      <c r="K197">
        <v>192.5</v>
      </c>
      <c r="L197">
        <v>0.55000000000000004</v>
      </c>
      <c r="AJ197">
        <v>5</v>
      </c>
      <c r="AK197">
        <v>52</v>
      </c>
      <c r="AL197">
        <v>27</v>
      </c>
      <c r="AM197">
        <v>3.5</v>
      </c>
      <c r="AN197">
        <v>10</v>
      </c>
      <c r="AO197">
        <v>70</v>
      </c>
      <c r="BK197">
        <v>0.3</v>
      </c>
      <c r="BL197">
        <v>90</v>
      </c>
      <c r="BM197">
        <v>1</v>
      </c>
      <c r="BN197">
        <v>0.6</v>
      </c>
      <c r="BO197">
        <v>1</v>
      </c>
      <c r="BQ197">
        <v>17.5</v>
      </c>
      <c r="BR197">
        <v>15.4</v>
      </c>
      <c r="BZ197">
        <v>3300</v>
      </c>
      <c r="CA197">
        <v>36.299999999999997</v>
      </c>
    </row>
    <row r="198" spans="1:79">
      <c r="A198" s="27">
        <v>80</v>
      </c>
      <c r="B198" t="s">
        <v>192</v>
      </c>
      <c r="C198">
        <v>64.489999999999995</v>
      </c>
      <c r="D198">
        <v>21.2</v>
      </c>
      <c r="E198">
        <v>5.51</v>
      </c>
      <c r="F198">
        <v>0.69</v>
      </c>
      <c r="G198">
        <v>4.09</v>
      </c>
      <c r="H198">
        <v>3710</v>
      </c>
      <c r="J198">
        <v>245</v>
      </c>
      <c r="K198">
        <v>192.5</v>
      </c>
      <c r="L198">
        <v>0.55000000000000004</v>
      </c>
      <c r="AJ198">
        <v>5</v>
      </c>
      <c r="AK198">
        <v>52</v>
      </c>
      <c r="AL198">
        <v>27</v>
      </c>
      <c r="AM198">
        <v>3.5</v>
      </c>
      <c r="AN198">
        <v>10</v>
      </c>
      <c r="AO198">
        <v>70</v>
      </c>
      <c r="BK198">
        <v>0.3</v>
      </c>
      <c r="BL198">
        <v>90</v>
      </c>
      <c r="BM198">
        <v>1</v>
      </c>
      <c r="BN198">
        <v>0.6</v>
      </c>
      <c r="BO198">
        <v>1</v>
      </c>
      <c r="BQ198">
        <v>35</v>
      </c>
      <c r="BR198">
        <v>16</v>
      </c>
      <c r="BZ198">
        <v>2300</v>
      </c>
      <c r="CA198">
        <v>33.9</v>
      </c>
    </row>
    <row r="199" spans="1:79">
      <c r="A199" s="27">
        <v>80</v>
      </c>
      <c r="B199" t="s">
        <v>193</v>
      </c>
      <c r="C199">
        <v>64.489999999999995</v>
      </c>
      <c r="D199">
        <v>21.2</v>
      </c>
      <c r="E199">
        <v>5.51</v>
      </c>
      <c r="F199">
        <v>0.69</v>
      </c>
      <c r="G199">
        <v>4.09</v>
      </c>
      <c r="H199">
        <v>3710</v>
      </c>
      <c r="J199">
        <v>227.5</v>
      </c>
      <c r="K199">
        <v>192.5</v>
      </c>
      <c r="L199">
        <v>0.55000000000000004</v>
      </c>
      <c r="AJ199">
        <v>5</v>
      </c>
      <c r="AK199">
        <v>52</v>
      </c>
      <c r="AL199">
        <v>27</v>
      </c>
      <c r="AM199">
        <v>3.5</v>
      </c>
      <c r="AN199">
        <v>10</v>
      </c>
      <c r="AO199">
        <v>105</v>
      </c>
      <c r="BK199">
        <v>0.3</v>
      </c>
      <c r="BL199">
        <v>90</v>
      </c>
      <c r="BM199">
        <v>1</v>
      </c>
      <c r="BN199">
        <v>0.6</v>
      </c>
      <c r="BO199">
        <v>1</v>
      </c>
      <c r="BQ199">
        <v>17.5</v>
      </c>
      <c r="BR199">
        <v>15.7</v>
      </c>
      <c r="BZ199">
        <v>2800</v>
      </c>
      <c r="CA199">
        <v>27.7</v>
      </c>
    </row>
    <row r="200" spans="1:79">
      <c r="A200" s="27">
        <v>80</v>
      </c>
      <c r="B200" t="s">
        <v>194</v>
      </c>
      <c r="C200">
        <v>64.489999999999995</v>
      </c>
      <c r="D200">
        <v>21.2</v>
      </c>
      <c r="E200">
        <v>5.51</v>
      </c>
      <c r="F200">
        <v>0.69</v>
      </c>
      <c r="G200">
        <v>4.09</v>
      </c>
      <c r="H200">
        <v>3710</v>
      </c>
      <c r="J200">
        <v>210</v>
      </c>
      <c r="K200">
        <v>192.5</v>
      </c>
      <c r="L200">
        <v>0.55000000000000004</v>
      </c>
      <c r="AJ200">
        <v>5</v>
      </c>
      <c r="AK200">
        <v>52</v>
      </c>
      <c r="AL200">
        <v>27</v>
      </c>
      <c r="AM200">
        <v>3.5</v>
      </c>
      <c r="AN200">
        <v>10</v>
      </c>
      <c r="AO200">
        <v>105</v>
      </c>
      <c r="BK200">
        <v>0.3</v>
      </c>
      <c r="BL200">
        <v>90</v>
      </c>
      <c r="BM200">
        <v>1</v>
      </c>
      <c r="BN200">
        <v>0.6</v>
      </c>
      <c r="BO200">
        <v>1</v>
      </c>
      <c r="BQ200">
        <v>35</v>
      </c>
      <c r="BR200">
        <v>16.3</v>
      </c>
      <c r="BZ200">
        <v>2200</v>
      </c>
      <c r="CA200">
        <v>28.6</v>
      </c>
    </row>
    <row r="201" spans="1:79">
      <c r="A201" s="27">
        <v>80</v>
      </c>
      <c r="B201" t="s">
        <v>44</v>
      </c>
      <c r="C201">
        <v>64.489999999999995</v>
      </c>
      <c r="D201">
        <v>21.2</v>
      </c>
      <c r="E201">
        <v>5.51</v>
      </c>
      <c r="F201">
        <v>0.69</v>
      </c>
      <c r="G201">
        <v>4.09</v>
      </c>
      <c r="H201">
        <v>3710</v>
      </c>
      <c r="J201">
        <v>350</v>
      </c>
      <c r="K201">
        <v>192.5</v>
      </c>
      <c r="L201">
        <v>0.55000000000000004</v>
      </c>
      <c r="AJ201">
        <v>5</v>
      </c>
      <c r="AK201">
        <v>52</v>
      </c>
      <c r="AL201">
        <v>27</v>
      </c>
      <c r="AM201">
        <v>3.5</v>
      </c>
      <c r="AN201">
        <v>10</v>
      </c>
      <c r="AO201">
        <v>0</v>
      </c>
      <c r="BK201">
        <v>0.3</v>
      </c>
      <c r="BL201">
        <v>90</v>
      </c>
      <c r="BM201">
        <v>1</v>
      </c>
      <c r="BN201">
        <v>0.6</v>
      </c>
      <c r="BO201">
        <v>1</v>
      </c>
      <c r="BQ201">
        <v>0</v>
      </c>
      <c r="BR201">
        <v>15</v>
      </c>
      <c r="BZ201">
        <v>4900</v>
      </c>
      <c r="CA201">
        <v>38.049999999999997</v>
      </c>
    </row>
    <row r="202" spans="1:79">
      <c r="A202" s="27">
        <v>80</v>
      </c>
      <c r="B202" t="s">
        <v>186</v>
      </c>
      <c r="C202">
        <v>64.489999999999995</v>
      </c>
      <c r="D202">
        <v>21.2</v>
      </c>
      <c r="E202">
        <v>5.51</v>
      </c>
      <c r="F202">
        <v>0.69</v>
      </c>
      <c r="G202">
        <v>4.09</v>
      </c>
      <c r="H202">
        <v>3710</v>
      </c>
      <c r="J202">
        <v>280</v>
      </c>
      <c r="K202">
        <v>192.5</v>
      </c>
      <c r="L202">
        <v>0.55000000000000004</v>
      </c>
      <c r="AJ202">
        <v>5</v>
      </c>
      <c r="AK202">
        <v>52</v>
      </c>
      <c r="AL202">
        <v>27</v>
      </c>
      <c r="AM202">
        <v>3.5</v>
      </c>
      <c r="AN202">
        <v>10</v>
      </c>
      <c r="AO202">
        <v>70</v>
      </c>
      <c r="BK202">
        <v>0.3</v>
      </c>
      <c r="BL202">
        <v>90</v>
      </c>
      <c r="BM202">
        <v>1</v>
      </c>
      <c r="BN202">
        <v>0.6</v>
      </c>
      <c r="BO202">
        <v>1</v>
      </c>
      <c r="BQ202">
        <v>0</v>
      </c>
      <c r="BR202">
        <v>15.3</v>
      </c>
      <c r="BZ202">
        <v>4700</v>
      </c>
      <c r="CA202">
        <v>35.4</v>
      </c>
    </row>
    <row r="203" spans="1:79">
      <c r="A203" s="27">
        <v>80</v>
      </c>
      <c r="B203" t="s">
        <v>188</v>
      </c>
      <c r="C203">
        <v>64.489999999999995</v>
      </c>
      <c r="D203">
        <v>21.2</v>
      </c>
      <c r="E203">
        <v>5.51</v>
      </c>
      <c r="F203">
        <v>0.69</v>
      </c>
      <c r="G203">
        <v>4.09</v>
      </c>
      <c r="H203">
        <v>3710</v>
      </c>
      <c r="J203">
        <v>245</v>
      </c>
      <c r="K203">
        <v>192.5</v>
      </c>
      <c r="L203">
        <v>0.55000000000000004</v>
      </c>
      <c r="AJ203">
        <v>5</v>
      </c>
      <c r="AK203">
        <v>52</v>
      </c>
      <c r="AL203">
        <v>27</v>
      </c>
      <c r="AM203">
        <v>3.5</v>
      </c>
      <c r="AN203">
        <v>10</v>
      </c>
      <c r="AO203">
        <v>105</v>
      </c>
      <c r="BK203">
        <v>0.3</v>
      </c>
      <c r="BL203">
        <v>90</v>
      </c>
      <c r="BM203">
        <v>1</v>
      </c>
      <c r="BN203">
        <v>0.6</v>
      </c>
      <c r="BO203">
        <v>1</v>
      </c>
      <c r="BQ203">
        <v>0</v>
      </c>
      <c r="BR203">
        <v>14.8</v>
      </c>
      <c r="BZ203">
        <v>3200</v>
      </c>
      <c r="CA203">
        <v>34.299999999999997</v>
      </c>
    </row>
    <row r="204" spans="1:79">
      <c r="A204" s="27">
        <v>80</v>
      </c>
      <c r="B204" t="s">
        <v>189</v>
      </c>
      <c r="C204">
        <v>64.489999999999995</v>
      </c>
      <c r="D204">
        <v>21.2</v>
      </c>
      <c r="E204">
        <v>5.51</v>
      </c>
      <c r="F204">
        <v>0.69</v>
      </c>
      <c r="G204">
        <v>4.09</v>
      </c>
      <c r="H204">
        <v>3710</v>
      </c>
      <c r="J204">
        <v>332.5</v>
      </c>
      <c r="K204">
        <v>192.5</v>
      </c>
      <c r="L204">
        <v>0.55000000000000004</v>
      </c>
      <c r="AJ204">
        <v>5</v>
      </c>
      <c r="AK204">
        <v>52</v>
      </c>
      <c r="AL204">
        <v>27</v>
      </c>
      <c r="AM204">
        <v>3.5</v>
      </c>
      <c r="AN204">
        <v>10</v>
      </c>
      <c r="AO204">
        <v>0</v>
      </c>
      <c r="BK204">
        <v>0.3</v>
      </c>
      <c r="BL204">
        <v>90</v>
      </c>
      <c r="BM204">
        <v>1</v>
      </c>
      <c r="BN204">
        <v>0.6</v>
      </c>
      <c r="BO204">
        <v>1</v>
      </c>
      <c r="BQ204">
        <v>17.5</v>
      </c>
      <c r="BR204">
        <v>14.3</v>
      </c>
      <c r="BZ204">
        <v>3350</v>
      </c>
      <c r="CA204">
        <v>32.049999999999997</v>
      </c>
    </row>
    <row r="205" spans="1:79">
      <c r="A205" s="27">
        <v>80</v>
      </c>
      <c r="B205" t="s">
        <v>190</v>
      </c>
      <c r="C205">
        <v>64.489999999999995</v>
      </c>
      <c r="D205">
        <v>21.2</v>
      </c>
      <c r="E205">
        <v>5.51</v>
      </c>
      <c r="F205">
        <v>0.69</v>
      </c>
      <c r="G205">
        <v>4.09</v>
      </c>
      <c r="H205">
        <v>3710</v>
      </c>
      <c r="J205">
        <v>315</v>
      </c>
      <c r="K205">
        <v>192.5</v>
      </c>
      <c r="L205">
        <v>0.55000000000000004</v>
      </c>
      <c r="AJ205">
        <v>5</v>
      </c>
      <c r="AK205">
        <v>52</v>
      </c>
      <c r="AL205">
        <v>27</v>
      </c>
      <c r="AM205">
        <v>3.5</v>
      </c>
      <c r="AN205">
        <v>10</v>
      </c>
      <c r="AO205">
        <v>0</v>
      </c>
      <c r="BK205">
        <v>0.3</v>
      </c>
      <c r="BL205">
        <v>90</v>
      </c>
      <c r="BM205">
        <v>1</v>
      </c>
      <c r="BN205">
        <v>0.6</v>
      </c>
      <c r="BO205">
        <v>1</v>
      </c>
      <c r="BQ205">
        <v>35</v>
      </c>
      <c r="BR205">
        <v>14</v>
      </c>
      <c r="BZ205">
        <v>2000</v>
      </c>
      <c r="CA205">
        <v>33.75</v>
      </c>
    </row>
    <row r="206" spans="1:79">
      <c r="A206" s="27">
        <v>80</v>
      </c>
      <c r="B206" t="s">
        <v>191</v>
      </c>
      <c r="C206">
        <v>64.489999999999995</v>
      </c>
      <c r="D206">
        <v>21.2</v>
      </c>
      <c r="E206">
        <v>5.51</v>
      </c>
      <c r="F206">
        <v>0.69</v>
      </c>
      <c r="G206">
        <v>4.09</v>
      </c>
      <c r="H206">
        <v>3710</v>
      </c>
      <c r="J206">
        <v>262.5</v>
      </c>
      <c r="K206">
        <v>192.5</v>
      </c>
      <c r="L206">
        <v>0.55000000000000004</v>
      </c>
      <c r="AJ206">
        <v>5</v>
      </c>
      <c r="AK206">
        <v>52</v>
      </c>
      <c r="AL206">
        <v>27</v>
      </c>
      <c r="AM206">
        <v>3.5</v>
      </c>
      <c r="AN206">
        <v>10</v>
      </c>
      <c r="AO206">
        <v>70</v>
      </c>
      <c r="BK206">
        <v>0.3</v>
      </c>
      <c r="BL206">
        <v>90</v>
      </c>
      <c r="BM206">
        <v>1</v>
      </c>
      <c r="BN206">
        <v>0.6</v>
      </c>
      <c r="BO206">
        <v>1</v>
      </c>
      <c r="BQ206">
        <v>17.5</v>
      </c>
      <c r="BR206">
        <v>16</v>
      </c>
      <c r="BZ206">
        <v>3000</v>
      </c>
      <c r="CA206">
        <v>37.1</v>
      </c>
    </row>
    <row r="207" spans="1:79">
      <c r="A207" s="27">
        <v>80</v>
      </c>
      <c r="B207" t="s">
        <v>192</v>
      </c>
      <c r="C207">
        <v>64.489999999999995</v>
      </c>
      <c r="D207">
        <v>21.2</v>
      </c>
      <c r="E207">
        <v>5.51</v>
      </c>
      <c r="F207">
        <v>0.69</v>
      </c>
      <c r="G207">
        <v>4.09</v>
      </c>
      <c r="H207">
        <v>3710</v>
      </c>
      <c r="J207">
        <v>245</v>
      </c>
      <c r="K207">
        <v>192.5</v>
      </c>
      <c r="L207">
        <v>0.55000000000000004</v>
      </c>
      <c r="AJ207">
        <v>5</v>
      </c>
      <c r="AK207">
        <v>52</v>
      </c>
      <c r="AL207">
        <v>27</v>
      </c>
      <c r="AM207">
        <v>3.5</v>
      </c>
      <c r="AN207">
        <v>10</v>
      </c>
      <c r="AO207">
        <v>70</v>
      </c>
      <c r="BK207">
        <v>0.3</v>
      </c>
      <c r="BL207">
        <v>90</v>
      </c>
      <c r="BM207">
        <v>1</v>
      </c>
      <c r="BN207">
        <v>0.6</v>
      </c>
      <c r="BO207">
        <v>1</v>
      </c>
      <c r="BQ207">
        <v>35</v>
      </c>
      <c r="BR207">
        <v>16.3</v>
      </c>
      <c r="BZ207">
        <v>2750</v>
      </c>
      <c r="CA207">
        <v>34.4</v>
      </c>
    </row>
    <row r="208" spans="1:79">
      <c r="A208" s="27">
        <v>80</v>
      </c>
      <c r="B208" t="s">
        <v>193</v>
      </c>
      <c r="C208">
        <v>64.489999999999995</v>
      </c>
      <c r="D208">
        <v>21.2</v>
      </c>
      <c r="E208">
        <v>5.51</v>
      </c>
      <c r="F208">
        <v>0.69</v>
      </c>
      <c r="G208">
        <v>4.09</v>
      </c>
      <c r="H208">
        <v>3710</v>
      </c>
      <c r="J208">
        <v>227.5</v>
      </c>
      <c r="K208">
        <v>192.5</v>
      </c>
      <c r="L208">
        <v>0.55000000000000004</v>
      </c>
      <c r="AJ208">
        <v>5</v>
      </c>
      <c r="AK208">
        <v>52</v>
      </c>
      <c r="AL208">
        <v>27</v>
      </c>
      <c r="AM208">
        <v>3.5</v>
      </c>
      <c r="AN208">
        <v>10</v>
      </c>
      <c r="AO208">
        <v>105</v>
      </c>
      <c r="BK208">
        <v>0.3</v>
      </c>
      <c r="BL208">
        <v>90</v>
      </c>
      <c r="BM208">
        <v>1</v>
      </c>
      <c r="BN208">
        <v>0.6</v>
      </c>
      <c r="BO208">
        <v>1</v>
      </c>
      <c r="BQ208">
        <v>17.5</v>
      </c>
      <c r="BR208">
        <v>15.8</v>
      </c>
      <c r="BZ208">
        <v>3100</v>
      </c>
      <c r="CA208">
        <v>28.8</v>
      </c>
    </row>
    <row r="209" spans="1:81">
      <c r="A209" s="27">
        <v>80</v>
      </c>
      <c r="B209" t="s">
        <v>194</v>
      </c>
      <c r="C209">
        <v>64.489999999999995</v>
      </c>
      <c r="D209">
        <v>21.2</v>
      </c>
      <c r="E209">
        <v>5.51</v>
      </c>
      <c r="F209">
        <v>0.69</v>
      </c>
      <c r="G209">
        <v>4.09</v>
      </c>
      <c r="H209">
        <v>3710</v>
      </c>
      <c r="J209">
        <v>210</v>
      </c>
      <c r="K209">
        <v>192.5</v>
      </c>
      <c r="L209">
        <v>0.55000000000000004</v>
      </c>
      <c r="AJ209">
        <v>5</v>
      </c>
      <c r="AK209">
        <v>52</v>
      </c>
      <c r="AL209">
        <v>27</v>
      </c>
      <c r="AM209">
        <v>3.5</v>
      </c>
      <c r="AN209">
        <v>10</v>
      </c>
      <c r="AO209">
        <v>105</v>
      </c>
      <c r="BK209">
        <v>0.3</v>
      </c>
      <c r="BL209">
        <v>90</v>
      </c>
      <c r="BM209">
        <v>1</v>
      </c>
      <c r="BN209">
        <v>0.6</v>
      </c>
      <c r="BO209">
        <v>1</v>
      </c>
      <c r="BQ209">
        <v>35</v>
      </c>
      <c r="BR209">
        <v>15.7</v>
      </c>
      <c r="BZ209">
        <v>1500</v>
      </c>
      <c r="CA209">
        <v>29.7</v>
      </c>
    </row>
    <row r="210" spans="1:81" ht="57.6">
      <c r="A210" s="5">
        <v>91</v>
      </c>
      <c r="B210" s="5" t="s">
        <v>195</v>
      </c>
      <c r="C210" s="5">
        <v>65.11</v>
      </c>
      <c r="D210" s="5">
        <v>19.440000000000001</v>
      </c>
      <c r="E210" s="5">
        <v>4.7300000000000004</v>
      </c>
      <c r="F210" s="5">
        <v>1.2</v>
      </c>
      <c r="G210" s="5">
        <v>3.86</v>
      </c>
      <c r="H210" s="5"/>
      <c r="J210" s="5">
        <v>280</v>
      </c>
      <c r="K210" s="5">
        <v>182</v>
      </c>
      <c r="L210" s="5">
        <v>0.65</v>
      </c>
      <c r="N210" s="5">
        <v>0.5</v>
      </c>
      <c r="R210" s="5">
        <v>499</v>
      </c>
      <c r="S210" s="5"/>
      <c r="T210" s="5"/>
      <c r="U210" s="5">
        <v>749</v>
      </c>
      <c r="AE210" s="5">
        <v>760</v>
      </c>
      <c r="AO210" s="5">
        <v>0</v>
      </c>
      <c r="BZ210" s="5">
        <v>3285</v>
      </c>
      <c r="CA210" s="5">
        <v>29.9</v>
      </c>
      <c r="CB210" s="19" t="s">
        <v>196</v>
      </c>
      <c r="CC210" t="s">
        <v>197</v>
      </c>
    </row>
    <row r="211" spans="1:81">
      <c r="A211" s="5">
        <v>91</v>
      </c>
      <c r="B211" s="5" t="s">
        <v>198</v>
      </c>
      <c r="C211" s="5">
        <v>65.11</v>
      </c>
      <c r="D211" s="5">
        <v>19.440000000000001</v>
      </c>
      <c r="E211" s="5">
        <v>4.7300000000000004</v>
      </c>
      <c r="F211" s="5">
        <v>1.2</v>
      </c>
      <c r="G211" s="5">
        <v>3.86</v>
      </c>
      <c r="H211" s="5"/>
      <c r="J211" s="5">
        <v>280</v>
      </c>
      <c r="K211" s="5">
        <v>182</v>
      </c>
      <c r="L211" s="5">
        <v>0.65</v>
      </c>
      <c r="N211" s="5">
        <v>0.4</v>
      </c>
      <c r="R211" s="5">
        <v>499</v>
      </c>
      <c r="S211" s="5"/>
      <c r="T211" s="5"/>
      <c r="U211" s="5">
        <v>749</v>
      </c>
      <c r="AE211" s="5">
        <v>760</v>
      </c>
      <c r="AO211" s="5">
        <v>0</v>
      </c>
      <c r="AQ211" s="5"/>
      <c r="AR211" s="5">
        <v>35.61</v>
      </c>
      <c r="AS211" s="5">
        <v>33.82</v>
      </c>
      <c r="AT211" s="5">
        <v>17.38</v>
      </c>
      <c r="AU211" s="5">
        <v>8.0299999999999994</v>
      </c>
      <c r="AV211" s="5">
        <v>1.04</v>
      </c>
      <c r="AW211" s="5">
        <v>84</v>
      </c>
      <c r="BZ211" s="5">
        <v>1220</v>
      </c>
      <c r="CA211" s="5">
        <v>28.2</v>
      </c>
    </row>
    <row r="212" spans="1:81">
      <c r="A212" s="5">
        <v>91</v>
      </c>
      <c r="B212" s="5" t="s">
        <v>199</v>
      </c>
      <c r="C212" s="5">
        <v>65.11</v>
      </c>
      <c r="D212" s="5">
        <v>19.440000000000001</v>
      </c>
      <c r="E212" s="5">
        <v>4.7300000000000004</v>
      </c>
      <c r="F212" s="5">
        <v>1.2</v>
      </c>
      <c r="G212" s="5">
        <v>3.86</v>
      </c>
      <c r="H212" s="5"/>
      <c r="J212" s="5">
        <v>280</v>
      </c>
      <c r="K212" s="5">
        <v>182</v>
      </c>
      <c r="L212" s="5">
        <v>0.65</v>
      </c>
      <c r="N212" s="5">
        <v>0.54</v>
      </c>
      <c r="R212" s="5">
        <v>499</v>
      </c>
      <c r="S212" s="5"/>
      <c r="T212" s="5"/>
      <c r="U212" s="5">
        <v>749</v>
      </c>
      <c r="AE212" s="5">
        <v>760</v>
      </c>
      <c r="AO212" s="5">
        <v>0</v>
      </c>
      <c r="AQ212" s="5"/>
      <c r="AR212" s="5">
        <v>31.46</v>
      </c>
      <c r="AS212" s="5">
        <v>32.380000000000003</v>
      </c>
      <c r="AT212" s="5">
        <v>21.06</v>
      </c>
      <c r="AU212" s="5">
        <v>8.57</v>
      </c>
      <c r="AV212" s="5">
        <v>1.87</v>
      </c>
      <c r="AW212" s="5">
        <v>84</v>
      </c>
      <c r="BZ212" s="5">
        <v>1885</v>
      </c>
      <c r="CA212" s="5">
        <v>28.7</v>
      </c>
    </row>
    <row r="213" spans="1:81">
      <c r="A213" s="5">
        <v>91</v>
      </c>
      <c r="B213" s="5" t="s">
        <v>200</v>
      </c>
      <c r="C213" s="5">
        <v>65.11</v>
      </c>
      <c r="D213" s="5">
        <v>19.440000000000001</v>
      </c>
      <c r="E213" s="5">
        <v>4.7300000000000004</v>
      </c>
      <c r="F213" s="5">
        <v>1.2</v>
      </c>
      <c r="G213" s="5">
        <v>3.86</v>
      </c>
      <c r="H213" s="5"/>
      <c r="J213" s="5">
        <v>280</v>
      </c>
      <c r="K213" s="5">
        <v>182</v>
      </c>
      <c r="L213" s="5">
        <v>0.65</v>
      </c>
      <c r="N213" s="5">
        <v>0.67</v>
      </c>
      <c r="R213" s="5">
        <v>499</v>
      </c>
      <c r="S213" s="5"/>
      <c r="T213" s="5"/>
      <c r="U213" s="5">
        <v>749</v>
      </c>
      <c r="AE213" s="5">
        <v>760</v>
      </c>
      <c r="AJ213" s="5">
        <v>1.28</v>
      </c>
      <c r="AK213" s="5">
        <v>59.32</v>
      </c>
      <c r="AL213" s="5">
        <v>29.95</v>
      </c>
      <c r="AM213" s="5">
        <v>0.61</v>
      </c>
      <c r="AN213" s="5">
        <v>4.32</v>
      </c>
      <c r="AO213" s="5">
        <v>84</v>
      </c>
      <c r="AQ213" s="5"/>
      <c r="AR213" s="5"/>
      <c r="AS213" s="5"/>
      <c r="AT213" s="5"/>
      <c r="AU213" s="5"/>
      <c r="AV213" s="5"/>
      <c r="AW213" s="5"/>
      <c r="BZ213" s="5">
        <v>3180</v>
      </c>
      <c r="CA213" s="5">
        <v>21.3</v>
      </c>
    </row>
    <row r="214" spans="1:81">
      <c r="A214" s="5">
        <v>91</v>
      </c>
      <c r="B214" s="5" t="s">
        <v>201</v>
      </c>
      <c r="C214" s="5">
        <v>65.11</v>
      </c>
      <c r="D214" s="5">
        <v>19.440000000000001</v>
      </c>
      <c r="E214" s="5">
        <v>4.7300000000000004</v>
      </c>
      <c r="F214" s="5">
        <v>1.2</v>
      </c>
      <c r="G214" s="5">
        <v>3.86</v>
      </c>
      <c r="H214" s="5"/>
      <c r="J214" s="5">
        <v>340</v>
      </c>
      <c r="K214" s="5">
        <v>187</v>
      </c>
      <c r="L214" s="5">
        <v>0.55000000000000004</v>
      </c>
      <c r="N214" s="5">
        <v>0</v>
      </c>
      <c r="R214" s="5">
        <v>483</v>
      </c>
      <c r="S214" s="5"/>
      <c r="T214" s="5"/>
      <c r="U214" s="5">
        <v>725</v>
      </c>
      <c r="AE214" s="5">
        <v>735</v>
      </c>
      <c r="AK214" s="5"/>
      <c r="AL214" s="5"/>
      <c r="AM214" s="5"/>
      <c r="AN214" s="5"/>
      <c r="AO214" s="5">
        <v>0</v>
      </c>
      <c r="AQ214" s="5"/>
      <c r="AR214" s="5"/>
      <c r="AS214" s="5"/>
      <c r="AT214" s="5"/>
      <c r="AU214" s="5"/>
      <c r="AV214" s="5"/>
      <c r="AW214" s="5"/>
      <c r="BZ214" s="5">
        <v>4465</v>
      </c>
      <c r="CA214" s="5">
        <v>42.9</v>
      </c>
    </row>
    <row r="215" spans="1:81">
      <c r="A215" s="5">
        <v>91</v>
      </c>
      <c r="B215" s="5" t="s">
        <v>202</v>
      </c>
      <c r="C215" s="5">
        <v>65.11</v>
      </c>
      <c r="D215" s="5">
        <v>19.440000000000001</v>
      </c>
      <c r="E215" s="5">
        <v>4.7300000000000004</v>
      </c>
      <c r="F215" s="5">
        <v>1.2</v>
      </c>
      <c r="G215" s="5">
        <v>3.86</v>
      </c>
      <c r="H215" s="5"/>
      <c r="J215" s="5">
        <v>340</v>
      </c>
      <c r="K215" s="5">
        <v>187</v>
      </c>
      <c r="L215" s="5">
        <v>0.55000000000000004</v>
      </c>
      <c r="N215" s="5">
        <v>0.24</v>
      </c>
      <c r="R215" s="5">
        <v>483</v>
      </c>
      <c r="S215" s="5"/>
      <c r="T215" s="5"/>
      <c r="U215" s="5">
        <v>725</v>
      </c>
      <c r="AE215" s="5">
        <v>735</v>
      </c>
      <c r="AK215" s="5"/>
      <c r="AL215" s="5"/>
      <c r="AM215" s="5"/>
      <c r="AN215" s="5"/>
      <c r="AO215" s="5">
        <v>0</v>
      </c>
      <c r="AQ215" s="5"/>
      <c r="AR215" s="5">
        <v>35.61</v>
      </c>
      <c r="AS215" s="5">
        <v>33.82</v>
      </c>
      <c r="AT215" s="5">
        <v>17.38</v>
      </c>
      <c r="AU215" s="5">
        <v>8.0299999999999994</v>
      </c>
      <c r="AV215" s="5">
        <v>1.04</v>
      </c>
      <c r="AW215" s="5">
        <v>51</v>
      </c>
      <c r="BZ215" s="5">
        <v>2400</v>
      </c>
      <c r="CA215" s="5">
        <v>36</v>
      </c>
    </row>
    <row r="216" spans="1:81">
      <c r="A216" s="5">
        <v>91</v>
      </c>
      <c r="B216" s="5" t="s">
        <v>203</v>
      </c>
      <c r="C216" s="5">
        <v>65.11</v>
      </c>
      <c r="D216" s="5">
        <v>19.440000000000001</v>
      </c>
      <c r="E216" s="5">
        <v>4.7300000000000004</v>
      </c>
      <c r="F216" s="5">
        <v>1.2</v>
      </c>
      <c r="G216" s="5">
        <v>3.86</v>
      </c>
      <c r="H216" s="5"/>
      <c r="J216" s="5">
        <v>340</v>
      </c>
      <c r="K216" s="5">
        <v>187</v>
      </c>
      <c r="L216" s="5">
        <v>0.55000000000000004</v>
      </c>
      <c r="N216" s="5">
        <v>0.98</v>
      </c>
      <c r="R216" s="5">
        <v>483</v>
      </c>
      <c r="S216" s="5"/>
      <c r="T216" s="5"/>
      <c r="U216" s="5">
        <v>725</v>
      </c>
      <c r="AE216" s="5">
        <v>735</v>
      </c>
      <c r="AK216" s="5"/>
      <c r="AL216" s="5"/>
      <c r="AM216" s="5"/>
      <c r="AN216" s="5"/>
      <c r="AO216" s="5">
        <v>0</v>
      </c>
      <c r="AQ216" s="5"/>
      <c r="AR216" s="5">
        <v>31.46</v>
      </c>
      <c r="AS216" s="5">
        <v>32.380000000000003</v>
      </c>
      <c r="AT216" s="5">
        <v>21.06</v>
      </c>
      <c r="AU216" s="5">
        <v>8.57</v>
      </c>
      <c r="AV216" s="5">
        <v>1.87</v>
      </c>
      <c r="AW216" s="5">
        <v>51</v>
      </c>
      <c r="BZ216" s="5">
        <v>2570</v>
      </c>
      <c r="CA216" s="5">
        <v>44.5</v>
      </c>
    </row>
    <row r="217" spans="1:81">
      <c r="A217" s="5">
        <v>91</v>
      </c>
      <c r="B217" s="5" t="s">
        <v>204</v>
      </c>
      <c r="C217" s="5">
        <v>65.11</v>
      </c>
      <c r="D217" s="5">
        <v>19.440000000000001</v>
      </c>
      <c r="E217" s="5">
        <v>4.7300000000000004</v>
      </c>
      <c r="F217" s="5">
        <v>1.2</v>
      </c>
      <c r="G217" s="5">
        <v>3.86</v>
      </c>
      <c r="H217" s="5"/>
      <c r="J217" s="5">
        <v>340</v>
      </c>
      <c r="K217" s="5">
        <v>187</v>
      </c>
      <c r="L217" s="5">
        <v>0.55000000000000004</v>
      </c>
      <c r="N217" s="5">
        <v>0.01</v>
      </c>
      <c r="R217" s="5">
        <v>483</v>
      </c>
      <c r="S217" s="5"/>
      <c r="T217" s="5"/>
      <c r="U217" s="5">
        <v>725</v>
      </c>
      <c r="AE217" s="5">
        <v>735</v>
      </c>
      <c r="AJ217" s="5">
        <v>1.28</v>
      </c>
      <c r="AK217" s="5">
        <v>59.32</v>
      </c>
      <c r="AL217" s="5">
        <v>29.95</v>
      </c>
      <c r="AM217" s="5">
        <v>0.61</v>
      </c>
      <c r="AN217" s="5">
        <v>4.32</v>
      </c>
      <c r="AO217" s="5">
        <v>51</v>
      </c>
      <c r="AQ217" s="5"/>
      <c r="AR217" s="5"/>
      <c r="AS217" s="5"/>
      <c r="AT217" s="5"/>
      <c r="AU217" s="5"/>
      <c r="AV217" s="5"/>
      <c r="AW217" s="5"/>
      <c r="BZ217" s="5">
        <v>2690</v>
      </c>
      <c r="CA217" s="5">
        <v>39.9</v>
      </c>
    </row>
    <row r="218" spans="1:81">
      <c r="A218" s="5">
        <v>91</v>
      </c>
      <c r="B218" s="5" t="s">
        <v>205</v>
      </c>
      <c r="C218" s="5">
        <v>65.11</v>
      </c>
      <c r="D218" s="5">
        <v>19.440000000000001</v>
      </c>
      <c r="E218" s="5">
        <v>4.7300000000000004</v>
      </c>
      <c r="F218" s="5">
        <v>1.2</v>
      </c>
      <c r="G218" s="5">
        <v>3.86</v>
      </c>
      <c r="H218" s="5"/>
      <c r="J218" s="5">
        <v>340</v>
      </c>
      <c r="K218" s="5">
        <v>187</v>
      </c>
      <c r="L218" s="5">
        <v>0.55000000000000004</v>
      </c>
      <c r="N218" s="5">
        <v>0.04</v>
      </c>
      <c r="R218" s="5">
        <v>483</v>
      </c>
      <c r="S218" s="5"/>
      <c r="T218" s="5"/>
      <c r="U218" s="5">
        <v>725</v>
      </c>
      <c r="AE218" s="5">
        <v>735</v>
      </c>
      <c r="AJ218">
        <v>13.76</v>
      </c>
      <c r="AK218" s="5">
        <v>39.89</v>
      </c>
      <c r="AL218" s="5">
        <v>31.46</v>
      </c>
      <c r="AM218" s="5">
        <v>2.2799999999999998</v>
      </c>
      <c r="AN218" s="5">
        <v>6.17</v>
      </c>
      <c r="AO218" s="5">
        <v>51</v>
      </c>
      <c r="AQ218" s="5"/>
      <c r="AR218" s="5"/>
      <c r="AS218" s="5"/>
      <c r="AT218" s="5"/>
      <c r="AU218" s="5"/>
      <c r="AV218" s="5"/>
      <c r="AW218" s="5"/>
      <c r="BZ218" s="5">
        <v>4250</v>
      </c>
      <c r="CA218" s="5">
        <v>41.3</v>
      </c>
    </row>
    <row r="219" spans="1:81">
      <c r="A219" s="5">
        <v>91</v>
      </c>
      <c r="B219" s="5" t="s">
        <v>206</v>
      </c>
      <c r="C219" s="5">
        <v>65.11</v>
      </c>
      <c r="D219" s="5">
        <v>19.440000000000001</v>
      </c>
      <c r="E219" s="5">
        <v>4.7300000000000004</v>
      </c>
      <c r="F219" s="5">
        <v>1.2</v>
      </c>
      <c r="G219" s="5">
        <v>3.86</v>
      </c>
      <c r="H219" s="5"/>
      <c r="J219" s="5">
        <v>310</v>
      </c>
      <c r="K219" s="5">
        <v>186</v>
      </c>
      <c r="L219" s="5">
        <v>0.6</v>
      </c>
      <c r="N219" s="5">
        <v>7.0000000000000007E-2</v>
      </c>
      <c r="R219" s="5">
        <v>491</v>
      </c>
      <c r="S219" s="5"/>
      <c r="T219" s="5"/>
      <c r="U219" s="5">
        <v>736</v>
      </c>
      <c r="AE219" s="5">
        <v>747</v>
      </c>
      <c r="AK219" s="5"/>
      <c r="AL219" s="5"/>
      <c r="AM219" s="5"/>
      <c r="AN219" s="5"/>
      <c r="AO219" s="5">
        <v>0</v>
      </c>
      <c r="AQ219" s="5"/>
      <c r="AR219" s="5"/>
      <c r="AS219" s="5"/>
      <c r="AT219" s="5"/>
      <c r="AU219" s="5"/>
      <c r="AV219" s="5"/>
      <c r="AW219" s="5"/>
      <c r="BZ219" s="5">
        <v>4030</v>
      </c>
      <c r="CA219" s="5">
        <v>32.4</v>
      </c>
    </row>
    <row r="220" spans="1:81">
      <c r="A220" s="5">
        <v>91</v>
      </c>
      <c r="B220" s="5" t="s">
        <v>207</v>
      </c>
      <c r="C220" s="5">
        <v>65.11</v>
      </c>
      <c r="D220" s="5">
        <v>19.440000000000001</v>
      </c>
      <c r="E220" s="5">
        <v>4.7300000000000004</v>
      </c>
      <c r="F220" s="5">
        <v>1.2</v>
      </c>
      <c r="G220" s="5">
        <v>3.86</v>
      </c>
      <c r="H220" s="5"/>
      <c r="J220" s="5">
        <v>310</v>
      </c>
      <c r="K220" s="5">
        <v>186</v>
      </c>
      <c r="L220" s="5">
        <v>0.6</v>
      </c>
      <c r="N220" s="5">
        <v>0.37</v>
      </c>
      <c r="R220" s="5">
        <v>491</v>
      </c>
      <c r="S220" s="5"/>
      <c r="T220" s="5"/>
      <c r="U220" s="5">
        <v>736</v>
      </c>
      <c r="AE220" s="5">
        <v>747</v>
      </c>
      <c r="AK220" s="5"/>
      <c r="AL220" s="5"/>
      <c r="AM220" s="5"/>
      <c r="AN220" s="5"/>
      <c r="AO220" s="5"/>
      <c r="AQ220" s="5"/>
      <c r="AR220" s="5">
        <v>35.61</v>
      </c>
      <c r="AS220" s="5">
        <v>33.82</v>
      </c>
      <c r="AT220" s="5">
        <v>17.38</v>
      </c>
      <c r="AU220" s="5">
        <v>8.0299999999999994</v>
      </c>
      <c r="AV220" s="5">
        <v>1.04</v>
      </c>
      <c r="AW220" s="5">
        <v>46.5</v>
      </c>
      <c r="BZ220" s="5">
        <v>2400</v>
      </c>
      <c r="CA220" s="5">
        <v>36</v>
      </c>
    </row>
    <row r="221" spans="1:81">
      <c r="A221" s="5">
        <v>91</v>
      </c>
      <c r="B221" s="5" t="s">
        <v>208</v>
      </c>
      <c r="C221" s="5">
        <v>65.11</v>
      </c>
      <c r="D221" s="5">
        <v>19.440000000000001</v>
      </c>
      <c r="E221" s="5">
        <v>4.7300000000000004</v>
      </c>
      <c r="F221" s="5">
        <v>1.2</v>
      </c>
      <c r="G221" s="5">
        <v>3.86</v>
      </c>
      <c r="H221" s="5"/>
      <c r="J221" s="5">
        <v>310</v>
      </c>
      <c r="K221" s="5">
        <v>186</v>
      </c>
      <c r="L221" s="5">
        <v>0.6</v>
      </c>
      <c r="N221" s="5">
        <v>0.26</v>
      </c>
      <c r="R221" s="5">
        <v>491</v>
      </c>
      <c r="S221" s="5"/>
      <c r="T221" s="5"/>
      <c r="U221" s="5">
        <v>736</v>
      </c>
      <c r="AE221" s="5">
        <v>747</v>
      </c>
      <c r="AK221" s="5"/>
      <c r="AL221" s="5"/>
      <c r="AM221" s="5"/>
      <c r="AN221" s="5"/>
      <c r="AO221" s="5"/>
      <c r="AQ221" s="5"/>
      <c r="AR221" s="5">
        <v>31.46</v>
      </c>
      <c r="AS221" s="5">
        <v>32.380000000000003</v>
      </c>
      <c r="AT221" s="5">
        <v>21.06</v>
      </c>
      <c r="AU221" s="5">
        <v>8.57</v>
      </c>
      <c r="AV221" s="5">
        <v>1.87</v>
      </c>
      <c r="AW221" s="5">
        <v>46.5</v>
      </c>
      <c r="BZ221" s="5">
        <v>3460</v>
      </c>
      <c r="CA221" s="5">
        <v>38.6</v>
      </c>
    </row>
    <row r="222" spans="1:81">
      <c r="A222" s="5">
        <v>91</v>
      </c>
      <c r="B222" s="5" t="s">
        <v>209</v>
      </c>
      <c r="C222" s="5">
        <v>65.11</v>
      </c>
      <c r="D222" s="5">
        <v>19.440000000000001</v>
      </c>
      <c r="E222" s="5">
        <v>4.7300000000000004</v>
      </c>
      <c r="F222" s="5">
        <v>1.2</v>
      </c>
      <c r="G222" s="5">
        <v>3.86</v>
      </c>
      <c r="H222" s="5"/>
      <c r="J222" s="5">
        <v>310</v>
      </c>
      <c r="K222" s="5">
        <v>186</v>
      </c>
      <c r="L222" s="5">
        <v>0.6</v>
      </c>
      <c r="N222" s="5">
        <v>0.13</v>
      </c>
      <c r="R222" s="5">
        <v>491</v>
      </c>
      <c r="S222" s="5"/>
      <c r="T222" s="5"/>
      <c r="U222" s="5">
        <v>736</v>
      </c>
      <c r="AE222" s="5">
        <v>747</v>
      </c>
      <c r="AJ222" s="5">
        <v>1.28</v>
      </c>
      <c r="AK222" s="5">
        <v>59.32</v>
      </c>
      <c r="AL222" s="5">
        <v>29.95</v>
      </c>
      <c r="AM222" s="5">
        <v>0.61</v>
      </c>
      <c r="AN222" s="5">
        <v>4.32</v>
      </c>
      <c r="AO222" s="5">
        <v>46.5</v>
      </c>
      <c r="AQ222" s="5"/>
      <c r="AR222" s="5"/>
      <c r="AS222" s="5"/>
      <c r="AT222" s="5"/>
      <c r="AU222" s="5"/>
      <c r="AV222" s="5"/>
      <c r="AW222" s="5"/>
      <c r="BZ222" s="5">
        <v>1885</v>
      </c>
      <c r="CA222" s="5">
        <v>38.9</v>
      </c>
    </row>
    <row r="223" spans="1:81">
      <c r="A223" s="5">
        <v>91</v>
      </c>
      <c r="B223" s="5" t="s">
        <v>210</v>
      </c>
      <c r="C223" s="5">
        <v>65.11</v>
      </c>
      <c r="D223" s="5">
        <v>19.440000000000001</v>
      </c>
      <c r="E223" s="5">
        <v>4.7300000000000004</v>
      </c>
      <c r="F223" s="5">
        <v>1.2</v>
      </c>
      <c r="G223" s="5">
        <v>3.86</v>
      </c>
      <c r="H223" s="5"/>
      <c r="J223" s="5">
        <v>310</v>
      </c>
      <c r="K223" s="5">
        <v>186</v>
      </c>
      <c r="L223" s="5">
        <v>0.6</v>
      </c>
      <c r="N223" s="5">
        <v>0.2</v>
      </c>
      <c r="R223" s="5">
        <v>491</v>
      </c>
      <c r="S223" s="5"/>
      <c r="T223" s="5"/>
      <c r="U223" s="5">
        <v>736</v>
      </c>
      <c r="AE223" s="5">
        <v>747</v>
      </c>
      <c r="AJ223">
        <v>13.76</v>
      </c>
      <c r="AK223" s="5">
        <v>39.89</v>
      </c>
      <c r="AL223" s="5">
        <v>31.46</v>
      </c>
      <c r="AM223" s="5">
        <v>2.2799999999999998</v>
      </c>
      <c r="AN223" s="5">
        <v>6.17</v>
      </c>
      <c r="AO223" s="5">
        <v>46.5</v>
      </c>
      <c r="AQ223" s="5"/>
      <c r="AR223" s="5"/>
      <c r="AS223" s="5"/>
      <c r="AT223" s="5"/>
      <c r="AU223" s="5"/>
      <c r="AV223" s="5"/>
      <c r="AW223" s="5"/>
      <c r="BZ223" s="5">
        <v>3305</v>
      </c>
      <c r="CA223" s="5">
        <v>31.7</v>
      </c>
    </row>
    <row r="224" spans="1:81">
      <c r="A224" s="5">
        <v>91</v>
      </c>
      <c r="B224" s="5" t="s">
        <v>211</v>
      </c>
      <c r="C224" s="5">
        <v>65.11</v>
      </c>
      <c r="D224" s="5">
        <v>19.440000000000001</v>
      </c>
      <c r="E224" s="5">
        <v>4.7300000000000004</v>
      </c>
      <c r="F224" s="5">
        <v>1.2</v>
      </c>
      <c r="G224" s="5">
        <v>3.86</v>
      </c>
      <c r="H224" s="5"/>
      <c r="J224" s="5">
        <v>310</v>
      </c>
      <c r="K224" s="5">
        <v>155</v>
      </c>
      <c r="L224" s="5">
        <v>0.5</v>
      </c>
      <c r="N224" s="5">
        <v>2.97</v>
      </c>
      <c r="R224" s="5">
        <v>498</v>
      </c>
      <c r="S224" s="5"/>
      <c r="T224" s="5"/>
      <c r="U224" s="5">
        <v>748</v>
      </c>
      <c r="AE224" s="5">
        <v>759</v>
      </c>
      <c r="AK224" s="5"/>
      <c r="AL224" s="5"/>
      <c r="AM224" s="5"/>
      <c r="AN224" s="5"/>
      <c r="AO224" s="5"/>
      <c r="AQ224" s="5"/>
      <c r="AR224" s="5"/>
      <c r="AS224" s="5"/>
      <c r="AT224" s="5"/>
      <c r="AU224" s="5"/>
      <c r="AV224" s="5"/>
      <c r="AW224" s="5"/>
      <c r="BZ224" s="5">
        <v>2720</v>
      </c>
      <c r="CA224" s="5">
        <v>43.8</v>
      </c>
    </row>
    <row r="225" spans="1:79">
      <c r="A225" s="5">
        <v>91</v>
      </c>
      <c r="B225" s="5" t="s">
        <v>212</v>
      </c>
      <c r="C225" s="5">
        <v>65.11</v>
      </c>
      <c r="D225" s="5">
        <v>19.440000000000001</v>
      </c>
      <c r="E225" s="5">
        <v>4.7300000000000004</v>
      </c>
      <c r="F225" s="5">
        <v>1.2</v>
      </c>
      <c r="G225" s="5">
        <v>3.86</v>
      </c>
      <c r="H225" s="5"/>
      <c r="J225" s="5">
        <v>310</v>
      </c>
      <c r="K225" s="5">
        <v>155</v>
      </c>
      <c r="L225" s="5">
        <v>0.5</v>
      </c>
      <c r="N225" s="5">
        <v>3.35</v>
      </c>
      <c r="R225" s="5">
        <v>498</v>
      </c>
      <c r="S225" s="5"/>
      <c r="T225" s="5"/>
      <c r="U225" s="5">
        <v>748</v>
      </c>
      <c r="AE225" s="5">
        <v>759</v>
      </c>
      <c r="AK225" s="5"/>
      <c r="AL225" s="5"/>
      <c r="AM225" s="5"/>
      <c r="AN225" s="5"/>
      <c r="AO225" s="5"/>
      <c r="AQ225" s="5"/>
      <c r="AR225" s="5">
        <v>35.61</v>
      </c>
      <c r="AS225" s="5">
        <v>33.82</v>
      </c>
      <c r="AT225" s="5">
        <v>17.38</v>
      </c>
      <c r="AU225" s="5">
        <v>8.0299999999999994</v>
      </c>
      <c r="AV225" s="5">
        <v>1.04</v>
      </c>
      <c r="AW225" s="5">
        <v>46.5</v>
      </c>
      <c r="BZ225" s="5">
        <v>1795</v>
      </c>
      <c r="CA225" s="5">
        <v>44.7</v>
      </c>
    </row>
    <row r="226" spans="1:79">
      <c r="A226" s="5">
        <v>91</v>
      </c>
      <c r="B226" s="5" t="s">
        <v>213</v>
      </c>
      <c r="C226" s="5">
        <v>65.11</v>
      </c>
      <c r="D226" s="5">
        <v>19.440000000000001</v>
      </c>
      <c r="E226" s="5">
        <v>4.7300000000000004</v>
      </c>
      <c r="F226" s="5">
        <v>1.2</v>
      </c>
      <c r="G226" s="5">
        <v>3.86</v>
      </c>
      <c r="H226" s="5"/>
      <c r="J226" s="5">
        <v>310</v>
      </c>
      <c r="K226" s="5">
        <v>155</v>
      </c>
      <c r="L226" s="5">
        <v>0.5</v>
      </c>
      <c r="N226" s="5">
        <v>3.57</v>
      </c>
      <c r="R226" s="5">
        <v>498</v>
      </c>
      <c r="S226" s="5"/>
      <c r="T226" s="5"/>
      <c r="U226" s="5">
        <v>748</v>
      </c>
      <c r="AE226" s="5">
        <v>759</v>
      </c>
      <c r="AK226" s="5"/>
      <c r="AL226" s="5"/>
      <c r="AM226" s="5"/>
      <c r="AN226" s="5"/>
      <c r="AO226" s="5"/>
      <c r="AQ226" s="5"/>
      <c r="AR226" s="5">
        <v>31.46</v>
      </c>
      <c r="AS226" s="5">
        <v>32.380000000000003</v>
      </c>
      <c r="AT226" s="5">
        <v>21.06</v>
      </c>
      <c r="AU226" s="5">
        <v>8.57</v>
      </c>
      <c r="AV226" s="5">
        <v>1.87</v>
      </c>
      <c r="AW226" s="5">
        <v>46.5</v>
      </c>
      <c r="BZ226" s="5">
        <v>2460</v>
      </c>
      <c r="CA226" s="5">
        <v>49.2</v>
      </c>
    </row>
    <row r="227" spans="1:79">
      <c r="A227" s="5">
        <v>91</v>
      </c>
      <c r="B227" s="5" t="s">
        <v>214</v>
      </c>
      <c r="C227" s="5">
        <v>65.11</v>
      </c>
      <c r="D227" s="5">
        <v>19.440000000000001</v>
      </c>
      <c r="E227" s="5">
        <v>4.7300000000000004</v>
      </c>
      <c r="F227" s="5">
        <v>1.2</v>
      </c>
      <c r="G227" s="5">
        <v>3.86</v>
      </c>
      <c r="H227" s="5"/>
      <c r="J227" s="5">
        <v>310</v>
      </c>
      <c r="K227" s="5">
        <v>155</v>
      </c>
      <c r="L227" s="5">
        <v>0.5</v>
      </c>
      <c r="N227" s="5">
        <v>3.83</v>
      </c>
      <c r="R227" s="5">
        <v>498</v>
      </c>
      <c r="S227" s="5"/>
      <c r="T227" s="5"/>
      <c r="U227" s="5">
        <v>748</v>
      </c>
      <c r="AE227" s="5">
        <v>759</v>
      </c>
      <c r="AK227" s="5"/>
      <c r="AL227" s="5"/>
      <c r="AM227" s="5"/>
      <c r="AN227" s="5"/>
      <c r="AO227" s="5"/>
      <c r="AQ227" s="5"/>
      <c r="AR227" s="5">
        <v>31.46</v>
      </c>
      <c r="AS227" s="5">
        <v>32.380000000000003</v>
      </c>
      <c r="AT227" s="5">
        <v>21.06</v>
      </c>
      <c r="AU227" s="5">
        <v>8.57</v>
      </c>
      <c r="AV227" s="5">
        <v>1.87</v>
      </c>
      <c r="AW227" s="5">
        <v>93</v>
      </c>
      <c r="BZ227" s="5">
        <v>1720</v>
      </c>
      <c r="CA227" s="5">
        <v>44.7</v>
      </c>
    </row>
    <row r="228" spans="1:79">
      <c r="A228" s="5">
        <v>91</v>
      </c>
      <c r="B228" s="5" t="s">
        <v>215</v>
      </c>
      <c r="C228" s="5">
        <v>65.11</v>
      </c>
      <c r="D228" s="5">
        <v>19.440000000000001</v>
      </c>
      <c r="E228" s="5">
        <v>4.7300000000000004</v>
      </c>
      <c r="F228" s="5">
        <v>1.2</v>
      </c>
      <c r="G228" s="5">
        <v>3.86</v>
      </c>
      <c r="H228" s="5"/>
      <c r="J228" s="5">
        <v>310</v>
      </c>
      <c r="K228" s="5">
        <v>155</v>
      </c>
      <c r="L228" s="5">
        <v>0.5</v>
      </c>
      <c r="N228" s="5">
        <v>4.3899999999999997</v>
      </c>
      <c r="R228" s="5">
        <v>498</v>
      </c>
      <c r="S228" s="5"/>
      <c r="T228" s="5"/>
      <c r="U228" s="5">
        <v>748</v>
      </c>
      <c r="AE228" s="5">
        <v>759</v>
      </c>
      <c r="AK228" s="5"/>
      <c r="AL228" s="5"/>
      <c r="AM228" s="5"/>
      <c r="AN228" s="5"/>
      <c r="AO228" s="5"/>
      <c r="AQ228" s="5"/>
      <c r="AR228" s="5">
        <v>31.46</v>
      </c>
      <c r="AS228" s="5">
        <v>32.380000000000003</v>
      </c>
      <c r="AT228" s="5">
        <v>21.06</v>
      </c>
      <c r="AU228" s="5">
        <v>8.57</v>
      </c>
      <c r="AV228" s="5">
        <v>1.87</v>
      </c>
      <c r="AW228" s="5">
        <v>155</v>
      </c>
      <c r="BZ228" s="5">
        <v>475</v>
      </c>
      <c r="CA228" s="5">
        <v>50.4</v>
      </c>
    </row>
    <row r="229" spans="1:79">
      <c r="A229" s="5">
        <v>91</v>
      </c>
      <c r="B229" s="5" t="s">
        <v>216</v>
      </c>
      <c r="C229" s="5">
        <v>65.11</v>
      </c>
      <c r="D229" s="5">
        <v>19.440000000000001</v>
      </c>
      <c r="E229" s="5">
        <v>4.7300000000000004</v>
      </c>
      <c r="F229" s="5">
        <v>1.2</v>
      </c>
      <c r="G229" s="5">
        <v>3.86</v>
      </c>
      <c r="H229" s="5"/>
      <c r="J229" s="5">
        <v>310</v>
      </c>
      <c r="K229" s="5">
        <v>155</v>
      </c>
      <c r="L229" s="5">
        <v>0.5</v>
      </c>
      <c r="N229" s="5">
        <v>0.37</v>
      </c>
      <c r="R229" s="5">
        <v>498</v>
      </c>
      <c r="S229" s="5"/>
      <c r="T229" s="5"/>
      <c r="U229" s="5">
        <v>748</v>
      </c>
      <c r="AE229" s="5">
        <v>759</v>
      </c>
      <c r="AJ229" s="5">
        <v>1.28</v>
      </c>
      <c r="AK229" s="5">
        <v>59.32</v>
      </c>
      <c r="AL229" s="5">
        <v>29.95</v>
      </c>
      <c r="AM229" s="5">
        <v>0.61</v>
      </c>
      <c r="AN229" s="5">
        <v>4.32</v>
      </c>
      <c r="AO229" s="5">
        <v>46.5</v>
      </c>
      <c r="AQ229" s="5"/>
      <c r="AR229" s="5"/>
      <c r="AS229" s="5"/>
      <c r="AT229" s="5"/>
      <c r="AU229" s="5"/>
      <c r="AV229" s="5"/>
      <c r="AW229" s="5"/>
      <c r="BZ229" s="5">
        <v>1570</v>
      </c>
      <c r="CA229" s="5">
        <v>46.1</v>
      </c>
    </row>
    <row r="230" spans="1:79">
      <c r="A230" s="5">
        <v>91</v>
      </c>
      <c r="B230" s="5" t="s">
        <v>217</v>
      </c>
      <c r="C230" s="5">
        <v>65.11</v>
      </c>
      <c r="D230" s="5">
        <v>19.440000000000001</v>
      </c>
      <c r="E230" s="5">
        <v>4.7300000000000004</v>
      </c>
      <c r="F230" s="5">
        <v>1.2</v>
      </c>
      <c r="G230" s="5">
        <v>3.86</v>
      </c>
      <c r="H230" s="5"/>
      <c r="J230" s="5">
        <v>310</v>
      </c>
      <c r="K230" s="5">
        <v>155</v>
      </c>
      <c r="L230" s="5">
        <v>0.5</v>
      </c>
      <c r="N230" s="5">
        <v>3.75</v>
      </c>
      <c r="R230" s="5">
        <v>498</v>
      </c>
      <c r="S230" s="5"/>
      <c r="T230" s="5"/>
      <c r="U230" s="5">
        <v>748</v>
      </c>
      <c r="AE230" s="5">
        <v>759</v>
      </c>
      <c r="AJ230" s="5">
        <v>1.28</v>
      </c>
      <c r="AK230" s="5">
        <v>59.32</v>
      </c>
      <c r="AL230" s="5">
        <v>29.95</v>
      </c>
      <c r="AM230" s="5">
        <v>0.61</v>
      </c>
      <c r="AN230" s="5">
        <v>4.32</v>
      </c>
      <c r="AO230" s="5">
        <v>93</v>
      </c>
      <c r="AQ230" s="5"/>
      <c r="AR230" s="5"/>
      <c r="AS230" s="5"/>
      <c r="AT230" s="5"/>
      <c r="AU230" s="5"/>
      <c r="AV230" s="5"/>
      <c r="AW230" s="5"/>
      <c r="BZ230" s="5">
        <v>1010</v>
      </c>
      <c r="CA230" s="5">
        <v>35.200000000000003</v>
      </c>
    </row>
    <row r="231" spans="1:79">
      <c r="A231" s="5">
        <v>91</v>
      </c>
      <c r="B231" s="5" t="s">
        <v>218</v>
      </c>
      <c r="C231" s="5">
        <v>65.11</v>
      </c>
      <c r="D231" s="5">
        <v>19.440000000000001</v>
      </c>
      <c r="E231" s="5">
        <v>4.7300000000000004</v>
      </c>
      <c r="F231" s="5">
        <v>1.2</v>
      </c>
      <c r="G231" s="5">
        <v>3.86</v>
      </c>
      <c r="H231" s="5"/>
      <c r="J231" s="5">
        <v>310</v>
      </c>
      <c r="K231" s="5">
        <v>155</v>
      </c>
      <c r="L231" s="5">
        <v>0.5</v>
      </c>
      <c r="N231" s="5">
        <v>2.38</v>
      </c>
      <c r="R231" s="5">
        <v>498</v>
      </c>
      <c r="S231" s="5"/>
      <c r="T231" s="5"/>
      <c r="U231" s="5">
        <v>748</v>
      </c>
      <c r="AE231" s="5">
        <v>759</v>
      </c>
      <c r="AJ231" s="5">
        <v>1.28</v>
      </c>
      <c r="AK231" s="5">
        <v>59.32</v>
      </c>
      <c r="AL231" s="5">
        <v>29.95</v>
      </c>
      <c r="AM231" s="5">
        <v>0.61</v>
      </c>
      <c r="AN231" s="5">
        <v>4.32</v>
      </c>
      <c r="AO231" s="5">
        <v>155</v>
      </c>
      <c r="AQ231" s="5"/>
      <c r="AR231" s="5"/>
      <c r="AS231" s="5"/>
      <c r="AT231" s="5"/>
      <c r="AU231" s="5"/>
      <c r="AV231" s="5"/>
      <c r="AW231" s="5"/>
      <c r="BZ231" s="5">
        <v>720</v>
      </c>
      <c r="CA231" s="5">
        <v>23.2</v>
      </c>
    </row>
    <row r="232" spans="1:79">
      <c r="A232" s="5">
        <v>91</v>
      </c>
      <c r="B232" s="5" t="s">
        <v>219</v>
      </c>
      <c r="C232" s="5">
        <v>65.11</v>
      </c>
      <c r="D232" s="5">
        <v>19.440000000000001</v>
      </c>
      <c r="E232" s="5">
        <v>4.7300000000000004</v>
      </c>
      <c r="F232" s="5">
        <v>1.2</v>
      </c>
      <c r="G232" s="5">
        <v>3.86</v>
      </c>
      <c r="H232" s="5"/>
      <c r="J232" s="5">
        <v>310</v>
      </c>
      <c r="K232" s="5">
        <v>155</v>
      </c>
      <c r="L232" s="5">
        <v>0.5</v>
      </c>
      <c r="N232" s="5">
        <v>0.34</v>
      </c>
      <c r="R232" s="5">
        <v>498</v>
      </c>
      <c r="S232" s="5"/>
      <c r="T232" s="5"/>
      <c r="U232" s="5">
        <v>748</v>
      </c>
      <c r="AE232" s="5">
        <v>759</v>
      </c>
      <c r="AJ232">
        <v>13.76</v>
      </c>
      <c r="AK232" s="5">
        <v>39.89</v>
      </c>
      <c r="AL232" s="5">
        <v>31.46</v>
      </c>
      <c r="AM232" s="5">
        <v>2.2799999999999998</v>
      </c>
      <c r="AN232" s="5">
        <v>6.17</v>
      </c>
      <c r="AO232" s="5">
        <v>46.5</v>
      </c>
      <c r="AQ232" s="5"/>
      <c r="AR232" s="5"/>
      <c r="AS232" s="5"/>
      <c r="AT232" s="5"/>
      <c r="AU232" s="5"/>
      <c r="AV232" s="5"/>
      <c r="AW232" s="5"/>
      <c r="BZ232" s="5">
        <v>2490</v>
      </c>
      <c r="CA232" s="5">
        <v>41.1</v>
      </c>
    </row>
    <row r="233" spans="1:79">
      <c r="A233" s="5">
        <v>91</v>
      </c>
      <c r="B233" s="5" t="s">
        <v>220</v>
      </c>
      <c r="C233" s="5">
        <v>65.11</v>
      </c>
      <c r="D233" s="5">
        <v>19.440000000000001</v>
      </c>
      <c r="E233" s="5">
        <v>4.7300000000000004</v>
      </c>
      <c r="F233" s="5">
        <v>1.2</v>
      </c>
      <c r="G233" s="5">
        <v>3.86</v>
      </c>
      <c r="H233" s="5"/>
      <c r="J233" s="5">
        <v>310</v>
      </c>
      <c r="K233" s="5">
        <v>155</v>
      </c>
      <c r="L233" s="5">
        <v>0.5</v>
      </c>
      <c r="N233" s="5">
        <v>0.5</v>
      </c>
      <c r="R233" s="5">
        <v>498</v>
      </c>
      <c r="S233" s="5"/>
      <c r="T233" s="5"/>
      <c r="U233" s="5">
        <v>748</v>
      </c>
      <c r="AE233" s="5">
        <v>759</v>
      </c>
      <c r="AJ233">
        <v>13.76</v>
      </c>
      <c r="AK233" s="5">
        <v>39.89</v>
      </c>
      <c r="AL233" s="5">
        <v>31.46</v>
      </c>
      <c r="AM233" s="5">
        <v>2.2799999999999998</v>
      </c>
      <c r="AN233" s="5">
        <v>6.17</v>
      </c>
      <c r="AO233" s="5">
        <v>93</v>
      </c>
      <c r="AQ233" s="5"/>
      <c r="AR233" s="5"/>
      <c r="AS233" s="5"/>
      <c r="AT233" s="5"/>
      <c r="AU233" s="5"/>
      <c r="AV233" s="5"/>
      <c r="AW233" s="5"/>
      <c r="BZ233" s="5">
        <v>2885</v>
      </c>
      <c r="CA233" s="5">
        <v>37.9</v>
      </c>
    </row>
    <row r="234" spans="1:79">
      <c r="A234" s="5">
        <v>91</v>
      </c>
      <c r="B234" s="5" t="s">
        <v>221</v>
      </c>
      <c r="C234" s="5">
        <v>65.11</v>
      </c>
      <c r="D234" s="5">
        <v>19.440000000000001</v>
      </c>
      <c r="E234" s="5">
        <v>4.7300000000000004</v>
      </c>
      <c r="F234" s="5">
        <v>1.2</v>
      </c>
      <c r="G234" s="5">
        <v>3.86</v>
      </c>
      <c r="H234" s="5"/>
      <c r="J234" s="5">
        <v>380</v>
      </c>
      <c r="K234" s="5">
        <v>152</v>
      </c>
      <c r="L234" s="5">
        <v>0.4</v>
      </c>
      <c r="N234" s="5">
        <v>2.2799999999999998</v>
      </c>
      <c r="R234" s="5">
        <v>482</v>
      </c>
      <c r="S234" s="5"/>
      <c r="T234" s="5"/>
      <c r="U234" s="5">
        <v>723</v>
      </c>
      <c r="AE234" s="5">
        <v>733</v>
      </c>
      <c r="AK234" s="5"/>
      <c r="AL234" s="5"/>
      <c r="AM234" s="5"/>
      <c r="AN234" s="5"/>
      <c r="AO234" s="5"/>
      <c r="AQ234" s="5"/>
      <c r="AR234" s="5"/>
      <c r="AS234" s="5"/>
      <c r="AT234" s="5"/>
      <c r="AU234" s="5"/>
      <c r="AV234" s="5"/>
      <c r="AW234" s="5"/>
      <c r="BZ234" s="5">
        <v>1515</v>
      </c>
      <c r="CA234" s="5">
        <v>70.5</v>
      </c>
    </row>
    <row r="235" spans="1:79">
      <c r="A235" s="5">
        <v>91</v>
      </c>
      <c r="B235" s="5" t="s">
        <v>222</v>
      </c>
      <c r="C235" s="5">
        <v>65.11</v>
      </c>
      <c r="D235" s="5">
        <v>19.440000000000001</v>
      </c>
      <c r="E235" s="5">
        <v>4.7300000000000004</v>
      </c>
      <c r="F235" s="5">
        <v>1.2</v>
      </c>
      <c r="G235" s="5">
        <v>3.86</v>
      </c>
      <c r="H235" s="5"/>
      <c r="J235" s="5">
        <v>380</v>
      </c>
      <c r="K235" s="5">
        <v>152</v>
      </c>
      <c r="L235" s="5">
        <v>0.4</v>
      </c>
      <c r="N235" s="5">
        <v>2.1</v>
      </c>
      <c r="R235" s="5">
        <v>482</v>
      </c>
      <c r="S235" s="5"/>
      <c r="T235" s="5"/>
      <c r="U235" s="5">
        <v>723</v>
      </c>
      <c r="AE235" s="5">
        <v>733</v>
      </c>
      <c r="AK235" s="5"/>
      <c r="AL235" s="5"/>
      <c r="AM235" s="5"/>
      <c r="AN235" s="5"/>
      <c r="AO235" s="5"/>
      <c r="AQ235" s="5"/>
      <c r="AR235" s="5">
        <v>31.46</v>
      </c>
      <c r="AS235" s="5">
        <v>32.380000000000003</v>
      </c>
      <c r="AT235" s="5">
        <v>21.06</v>
      </c>
      <c r="AU235" s="5">
        <v>8.57</v>
      </c>
      <c r="AV235" s="5">
        <v>1.87</v>
      </c>
      <c r="AW235" s="5">
        <v>57</v>
      </c>
      <c r="BZ235" s="5">
        <v>1340</v>
      </c>
      <c r="CA235" s="5">
        <v>65.7</v>
      </c>
    </row>
    <row r="236" spans="1:79">
      <c r="A236" s="5">
        <v>91</v>
      </c>
      <c r="B236" s="5" t="s">
        <v>223</v>
      </c>
      <c r="C236" s="5">
        <v>65.11</v>
      </c>
      <c r="D236" s="5">
        <v>19.440000000000001</v>
      </c>
      <c r="E236" s="5">
        <v>4.7300000000000004</v>
      </c>
      <c r="F236" s="5">
        <v>1.2</v>
      </c>
      <c r="G236" s="5">
        <v>3.86</v>
      </c>
      <c r="H236" s="5"/>
      <c r="J236" s="5">
        <v>380</v>
      </c>
      <c r="K236" s="5">
        <v>152</v>
      </c>
      <c r="L236" s="5">
        <v>0.4</v>
      </c>
      <c r="N236" s="5">
        <v>2</v>
      </c>
      <c r="R236" s="5">
        <v>482</v>
      </c>
      <c r="S236" s="5"/>
      <c r="T236" s="5"/>
      <c r="U236" s="5">
        <v>723</v>
      </c>
      <c r="AE236" s="5">
        <v>733</v>
      </c>
      <c r="AK236" s="5"/>
      <c r="AL236" s="5"/>
      <c r="AM236" s="5"/>
      <c r="AN236" s="5"/>
      <c r="AO236" s="5"/>
      <c r="AQ236" s="5"/>
      <c r="AR236" s="5">
        <v>31.46</v>
      </c>
      <c r="AS236" s="5">
        <v>32.380000000000003</v>
      </c>
      <c r="AT236" s="5">
        <v>21.06</v>
      </c>
      <c r="AU236" s="5">
        <v>8.57</v>
      </c>
      <c r="AV236" s="5">
        <v>1.87</v>
      </c>
      <c r="AW236" s="5">
        <v>114</v>
      </c>
      <c r="BZ236" s="5">
        <v>975</v>
      </c>
      <c r="CA236" s="5">
        <v>66.2</v>
      </c>
    </row>
    <row r="237" spans="1:79">
      <c r="A237" s="5">
        <v>91</v>
      </c>
      <c r="B237" s="5" t="s">
        <v>224</v>
      </c>
      <c r="C237" s="5">
        <v>65.11</v>
      </c>
      <c r="D237" s="5">
        <v>19.440000000000001</v>
      </c>
      <c r="E237" s="5">
        <v>4.7300000000000004</v>
      </c>
      <c r="F237" s="5">
        <v>1.2</v>
      </c>
      <c r="G237" s="5">
        <v>3.86</v>
      </c>
      <c r="H237" s="5"/>
      <c r="J237" s="5">
        <v>380</v>
      </c>
      <c r="K237" s="5">
        <v>152</v>
      </c>
      <c r="L237" s="5">
        <v>0.4</v>
      </c>
      <c r="N237" s="5">
        <v>2.2799999999999998</v>
      </c>
      <c r="R237" s="5">
        <v>482</v>
      </c>
      <c r="S237" s="5"/>
      <c r="T237" s="5"/>
      <c r="U237" s="5">
        <v>723</v>
      </c>
      <c r="AE237" s="5">
        <v>733</v>
      </c>
      <c r="AK237" s="5"/>
      <c r="AL237" s="5"/>
      <c r="AM237" s="5"/>
      <c r="AN237" s="5"/>
      <c r="AO237" s="5"/>
      <c r="AQ237" s="5"/>
      <c r="AR237" s="5">
        <v>31.46</v>
      </c>
      <c r="AS237" s="5">
        <v>32.380000000000003</v>
      </c>
      <c r="AT237" s="5">
        <v>21.06</v>
      </c>
      <c r="AU237" s="5">
        <v>8.57</v>
      </c>
      <c r="AV237" s="5">
        <v>1.87</v>
      </c>
      <c r="AW237" s="5">
        <v>190</v>
      </c>
      <c r="BZ237" s="5">
        <v>390</v>
      </c>
      <c r="CA237" s="5">
        <v>59.1</v>
      </c>
    </row>
    <row r="238" spans="1:79">
      <c r="A238" s="5">
        <v>91</v>
      </c>
      <c r="B238" s="5" t="s">
        <v>225</v>
      </c>
      <c r="C238" s="5">
        <v>65.11</v>
      </c>
      <c r="D238" s="5">
        <v>19.440000000000001</v>
      </c>
      <c r="E238" s="5">
        <v>4.7300000000000004</v>
      </c>
      <c r="F238" s="5">
        <v>1.2</v>
      </c>
      <c r="G238" s="5">
        <v>3.86</v>
      </c>
      <c r="H238" s="5"/>
      <c r="J238" s="5">
        <v>380</v>
      </c>
      <c r="K238" s="5">
        <v>152</v>
      </c>
      <c r="L238" s="5">
        <v>0.4</v>
      </c>
      <c r="N238" s="5">
        <v>2.1</v>
      </c>
      <c r="R238" s="5">
        <v>482</v>
      </c>
      <c r="S238" s="5"/>
      <c r="T238" s="5"/>
      <c r="U238" s="5">
        <v>723</v>
      </c>
      <c r="AE238" s="5">
        <v>733</v>
      </c>
      <c r="AJ238" s="5">
        <v>1.28</v>
      </c>
      <c r="AK238" s="5">
        <v>59.32</v>
      </c>
      <c r="AL238" s="5">
        <v>29.95</v>
      </c>
      <c r="AM238" s="5">
        <v>0.61</v>
      </c>
      <c r="AN238" s="5">
        <v>4.32</v>
      </c>
      <c r="AO238">
        <v>57</v>
      </c>
      <c r="BZ238" s="5">
        <v>1910</v>
      </c>
      <c r="CA238" s="5">
        <v>53.1</v>
      </c>
    </row>
    <row r="239" spans="1:79">
      <c r="A239" s="5">
        <v>91</v>
      </c>
      <c r="B239" s="5" t="s">
        <v>226</v>
      </c>
      <c r="C239" s="5">
        <v>65.11</v>
      </c>
      <c r="D239" s="5">
        <v>19.440000000000001</v>
      </c>
      <c r="E239" s="5">
        <v>4.7300000000000004</v>
      </c>
      <c r="F239" s="5">
        <v>1.2</v>
      </c>
      <c r="G239" s="5">
        <v>3.86</v>
      </c>
      <c r="H239" s="5"/>
      <c r="J239" s="5">
        <v>380</v>
      </c>
      <c r="K239" s="5">
        <v>152</v>
      </c>
      <c r="L239" s="5">
        <v>0.4</v>
      </c>
      <c r="N239" s="5">
        <v>1.5</v>
      </c>
      <c r="R239" s="5">
        <v>482</v>
      </c>
      <c r="S239" s="5"/>
      <c r="T239" s="5"/>
      <c r="U239" s="5">
        <v>723</v>
      </c>
      <c r="AE239" s="5">
        <v>733</v>
      </c>
      <c r="AJ239" s="5">
        <v>1.28</v>
      </c>
      <c r="AK239" s="5">
        <v>59.32</v>
      </c>
      <c r="AL239" s="5">
        <v>29.95</v>
      </c>
      <c r="AM239" s="5">
        <v>0.61</v>
      </c>
      <c r="AN239" s="5">
        <v>4.32</v>
      </c>
      <c r="AO239">
        <v>114</v>
      </c>
      <c r="BZ239" s="5">
        <v>1555</v>
      </c>
      <c r="CA239" s="5">
        <v>41.7</v>
      </c>
    </row>
    <row r="240" spans="1:79">
      <c r="A240" s="5">
        <v>91</v>
      </c>
      <c r="B240" s="5" t="s">
        <v>227</v>
      </c>
      <c r="C240" s="5">
        <v>65.11</v>
      </c>
      <c r="D240" s="5">
        <v>19.440000000000001</v>
      </c>
      <c r="E240" s="5">
        <v>4.7300000000000004</v>
      </c>
      <c r="F240" s="5">
        <v>1.2</v>
      </c>
      <c r="G240" s="5">
        <v>3.86</v>
      </c>
      <c r="H240" s="5"/>
      <c r="J240" s="5">
        <v>380</v>
      </c>
      <c r="K240" s="5">
        <v>152</v>
      </c>
      <c r="L240" s="5">
        <v>0.4</v>
      </c>
      <c r="N240" s="5">
        <v>2.2799999999999998</v>
      </c>
      <c r="R240" s="5">
        <v>482</v>
      </c>
      <c r="S240" s="5"/>
      <c r="T240" s="5"/>
      <c r="U240" s="5">
        <v>723</v>
      </c>
      <c r="AE240" s="5">
        <v>733</v>
      </c>
      <c r="AJ240" s="5">
        <v>1.28</v>
      </c>
      <c r="AK240" s="5">
        <v>59.32</v>
      </c>
      <c r="AL240" s="5">
        <v>29.95</v>
      </c>
      <c r="AM240" s="5">
        <v>0.61</v>
      </c>
      <c r="AN240" s="5">
        <v>4.32</v>
      </c>
      <c r="AO240">
        <v>190</v>
      </c>
      <c r="BZ240" s="5">
        <v>1000</v>
      </c>
      <c r="CA240" s="5">
        <v>36.6</v>
      </c>
    </row>
    <row r="241" spans="1:81">
      <c r="A241" s="5">
        <v>91</v>
      </c>
      <c r="B241" s="5" t="s">
        <v>228</v>
      </c>
      <c r="C241" s="5">
        <v>65.11</v>
      </c>
      <c r="D241" s="5">
        <v>19.440000000000001</v>
      </c>
      <c r="E241" s="5">
        <v>4.7300000000000004</v>
      </c>
      <c r="F241" s="5">
        <v>1.2</v>
      </c>
      <c r="G241" s="5">
        <v>3.86</v>
      </c>
      <c r="H241" s="5"/>
      <c r="J241" s="5">
        <v>300</v>
      </c>
      <c r="K241" s="5">
        <v>150</v>
      </c>
      <c r="L241" s="5">
        <v>0.5</v>
      </c>
      <c r="N241" s="5">
        <v>2.52</v>
      </c>
      <c r="R241" s="5">
        <v>502</v>
      </c>
      <c r="S241" s="5"/>
      <c r="T241" s="5"/>
      <c r="U241" s="5">
        <v>753</v>
      </c>
      <c r="AE241" s="5">
        <v>764</v>
      </c>
      <c r="BZ241" s="5">
        <v>3259</v>
      </c>
      <c r="CA241" s="5">
        <v>46.1</v>
      </c>
    </row>
    <row r="242" spans="1:81">
      <c r="A242" s="5">
        <v>91</v>
      </c>
      <c r="B242" s="5" t="s">
        <v>229</v>
      </c>
      <c r="C242" s="5">
        <v>65.11</v>
      </c>
      <c r="D242" s="5">
        <v>19.440000000000001</v>
      </c>
      <c r="E242" s="5">
        <v>4.7300000000000004</v>
      </c>
      <c r="F242" s="5">
        <v>1.2</v>
      </c>
      <c r="G242" s="5">
        <v>3.86</v>
      </c>
      <c r="H242" s="5"/>
      <c r="J242" s="5">
        <v>300</v>
      </c>
      <c r="K242" s="5">
        <v>165</v>
      </c>
      <c r="L242" s="5">
        <v>0.55000000000000004</v>
      </c>
      <c r="N242" s="5">
        <v>1.58</v>
      </c>
      <c r="R242" s="5">
        <v>498</v>
      </c>
      <c r="S242" s="5"/>
      <c r="T242" s="5"/>
      <c r="U242" s="5">
        <v>748</v>
      </c>
      <c r="AE242" s="5">
        <v>759</v>
      </c>
      <c r="BZ242" s="5">
        <v>4200</v>
      </c>
      <c r="CA242" s="5">
        <v>50.8</v>
      </c>
    </row>
    <row r="243" spans="1:81">
      <c r="A243" s="5">
        <v>91</v>
      </c>
      <c r="B243" s="5" t="s">
        <v>230</v>
      </c>
      <c r="C243" s="5">
        <v>65.11</v>
      </c>
      <c r="D243" s="5">
        <v>19.440000000000001</v>
      </c>
      <c r="E243" s="5">
        <v>4.7300000000000004</v>
      </c>
      <c r="F243" s="5">
        <v>1.2</v>
      </c>
      <c r="G243" s="5">
        <v>3.86</v>
      </c>
      <c r="H243" s="5"/>
      <c r="J243" s="5">
        <v>320</v>
      </c>
      <c r="K243" s="5">
        <v>144</v>
      </c>
      <c r="L243" s="5">
        <v>0.45</v>
      </c>
      <c r="N243" s="5">
        <v>3.3</v>
      </c>
      <c r="R243" s="5">
        <v>499</v>
      </c>
      <c r="S243" s="5"/>
      <c r="T243" s="5"/>
      <c r="U243" s="5">
        <v>748</v>
      </c>
      <c r="AE243" s="5">
        <v>759</v>
      </c>
      <c r="BZ243" s="5">
        <v>2735</v>
      </c>
      <c r="CA243" s="5">
        <v>48.4</v>
      </c>
    </row>
    <row r="244" spans="1:81">
      <c r="A244" s="5">
        <v>91</v>
      </c>
      <c r="B244" s="5" t="s">
        <v>231</v>
      </c>
      <c r="C244" s="5">
        <v>65.11</v>
      </c>
      <c r="D244" s="5">
        <v>19.440000000000001</v>
      </c>
      <c r="E244" s="5">
        <v>4.7300000000000004</v>
      </c>
      <c r="F244" s="5">
        <v>1.2</v>
      </c>
      <c r="G244" s="5">
        <v>3.86</v>
      </c>
      <c r="H244" s="5"/>
      <c r="J244" s="5">
        <v>340</v>
      </c>
      <c r="K244" s="5">
        <v>153</v>
      </c>
      <c r="L244" s="5">
        <v>0.45</v>
      </c>
      <c r="N244" s="5">
        <v>2.4500000000000002</v>
      </c>
      <c r="R244" s="5">
        <v>492</v>
      </c>
      <c r="S244" s="5"/>
      <c r="T244" s="5"/>
      <c r="U244" s="5">
        <v>737</v>
      </c>
      <c r="AE244" s="5">
        <v>748</v>
      </c>
      <c r="BZ244" s="5">
        <v>3130</v>
      </c>
      <c r="CA244" s="5">
        <v>47.8</v>
      </c>
    </row>
    <row r="245" spans="1:81">
      <c r="A245" s="5">
        <v>91</v>
      </c>
      <c r="B245" s="5" t="s">
        <v>232</v>
      </c>
      <c r="C245" s="5">
        <v>65.11</v>
      </c>
      <c r="D245" s="5">
        <v>19.440000000000001</v>
      </c>
      <c r="E245" s="5">
        <v>4.7300000000000004</v>
      </c>
      <c r="F245" s="5">
        <v>1.2</v>
      </c>
      <c r="G245" s="5">
        <v>3.86</v>
      </c>
      <c r="H245" s="5"/>
      <c r="J245" s="5">
        <v>340</v>
      </c>
      <c r="K245" s="5">
        <v>136</v>
      </c>
      <c r="L245" s="5">
        <v>0.4</v>
      </c>
      <c r="N245" s="5">
        <v>5.71</v>
      </c>
      <c r="R245" s="5">
        <v>496</v>
      </c>
      <c r="S245" s="5"/>
      <c r="T245" s="5"/>
      <c r="U245" s="5">
        <v>744</v>
      </c>
      <c r="AE245" s="5">
        <v>755</v>
      </c>
      <c r="BZ245" s="5">
        <v>2225</v>
      </c>
      <c r="CA245" s="5">
        <v>47.5</v>
      </c>
    </row>
    <row r="246" spans="1:81">
      <c r="A246" s="5">
        <v>91</v>
      </c>
      <c r="B246" s="5" t="s">
        <v>233</v>
      </c>
      <c r="C246" s="5">
        <v>65.11</v>
      </c>
      <c r="D246" s="5">
        <v>19.440000000000001</v>
      </c>
      <c r="E246" s="5">
        <v>4.7300000000000004</v>
      </c>
      <c r="F246" s="5">
        <v>1.2</v>
      </c>
      <c r="G246" s="5">
        <v>3.86</v>
      </c>
      <c r="H246" s="5"/>
      <c r="J246" s="5">
        <v>360</v>
      </c>
      <c r="K246" s="5">
        <v>144</v>
      </c>
      <c r="L246" s="5">
        <v>0.4</v>
      </c>
      <c r="N246" s="5">
        <v>2.16</v>
      </c>
      <c r="R246" s="5">
        <v>489</v>
      </c>
      <c r="S246" s="5"/>
      <c r="T246" s="5"/>
      <c r="U246" s="5">
        <v>733</v>
      </c>
      <c r="AE246" s="5">
        <v>744</v>
      </c>
      <c r="BZ246" s="5">
        <v>2770</v>
      </c>
      <c r="CA246" s="5">
        <v>54.1</v>
      </c>
    </row>
    <row r="247" spans="1:81">
      <c r="A247" s="5">
        <v>91</v>
      </c>
      <c r="B247" s="5" t="s">
        <v>234</v>
      </c>
      <c r="C247" s="5">
        <v>65.11</v>
      </c>
      <c r="D247" s="5">
        <v>19.440000000000001</v>
      </c>
      <c r="E247" s="5">
        <v>4.7300000000000004</v>
      </c>
      <c r="F247" s="5">
        <v>1.2</v>
      </c>
      <c r="G247" s="5">
        <v>3.86</v>
      </c>
      <c r="H247" s="5"/>
      <c r="J247" s="5">
        <v>400</v>
      </c>
      <c r="K247" s="5">
        <v>160</v>
      </c>
      <c r="L247" s="5">
        <v>0.4</v>
      </c>
      <c r="N247" s="5">
        <v>2.88</v>
      </c>
      <c r="R247" s="5">
        <v>475</v>
      </c>
      <c r="S247" s="5"/>
      <c r="T247" s="5"/>
      <c r="U247" s="5">
        <v>712</v>
      </c>
      <c r="AE247" s="5">
        <v>723</v>
      </c>
      <c r="BZ247" s="5">
        <v>2135</v>
      </c>
      <c r="CA247" s="5">
        <v>48.9</v>
      </c>
    </row>
    <row r="248" spans="1:81" ht="43.2">
      <c r="A248" s="27">
        <v>93</v>
      </c>
      <c r="B248" t="s">
        <v>135</v>
      </c>
      <c r="C248">
        <v>62.28</v>
      </c>
      <c r="D248">
        <v>21.08</v>
      </c>
      <c r="E248">
        <v>5.47</v>
      </c>
      <c r="F248">
        <v>1.73</v>
      </c>
      <c r="G248">
        <v>3.96</v>
      </c>
      <c r="I248">
        <v>42.5</v>
      </c>
      <c r="J248">
        <v>380.9</v>
      </c>
      <c r="K248">
        <v>160</v>
      </c>
      <c r="L248">
        <v>0.42</v>
      </c>
      <c r="M248" s="29">
        <v>0.25</v>
      </c>
      <c r="N248">
        <v>1.5</v>
      </c>
      <c r="AJ248">
        <v>2.93</v>
      </c>
      <c r="AK248">
        <v>65.7</v>
      </c>
      <c r="AL248">
        <v>20.63</v>
      </c>
      <c r="AM248">
        <v>2.25</v>
      </c>
      <c r="AN248">
        <v>4.6500000000000004</v>
      </c>
      <c r="AO248">
        <v>0</v>
      </c>
      <c r="BQ248">
        <v>0</v>
      </c>
      <c r="BZ248">
        <v>1780.45</v>
      </c>
      <c r="CA248">
        <v>43.35</v>
      </c>
      <c r="CB248" s="19" t="s">
        <v>235</v>
      </c>
      <c r="CC248" t="s">
        <v>236</v>
      </c>
    </row>
    <row r="249" spans="1:81">
      <c r="A249" s="27">
        <v>93</v>
      </c>
      <c r="B249" t="s">
        <v>136</v>
      </c>
      <c r="C249">
        <v>62.28</v>
      </c>
      <c r="D249">
        <v>21.08</v>
      </c>
      <c r="E249">
        <v>5.47</v>
      </c>
      <c r="F249">
        <v>1.73</v>
      </c>
      <c r="G249">
        <v>3.96</v>
      </c>
      <c r="I249">
        <v>42.5</v>
      </c>
      <c r="J249">
        <v>340.4</v>
      </c>
      <c r="K249">
        <v>160</v>
      </c>
      <c r="L249">
        <v>0.47</v>
      </c>
      <c r="M249" s="29">
        <v>0.25</v>
      </c>
      <c r="N249">
        <v>1.5</v>
      </c>
      <c r="AJ249">
        <v>2.93</v>
      </c>
      <c r="AK249">
        <v>65.7</v>
      </c>
      <c r="AL249">
        <v>20.63</v>
      </c>
      <c r="AM249">
        <v>2.25</v>
      </c>
      <c r="AN249">
        <v>4.6500000000000004</v>
      </c>
      <c r="AO249">
        <v>15</v>
      </c>
      <c r="BQ249">
        <v>5</v>
      </c>
      <c r="BZ249">
        <v>677.25</v>
      </c>
      <c r="CA249">
        <v>38.200000000000003</v>
      </c>
    </row>
    <row r="250" spans="1:81">
      <c r="A250" s="27">
        <v>93</v>
      </c>
      <c r="B250" t="s">
        <v>137</v>
      </c>
      <c r="C250">
        <v>62.28</v>
      </c>
      <c r="D250">
        <v>21.08</v>
      </c>
      <c r="E250">
        <v>5.47</v>
      </c>
      <c r="F250">
        <v>1.73</v>
      </c>
      <c r="G250">
        <v>3.96</v>
      </c>
      <c r="I250">
        <v>42.5</v>
      </c>
      <c r="J250">
        <v>307.7</v>
      </c>
      <c r="K250">
        <v>160</v>
      </c>
      <c r="L250">
        <v>0.52</v>
      </c>
      <c r="M250" s="29">
        <v>0.25</v>
      </c>
      <c r="N250">
        <v>1.5</v>
      </c>
      <c r="AJ250">
        <v>2.93</v>
      </c>
      <c r="AK250">
        <v>65.7</v>
      </c>
      <c r="AL250">
        <v>20.63</v>
      </c>
      <c r="AM250">
        <v>2.25</v>
      </c>
      <c r="AN250">
        <v>4.6500000000000004</v>
      </c>
      <c r="AO250">
        <v>30</v>
      </c>
      <c r="BQ250">
        <v>10</v>
      </c>
      <c r="BZ250">
        <v>3645.53</v>
      </c>
      <c r="CA250">
        <v>28.66</v>
      </c>
    </row>
    <row r="251" spans="1:81">
      <c r="A251" s="27">
        <v>93</v>
      </c>
      <c r="B251" t="s">
        <v>138</v>
      </c>
      <c r="C251">
        <v>62.28</v>
      </c>
      <c r="D251">
        <v>21.08</v>
      </c>
      <c r="E251">
        <v>5.47</v>
      </c>
      <c r="F251">
        <v>1.73</v>
      </c>
      <c r="G251">
        <v>3.96</v>
      </c>
      <c r="I251">
        <v>42.5</v>
      </c>
      <c r="J251">
        <v>428.6</v>
      </c>
      <c r="K251">
        <v>180</v>
      </c>
      <c r="L251">
        <v>0.42</v>
      </c>
      <c r="M251" s="29">
        <v>0.25</v>
      </c>
      <c r="N251">
        <v>1.5</v>
      </c>
      <c r="AJ251">
        <v>2.93</v>
      </c>
      <c r="AK251">
        <v>65.7</v>
      </c>
      <c r="AL251">
        <v>20.63</v>
      </c>
      <c r="AM251">
        <v>2.25</v>
      </c>
      <c r="AN251">
        <v>4.6500000000000004</v>
      </c>
      <c r="AO251">
        <v>30</v>
      </c>
      <c r="BQ251">
        <v>5</v>
      </c>
      <c r="BZ251">
        <v>796.88</v>
      </c>
      <c r="CA251">
        <v>36.72</v>
      </c>
    </row>
    <row r="252" spans="1:81">
      <c r="A252" s="27">
        <v>93</v>
      </c>
      <c r="B252" t="s">
        <v>139</v>
      </c>
      <c r="C252">
        <v>62.28</v>
      </c>
      <c r="D252">
        <v>21.08</v>
      </c>
      <c r="E252">
        <v>5.47</v>
      </c>
      <c r="F252">
        <v>1.73</v>
      </c>
      <c r="G252">
        <v>3.96</v>
      </c>
      <c r="I252">
        <v>42.5</v>
      </c>
      <c r="J252">
        <v>382.9</v>
      </c>
      <c r="K252">
        <v>180</v>
      </c>
      <c r="L252">
        <v>0.47</v>
      </c>
      <c r="M252" s="29">
        <v>0.25</v>
      </c>
      <c r="N252">
        <v>1.5</v>
      </c>
      <c r="AJ252">
        <v>2.93</v>
      </c>
      <c r="AK252">
        <v>65.7</v>
      </c>
      <c r="AL252">
        <v>20.63</v>
      </c>
      <c r="AM252">
        <v>2.25</v>
      </c>
      <c r="AN252">
        <v>4.6500000000000004</v>
      </c>
      <c r="AO252">
        <v>0</v>
      </c>
      <c r="BQ252">
        <v>10</v>
      </c>
      <c r="BZ252">
        <v>5264.61</v>
      </c>
      <c r="CA252">
        <v>41.5</v>
      </c>
    </row>
    <row r="253" spans="1:81">
      <c r="A253" s="27">
        <v>93</v>
      </c>
      <c r="B253" t="s">
        <v>140</v>
      </c>
      <c r="C253">
        <v>62.28</v>
      </c>
      <c r="D253">
        <v>21.08</v>
      </c>
      <c r="E253">
        <v>5.47</v>
      </c>
      <c r="F253">
        <v>1.73</v>
      </c>
      <c r="G253">
        <v>3.96</v>
      </c>
      <c r="I253">
        <v>42.5</v>
      </c>
      <c r="J253">
        <v>346.2</v>
      </c>
      <c r="K253">
        <v>180</v>
      </c>
      <c r="L253">
        <v>0.52</v>
      </c>
      <c r="M253" s="29">
        <v>0.25</v>
      </c>
      <c r="N253">
        <v>1.5</v>
      </c>
      <c r="AJ253">
        <v>2.93</v>
      </c>
      <c r="AK253">
        <v>65.7</v>
      </c>
      <c r="AL253">
        <v>20.63</v>
      </c>
      <c r="AM253">
        <v>2.25</v>
      </c>
      <c r="AN253">
        <v>4.6500000000000004</v>
      </c>
      <c r="AO253">
        <v>15</v>
      </c>
      <c r="BQ253">
        <v>0</v>
      </c>
      <c r="BZ253">
        <v>4701.3100000000004</v>
      </c>
      <c r="CA253">
        <v>34.64</v>
      </c>
    </row>
    <row r="254" spans="1:81">
      <c r="A254" s="27">
        <v>93</v>
      </c>
      <c r="B254" t="s">
        <v>237</v>
      </c>
      <c r="C254">
        <v>62.28</v>
      </c>
      <c r="D254">
        <v>21.08</v>
      </c>
      <c r="E254">
        <v>5.47</v>
      </c>
      <c r="F254">
        <v>1.73</v>
      </c>
      <c r="G254">
        <v>3.96</v>
      </c>
      <c r="I254">
        <v>42.5</v>
      </c>
      <c r="J254">
        <v>476.2</v>
      </c>
      <c r="K254">
        <v>200</v>
      </c>
      <c r="L254">
        <v>0.42</v>
      </c>
      <c r="M254" s="29">
        <v>0.25</v>
      </c>
      <c r="N254">
        <v>1.5</v>
      </c>
      <c r="AJ254">
        <v>2.93</v>
      </c>
      <c r="AK254">
        <v>65.7</v>
      </c>
      <c r="AL254">
        <v>20.63</v>
      </c>
      <c r="AM254">
        <v>2.25</v>
      </c>
      <c r="AN254">
        <v>4.6500000000000004</v>
      </c>
      <c r="AO254">
        <v>15</v>
      </c>
      <c r="BQ254">
        <v>10</v>
      </c>
      <c r="BZ254">
        <v>441.96</v>
      </c>
      <c r="CA254">
        <v>41.47</v>
      </c>
    </row>
    <row r="255" spans="1:81">
      <c r="A255" s="27">
        <v>93</v>
      </c>
      <c r="B255" t="s">
        <v>238</v>
      </c>
      <c r="C255">
        <v>62.28</v>
      </c>
      <c r="D255">
        <v>21.08</v>
      </c>
      <c r="E255">
        <v>5.47</v>
      </c>
      <c r="F255">
        <v>1.73</v>
      </c>
      <c r="G255">
        <v>3.96</v>
      </c>
      <c r="I255">
        <v>42.5</v>
      </c>
      <c r="J255">
        <v>425.5</v>
      </c>
      <c r="K255">
        <v>200</v>
      </c>
      <c r="L255">
        <v>0.47</v>
      </c>
      <c r="M255" s="29">
        <v>0.25</v>
      </c>
      <c r="N255">
        <v>1.5</v>
      </c>
      <c r="AJ255">
        <v>2.93</v>
      </c>
      <c r="AK255">
        <v>65.7</v>
      </c>
      <c r="AL255">
        <v>20.63</v>
      </c>
      <c r="AM255">
        <v>2.25</v>
      </c>
      <c r="AN255">
        <v>4.6500000000000004</v>
      </c>
      <c r="AO255">
        <v>30</v>
      </c>
      <c r="BQ255">
        <v>0</v>
      </c>
      <c r="BZ255">
        <v>1735.63</v>
      </c>
      <c r="CA255">
        <v>31.74</v>
      </c>
    </row>
    <row r="256" spans="1:81">
      <c r="A256" s="27">
        <v>93</v>
      </c>
      <c r="B256" t="s">
        <v>239</v>
      </c>
      <c r="C256">
        <v>62.28</v>
      </c>
      <c r="D256">
        <v>21.08</v>
      </c>
      <c r="E256">
        <v>5.47</v>
      </c>
      <c r="F256">
        <v>1.73</v>
      </c>
      <c r="G256">
        <v>3.96</v>
      </c>
      <c r="I256">
        <v>42.5</v>
      </c>
      <c r="J256">
        <v>384.6</v>
      </c>
      <c r="K256">
        <v>200</v>
      </c>
      <c r="L256">
        <v>0.52</v>
      </c>
      <c r="M256" s="29">
        <v>0.25</v>
      </c>
      <c r="N256">
        <v>1.5</v>
      </c>
      <c r="AJ256">
        <v>2.93</v>
      </c>
      <c r="AK256">
        <v>65.7</v>
      </c>
      <c r="AL256">
        <v>20.63</v>
      </c>
      <c r="AM256">
        <v>2.25</v>
      </c>
      <c r="AN256">
        <v>4.6500000000000004</v>
      </c>
      <c r="AO256">
        <v>0</v>
      </c>
      <c r="BQ256">
        <v>5</v>
      </c>
      <c r="BZ256">
        <v>4881.99</v>
      </c>
      <c r="CA256">
        <v>34.35</v>
      </c>
    </row>
    <row r="257" spans="1:81">
      <c r="A257">
        <v>96</v>
      </c>
      <c r="B257" s="5" t="s">
        <v>240</v>
      </c>
      <c r="C257" s="5">
        <v>63.98</v>
      </c>
      <c r="D257" s="5">
        <v>20.64</v>
      </c>
      <c r="E257" s="5">
        <v>5.0599999999999996</v>
      </c>
      <c r="F257" s="5">
        <v>1.2</v>
      </c>
      <c r="G257" s="5">
        <v>3.14</v>
      </c>
      <c r="H257" s="5"/>
      <c r="I257" s="5">
        <v>42.5</v>
      </c>
      <c r="J257" s="5">
        <v>308.10000000000002</v>
      </c>
      <c r="K257" s="5">
        <v>200.3</v>
      </c>
      <c r="L257" s="5">
        <v>0.65</v>
      </c>
      <c r="N257" s="5">
        <v>0.25</v>
      </c>
      <c r="R257" s="5">
        <v>558.29999999999995</v>
      </c>
      <c r="S257" s="5"/>
      <c r="T257" s="5"/>
      <c r="U257" s="5">
        <v>616</v>
      </c>
      <c r="AD257" s="5">
        <v>1.58</v>
      </c>
      <c r="AE257" s="5">
        <v>537.6</v>
      </c>
      <c r="AF257" s="5">
        <v>1.58</v>
      </c>
      <c r="AH257" s="5">
        <v>191.8</v>
      </c>
      <c r="BZ257" s="5">
        <v>7441</v>
      </c>
      <c r="CA257" s="5"/>
      <c r="CB257" t="s">
        <v>241</v>
      </c>
      <c r="CC257" t="s">
        <v>242</v>
      </c>
    </row>
    <row r="258" spans="1:81">
      <c r="A258">
        <v>96</v>
      </c>
      <c r="B258" s="5" t="s">
        <v>240</v>
      </c>
      <c r="C258" s="5">
        <v>63.98</v>
      </c>
      <c r="D258" s="5">
        <v>20.64</v>
      </c>
      <c r="E258" s="5">
        <v>5.0599999999999996</v>
      </c>
      <c r="F258" s="5">
        <v>1.2</v>
      </c>
      <c r="G258" s="5">
        <v>3.14</v>
      </c>
      <c r="H258" s="5"/>
      <c r="I258" s="5">
        <v>42.5</v>
      </c>
      <c r="J258" s="5">
        <v>405.4</v>
      </c>
      <c r="K258" s="5">
        <v>182.4</v>
      </c>
      <c r="L258" s="5">
        <v>0.45</v>
      </c>
      <c r="N258" s="5">
        <v>0.75</v>
      </c>
      <c r="R258" s="5">
        <v>536.20000000000005</v>
      </c>
      <c r="S258" s="5"/>
      <c r="T258" s="5"/>
      <c r="U258" s="5">
        <v>591.6</v>
      </c>
      <c r="AD258" s="5">
        <v>1.58</v>
      </c>
      <c r="AE258" s="5">
        <v>516.29999999999995</v>
      </c>
      <c r="AF258" s="5">
        <v>1.58</v>
      </c>
      <c r="AH258" s="5">
        <v>184.2</v>
      </c>
      <c r="BZ258" s="5">
        <v>5801</v>
      </c>
      <c r="CA258" s="5"/>
      <c r="CB258" t="s">
        <v>243</v>
      </c>
      <c r="CC258" t="s">
        <v>244</v>
      </c>
    </row>
    <row r="259" spans="1:81">
      <c r="A259">
        <v>96</v>
      </c>
      <c r="B259" s="5" t="s">
        <v>245</v>
      </c>
      <c r="C259" s="5">
        <v>63.28</v>
      </c>
      <c r="D259" s="5">
        <v>20.86</v>
      </c>
      <c r="E259" s="5">
        <v>3.95</v>
      </c>
      <c r="F259" s="5">
        <v>1.2</v>
      </c>
      <c r="G259" s="5">
        <v>5.04</v>
      </c>
      <c r="H259" s="5"/>
      <c r="I259" s="5">
        <v>32.5</v>
      </c>
      <c r="J259" s="5">
        <v>308.3</v>
      </c>
      <c r="K259" s="5">
        <v>200.4</v>
      </c>
      <c r="L259" s="5">
        <v>0.65</v>
      </c>
      <c r="N259" s="5">
        <v>0.25</v>
      </c>
      <c r="R259" s="5">
        <v>556.20000000000005</v>
      </c>
      <c r="S259" s="5"/>
      <c r="T259" s="5"/>
      <c r="U259" s="5">
        <v>613.79999999999995</v>
      </c>
      <c r="AD259" s="5">
        <v>1.58</v>
      </c>
      <c r="AE259" s="5">
        <v>535.6</v>
      </c>
      <c r="AF259" s="5">
        <v>1.58</v>
      </c>
      <c r="AH259" s="5">
        <v>191.1</v>
      </c>
      <c r="BZ259" s="5">
        <v>9734</v>
      </c>
      <c r="CA259" s="5"/>
    </row>
    <row r="260" spans="1:81">
      <c r="A260">
        <v>96</v>
      </c>
      <c r="B260" s="5" t="s">
        <v>245</v>
      </c>
      <c r="C260" s="5">
        <v>63.28</v>
      </c>
      <c r="D260" s="5">
        <v>20.86</v>
      </c>
      <c r="E260" s="5">
        <v>3.95</v>
      </c>
      <c r="F260" s="5">
        <v>1.2</v>
      </c>
      <c r="G260" s="5">
        <v>5.04</v>
      </c>
      <c r="H260" s="5"/>
      <c r="I260" s="5">
        <v>32.5</v>
      </c>
      <c r="J260" s="5">
        <v>402.8</v>
      </c>
      <c r="K260" s="5">
        <v>181.3</v>
      </c>
      <c r="L260" s="5">
        <v>0.45</v>
      </c>
      <c r="N260" s="5">
        <v>0.75</v>
      </c>
      <c r="R260" s="5">
        <v>529.70000000000005</v>
      </c>
      <c r="S260" s="5"/>
      <c r="T260" s="5"/>
      <c r="U260" s="5">
        <v>584.5</v>
      </c>
      <c r="AD260" s="5">
        <v>1.58</v>
      </c>
      <c r="AE260" s="5">
        <v>510.1</v>
      </c>
      <c r="AF260" s="5">
        <v>1.58</v>
      </c>
      <c r="AH260" s="5">
        <v>182</v>
      </c>
      <c r="BZ260" s="5">
        <v>5778</v>
      </c>
      <c r="CA260" s="5"/>
    </row>
    <row r="261" spans="1:81">
      <c r="A261">
        <v>96</v>
      </c>
      <c r="B261" s="5" t="s">
        <v>246</v>
      </c>
      <c r="C261" s="5">
        <v>61.78</v>
      </c>
      <c r="D261" s="5">
        <v>18.38</v>
      </c>
      <c r="E261" s="5">
        <v>5.05</v>
      </c>
      <c r="F261" s="5">
        <v>1.36</v>
      </c>
      <c r="G261" s="5">
        <v>2.89</v>
      </c>
      <c r="H261" s="5"/>
      <c r="I261" s="5">
        <v>42.5</v>
      </c>
      <c r="J261" s="5">
        <v>302.8</v>
      </c>
      <c r="K261" s="5">
        <v>196.8</v>
      </c>
      <c r="L261" s="5">
        <v>0.65</v>
      </c>
      <c r="N261" s="5">
        <v>0.25</v>
      </c>
      <c r="R261" s="5">
        <v>547.79999999999995</v>
      </c>
      <c r="S261" s="5"/>
      <c r="T261" s="5"/>
      <c r="U261" s="5">
        <v>604.4</v>
      </c>
      <c r="AD261" s="5">
        <v>1.58</v>
      </c>
      <c r="AE261" s="5">
        <v>527.5</v>
      </c>
      <c r="AF261" s="5">
        <v>1.58</v>
      </c>
      <c r="AH261" s="5">
        <v>188.2</v>
      </c>
      <c r="BZ261" s="5">
        <v>8610</v>
      </c>
      <c r="CA261" s="5"/>
    </row>
    <row r="262" spans="1:81">
      <c r="A262">
        <v>96</v>
      </c>
      <c r="B262" s="5" t="s">
        <v>246</v>
      </c>
      <c r="C262" s="5">
        <v>61.78</v>
      </c>
      <c r="D262" s="5">
        <v>18.38</v>
      </c>
      <c r="E262" s="5">
        <v>5.05</v>
      </c>
      <c r="F262" s="5">
        <v>1.36</v>
      </c>
      <c r="G262" s="5">
        <v>2.89</v>
      </c>
      <c r="H262" s="5"/>
      <c r="I262" s="5">
        <v>42.5</v>
      </c>
      <c r="J262" s="5">
        <v>399.6</v>
      </c>
      <c r="K262" s="5">
        <v>179.8</v>
      </c>
      <c r="L262" s="5">
        <v>0.45</v>
      </c>
      <c r="N262" s="5">
        <v>0.75</v>
      </c>
      <c r="R262" s="5">
        <v>527.5</v>
      </c>
      <c r="S262" s="5"/>
      <c r="T262" s="5"/>
      <c r="U262" s="5">
        <v>582</v>
      </c>
      <c r="AD262" s="5">
        <v>1.58</v>
      </c>
      <c r="AE262" s="5">
        <v>507.9</v>
      </c>
      <c r="AF262" s="5">
        <v>1.58</v>
      </c>
      <c r="AH262" s="5">
        <v>181.2</v>
      </c>
      <c r="BZ262" s="5">
        <v>5427</v>
      </c>
      <c r="CA262" s="5"/>
    </row>
    <row r="263" spans="1:81">
      <c r="A263">
        <v>96</v>
      </c>
      <c r="B263" s="5" t="s">
        <v>247</v>
      </c>
      <c r="C263" s="5">
        <v>52.55</v>
      </c>
      <c r="D263" s="5">
        <v>28.34</v>
      </c>
      <c r="E263" s="5">
        <v>7.33</v>
      </c>
      <c r="F263" s="5">
        <v>2.09</v>
      </c>
      <c r="G263" s="5">
        <v>2.89</v>
      </c>
      <c r="H263" s="5"/>
      <c r="I263" s="5">
        <v>42.5</v>
      </c>
      <c r="J263" s="5">
        <v>304.7</v>
      </c>
      <c r="K263" s="5">
        <v>198.1</v>
      </c>
      <c r="L263" s="5">
        <v>0.65</v>
      </c>
      <c r="N263" s="5">
        <v>0.25</v>
      </c>
      <c r="R263" s="5">
        <v>548.6</v>
      </c>
      <c r="S263" s="5"/>
      <c r="T263" s="5"/>
      <c r="U263" s="5">
        <v>605.4</v>
      </c>
      <c r="AD263" s="5">
        <v>1.58</v>
      </c>
      <c r="AE263" s="5">
        <v>528.29999999999995</v>
      </c>
      <c r="AF263" s="5">
        <v>1.58</v>
      </c>
      <c r="AH263" s="5">
        <v>188.5</v>
      </c>
      <c r="BZ263" s="5">
        <v>7694</v>
      </c>
      <c r="CA263" s="5"/>
    </row>
    <row r="264" spans="1:81">
      <c r="A264">
        <v>96</v>
      </c>
      <c r="B264" s="5" t="s">
        <v>247</v>
      </c>
      <c r="C264" s="5">
        <v>52.55</v>
      </c>
      <c r="D264" s="5">
        <v>28.34</v>
      </c>
      <c r="E264" s="5">
        <v>7.33</v>
      </c>
      <c r="F264" s="5">
        <v>2.09</v>
      </c>
      <c r="G264" s="5">
        <v>2.89</v>
      </c>
      <c r="H264" s="5"/>
      <c r="I264" s="5">
        <v>42.5</v>
      </c>
      <c r="J264" s="5">
        <v>399.5</v>
      </c>
      <c r="K264" s="5">
        <v>179.8</v>
      </c>
      <c r="L264" s="5">
        <v>0.45</v>
      </c>
      <c r="N264" s="5">
        <v>0.75</v>
      </c>
      <c r="R264" s="5">
        <v>523.70000000000005</v>
      </c>
      <c r="S264" s="5"/>
      <c r="T264" s="5"/>
      <c r="U264" s="5">
        <v>577.9</v>
      </c>
      <c r="AD264" s="5">
        <v>1.58</v>
      </c>
      <c r="AE264" s="5">
        <v>504.3</v>
      </c>
      <c r="AF264" s="5">
        <v>1.58</v>
      </c>
      <c r="AH264" s="5">
        <v>179.9</v>
      </c>
      <c r="BZ264" s="5">
        <v>4286</v>
      </c>
      <c r="CA264" s="5"/>
    </row>
    <row r="265" spans="1:81">
      <c r="A265">
        <v>96</v>
      </c>
      <c r="B265" s="5" t="s">
        <v>248</v>
      </c>
      <c r="C265" s="5">
        <v>48.63</v>
      </c>
      <c r="D265" s="5">
        <v>31.08</v>
      </c>
      <c r="E265" s="5">
        <v>8.11</v>
      </c>
      <c r="F265" s="5">
        <v>2.2000000000000002</v>
      </c>
      <c r="G265" s="5">
        <v>2.9</v>
      </c>
      <c r="H265" s="5"/>
      <c r="I265" s="5">
        <v>32.5</v>
      </c>
      <c r="J265" s="5">
        <v>304.89999999999998</v>
      </c>
      <c r="K265" s="5">
        <v>198.2</v>
      </c>
      <c r="L265" s="5">
        <v>0.65</v>
      </c>
      <c r="N265" s="5">
        <v>0.25</v>
      </c>
      <c r="R265" s="5">
        <v>547.6</v>
      </c>
      <c r="S265" s="5"/>
      <c r="T265" s="5"/>
      <c r="U265" s="5">
        <v>604.20000000000005</v>
      </c>
      <c r="AD265" s="5">
        <v>1.58</v>
      </c>
      <c r="AE265" s="5">
        <v>527.29999999999995</v>
      </c>
      <c r="AF265" s="5">
        <v>1.58</v>
      </c>
      <c r="AH265" s="5">
        <v>188.1</v>
      </c>
      <c r="BZ265" s="5">
        <v>9345</v>
      </c>
      <c r="CA265" s="5"/>
    </row>
    <row r="266" spans="1:81">
      <c r="A266">
        <v>96</v>
      </c>
      <c r="B266" s="5" t="s">
        <v>248</v>
      </c>
      <c r="C266" s="5">
        <v>48.63</v>
      </c>
      <c r="D266" s="5">
        <v>31.08</v>
      </c>
      <c r="E266" s="5">
        <v>8.11</v>
      </c>
      <c r="F266" s="5">
        <v>2.2000000000000002</v>
      </c>
      <c r="G266" s="5">
        <v>2.9</v>
      </c>
      <c r="H266" s="5"/>
      <c r="I266" s="5">
        <v>32.5</v>
      </c>
      <c r="J266" s="5">
        <v>404.5</v>
      </c>
      <c r="K266" s="5">
        <v>182</v>
      </c>
      <c r="L266" s="5">
        <v>0.45</v>
      </c>
      <c r="N266" s="5">
        <v>1.1000000000000001</v>
      </c>
      <c r="R266" s="5">
        <v>527.6</v>
      </c>
      <c r="S266" s="5"/>
      <c r="T266" s="5"/>
      <c r="U266" s="5">
        <v>582.1</v>
      </c>
      <c r="AD266" s="5">
        <v>1.58</v>
      </c>
      <c r="AE266" s="5">
        <v>508</v>
      </c>
      <c r="AF266" s="5">
        <v>1.58</v>
      </c>
      <c r="AH266" s="5">
        <v>181.2</v>
      </c>
      <c r="BZ266" s="5">
        <v>5806</v>
      </c>
      <c r="CA266" s="5"/>
    </row>
    <row r="267" spans="1:81">
      <c r="A267">
        <v>96</v>
      </c>
      <c r="B267" s="5" t="s">
        <v>249</v>
      </c>
      <c r="C267" s="5">
        <v>51.13</v>
      </c>
      <c r="D267" s="5">
        <v>24.64</v>
      </c>
      <c r="E267" s="5">
        <v>6.53</v>
      </c>
      <c r="F267" s="5">
        <v>1.57</v>
      </c>
      <c r="G267" s="5">
        <v>3.75</v>
      </c>
      <c r="H267" s="5"/>
      <c r="I267" s="5">
        <v>32.5</v>
      </c>
      <c r="J267" s="5">
        <v>303.8</v>
      </c>
      <c r="K267" s="5">
        <v>197.5</v>
      </c>
      <c r="L267" s="5">
        <v>0.65</v>
      </c>
      <c r="N267" s="5">
        <v>0.25</v>
      </c>
      <c r="R267" s="5">
        <v>545.29999999999995</v>
      </c>
      <c r="S267" s="5"/>
      <c r="T267" s="5"/>
      <c r="U267" s="5">
        <v>601.70000000000005</v>
      </c>
      <c r="AD267" s="5">
        <v>1.58</v>
      </c>
      <c r="AE267" s="5">
        <v>525.1</v>
      </c>
      <c r="AF267" s="5">
        <v>1.58</v>
      </c>
      <c r="AH267" s="5">
        <v>187.3</v>
      </c>
      <c r="BZ267" s="5">
        <v>9772</v>
      </c>
      <c r="CA267" s="5"/>
    </row>
    <row r="268" spans="1:81">
      <c r="A268">
        <v>96</v>
      </c>
      <c r="B268" s="5" t="s">
        <v>249</v>
      </c>
      <c r="C268" s="5">
        <v>51.13</v>
      </c>
      <c r="D268" s="5">
        <v>24.64</v>
      </c>
      <c r="E268" s="5">
        <v>6.53</v>
      </c>
      <c r="F268" s="5">
        <v>1.57</v>
      </c>
      <c r="G268" s="5">
        <v>3.75</v>
      </c>
      <c r="H268" s="5"/>
      <c r="I268" s="5">
        <v>32.5</v>
      </c>
      <c r="J268" s="5">
        <v>401</v>
      </c>
      <c r="K268" s="5">
        <v>180.4</v>
      </c>
      <c r="L268" s="5">
        <v>0.45</v>
      </c>
      <c r="N268" s="5">
        <v>1.1000000000000001</v>
      </c>
      <c r="R268" s="5">
        <v>522.6</v>
      </c>
      <c r="S268" s="5"/>
      <c r="T268" s="5"/>
      <c r="U268" s="5">
        <v>576.70000000000005</v>
      </c>
      <c r="AD268" s="5">
        <v>1.58</v>
      </c>
      <c r="AE268" s="5">
        <v>503.2</v>
      </c>
      <c r="AF268" s="5">
        <v>1.58</v>
      </c>
      <c r="AH268" s="5">
        <v>179.5</v>
      </c>
      <c r="BZ268" s="5">
        <v>8354</v>
      </c>
      <c r="CA268" s="5"/>
    </row>
    <row r="269" spans="1:81">
      <c r="A269">
        <v>96</v>
      </c>
      <c r="B269" s="5" t="s">
        <v>250</v>
      </c>
      <c r="C269" s="5">
        <v>49.94</v>
      </c>
      <c r="D269" s="5">
        <v>28.81</v>
      </c>
      <c r="E269" s="5">
        <v>7.2</v>
      </c>
      <c r="F269" s="5">
        <v>4.4400000000000004</v>
      </c>
      <c r="G269" s="5">
        <v>2.31</v>
      </c>
      <c r="H269" s="5"/>
      <c r="I269" s="5">
        <v>42.5</v>
      </c>
      <c r="J269" s="5">
        <v>306.39999999999998</v>
      </c>
      <c r="K269" s="5">
        <v>199.2</v>
      </c>
      <c r="L269" s="5">
        <v>0.65</v>
      </c>
      <c r="N269" s="5">
        <v>0.25</v>
      </c>
      <c r="R269" s="5">
        <v>549.70000000000005</v>
      </c>
      <c r="S269" s="5"/>
      <c r="T269" s="5"/>
      <c r="U269" s="5">
        <v>606.5</v>
      </c>
      <c r="AD269" s="5">
        <v>1.58</v>
      </c>
      <c r="AE269" s="5">
        <v>529.29999999999995</v>
      </c>
      <c r="AF269" s="5">
        <v>1.58</v>
      </c>
      <c r="AH269" s="5">
        <v>188.8</v>
      </c>
      <c r="BZ269" s="5">
        <v>6249</v>
      </c>
      <c r="CA269" s="5"/>
    </row>
    <row r="270" spans="1:81">
      <c r="A270">
        <v>96</v>
      </c>
      <c r="B270" s="5" t="s">
        <v>250</v>
      </c>
      <c r="C270" s="5">
        <v>49.94</v>
      </c>
      <c r="D270" s="5">
        <v>28.81</v>
      </c>
      <c r="E270" s="5">
        <v>7.2</v>
      </c>
      <c r="F270" s="5">
        <v>4.4400000000000004</v>
      </c>
      <c r="G270" s="5">
        <v>2.31</v>
      </c>
      <c r="H270" s="5"/>
      <c r="I270" s="5">
        <v>42.5</v>
      </c>
      <c r="J270" s="5">
        <v>399.8</v>
      </c>
      <c r="K270" s="5">
        <v>179.9</v>
      </c>
      <c r="L270" s="5">
        <v>0.45</v>
      </c>
      <c r="N270" s="5">
        <v>1</v>
      </c>
      <c r="R270" s="5">
        <v>521</v>
      </c>
      <c r="S270" s="5"/>
      <c r="T270" s="5"/>
      <c r="U270" s="5">
        <v>574.9</v>
      </c>
      <c r="AD270" s="5">
        <v>1.58</v>
      </c>
      <c r="AE270" s="5">
        <v>501.7</v>
      </c>
      <c r="AF270" s="5">
        <v>1.58</v>
      </c>
      <c r="AH270" s="5">
        <v>179</v>
      </c>
      <c r="BZ270" s="5">
        <v>5067</v>
      </c>
      <c r="CA270" s="5"/>
    </row>
    <row r="271" spans="1:81">
      <c r="A271">
        <v>96</v>
      </c>
      <c r="B271" s="5" t="s">
        <v>251</v>
      </c>
      <c r="C271" s="5">
        <v>48</v>
      </c>
      <c r="D271" s="5">
        <v>25.63</v>
      </c>
      <c r="E271" s="5">
        <v>5.0599999999999996</v>
      </c>
      <c r="F271" s="5">
        <v>0</v>
      </c>
      <c r="G271" s="5">
        <v>3.72</v>
      </c>
      <c r="H271" s="5"/>
      <c r="I271" s="5">
        <v>42.5</v>
      </c>
      <c r="J271" s="5">
        <v>306.5</v>
      </c>
      <c r="K271" s="5">
        <v>199.2</v>
      </c>
      <c r="L271" s="5">
        <v>0.65</v>
      </c>
      <c r="N271" s="5">
        <v>0.25</v>
      </c>
      <c r="R271" s="5">
        <v>552.9</v>
      </c>
      <c r="S271" s="5"/>
      <c r="T271" s="5"/>
      <c r="U271" s="5">
        <v>610.1</v>
      </c>
      <c r="AD271" s="5">
        <v>1.58</v>
      </c>
      <c r="AE271" s="5">
        <v>532.4</v>
      </c>
      <c r="AF271" s="5">
        <v>1.58</v>
      </c>
      <c r="AH271" s="5">
        <v>189.9</v>
      </c>
      <c r="BZ271" s="5">
        <v>8883</v>
      </c>
      <c r="CA271" s="5"/>
    </row>
    <row r="272" spans="1:81">
      <c r="A272">
        <v>96</v>
      </c>
      <c r="B272" s="5" t="s">
        <v>251</v>
      </c>
      <c r="C272" s="5">
        <v>48</v>
      </c>
      <c r="D272" s="5">
        <v>25.63</v>
      </c>
      <c r="E272" s="5">
        <v>5.0599999999999996</v>
      </c>
      <c r="F272" s="5">
        <v>0</v>
      </c>
      <c r="G272" s="5">
        <v>3.72</v>
      </c>
      <c r="H272" s="5"/>
      <c r="I272" s="5">
        <v>42.5</v>
      </c>
      <c r="J272" s="5">
        <v>400.7</v>
      </c>
      <c r="K272" s="5">
        <v>180.3</v>
      </c>
      <c r="L272" s="5">
        <v>0.45</v>
      </c>
      <c r="N272" s="5">
        <v>1</v>
      </c>
      <c r="R272" s="5">
        <v>526</v>
      </c>
      <c r="S272" s="5"/>
      <c r="T272" s="5"/>
      <c r="U272" s="5">
        <v>580.4</v>
      </c>
      <c r="AD272" s="5">
        <v>1.58</v>
      </c>
      <c r="AE272" s="5">
        <v>506.5</v>
      </c>
      <c r="AF272" s="5">
        <v>1.58</v>
      </c>
      <c r="AH272" s="5">
        <v>180.7</v>
      </c>
      <c r="BZ272" s="5">
        <v>4186</v>
      </c>
      <c r="CA272" s="5"/>
    </row>
    <row r="273" spans="1:79">
      <c r="A273">
        <v>96</v>
      </c>
      <c r="B273" s="5" t="s">
        <v>240</v>
      </c>
      <c r="C273" s="5">
        <v>63.98</v>
      </c>
      <c r="D273" s="5">
        <v>20.64</v>
      </c>
      <c r="E273" s="5">
        <v>5.0599999999999996</v>
      </c>
      <c r="F273" s="5">
        <v>1.2</v>
      </c>
      <c r="G273" s="5">
        <v>3.14</v>
      </c>
      <c r="H273" s="5"/>
      <c r="I273" s="5">
        <v>42.5</v>
      </c>
      <c r="J273" s="5">
        <v>308.10000000000002</v>
      </c>
      <c r="K273" s="5">
        <v>200.3</v>
      </c>
      <c r="L273" s="5">
        <v>0.65</v>
      </c>
      <c r="N273" s="5">
        <v>0.25</v>
      </c>
      <c r="R273" s="5">
        <v>558.29999999999995</v>
      </c>
      <c r="S273" s="5"/>
      <c r="T273" s="5"/>
      <c r="U273" s="5">
        <v>616</v>
      </c>
      <c r="AD273" s="5">
        <v>1.58</v>
      </c>
      <c r="AE273" s="5">
        <v>537.6</v>
      </c>
      <c r="AF273" s="5">
        <v>1.58</v>
      </c>
      <c r="AH273" s="5">
        <v>191.8</v>
      </c>
      <c r="BZ273" s="5">
        <v>7118</v>
      </c>
      <c r="CA273" s="5"/>
    </row>
    <row r="274" spans="1:79">
      <c r="A274">
        <v>96</v>
      </c>
      <c r="B274" s="5" t="s">
        <v>240</v>
      </c>
      <c r="C274" s="5">
        <v>63.98</v>
      </c>
      <c r="D274" s="5">
        <v>20.64</v>
      </c>
      <c r="E274" s="5">
        <v>5.0599999999999996</v>
      </c>
      <c r="F274" s="5">
        <v>1.2</v>
      </c>
      <c r="G274" s="5">
        <v>3.14</v>
      </c>
      <c r="H274" s="5"/>
      <c r="I274" s="5">
        <v>42.5</v>
      </c>
      <c r="J274" s="5">
        <v>405.4</v>
      </c>
      <c r="K274" s="5">
        <v>182.4</v>
      </c>
      <c r="L274" s="5">
        <v>0.45</v>
      </c>
      <c r="N274" s="5">
        <v>0.75</v>
      </c>
      <c r="R274" s="5">
        <v>536.20000000000005</v>
      </c>
      <c r="S274" s="5"/>
      <c r="T274" s="5"/>
      <c r="U274" s="5">
        <v>591.6</v>
      </c>
      <c r="AD274" s="5">
        <v>1.58</v>
      </c>
      <c r="AE274" s="5">
        <v>516.29999999999995</v>
      </c>
      <c r="AF274" s="5">
        <v>1.58</v>
      </c>
      <c r="AH274" s="5">
        <v>184.2</v>
      </c>
      <c r="BZ274" s="5">
        <v>4869</v>
      </c>
      <c r="CA274" s="5"/>
    </row>
    <row r="275" spans="1:79">
      <c r="A275">
        <v>96</v>
      </c>
      <c r="B275" s="5" t="s">
        <v>245</v>
      </c>
      <c r="C275" s="5">
        <v>63.28</v>
      </c>
      <c r="D275" s="5">
        <v>20.86</v>
      </c>
      <c r="E275" s="5">
        <v>3.95</v>
      </c>
      <c r="F275" s="5">
        <v>1.2</v>
      </c>
      <c r="G275" s="5">
        <v>5.04</v>
      </c>
      <c r="H275" s="5"/>
      <c r="I275" s="5">
        <v>32.5</v>
      </c>
      <c r="J275" s="5">
        <v>308.3</v>
      </c>
      <c r="K275" s="5">
        <v>200.4</v>
      </c>
      <c r="L275" s="5">
        <v>0.65</v>
      </c>
      <c r="N275" s="5">
        <v>0.25</v>
      </c>
      <c r="R275" s="5">
        <v>556.20000000000005</v>
      </c>
      <c r="S275" s="5"/>
      <c r="T275" s="5"/>
      <c r="U275" s="5">
        <v>613.79999999999995</v>
      </c>
      <c r="AD275" s="5">
        <v>1.58</v>
      </c>
      <c r="AE275" s="5">
        <v>535.6</v>
      </c>
      <c r="AF275" s="5">
        <v>1.58</v>
      </c>
      <c r="AH275" s="5">
        <v>191.1</v>
      </c>
      <c r="BZ275" s="5">
        <v>9679</v>
      </c>
      <c r="CA275" s="5"/>
    </row>
    <row r="276" spans="1:79">
      <c r="A276">
        <v>96</v>
      </c>
      <c r="B276" s="5" t="s">
        <v>245</v>
      </c>
      <c r="C276" s="5">
        <v>63.28</v>
      </c>
      <c r="D276" s="5">
        <v>20.86</v>
      </c>
      <c r="E276" s="5">
        <v>3.95</v>
      </c>
      <c r="F276" s="5">
        <v>1.2</v>
      </c>
      <c r="G276" s="5">
        <v>5.04</v>
      </c>
      <c r="H276" s="5"/>
      <c r="I276" s="5">
        <v>32.5</v>
      </c>
      <c r="J276" s="5">
        <v>402.8</v>
      </c>
      <c r="K276" s="5">
        <v>181.3</v>
      </c>
      <c r="L276" s="5">
        <v>0.45</v>
      </c>
      <c r="N276" s="5">
        <v>0.75</v>
      </c>
      <c r="R276" s="5">
        <v>529.70000000000005</v>
      </c>
      <c r="S276" s="5"/>
      <c r="T276" s="5"/>
      <c r="U276" s="5">
        <v>584.5</v>
      </c>
      <c r="AD276" s="5">
        <v>1.58</v>
      </c>
      <c r="AE276" s="5">
        <v>510.1</v>
      </c>
      <c r="AF276" s="5">
        <v>1.58</v>
      </c>
      <c r="AH276" s="5">
        <v>182</v>
      </c>
      <c r="BZ276" s="5">
        <v>4943</v>
      </c>
      <c r="CA276" s="5"/>
    </row>
    <row r="277" spans="1:79">
      <c r="A277">
        <v>96</v>
      </c>
      <c r="B277" s="5" t="s">
        <v>246</v>
      </c>
      <c r="C277" s="5">
        <v>61.78</v>
      </c>
      <c r="D277" s="5">
        <v>18.38</v>
      </c>
      <c r="E277" s="5">
        <v>5.05</v>
      </c>
      <c r="F277" s="5">
        <v>1.36</v>
      </c>
      <c r="G277" s="5">
        <v>2.89</v>
      </c>
      <c r="H277" s="5"/>
      <c r="I277" s="5">
        <v>42.5</v>
      </c>
      <c r="J277" s="5">
        <v>302.8</v>
      </c>
      <c r="K277" s="5">
        <v>196.8</v>
      </c>
      <c r="L277" s="5">
        <v>0.65</v>
      </c>
      <c r="N277" s="5">
        <v>0.25</v>
      </c>
      <c r="R277" s="5">
        <v>547.79999999999995</v>
      </c>
      <c r="S277" s="5"/>
      <c r="T277" s="5"/>
      <c r="U277" s="5">
        <v>604.4</v>
      </c>
      <c r="AD277" s="5">
        <v>1.58</v>
      </c>
      <c r="AE277" s="5">
        <v>527.5</v>
      </c>
      <c r="AF277" s="5">
        <v>1.58</v>
      </c>
      <c r="AH277" s="5">
        <v>188.2</v>
      </c>
      <c r="BZ277" s="5">
        <v>6933</v>
      </c>
      <c r="CA277" s="5"/>
    </row>
    <row r="278" spans="1:79">
      <c r="A278">
        <v>96</v>
      </c>
      <c r="B278" s="5" t="s">
        <v>246</v>
      </c>
      <c r="C278" s="5">
        <v>61.78</v>
      </c>
      <c r="D278" s="5">
        <v>18.38</v>
      </c>
      <c r="E278" s="5">
        <v>5.05</v>
      </c>
      <c r="F278" s="5">
        <v>1.36</v>
      </c>
      <c r="G278" s="5">
        <v>2.89</v>
      </c>
      <c r="H278" s="5"/>
      <c r="I278" s="5">
        <v>42.5</v>
      </c>
      <c r="J278" s="5">
        <v>399.6</v>
      </c>
      <c r="K278" s="5">
        <v>179.8</v>
      </c>
      <c r="L278" s="5">
        <v>0.45</v>
      </c>
      <c r="N278" s="5">
        <v>0.75</v>
      </c>
      <c r="R278" s="5">
        <v>527.5</v>
      </c>
      <c r="S278" s="5"/>
      <c r="T278" s="5"/>
      <c r="U278" s="5">
        <v>582</v>
      </c>
      <c r="AD278" s="5">
        <v>1.58</v>
      </c>
      <c r="AE278" s="5">
        <v>507.9</v>
      </c>
      <c r="AF278" s="5">
        <v>1.58</v>
      </c>
      <c r="AH278" s="5">
        <v>181.2</v>
      </c>
      <c r="BZ278" s="5">
        <v>5230</v>
      </c>
      <c r="CA278" s="5"/>
    </row>
    <row r="279" spans="1:79">
      <c r="A279">
        <v>96</v>
      </c>
      <c r="B279" s="5" t="s">
        <v>247</v>
      </c>
      <c r="C279" s="5">
        <v>52.55</v>
      </c>
      <c r="D279" s="5">
        <v>28.34</v>
      </c>
      <c r="E279" s="5">
        <v>7.33</v>
      </c>
      <c r="F279" s="5">
        <v>2.09</v>
      </c>
      <c r="G279" s="5">
        <v>2.89</v>
      </c>
      <c r="H279" s="5"/>
      <c r="I279" s="5">
        <v>42.5</v>
      </c>
      <c r="J279" s="5">
        <v>304.7</v>
      </c>
      <c r="K279" s="5">
        <v>198.1</v>
      </c>
      <c r="L279" s="5">
        <v>0.65</v>
      </c>
      <c r="N279" s="5">
        <v>0.25</v>
      </c>
      <c r="R279" s="5">
        <v>548.6</v>
      </c>
      <c r="S279" s="5"/>
      <c r="T279" s="5"/>
      <c r="U279" s="5">
        <v>605.4</v>
      </c>
      <c r="AD279" s="5">
        <v>1.58</v>
      </c>
      <c r="AE279" s="5">
        <v>528.29999999999995</v>
      </c>
      <c r="AF279" s="5">
        <v>1.58</v>
      </c>
      <c r="AH279" s="5">
        <v>188.5</v>
      </c>
      <c r="BZ279" s="5">
        <v>5608</v>
      </c>
      <c r="CA279" s="5"/>
    </row>
    <row r="280" spans="1:79">
      <c r="A280">
        <v>96</v>
      </c>
      <c r="B280" s="5" t="s">
        <v>247</v>
      </c>
      <c r="C280" s="5">
        <v>52.55</v>
      </c>
      <c r="D280" s="5">
        <v>28.34</v>
      </c>
      <c r="E280" s="5">
        <v>7.33</v>
      </c>
      <c r="F280" s="5">
        <v>2.09</v>
      </c>
      <c r="G280" s="5">
        <v>2.89</v>
      </c>
      <c r="H280" s="5"/>
      <c r="I280" s="5">
        <v>42.5</v>
      </c>
      <c r="J280" s="5">
        <v>399.5</v>
      </c>
      <c r="K280" s="5">
        <v>179.8</v>
      </c>
      <c r="L280" s="5">
        <v>0.45</v>
      </c>
      <c r="N280" s="5">
        <v>0.75</v>
      </c>
      <c r="R280" s="5">
        <v>523.70000000000005</v>
      </c>
      <c r="S280" s="5"/>
      <c r="T280" s="5"/>
      <c r="U280" s="5">
        <v>577.9</v>
      </c>
      <c r="AD280" s="5">
        <v>1.58</v>
      </c>
      <c r="AE280" s="5">
        <v>504.3</v>
      </c>
      <c r="AF280" s="5">
        <v>1.58</v>
      </c>
      <c r="AH280" s="5">
        <v>179.9</v>
      </c>
      <c r="BZ280" s="5">
        <v>3475</v>
      </c>
      <c r="CA280" s="5"/>
    </row>
    <row r="281" spans="1:79">
      <c r="A281">
        <v>96</v>
      </c>
      <c r="B281" s="5" t="s">
        <v>248</v>
      </c>
      <c r="C281" s="5">
        <v>48.63</v>
      </c>
      <c r="D281" s="5">
        <v>31.08</v>
      </c>
      <c r="E281" s="5">
        <v>8.11</v>
      </c>
      <c r="F281" s="5">
        <v>2.2000000000000002</v>
      </c>
      <c r="G281" s="5">
        <v>2.9</v>
      </c>
      <c r="H281" s="5"/>
      <c r="I281" s="5">
        <v>32.5</v>
      </c>
      <c r="J281" s="5">
        <v>304.89999999999998</v>
      </c>
      <c r="K281" s="5">
        <v>198.2</v>
      </c>
      <c r="L281" s="5">
        <v>0.65</v>
      </c>
      <c r="N281" s="5">
        <v>0.25</v>
      </c>
      <c r="R281" s="5">
        <v>547.6</v>
      </c>
      <c r="S281" s="5"/>
      <c r="T281" s="5"/>
      <c r="U281" s="5">
        <v>604.20000000000005</v>
      </c>
      <c r="AD281" s="5">
        <v>1.58</v>
      </c>
      <c r="AE281" s="5">
        <v>527.29999999999995</v>
      </c>
      <c r="AF281" s="5">
        <v>1.58</v>
      </c>
      <c r="AH281" s="5">
        <v>188.1</v>
      </c>
      <c r="BZ281" s="5">
        <v>8523</v>
      </c>
      <c r="CA281" s="5"/>
    </row>
    <row r="282" spans="1:79">
      <c r="A282">
        <v>96</v>
      </c>
      <c r="B282" s="5" t="s">
        <v>248</v>
      </c>
      <c r="C282" s="5">
        <v>48.63</v>
      </c>
      <c r="D282" s="5">
        <v>31.08</v>
      </c>
      <c r="E282" s="5">
        <v>8.11</v>
      </c>
      <c r="F282" s="5">
        <v>2.2000000000000002</v>
      </c>
      <c r="G282" s="5">
        <v>2.9</v>
      </c>
      <c r="H282" s="5"/>
      <c r="I282" s="5">
        <v>32.5</v>
      </c>
      <c r="J282" s="5">
        <v>404.5</v>
      </c>
      <c r="K282" s="5">
        <v>182</v>
      </c>
      <c r="L282" s="5">
        <v>0.45</v>
      </c>
      <c r="N282" s="5">
        <v>1.1000000000000001</v>
      </c>
      <c r="R282" s="5">
        <v>527.6</v>
      </c>
      <c r="S282" s="5"/>
      <c r="T282" s="5"/>
      <c r="U282" s="5">
        <v>582.1</v>
      </c>
      <c r="AD282" s="5">
        <v>1.58</v>
      </c>
      <c r="AE282" s="5">
        <v>508</v>
      </c>
      <c r="AF282" s="5">
        <v>1.58</v>
      </c>
      <c r="AH282" s="5">
        <v>181.2</v>
      </c>
      <c r="BZ282" s="5">
        <v>3820</v>
      </c>
      <c r="CA282" s="5"/>
    </row>
    <row r="283" spans="1:79">
      <c r="A283">
        <v>96</v>
      </c>
      <c r="B283" s="5" t="s">
        <v>249</v>
      </c>
      <c r="C283" s="5">
        <v>51.13</v>
      </c>
      <c r="D283" s="5">
        <v>24.64</v>
      </c>
      <c r="E283" s="5">
        <v>6.53</v>
      </c>
      <c r="F283" s="5">
        <v>1.57</v>
      </c>
      <c r="G283" s="5">
        <v>3.75</v>
      </c>
      <c r="H283" s="5"/>
      <c r="I283" s="5">
        <v>32.5</v>
      </c>
      <c r="J283" s="5">
        <v>303.8</v>
      </c>
      <c r="K283" s="5">
        <v>197.5</v>
      </c>
      <c r="L283" s="5">
        <v>0.65</v>
      </c>
      <c r="N283" s="5">
        <v>0.25</v>
      </c>
      <c r="R283" s="5">
        <v>545.29999999999995</v>
      </c>
      <c r="S283" s="5"/>
      <c r="T283" s="5"/>
      <c r="U283" s="5">
        <v>601.70000000000005</v>
      </c>
      <c r="AD283" s="5">
        <v>1.58</v>
      </c>
      <c r="AE283" s="5">
        <v>525.1</v>
      </c>
      <c r="AF283" s="5">
        <v>1.58</v>
      </c>
      <c r="AH283" s="5">
        <v>187.3</v>
      </c>
      <c r="BZ283" s="5">
        <v>7703</v>
      </c>
      <c r="CA283" s="5"/>
    </row>
    <row r="284" spans="1:79">
      <c r="A284">
        <v>96</v>
      </c>
      <c r="B284" s="5" t="s">
        <v>249</v>
      </c>
      <c r="C284" s="5">
        <v>51.13</v>
      </c>
      <c r="D284" s="5">
        <v>24.64</v>
      </c>
      <c r="E284" s="5">
        <v>6.53</v>
      </c>
      <c r="F284" s="5">
        <v>1.57</v>
      </c>
      <c r="G284" s="5">
        <v>3.75</v>
      </c>
      <c r="H284" s="5"/>
      <c r="I284" s="5">
        <v>32.5</v>
      </c>
      <c r="J284" s="5">
        <v>401</v>
      </c>
      <c r="K284" s="5">
        <v>180.4</v>
      </c>
      <c r="L284" s="5">
        <v>0.45</v>
      </c>
      <c r="N284" s="5">
        <v>1.1000000000000001</v>
      </c>
      <c r="R284" s="5">
        <v>522.6</v>
      </c>
      <c r="S284" s="5"/>
      <c r="T284" s="5"/>
      <c r="U284" s="5">
        <v>576.70000000000005</v>
      </c>
      <c r="AD284" s="5">
        <v>1.58</v>
      </c>
      <c r="AE284" s="5">
        <v>503.2</v>
      </c>
      <c r="AF284" s="5">
        <v>1.58</v>
      </c>
      <c r="AH284" s="5">
        <v>179.5</v>
      </c>
      <c r="BZ284" s="5">
        <v>5780</v>
      </c>
      <c r="CA284" s="5"/>
    </row>
    <row r="285" spans="1:79">
      <c r="A285">
        <v>96</v>
      </c>
      <c r="B285" s="5" t="s">
        <v>250</v>
      </c>
      <c r="C285" s="5">
        <v>49.94</v>
      </c>
      <c r="D285" s="5">
        <v>28.81</v>
      </c>
      <c r="E285" s="5">
        <v>7.2</v>
      </c>
      <c r="F285" s="5">
        <v>4.4400000000000004</v>
      </c>
      <c r="G285" s="5">
        <v>2.31</v>
      </c>
      <c r="H285" s="5"/>
      <c r="I285" s="5">
        <v>42.5</v>
      </c>
      <c r="J285" s="5">
        <v>306.39999999999998</v>
      </c>
      <c r="K285" s="5">
        <v>199.2</v>
      </c>
      <c r="L285" s="5">
        <v>0.65</v>
      </c>
      <c r="N285" s="5">
        <v>0.25</v>
      </c>
      <c r="R285" s="5">
        <v>549.70000000000005</v>
      </c>
      <c r="S285" s="5"/>
      <c r="T285" s="5"/>
      <c r="U285" s="5">
        <v>606.5</v>
      </c>
      <c r="AD285" s="5">
        <v>1.58</v>
      </c>
      <c r="AE285" s="5">
        <v>529.29999999999995</v>
      </c>
      <c r="AF285" s="5">
        <v>1.58</v>
      </c>
      <c r="AH285" s="5">
        <v>188.8</v>
      </c>
      <c r="BZ285" s="5">
        <v>2395</v>
      </c>
      <c r="CA285" s="5"/>
    </row>
    <row r="286" spans="1:79">
      <c r="A286">
        <v>96</v>
      </c>
      <c r="B286" s="5" t="s">
        <v>250</v>
      </c>
      <c r="C286" s="5">
        <v>49.94</v>
      </c>
      <c r="D286" s="5">
        <v>28.81</v>
      </c>
      <c r="E286" s="5">
        <v>7.2</v>
      </c>
      <c r="F286" s="5">
        <v>4.4400000000000004</v>
      </c>
      <c r="G286" s="5">
        <v>2.31</v>
      </c>
      <c r="H286" s="5"/>
      <c r="I286" s="5">
        <v>42.5</v>
      </c>
      <c r="J286" s="5">
        <v>399.8</v>
      </c>
      <c r="K286" s="5">
        <v>179.9</v>
      </c>
      <c r="L286" s="5">
        <v>0.45</v>
      </c>
      <c r="N286" s="5">
        <v>1</v>
      </c>
      <c r="R286" s="5">
        <v>521</v>
      </c>
      <c r="S286" s="5"/>
      <c r="T286" s="5"/>
      <c r="U286" s="5">
        <v>574.9</v>
      </c>
      <c r="AD286" s="5">
        <v>1.58</v>
      </c>
      <c r="AE286" s="5">
        <v>501.7</v>
      </c>
      <c r="AF286" s="5">
        <v>1.58</v>
      </c>
      <c r="AH286" s="5">
        <v>179</v>
      </c>
      <c r="BZ286" s="5">
        <v>1922</v>
      </c>
      <c r="CA286" s="5"/>
    </row>
    <row r="287" spans="1:79">
      <c r="A287">
        <v>96</v>
      </c>
      <c r="B287" s="5" t="s">
        <v>251</v>
      </c>
      <c r="C287" s="5">
        <v>48</v>
      </c>
      <c r="D287" s="5">
        <v>25.63</v>
      </c>
      <c r="E287" s="5">
        <v>5.0599999999999996</v>
      </c>
      <c r="F287" s="5">
        <v>0</v>
      </c>
      <c r="G287" s="5">
        <v>3.72</v>
      </c>
      <c r="H287" s="5"/>
      <c r="I287" s="5">
        <v>42.5</v>
      </c>
      <c r="J287" s="5">
        <v>306.5</v>
      </c>
      <c r="K287" s="5">
        <v>199.2</v>
      </c>
      <c r="L287" s="5">
        <v>0.65</v>
      </c>
      <c r="N287" s="5">
        <v>0.25</v>
      </c>
      <c r="R287" s="5">
        <v>552.9</v>
      </c>
      <c r="S287" s="5"/>
      <c r="T287" s="5"/>
      <c r="U287" s="5">
        <v>610.1</v>
      </c>
      <c r="AD287" s="5">
        <v>1.58</v>
      </c>
      <c r="AE287" s="5">
        <v>532.4</v>
      </c>
      <c r="AF287" s="5">
        <v>1.58</v>
      </c>
      <c r="AH287" s="5">
        <v>189.9</v>
      </c>
      <c r="BZ287" s="5">
        <v>4382</v>
      </c>
      <c r="CA287" s="5"/>
    </row>
    <row r="288" spans="1:79">
      <c r="A288">
        <v>96</v>
      </c>
      <c r="B288" s="5" t="s">
        <v>251</v>
      </c>
      <c r="C288" s="5">
        <v>48</v>
      </c>
      <c r="D288" s="5">
        <v>25.63</v>
      </c>
      <c r="E288" s="5">
        <v>5.0599999999999996</v>
      </c>
      <c r="F288" s="5">
        <v>0</v>
      </c>
      <c r="G288" s="5">
        <v>3.72</v>
      </c>
      <c r="H288" s="5"/>
      <c r="I288" s="5">
        <v>42.5</v>
      </c>
      <c r="J288" s="5">
        <v>400.7</v>
      </c>
      <c r="K288" s="5">
        <v>180.3</v>
      </c>
      <c r="L288" s="5">
        <v>0.45</v>
      </c>
      <c r="N288" s="5">
        <v>1</v>
      </c>
      <c r="R288" s="5">
        <v>526</v>
      </c>
      <c r="S288" s="5"/>
      <c r="T288" s="5"/>
      <c r="U288" s="5">
        <v>580.4</v>
      </c>
      <c r="AD288" s="5">
        <v>1.58</v>
      </c>
      <c r="AE288" s="5">
        <v>506.5</v>
      </c>
      <c r="AF288" s="5">
        <v>1.58</v>
      </c>
      <c r="AH288" s="5">
        <v>180.7</v>
      </c>
      <c r="BZ288" s="5">
        <v>3083</v>
      </c>
      <c r="CA288" s="5"/>
    </row>
    <row r="289" spans="1:79">
      <c r="A289">
        <v>96</v>
      </c>
      <c r="B289" s="5" t="s">
        <v>240</v>
      </c>
      <c r="C289" s="5">
        <v>63.98</v>
      </c>
      <c r="D289" s="5">
        <v>20.64</v>
      </c>
      <c r="E289" s="5">
        <v>5.0599999999999996</v>
      </c>
      <c r="F289" s="5">
        <v>1.2</v>
      </c>
      <c r="G289" s="5">
        <v>3.14</v>
      </c>
      <c r="H289" s="5"/>
      <c r="I289" s="5">
        <v>42.5</v>
      </c>
      <c r="J289" s="5">
        <v>308.10000000000002</v>
      </c>
      <c r="K289" s="5">
        <v>200.3</v>
      </c>
      <c r="L289" s="5">
        <v>0.65</v>
      </c>
      <c r="N289" s="5">
        <v>0.25</v>
      </c>
      <c r="R289" s="5">
        <v>558.29999999999995</v>
      </c>
      <c r="S289" s="5"/>
      <c r="T289" s="5"/>
      <c r="U289" s="5">
        <v>616</v>
      </c>
      <c r="AD289" s="5">
        <v>1.58</v>
      </c>
      <c r="AE289" s="5">
        <v>537.6</v>
      </c>
      <c r="AF289" s="5">
        <v>1.58</v>
      </c>
      <c r="AH289" s="5">
        <v>191.8</v>
      </c>
      <c r="BZ289" s="5">
        <v>6828</v>
      </c>
      <c r="CA289" s="5"/>
    </row>
    <row r="290" spans="1:79">
      <c r="A290">
        <v>96</v>
      </c>
      <c r="B290" s="5" t="s">
        <v>240</v>
      </c>
      <c r="C290" s="5">
        <v>63.98</v>
      </c>
      <c r="D290" s="5">
        <v>20.64</v>
      </c>
      <c r="E290" s="5">
        <v>5.0599999999999996</v>
      </c>
      <c r="F290" s="5">
        <v>1.2</v>
      </c>
      <c r="G290" s="5">
        <v>3.14</v>
      </c>
      <c r="H290" s="5"/>
      <c r="I290" s="5">
        <v>42.5</v>
      </c>
      <c r="J290" s="5">
        <v>405.4</v>
      </c>
      <c r="K290" s="5">
        <v>182.4</v>
      </c>
      <c r="L290" s="5">
        <v>0.45</v>
      </c>
      <c r="N290" s="5">
        <v>0.75</v>
      </c>
      <c r="R290" s="5">
        <v>536.20000000000005</v>
      </c>
      <c r="S290" s="5"/>
      <c r="T290" s="5"/>
      <c r="U290" s="5">
        <v>591.6</v>
      </c>
      <c r="AD290" s="5">
        <v>1.58</v>
      </c>
      <c r="AE290" s="5">
        <v>516.29999999999995</v>
      </c>
      <c r="AF290" s="5">
        <v>1.58</v>
      </c>
      <c r="AH290" s="5">
        <v>184.2</v>
      </c>
      <c r="BZ290" s="5">
        <v>4575</v>
      </c>
      <c r="CA290" s="5"/>
    </row>
    <row r="291" spans="1:79">
      <c r="A291">
        <v>96</v>
      </c>
      <c r="B291" s="5" t="s">
        <v>245</v>
      </c>
      <c r="C291" s="5">
        <v>63.28</v>
      </c>
      <c r="D291" s="5">
        <v>20.86</v>
      </c>
      <c r="E291" s="5">
        <v>3.95</v>
      </c>
      <c r="F291" s="5">
        <v>1.2</v>
      </c>
      <c r="G291" s="5">
        <v>5.04</v>
      </c>
      <c r="H291" s="5"/>
      <c r="I291" s="5">
        <v>32.5</v>
      </c>
      <c r="J291" s="5">
        <v>308.3</v>
      </c>
      <c r="K291" s="5">
        <v>200.4</v>
      </c>
      <c r="L291" s="5">
        <v>0.65</v>
      </c>
      <c r="N291" s="5">
        <v>0.25</v>
      </c>
      <c r="R291" s="5">
        <v>556.20000000000005</v>
      </c>
      <c r="S291" s="5"/>
      <c r="T291" s="5"/>
      <c r="U291" s="5">
        <v>613.79999999999995</v>
      </c>
      <c r="AD291" s="5">
        <v>1.58</v>
      </c>
      <c r="AE291" s="5">
        <v>535.6</v>
      </c>
      <c r="AF291" s="5">
        <v>1.58</v>
      </c>
      <c r="AH291" s="5">
        <v>191.1</v>
      </c>
      <c r="BZ291" s="5">
        <v>6717</v>
      </c>
      <c r="CA291" s="5"/>
    </row>
    <row r="292" spans="1:79">
      <c r="A292">
        <v>96</v>
      </c>
      <c r="B292" s="5" t="s">
        <v>245</v>
      </c>
      <c r="C292" s="5">
        <v>63.28</v>
      </c>
      <c r="D292" s="5">
        <v>20.86</v>
      </c>
      <c r="E292" s="5">
        <v>3.95</v>
      </c>
      <c r="F292" s="5">
        <v>1.2</v>
      </c>
      <c r="G292" s="5">
        <v>5.04</v>
      </c>
      <c r="H292" s="5"/>
      <c r="I292" s="5">
        <v>32.5</v>
      </c>
      <c r="J292" s="5">
        <v>402.8</v>
      </c>
      <c r="K292" s="5">
        <v>181.3</v>
      </c>
      <c r="L292" s="5">
        <v>0.45</v>
      </c>
      <c r="N292" s="5">
        <v>0.75</v>
      </c>
      <c r="R292" s="5">
        <v>529.70000000000005</v>
      </c>
      <c r="S292" s="5"/>
      <c r="T292" s="5"/>
      <c r="U292" s="5">
        <v>584.5</v>
      </c>
      <c r="AD292" s="5">
        <v>1.58</v>
      </c>
      <c r="AE292" s="5">
        <v>510.1</v>
      </c>
      <c r="AF292" s="5">
        <v>1.58</v>
      </c>
      <c r="AH292" s="5">
        <v>182</v>
      </c>
      <c r="BZ292" s="5">
        <v>4257</v>
      </c>
      <c r="CA292" s="5"/>
    </row>
    <row r="293" spans="1:79">
      <c r="A293">
        <v>96</v>
      </c>
      <c r="B293" s="5" t="s">
        <v>246</v>
      </c>
      <c r="C293" s="5">
        <v>61.78</v>
      </c>
      <c r="D293" s="5">
        <v>18.38</v>
      </c>
      <c r="E293" s="5">
        <v>5.05</v>
      </c>
      <c r="F293" s="5">
        <v>1.36</v>
      </c>
      <c r="G293" s="5">
        <v>2.89</v>
      </c>
      <c r="H293" s="5"/>
      <c r="I293" s="5">
        <v>42.5</v>
      </c>
      <c r="J293" s="5">
        <v>302.8</v>
      </c>
      <c r="K293" s="5">
        <v>196.8</v>
      </c>
      <c r="L293" s="5">
        <v>0.65</v>
      </c>
      <c r="N293" s="5">
        <v>0.25</v>
      </c>
      <c r="R293" s="5">
        <v>547.79999999999995</v>
      </c>
      <c r="S293" s="5"/>
      <c r="T293" s="5"/>
      <c r="U293" s="5">
        <v>604.4</v>
      </c>
      <c r="AD293" s="5">
        <v>1.58</v>
      </c>
      <c r="AE293" s="5">
        <v>527.5</v>
      </c>
      <c r="AF293" s="5">
        <v>1.58</v>
      </c>
      <c r="AH293" s="5">
        <v>188.2</v>
      </c>
      <c r="BZ293" s="5">
        <v>6425</v>
      </c>
      <c r="CA293" s="5"/>
    </row>
    <row r="294" spans="1:79">
      <c r="A294">
        <v>96</v>
      </c>
      <c r="B294" s="5" t="s">
        <v>246</v>
      </c>
      <c r="C294" s="5">
        <v>61.78</v>
      </c>
      <c r="D294" s="5">
        <v>18.38</v>
      </c>
      <c r="E294" s="5">
        <v>5.05</v>
      </c>
      <c r="F294" s="5">
        <v>1.36</v>
      </c>
      <c r="G294" s="5">
        <v>2.89</v>
      </c>
      <c r="H294" s="5"/>
      <c r="I294" s="5">
        <v>42.5</v>
      </c>
      <c r="J294" s="5">
        <v>399.6</v>
      </c>
      <c r="K294" s="5">
        <v>179.8</v>
      </c>
      <c r="L294" s="5">
        <v>0.45</v>
      </c>
      <c r="N294" s="5">
        <v>0.75</v>
      </c>
      <c r="R294" s="5">
        <v>527.5</v>
      </c>
      <c r="S294" s="5"/>
      <c r="T294" s="5"/>
      <c r="U294" s="5">
        <v>582</v>
      </c>
      <c r="AD294" s="5">
        <v>1.58</v>
      </c>
      <c r="AE294" s="5">
        <v>507.9</v>
      </c>
      <c r="AF294" s="5">
        <v>1.58</v>
      </c>
      <c r="AH294" s="5">
        <v>181.2</v>
      </c>
      <c r="BZ294" s="5">
        <v>4786</v>
      </c>
      <c r="CA294" s="5"/>
    </row>
    <row r="295" spans="1:79">
      <c r="A295">
        <v>96</v>
      </c>
      <c r="B295" s="5" t="s">
        <v>247</v>
      </c>
      <c r="C295" s="5">
        <v>52.55</v>
      </c>
      <c r="D295" s="5">
        <v>28.34</v>
      </c>
      <c r="E295" s="5">
        <v>7.33</v>
      </c>
      <c r="F295" s="5">
        <v>2.09</v>
      </c>
      <c r="G295" s="5">
        <v>2.89</v>
      </c>
      <c r="H295" s="5"/>
      <c r="I295" s="5">
        <v>42.5</v>
      </c>
      <c r="J295" s="5">
        <v>304.7</v>
      </c>
      <c r="K295" s="5">
        <v>198.1</v>
      </c>
      <c r="L295" s="5">
        <v>0.65</v>
      </c>
      <c r="N295" s="5">
        <v>0.25</v>
      </c>
      <c r="R295" s="5">
        <v>548.6</v>
      </c>
      <c r="S295" s="5"/>
      <c r="T295" s="5"/>
      <c r="U295" s="5">
        <v>605.4</v>
      </c>
      <c r="AD295" s="5">
        <v>1.58</v>
      </c>
      <c r="AE295" s="5">
        <v>528.29999999999995</v>
      </c>
      <c r="AF295" s="5">
        <v>1.58</v>
      </c>
      <c r="AH295" s="5">
        <v>188.5</v>
      </c>
      <c r="BZ295" s="5">
        <v>4922</v>
      </c>
      <c r="CA295" s="5"/>
    </row>
    <row r="296" spans="1:79">
      <c r="A296">
        <v>96</v>
      </c>
      <c r="B296" s="5" t="s">
        <v>247</v>
      </c>
      <c r="C296" s="5">
        <v>52.55</v>
      </c>
      <c r="D296" s="5">
        <v>28.34</v>
      </c>
      <c r="E296" s="5">
        <v>7.33</v>
      </c>
      <c r="F296" s="5">
        <v>2.09</v>
      </c>
      <c r="G296" s="5">
        <v>2.89</v>
      </c>
      <c r="H296" s="5"/>
      <c r="I296" s="5">
        <v>42.5</v>
      </c>
      <c r="J296" s="5">
        <v>399.5</v>
      </c>
      <c r="K296" s="5">
        <v>179.8</v>
      </c>
      <c r="L296" s="5">
        <v>0.45</v>
      </c>
      <c r="N296" s="5">
        <v>0.75</v>
      </c>
      <c r="R296" s="5">
        <v>523.70000000000005</v>
      </c>
      <c r="S296" s="5"/>
      <c r="T296" s="5"/>
      <c r="U296" s="5">
        <v>577.9</v>
      </c>
      <c r="AD296" s="5">
        <v>1.58</v>
      </c>
      <c r="AE296" s="5">
        <v>504.3</v>
      </c>
      <c r="AF296" s="5">
        <v>1.58</v>
      </c>
      <c r="AH296" s="5">
        <v>179.9</v>
      </c>
      <c r="BZ296" s="5">
        <v>2988</v>
      </c>
      <c r="CA296" s="5"/>
    </row>
    <row r="297" spans="1:79">
      <c r="A297">
        <v>96</v>
      </c>
      <c r="B297" s="5" t="s">
        <v>248</v>
      </c>
      <c r="C297" s="5">
        <v>48.63</v>
      </c>
      <c r="D297" s="5">
        <v>31.08</v>
      </c>
      <c r="E297" s="5">
        <v>8.11</v>
      </c>
      <c r="F297" s="5">
        <v>2.2000000000000002</v>
      </c>
      <c r="G297" s="5">
        <v>2.9</v>
      </c>
      <c r="H297" s="5"/>
      <c r="I297" s="5">
        <v>32.5</v>
      </c>
      <c r="J297" s="5">
        <v>304.89999999999998</v>
      </c>
      <c r="K297" s="5">
        <v>198.2</v>
      </c>
      <c r="L297" s="5">
        <v>0.65</v>
      </c>
      <c r="N297" s="5">
        <v>0.25</v>
      </c>
      <c r="R297" s="5">
        <v>547.6</v>
      </c>
      <c r="S297" s="5"/>
      <c r="T297" s="5"/>
      <c r="U297" s="5">
        <v>604.20000000000005</v>
      </c>
      <c r="AD297" s="5">
        <v>1.58</v>
      </c>
      <c r="AE297" s="5">
        <v>527.29999999999995</v>
      </c>
      <c r="AF297" s="5">
        <v>1.58</v>
      </c>
      <c r="AH297" s="5">
        <v>188.1</v>
      </c>
      <c r="BZ297" s="5">
        <v>2215</v>
      </c>
      <c r="CA297" s="5"/>
    </row>
    <row r="298" spans="1:79">
      <c r="A298">
        <v>96</v>
      </c>
      <c r="B298" s="5" t="s">
        <v>248</v>
      </c>
      <c r="C298" s="5">
        <v>48.63</v>
      </c>
      <c r="D298" s="5">
        <v>31.08</v>
      </c>
      <c r="E298" s="5">
        <v>8.11</v>
      </c>
      <c r="F298" s="5">
        <v>2.2000000000000002</v>
      </c>
      <c r="G298" s="5">
        <v>2.9</v>
      </c>
      <c r="H298" s="5"/>
      <c r="I298" s="5">
        <v>32.5</v>
      </c>
      <c r="J298" s="5">
        <v>404.5</v>
      </c>
      <c r="K298" s="5">
        <v>182</v>
      </c>
      <c r="L298" s="5">
        <v>0.45</v>
      </c>
      <c r="N298" s="5">
        <v>1.1000000000000001</v>
      </c>
      <c r="R298" s="5">
        <v>527.6</v>
      </c>
      <c r="S298" s="5"/>
      <c r="T298" s="5"/>
      <c r="U298" s="5">
        <v>582.1</v>
      </c>
      <c r="AD298" s="5">
        <v>1.58</v>
      </c>
      <c r="AE298" s="5">
        <v>508</v>
      </c>
      <c r="AF298" s="5">
        <v>1.58</v>
      </c>
      <c r="AH298" s="5">
        <v>181.2</v>
      </c>
      <c r="BZ298" s="5">
        <v>1943</v>
      </c>
      <c r="CA298" s="5"/>
    </row>
    <row r="299" spans="1:79">
      <c r="A299">
        <v>96</v>
      </c>
      <c r="B299" s="5" t="s">
        <v>249</v>
      </c>
      <c r="C299" s="5">
        <v>51.13</v>
      </c>
      <c r="D299" s="5">
        <v>24.64</v>
      </c>
      <c r="E299" s="5">
        <v>6.53</v>
      </c>
      <c r="F299" s="5">
        <v>1.57</v>
      </c>
      <c r="G299" s="5">
        <v>3.75</v>
      </c>
      <c r="H299" s="5"/>
      <c r="I299" s="5">
        <v>32.5</v>
      </c>
      <c r="J299" s="5">
        <v>303.8</v>
      </c>
      <c r="K299" s="5">
        <v>197.5</v>
      </c>
      <c r="L299" s="5">
        <v>0.65</v>
      </c>
      <c r="N299" s="5">
        <v>0.25</v>
      </c>
      <c r="R299" s="5">
        <v>545.29999999999995</v>
      </c>
      <c r="S299" s="5"/>
      <c r="T299" s="5"/>
      <c r="U299" s="5">
        <v>601.70000000000005</v>
      </c>
      <c r="AD299" s="5">
        <v>1.58</v>
      </c>
      <c r="AE299" s="5">
        <v>525.1</v>
      </c>
      <c r="AF299" s="5">
        <v>1.58</v>
      </c>
      <c r="AH299" s="5">
        <v>187.3</v>
      </c>
      <c r="BZ299" s="5">
        <v>4792</v>
      </c>
      <c r="CA299" s="5"/>
    </row>
    <row r="300" spans="1:79">
      <c r="A300">
        <v>96</v>
      </c>
      <c r="B300" s="5" t="s">
        <v>249</v>
      </c>
      <c r="C300" s="5">
        <v>51.13</v>
      </c>
      <c r="D300" s="5">
        <v>24.64</v>
      </c>
      <c r="E300" s="5">
        <v>6.53</v>
      </c>
      <c r="F300" s="5">
        <v>1.57</v>
      </c>
      <c r="G300" s="5">
        <v>3.75</v>
      </c>
      <c r="H300" s="5"/>
      <c r="I300" s="5">
        <v>32.5</v>
      </c>
      <c r="J300" s="5">
        <v>401</v>
      </c>
      <c r="K300" s="5">
        <v>180.4</v>
      </c>
      <c r="L300" s="5">
        <v>0.45</v>
      </c>
      <c r="N300" s="5">
        <v>1.1000000000000001</v>
      </c>
      <c r="R300" s="5">
        <v>522.6</v>
      </c>
      <c r="S300" s="5"/>
      <c r="T300" s="5"/>
      <c r="U300" s="5">
        <v>576.70000000000005</v>
      </c>
      <c r="AD300" s="5">
        <v>1.58</v>
      </c>
      <c r="AE300" s="5">
        <v>503.2</v>
      </c>
      <c r="AF300" s="5">
        <v>1.58</v>
      </c>
      <c r="AH300" s="5">
        <v>179.5</v>
      </c>
      <c r="BZ300" s="5">
        <v>3223</v>
      </c>
      <c r="CA300" s="5"/>
    </row>
    <row r="301" spans="1:79">
      <c r="A301">
        <v>96</v>
      </c>
      <c r="B301" s="5" t="s">
        <v>250</v>
      </c>
      <c r="C301" s="5">
        <v>49.94</v>
      </c>
      <c r="D301" s="5">
        <v>28.81</v>
      </c>
      <c r="E301" s="5">
        <v>7.2</v>
      </c>
      <c r="F301" s="5">
        <v>4.4400000000000004</v>
      </c>
      <c r="G301" s="5">
        <v>2.31</v>
      </c>
      <c r="H301" s="5"/>
      <c r="I301" s="5">
        <v>42.5</v>
      </c>
      <c r="J301" s="5">
        <v>306.39999999999998</v>
      </c>
      <c r="K301" s="5">
        <v>199.2</v>
      </c>
      <c r="L301" s="5">
        <v>0.65</v>
      </c>
      <c r="N301" s="5">
        <v>0.25</v>
      </c>
      <c r="R301" s="5">
        <v>549.70000000000005</v>
      </c>
      <c r="S301" s="5"/>
      <c r="T301" s="5"/>
      <c r="U301" s="5">
        <v>606.5</v>
      </c>
      <c r="AD301" s="5">
        <v>1.58</v>
      </c>
      <c r="AE301" s="5">
        <v>529.29999999999995</v>
      </c>
      <c r="AF301" s="5">
        <v>1.58</v>
      </c>
      <c r="AH301" s="5">
        <v>188.8</v>
      </c>
      <c r="BZ301" s="5">
        <v>1384</v>
      </c>
      <c r="CA301" s="5"/>
    </row>
    <row r="302" spans="1:79">
      <c r="A302">
        <v>96</v>
      </c>
      <c r="B302" s="5" t="s">
        <v>250</v>
      </c>
      <c r="C302" s="5">
        <v>49.94</v>
      </c>
      <c r="D302" s="5">
        <v>28.81</v>
      </c>
      <c r="E302" s="5">
        <v>7.2</v>
      </c>
      <c r="F302" s="5">
        <v>4.4400000000000004</v>
      </c>
      <c r="G302" s="5">
        <v>2.31</v>
      </c>
      <c r="H302" s="5"/>
      <c r="I302" s="5">
        <v>42.5</v>
      </c>
      <c r="J302" s="5">
        <v>399.8</v>
      </c>
      <c r="K302" s="5">
        <v>179.9</v>
      </c>
      <c r="L302" s="5">
        <v>0.45</v>
      </c>
      <c r="N302" s="5">
        <v>1</v>
      </c>
      <c r="R302" s="5">
        <v>521</v>
      </c>
      <c r="S302" s="5"/>
      <c r="T302" s="5"/>
      <c r="U302" s="5">
        <v>574.9</v>
      </c>
      <c r="AD302" s="5">
        <v>1.58</v>
      </c>
      <c r="AE302" s="5">
        <v>501.7</v>
      </c>
      <c r="AF302" s="5">
        <v>1.58</v>
      </c>
      <c r="AH302" s="5">
        <v>179</v>
      </c>
      <c r="BZ302" s="5">
        <v>1231</v>
      </c>
      <c r="CA302" s="5"/>
    </row>
    <row r="303" spans="1:79">
      <c r="A303">
        <v>96</v>
      </c>
      <c r="B303" s="5" t="s">
        <v>251</v>
      </c>
      <c r="C303" s="5">
        <v>48</v>
      </c>
      <c r="D303" s="5">
        <v>25.63</v>
      </c>
      <c r="E303" s="5">
        <v>5.0599999999999996</v>
      </c>
      <c r="F303" s="5">
        <v>0</v>
      </c>
      <c r="G303" s="5">
        <v>3.72</v>
      </c>
      <c r="H303" s="5"/>
      <c r="I303" s="5">
        <v>42.5</v>
      </c>
      <c r="J303" s="5">
        <v>306.5</v>
      </c>
      <c r="K303" s="5">
        <v>199.2</v>
      </c>
      <c r="L303" s="5">
        <v>0.65</v>
      </c>
      <c r="N303" s="5">
        <v>0.25</v>
      </c>
      <c r="R303" s="5">
        <v>552.9</v>
      </c>
      <c r="S303" s="5"/>
      <c r="T303" s="5"/>
      <c r="U303" s="5">
        <v>610.1</v>
      </c>
      <c r="AD303" s="5">
        <v>1.58</v>
      </c>
      <c r="AE303" s="5">
        <v>532.4</v>
      </c>
      <c r="AF303" s="5">
        <v>1.58</v>
      </c>
      <c r="AH303" s="5">
        <v>189.9</v>
      </c>
      <c r="BZ303" s="5">
        <v>3279</v>
      </c>
      <c r="CA303" s="5"/>
    </row>
    <row r="304" spans="1:79">
      <c r="A304">
        <v>96</v>
      </c>
      <c r="B304" s="5" t="s">
        <v>251</v>
      </c>
      <c r="C304" s="5">
        <v>48</v>
      </c>
      <c r="D304" s="5">
        <v>25.63</v>
      </c>
      <c r="E304" s="5">
        <v>5.0599999999999996</v>
      </c>
      <c r="F304" s="5">
        <v>0</v>
      </c>
      <c r="G304" s="5">
        <v>3.72</v>
      </c>
      <c r="H304" s="5"/>
      <c r="I304" s="5">
        <v>42.5</v>
      </c>
      <c r="J304" s="5">
        <v>400.7</v>
      </c>
      <c r="K304" s="5">
        <v>180.3</v>
      </c>
      <c r="L304" s="5">
        <v>0.45</v>
      </c>
      <c r="N304" s="5">
        <v>1</v>
      </c>
      <c r="R304" s="5">
        <v>526</v>
      </c>
      <c r="S304" s="5"/>
      <c r="T304" s="5"/>
      <c r="U304" s="5">
        <v>580.4</v>
      </c>
      <c r="AD304" s="5">
        <v>1.58</v>
      </c>
      <c r="AE304" s="5">
        <v>506.5</v>
      </c>
      <c r="AF304" s="5">
        <v>1.58</v>
      </c>
      <c r="AH304" s="5">
        <v>180.7</v>
      </c>
      <c r="BZ304" s="5">
        <v>1911</v>
      </c>
      <c r="CA304" s="5"/>
    </row>
    <row r="305" spans="1:81" ht="72">
      <c r="A305">
        <v>97</v>
      </c>
      <c r="B305" t="s">
        <v>252</v>
      </c>
      <c r="C305">
        <v>63.5</v>
      </c>
      <c r="D305">
        <v>20.9</v>
      </c>
      <c r="E305">
        <v>4.2</v>
      </c>
      <c r="G305">
        <v>5.3</v>
      </c>
      <c r="I305">
        <v>25</v>
      </c>
      <c r="J305">
        <v>366</v>
      </c>
      <c r="K305">
        <v>220</v>
      </c>
      <c r="L305">
        <v>0.6</v>
      </c>
      <c r="U305">
        <v>1001</v>
      </c>
      <c r="AD305">
        <v>2.1</v>
      </c>
      <c r="AE305">
        <v>725</v>
      </c>
      <c r="BZ305">
        <v>8451</v>
      </c>
      <c r="CA305">
        <v>24</v>
      </c>
      <c r="CB305" s="19" t="s">
        <v>253</v>
      </c>
      <c r="CC305" t="s">
        <v>254</v>
      </c>
    </row>
    <row r="306" spans="1:81">
      <c r="A306">
        <v>97</v>
      </c>
      <c r="B306" t="s">
        <v>255</v>
      </c>
      <c r="C306">
        <v>63.5</v>
      </c>
      <c r="D306">
        <v>20.9</v>
      </c>
      <c r="E306">
        <v>4.2</v>
      </c>
      <c r="G306">
        <v>5.3</v>
      </c>
      <c r="I306">
        <v>60</v>
      </c>
      <c r="J306">
        <v>478</v>
      </c>
      <c r="K306">
        <v>167</v>
      </c>
      <c r="L306">
        <v>0.35</v>
      </c>
      <c r="U306">
        <v>905</v>
      </c>
      <c r="AD306">
        <v>2.1</v>
      </c>
      <c r="AE306">
        <v>860</v>
      </c>
      <c r="BZ306">
        <v>1179</v>
      </c>
      <c r="CA306">
        <v>60</v>
      </c>
    </row>
    <row r="307" spans="1:81" ht="86.4">
      <c r="A307">
        <v>98</v>
      </c>
      <c r="B307" s="5" t="s">
        <v>256</v>
      </c>
      <c r="C307" s="5">
        <v>52.68</v>
      </c>
      <c r="D307" s="5">
        <v>27.07</v>
      </c>
      <c r="E307" s="5">
        <v>9.14</v>
      </c>
      <c r="F307" s="5">
        <v>5.13</v>
      </c>
      <c r="G307" s="5">
        <v>1.96</v>
      </c>
      <c r="H307" s="5"/>
      <c r="I307" s="5">
        <v>46</v>
      </c>
      <c r="J307" s="5">
        <v>400</v>
      </c>
      <c r="K307" s="5">
        <v>145</v>
      </c>
      <c r="L307" s="5">
        <v>0.36</v>
      </c>
      <c r="N307" s="5">
        <v>1</v>
      </c>
      <c r="U307" s="5">
        <v>1005</v>
      </c>
      <c r="Y307" s="5"/>
      <c r="AE307" s="5">
        <v>839</v>
      </c>
      <c r="BR307" s="5">
        <v>14.03</v>
      </c>
      <c r="BX307" s="5">
        <v>3.0680000000000001</v>
      </c>
      <c r="CA307" s="5">
        <v>38.17</v>
      </c>
      <c r="CB307" s="19" t="s">
        <v>257</v>
      </c>
      <c r="CC307" t="s">
        <v>258</v>
      </c>
    </row>
    <row r="308" spans="1:81">
      <c r="A308">
        <v>98</v>
      </c>
      <c r="B308" s="5" t="s">
        <v>259</v>
      </c>
      <c r="C308" s="5">
        <v>52.68</v>
      </c>
      <c r="D308" s="5">
        <v>27.07</v>
      </c>
      <c r="E308" s="5">
        <v>9.14</v>
      </c>
      <c r="F308" s="5">
        <v>5.13</v>
      </c>
      <c r="G308" s="5">
        <v>1.96</v>
      </c>
      <c r="H308" s="5"/>
      <c r="I308" s="5">
        <v>46</v>
      </c>
      <c r="J308" s="5">
        <v>475</v>
      </c>
      <c r="K308" s="5">
        <v>160</v>
      </c>
      <c r="L308" s="5">
        <v>0.34</v>
      </c>
      <c r="N308" s="5">
        <v>1.5</v>
      </c>
      <c r="U308" s="5">
        <v>839</v>
      </c>
      <c r="Y308" s="5"/>
      <c r="AE308" s="5">
        <v>898</v>
      </c>
      <c r="BR308" s="5">
        <v>9.32</v>
      </c>
      <c r="BX308" s="5">
        <v>1.776</v>
      </c>
      <c r="CA308" s="5">
        <v>40.92</v>
      </c>
    </row>
    <row r="309" spans="1:81">
      <c r="A309">
        <v>98</v>
      </c>
      <c r="B309" s="5" t="s">
        <v>260</v>
      </c>
      <c r="C309" s="5">
        <v>52.68</v>
      </c>
      <c r="D309" s="5">
        <v>27.07</v>
      </c>
      <c r="E309" s="5">
        <v>9.14</v>
      </c>
      <c r="F309" s="5">
        <v>5.13</v>
      </c>
      <c r="G309" s="5">
        <v>1.96</v>
      </c>
      <c r="H309" s="5"/>
      <c r="I309" s="5">
        <v>46</v>
      </c>
      <c r="J309" s="5">
        <v>455</v>
      </c>
      <c r="K309" s="5">
        <v>150</v>
      </c>
      <c r="L309" s="5">
        <v>0.33</v>
      </c>
      <c r="N309" s="5">
        <v>1</v>
      </c>
      <c r="U309" s="5">
        <v>971</v>
      </c>
      <c r="Y309" s="5"/>
      <c r="AE309" s="5">
        <v>808</v>
      </c>
      <c r="BR309" s="5">
        <v>10.66</v>
      </c>
      <c r="BX309" s="5">
        <v>2.831</v>
      </c>
      <c r="CA309" s="5">
        <v>42.88</v>
      </c>
    </row>
    <row r="310" spans="1:81">
      <c r="A310">
        <v>98</v>
      </c>
      <c r="B310" s="5" t="s">
        <v>261</v>
      </c>
      <c r="C310" s="5">
        <v>64.03</v>
      </c>
      <c r="D310" s="5">
        <v>20.88</v>
      </c>
      <c r="E310" s="5">
        <v>5.29</v>
      </c>
      <c r="F310" s="5">
        <v>1.24</v>
      </c>
      <c r="G310" s="5">
        <v>3.21</v>
      </c>
      <c r="H310" s="5"/>
      <c r="I310" s="5">
        <v>42</v>
      </c>
      <c r="J310" s="5">
        <v>400</v>
      </c>
      <c r="K310" s="5">
        <v>145</v>
      </c>
      <c r="L310" s="5">
        <v>0.36</v>
      </c>
      <c r="N310" s="5">
        <v>1</v>
      </c>
      <c r="U310" s="5">
        <v>1005</v>
      </c>
      <c r="Y310" s="5"/>
      <c r="AE310" s="5">
        <v>853</v>
      </c>
      <c r="BR310" s="5">
        <v>14.51</v>
      </c>
      <c r="BX310" s="5">
        <v>1.1990000000000001</v>
      </c>
      <c r="CA310" s="5">
        <v>45.72</v>
      </c>
    </row>
    <row r="311" spans="1:81">
      <c r="A311">
        <v>98</v>
      </c>
      <c r="B311" s="5" t="s">
        <v>262</v>
      </c>
      <c r="C311" s="5">
        <v>64.03</v>
      </c>
      <c r="D311" s="5">
        <v>20.88</v>
      </c>
      <c r="E311" s="5">
        <v>5.29</v>
      </c>
      <c r="F311" s="5">
        <v>1.24</v>
      </c>
      <c r="G311" s="5">
        <v>3.21</v>
      </c>
      <c r="H311" s="5"/>
      <c r="I311" s="5">
        <v>42</v>
      </c>
      <c r="J311" s="5">
        <v>475</v>
      </c>
      <c r="K311" s="5">
        <v>160</v>
      </c>
      <c r="L311" s="5">
        <v>0.34</v>
      </c>
      <c r="N311" s="5">
        <v>1.5</v>
      </c>
      <c r="U311" s="5">
        <v>839</v>
      </c>
      <c r="Y311" s="5"/>
      <c r="AE311" s="5">
        <v>915</v>
      </c>
      <c r="BR311" s="5">
        <v>11.69</v>
      </c>
      <c r="BX311" s="5">
        <v>9.2729999999999997</v>
      </c>
      <c r="CA311" s="5">
        <v>43.22</v>
      </c>
    </row>
    <row r="312" spans="1:81">
      <c r="A312">
        <v>98</v>
      </c>
      <c r="B312" s="5" t="s">
        <v>263</v>
      </c>
      <c r="C312" s="5">
        <v>64.03</v>
      </c>
      <c r="D312" s="5">
        <v>20.88</v>
      </c>
      <c r="E312" s="5">
        <v>5.29</v>
      </c>
      <c r="F312" s="5">
        <v>1.24</v>
      </c>
      <c r="G312" s="5">
        <v>3.21</v>
      </c>
      <c r="H312" s="5"/>
      <c r="I312" s="5">
        <v>42</v>
      </c>
      <c r="J312" s="5">
        <v>455</v>
      </c>
      <c r="K312" s="5">
        <v>150</v>
      </c>
      <c r="L312" s="5">
        <v>0.33</v>
      </c>
      <c r="N312" s="5">
        <v>1</v>
      </c>
      <c r="U312" s="5">
        <v>971</v>
      </c>
      <c r="Y312" s="5"/>
      <c r="AE312" s="5">
        <v>824</v>
      </c>
      <c r="BR312" s="5">
        <v>10.31</v>
      </c>
      <c r="BX312" s="5">
        <v>9.6880000000000006</v>
      </c>
      <c r="CA312" s="5">
        <v>45.47</v>
      </c>
    </row>
    <row r="313" spans="1:81">
      <c r="A313">
        <v>98</v>
      </c>
      <c r="B313" s="5" t="s">
        <v>256</v>
      </c>
      <c r="C313" s="5">
        <v>52.68</v>
      </c>
      <c r="D313" s="5">
        <v>27.07</v>
      </c>
      <c r="E313" s="5">
        <v>9.14</v>
      </c>
      <c r="F313" s="5">
        <v>5.13</v>
      </c>
      <c r="G313" s="5">
        <v>1.96</v>
      </c>
      <c r="H313" s="5"/>
      <c r="I313" s="5">
        <v>46</v>
      </c>
      <c r="J313" s="5">
        <v>400</v>
      </c>
      <c r="K313" s="5">
        <v>145</v>
      </c>
      <c r="L313" s="5">
        <v>0.36</v>
      </c>
      <c r="N313" s="5">
        <v>1</v>
      </c>
      <c r="U313" s="5">
        <v>1005</v>
      </c>
      <c r="Y313" s="5"/>
      <c r="AE313" s="5">
        <v>839</v>
      </c>
      <c r="BR313" s="5">
        <v>15.52</v>
      </c>
      <c r="CA313" s="5">
        <v>35.43</v>
      </c>
    </row>
    <row r="314" spans="1:81">
      <c r="A314">
        <v>98</v>
      </c>
      <c r="B314" s="5" t="s">
        <v>259</v>
      </c>
      <c r="C314" s="5">
        <v>52.68</v>
      </c>
      <c r="D314" s="5">
        <v>27.07</v>
      </c>
      <c r="E314" s="5">
        <v>9.14</v>
      </c>
      <c r="F314" s="5">
        <v>5.13</v>
      </c>
      <c r="G314" s="5">
        <v>1.96</v>
      </c>
      <c r="H314" s="5"/>
      <c r="I314" s="5">
        <v>46</v>
      </c>
      <c r="J314" s="5">
        <v>475</v>
      </c>
      <c r="K314" s="5">
        <v>160</v>
      </c>
      <c r="L314" s="5">
        <v>0.34</v>
      </c>
      <c r="N314" s="5">
        <v>1.5</v>
      </c>
      <c r="U314" s="5">
        <v>839</v>
      </c>
      <c r="Y314" s="5"/>
      <c r="AE314" s="5">
        <v>898</v>
      </c>
      <c r="BR314" s="5">
        <v>11.29</v>
      </c>
      <c r="CA314" s="5">
        <v>38.56</v>
      </c>
    </row>
    <row r="315" spans="1:81">
      <c r="A315">
        <v>98</v>
      </c>
      <c r="B315" s="5" t="s">
        <v>260</v>
      </c>
      <c r="C315" s="5">
        <v>52.68</v>
      </c>
      <c r="D315" s="5">
        <v>27.07</v>
      </c>
      <c r="E315" s="5">
        <v>9.14</v>
      </c>
      <c r="F315" s="5">
        <v>5.13</v>
      </c>
      <c r="G315" s="5">
        <v>1.96</v>
      </c>
      <c r="H315" s="5"/>
      <c r="I315" s="5">
        <v>46</v>
      </c>
      <c r="J315" s="5">
        <v>455</v>
      </c>
      <c r="K315" s="5">
        <v>150</v>
      </c>
      <c r="L315" s="5">
        <v>0.33</v>
      </c>
      <c r="N315" s="5">
        <v>1</v>
      </c>
      <c r="U315" s="5">
        <v>971</v>
      </c>
      <c r="Y315" s="5"/>
      <c r="AE315" s="5">
        <v>808</v>
      </c>
      <c r="BR315" s="5">
        <v>11.35</v>
      </c>
      <c r="CA315" s="5">
        <v>42.29</v>
      </c>
    </row>
    <row r="316" spans="1:81">
      <c r="A316">
        <v>98</v>
      </c>
      <c r="B316" s="5" t="s">
        <v>261</v>
      </c>
      <c r="C316" s="5">
        <v>64.03</v>
      </c>
      <c r="D316" s="5">
        <v>20.88</v>
      </c>
      <c r="E316" s="5">
        <v>5.29</v>
      </c>
      <c r="F316" s="5">
        <v>1.24</v>
      </c>
      <c r="G316" s="5">
        <v>3.21</v>
      </c>
      <c r="H316" s="5"/>
      <c r="I316" s="5">
        <v>42</v>
      </c>
      <c r="J316" s="5">
        <v>400</v>
      </c>
      <c r="K316" s="5">
        <v>145</v>
      </c>
      <c r="L316" s="5">
        <v>0.36</v>
      </c>
      <c r="N316" s="5">
        <v>1</v>
      </c>
      <c r="U316" s="5">
        <v>1005</v>
      </c>
      <c r="Y316" s="5"/>
      <c r="AE316" s="5">
        <v>853</v>
      </c>
      <c r="BR316" s="5">
        <v>16.260000000000002</v>
      </c>
      <c r="CA316" s="5">
        <v>39.49</v>
      </c>
    </row>
    <row r="317" spans="1:81">
      <c r="A317">
        <v>98</v>
      </c>
      <c r="B317" s="5" t="s">
        <v>262</v>
      </c>
      <c r="C317" s="5">
        <v>64.03</v>
      </c>
      <c r="D317" s="5">
        <v>20.88</v>
      </c>
      <c r="E317" s="5">
        <v>5.29</v>
      </c>
      <c r="F317" s="5">
        <v>1.24</v>
      </c>
      <c r="G317" s="5">
        <v>3.21</v>
      </c>
      <c r="H317" s="5"/>
      <c r="I317" s="5">
        <v>42</v>
      </c>
      <c r="J317" s="5">
        <v>475</v>
      </c>
      <c r="K317" s="5">
        <v>160</v>
      </c>
      <c r="L317" s="5">
        <v>0.34</v>
      </c>
      <c r="N317" s="5">
        <v>1.5</v>
      </c>
      <c r="U317" s="5">
        <v>839</v>
      </c>
      <c r="Y317" s="5"/>
      <c r="AE317" s="5">
        <v>915</v>
      </c>
      <c r="BR317" s="5">
        <v>11.85</v>
      </c>
      <c r="CA317" s="5">
        <v>38.119999999999997</v>
      </c>
    </row>
    <row r="318" spans="1:81">
      <c r="A318">
        <v>98</v>
      </c>
      <c r="B318" s="5" t="s">
        <v>263</v>
      </c>
      <c r="C318" s="5">
        <v>64.03</v>
      </c>
      <c r="D318" s="5">
        <v>20.88</v>
      </c>
      <c r="E318" s="5">
        <v>5.29</v>
      </c>
      <c r="F318" s="5">
        <v>1.24</v>
      </c>
      <c r="G318" s="5">
        <v>3.21</v>
      </c>
      <c r="H318" s="5"/>
      <c r="I318" s="5">
        <v>42</v>
      </c>
      <c r="J318" s="5">
        <v>455</v>
      </c>
      <c r="K318" s="5">
        <v>150</v>
      </c>
      <c r="L318" s="5">
        <v>0.33</v>
      </c>
      <c r="N318" s="5">
        <v>1</v>
      </c>
      <c r="U318" s="5">
        <v>971</v>
      </c>
      <c r="Y318" s="5"/>
      <c r="AE318" s="5">
        <v>824</v>
      </c>
      <c r="BR318" s="5">
        <v>11.14</v>
      </c>
      <c r="CA318" s="5">
        <v>42.29</v>
      </c>
    </row>
    <row r="319" spans="1:81">
      <c r="A319">
        <v>100</v>
      </c>
      <c r="B319" t="s">
        <v>148</v>
      </c>
      <c r="C319">
        <v>70.459999999999994</v>
      </c>
      <c r="D319">
        <v>16.16</v>
      </c>
      <c r="E319">
        <v>3.67</v>
      </c>
      <c r="F319">
        <v>0.73</v>
      </c>
      <c r="G319">
        <v>4.7699999999999996</v>
      </c>
      <c r="I319">
        <v>54</v>
      </c>
      <c r="J319">
        <v>309</v>
      </c>
      <c r="K319">
        <f t="shared" ref="K319:K328" si="2">J319*L319</f>
        <v>169.95000000000002</v>
      </c>
      <c r="L319">
        <v>0.55000000000000004</v>
      </c>
      <c r="N319">
        <v>0.6</v>
      </c>
      <c r="W319">
        <v>1054</v>
      </c>
      <c r="AE319">
        <v>843</v>
      </c>
      <c r="BK319">
        <v>0.91</v>
      </c>
      <c r="BL319">
        <v>94.25</v>
      </c>
      <c r="BM319">
        <v>0.38</v>
      </c>
      <c r="BN319">
        <v>0.42</v>
      </c>
      <c r="BO319">
        <v>0.4</v>
      </c>
      <c r="BR319">
        <v>8.27</v>
      </c>
      <c r="BZ319">
        <v>2150</v>
      </c>
      <c r="CA319">
        <v>38.270000000000003</v>
      </c>
      <c r="CB319" t="s">
        <v>264</v>
      </c>
      <c r="CC319" t="s">
        <v>265</v>
      </c>
    </row>
    <row r="320" spans="1:81">
      <c r="A320">
        <v>100</v>
      </c>
      <c r="B320" t="s">
        <v>151</v>
      </c>
      <c r="C320">
        <v>70.459999999999994</v>
      </c>
      <c r="D320">
        <v>16.16</v>
      </c>
      <c r="E320">
        <v>3.67</v>
      </c>
      <c r="F320">
        <v>0.73</v>
      </c>
      <c r="G320">
        <v>4.7699999999999996</v>
      </c>
      <c r="I320">
        <v>54</v>
      </c>
      <c r="J320">
        <v>309</v>
      </c>
      <c r="K320">
        <f t="shared" si="2"/>
        <v>169.95000000000002</v>
      </c>
      <c r="L320">
        <v>0.55000000000000004</v>
      </c>
      <c r="N320">
        <v>0.7</v>
      </c>
      <c r="W320">
        <v>953</v>
      </c>
      <c r="AE320">
        <v>843</v>
      </c>
      <c r="BK320">
        <v>0.91</v>
      </c>
      <c r="BL320">
        <v>94.25</v>
      </c>
      <c r="BM320">
        <v>0.38</v>
      </c>
      <c r="BN320">
        <v>0.42</v>
      </c>
      <c r="BO320">
        <v>0.4</v>
      </c>
      <c r="BR320">
        <v>10</v>
      </c>
      <c r="BZ320">
        <v>2910</v>
      </c>
      <c r="CA320">
        <v>33.26</v>
      </c>
    </row>
    <row r="321" spans="1:81">
      <c r="A321">
        <v>100</v>
      </c>
      <c r="B321" t="s">
        <v>152</v>
      </c>
      <c r="C321">
        <v>70.459999999999994</v>
      </c>
      <c r="D321">
        <v>16.16</v>
      </c>
      <c r="E321">
        <v>3.67</v>
      </c>
      <c r="F321">
        <v>0.73</v>
      </c>
      <c r="G321">
        <v>4.7699999999999996</v>
      </c>
      <c r="I321">
        <v>54</v>
      </c>
      <c r="J321">
        <v>309</v>
      </c>
      <c r="K321">
        <f t="shared" si="2"/>
        <v>169.95000000000002</v>
      </c>
      <c r="L321">
        <v>0.55000000000000004</v>
      </c>
      <c r="N321">
        <v>0.7</v>
      </c>
      <c r="W321">
        <v>1027</v>
      </c>
      <c r="AE321">
        <v>843</v>
      </c>
      <c r="BK321">
        <v>0.91</v>
      </c>
      <c r="BL321">
        <v>94.25</v>
      </c>
      <c r="BM321">
        <v>0.38</v>
      </c>
      <c r="BN321">
        <v>0.42</v>
      </c>
      <c r="BO321">
        <v>0.4</v>
      </c>
      <c r="BR321">
        <v>9.68</v>
      </c>
      <c r="BZ321">
        <v>2750</v>
      </c>
      <c r="CA321">
        <v>35.6</v>
      </c>
    </row>
    <row r="322" spans="1:81">
      <c r="A322">
        <v>100</v>
      </c>
      <c r="B322" t="s">
        <v>153</v>
      </c>
      <c r="C322">
        <v>70.459999999999994</v>
      </c>
      <c r="D322">
        <v>16.16</v>
      </c>
      <c r="E322">
        <v>3.67</v>
      </c>
      <c r="F322">
        <v>0.73</v>
      </c>
      <c r="G322">
        <v>4.7699999999999996</v>
      </c>
      <c r="I322">
        <v>54</v>
      </c>
      <c r="J322">
        <v>284</v>
      </c>
      <c r="K322">
        <f t="shared" si="2"/>
        <v>156.20000000000002</v>
      </c>
      <c r="L322">
        <v>0.55000000000000004</v>
      </c>
      <c r="N322">
        <v>0.9</v>
      </c>
      <c r="W322">
        <v>1027</v>
      </c>
      <c r="AE322">
        <v>843</v>
      </c>
      <c r="BK322">
        <v>0.91</v>
      </c>
      <c r="BL322">
        <v>94.25</v>
      </c>
      <c r="BM322">
        <v>0.38</v>
      </c>
      <c r="BN322">
        <v>0.42</v>
      </c>
      <c r="BO322">
        <v>0.4</v>
      </c>
      <c r="BR322">
        <v>9.43</v>
      </c>
      <c r="BZ322">
        <v>2500</v>
      </c>
      <c r="CA322">
        <v>39.39</v>
      </c>
    </row>
    <row r="323" spans="1:81">
      <c r="A323">
        <v>100</v>
      </c>
      <c r="B323" t="s">
        <v>154</v>
      </c>
      <c r="C323">
        <v>70.459999999999994</v>
      </c>
      <c r="D323">
        <v>16.16</v>
      </c>
      <c r="E323">
        <v>3.67</v>
      </c>
      <c r="F323">
        <v>0.73</v>
      </c>
      <c r="G323">
        <v>4.7699999999999996</v>
      </c>
      <c r="I323">
        <v>54</v>
      </c>
      <c r="J323">
        <v>340</v>
      </c>
      <c r="K323">
        <f t="shared" si="2"/>
        <v>170</v>
      </c>
      <c r="L323">
        <v>0.5</v>
      </c>
      <c r="N323">
        <v>0.7</v>
      </c>
      <c r="W323">
        <v>1058</v>
      </c>
      <c r="AE323">
        <v>813</v>
      </c>
      <c r="BK323">
        <v>0.91</v>
      </c>
      <c r="BL323">
        <v>94.25</v>
      </c>
      <c r="BM323">
        <v>0.38</v>
      </c>
      <c r="BN323">
        <v>0.42</v>
      </c>
      <c r="BO323">
        <v>0.4</v>
      </c>
      <c r="BR323">
        <v>7.97</v>
      </c>
      <c r="BZ323">
        <v>1750</v>
      </c>
      <c r="CA323">
        <v>45.86</v>
      </c>
    </row>
    <row r="324" spans="1:81">
      <c r="A324">
        <v>100</v>
      </c>
      <c r="B324" t="s">
        <v>155</v>
      </c>
      <c r="C324">
        <v>70.459999999999994</v>
      </c>
      <c r="D324">
        <v>16.16</v>
      </c>
      <c r="E324">
        <v>3.67</v>
      </c>
      <c r="F324">
        <v>0.73</v>
      </c>
      <c r="G324">
        <v>4.7699999999999996</v>
      </c>
      <c r="I324">
        <v>54</v>
      </c>
      <c r="J324">
        <v>340</v>
      </c>
      <c r="K324">
        <f t="shared" si="2"/>
        <v>170</v>
      </c>
      <c r="L324">
        <v>0.5</v>
      </c>
      <c r="N324">
        <v>0.8</v>
      </c>
      <c r="W324">
        <v>1031</v>
      </c>
      <c r="AE324">
        <v>813</v>
      </c>
      <c r="BK324">
        <v>0.91</v>
      </c>
      <c r="BL324">
        <v>94.25</v>
      </c>
      <c r="BM324">
        <v>0.38</v>
      </c>
      <c r="BN324">
        <v>0.42</v>
      </c>
      <c r="BO324">
        <v>0.4</v>
      </c>
      <c r="BR324">
        <v>9.4499999999999993</v>
      </c>
      <c r="BZ324">
        <v>2340</v>
      </c>
      <c r="CA324">
        <v>39.119999999999997</v>
      </c>
    </row>
    <row r="325" spans="1:81">
      <c r="A325">
        <v>100</v>
      </c>
      <c r="B325" t="s">
        <v>156</v>
      </c>
      <c r="C325">
        <v>70.459999999999994</v>
      </c>
      <c r="D325">
        <v>16.16</v>
      </c>
      <c r="E325">
        <v>3.67</v>
      </c>
      <c r="F325">
        <v>0.73</v>
      </c>
      <c r="G325">
        <v>4.7699999999999996</v>
      </c>
      <c r="I325">
        <v>54</v>
      </c>
      <c r="J325">
        <v>313</v>
      </c>
      <c r="K325">
        <f t="shared" si="2"/>
        <v>156.5</v>
      </c>
      <c r="L325">
        <v>0.5</v>
      </c>
      <c r="N325">
        <v>0.9</v>
      </c>
      <c r="W325">
        <v>1031</v>
      </c>
      <c r="AE325">
        <v>813</v>
      </c>
      <c r="BK325">
        <v>0.91</v>
      </c>
      <c r="BL325">
        <v>94.25</v>
      </c>
      <c r="BM325">
        <v>0.38</v>
      </c>
      <c r="BN325">
        <v>0.42</v>
      </c>
      <c r="BO325">
        <v>0.4</v>
      </c>
      <c r="BR325">
        <v>8.86</v>
      </c>
      <c r="BZ325">
        <v>2940</v>
      </c>
      <c r="CA325">
        <v>43.06</v>
      </c>
    </row>
    <row r="326" spans="1:81">
      <c r="A326">
        <v>100</v>
      </c>
      <c r="B326" t="s">
        <v>157</v>
      </c>
      <c r="C326">
        <v>70.459999999999994</v>
      </c>
      <c r="D326">
        <v>16.16</v>
      </c>
      <c r="E326">
        <v>3.67</v>
      </c>
      <c r="F326">
        <v>0.73</v>
      </c>
      <c r="G326">
        <v>4.7699999999999996</v>
      </c>
      <c r="I326">
        <v>54</v>
      </c>
      <c r="J326">
        <v>378</v>
      </c>
      <c r="K326">
        <f t="shared" si="2"/>
        <v>170.1</v>
      </c>
      <c r="L326">
        <v>0.45</v>
      </c>
      <c r="N326">
        <v>0.8</v>
      </c>
      <c r="W326">
        <v>1059</v>
      </c>
      <c r="AE326">
        <v>781</v>
      </c>
      <c r="BK326">
        <v>0.91</v>
      </c>
      <c r="BL326">
        <v>94.25</v>
      </c>
      <c r="BM326">
        <v>0.38</v>
      </c>
      <c r="BN326">
        <v>0.42</v>
      </c>
      <c r="BO326">
        <v>0.4</v>
      </c>
      <c r="BR326">
        <v>7.38</v>
      </c>
      <c r="BZ326">
        <v>1430</v>
      </c>
      <c r="CA326">
        <v>50.49</v>
      </c>
    </row>
    <row r="327" spans="1:81">
      <c r="A327">
        <v>100</v>
      </c>
      <c r="B327" t="s">
        <v>158</v>
      </c>
      <c r="C327">
        <v>70.459999999999994</v>
      </c>
      <c r="D327">
        <v>16.16</v>
      </c>
      <c r="E327">
        <v>3.67</v>
      </c>
      <c r="F327">
        <v>0.73</v>
      </c>
      <c r="G327">
        <v>4.7699999999999996</v>
      </c>
      <c r="I327">
        <v>54</v>
      </c>
      <c r="J327">
        <v>378</v>
      </c>
      <c r="K327">
        <f t="shared" si="2"/>
        <v>170.1</v>
      </c>
      <c r="L327">
        <v>0.45</v>
      </c>
      <c r="N327">
        <v>0.9</v>
      </c>
      <c r="W327">
        <v>1036</v>
      </c>
      <c r="AE327">
        <v>781</v>
      </c>
      <c r="BK327">
        <v>0.91</v>
      </c>
      <c r="BL327">
        <v>94.25</v>
      </c>
      <c r="BM327">
        <v>0.38</v>
      </c>
      <c r="BN327">
        <v>0.42</v>
      </c>
      <c r="BO327">
        <v>0.4</v>
      </c>
      <c r="BR327">
        <v>9.17</v>
      </c>
      <c r="BZ327">
        <v>1920</v>
      </c>
      <c r="CA327">
        <v>45.29</v>
      </c>
    </row>
    <row r="328" spans="1:81">
      <c r="A328">
        <v>100</v>
      </c>
      <c r="B328" t="s">
        <v>159</v>
      </c>
      <c r="C328">
        <v>70.459999999999994</v>
      </c>
      <c r="D328">
        <v>16.16</v>
      </c>
      <c r="E328">
        <v>3.67</v>
      </c>
      <c r="F328">
        <v>0.73</v>
      </c>
      <c r="G328">
        <v>4.7699999999999996</v>
      </c>
      <c r="I328">
        <v>54</v>
      </c>
      <c r="J328">
        <v>348</v>
      </c>
      <c r="K328">
        <f t="shared" si="2"/>
        <v>156.6</v>
      </c>
      <c r="L328">
        <v>0.45</v>
      </c>
      <c r="N328" s="26">
        <v>1</v>
      </c>
      <c r="W328">
        <v>1036</v>
      </c>
      <c r="AE328">
        <v>781</v>
      </c>
      <c r="BK328">
        <v>0.91</v>
      </c>
      <c r="BL328">
        <v>94.25</v>
      </c>
      <c r="BM328">
        <v>0.38</v>
      </c>
      <c r="BN328">
        <v>0.42</v>
      </c>
      <c r="BO328">
        <v>0.4</v>
      </c>
      <c r="BR328">
        <v>6.53</v>
      </c>
      <c r="BZ328">
        <v>1630</v>
      </c>
      <c r="CA328">
        <v>49.18</v>
      </c>
    </row>
    <row r="329" spans="1:81" ht="86.4">
      <c r="A329" s="5">
        <v>106</v>
      </c>
      <c r="B329" s="5" t="s">
        <v>266</v>
      </c>
      <c r="C329" s="5">
        <v>65.3</v>
      </c>
      <c r="D329" s="5">
        <v>20.8</v>
      </c>
      <c r="E329" s="5">
        <v>4.3</v>
      </c>
      <c r="F329" s="5">
        <v>2.17</v>
      </c>
      <c r="G329" s="5">
        <v>2.2000000000000002</v>
      </c>
      <c r="H329" s="5">
        <v>3200</v>
      </c>
      <c r="J329" s="5">
        <v>375</v>
      </c>
      <c r="K329" s="5">
        <f t="shared" ref="K329:K337" si="3">J329*L329</f>
        <v>187.5</v>
      </c>
      <c r="L329" s="5">
        <v>0.5</v>
      </c>
      <c r="N329" s="5">
        <v>0</v>
      </c>
      <c r="R329" s="5"/>
      <c r="S329" s="5">
        <v>785</v>
      </c>
      <c r="AE329" s="5">
        <v>959</v>
      </c>
      <c r="AQ329" s="5"/>
      <c r="AR329" s="5">
        <v>34.799999999999997</v>
      </c>
      <c r="AS329" s="5">
        <v>37.5</v>
      </c>
      <c r="AT329" s="5">
        <v>6.4</v>
      </c>
      <c r="AU329" s="5">
        <v>8.6</v>
      </c>
      <c r="AV329" s="5">
        <v>0.51</v>
      </c>
      <c r="AW329" s="5">
        <v>0</v>
      </c>
      <c r="BX329" s="5">
        <v>18</v>
      </c>
      <c r="BZ329" s="5">
        <v>5160</v>
      </c>
      <c r="CA329" s="5">
        <v>44</v>
      </c>
      <c r="CB329" s="19" t="s">
        <v>267</v>
      </c>
      <c r="CC329" s="19" t="s">
        <v>268</v>
      </c>
    </row>
    <row r="330" spans="1:81">
      <c r="A330" s="5">
        <v>106</v>
      </c>
      <c r="B330" s="5" t="s">
        <v>269</v>
      </c>
      <c r="C330" s="5">
        <v>65.3</v>
      </c>
      <c r="D330" s="5">
        <v>20.8</v>
      </c>
      <c r="E330" s="5">
        <v>4.3</v>
      </c>
      <c r="F330" s="5">
        <v>2.17</v>
      </c>
      <c r="G330" s="5">
        <v>2.2000000000000002</v>
      </c>
      <c r="H330" s="5">
        <v>3200</v>
      </c>
      <c r="J330" s="5">
        <v>375</v>
      </c>
      <c r="K330" s="5">
        <f t="shared" si="3"/>
        <v>150</v>
      </c>
      <c r="L330" s="5">
        <v>0.4</v>
      </c>
      <c r="N330" s="5">
        <v>0.36</v>
      </c>
      <c r="R330" s="5"/>
      <c r="S330" s="5">
        <v>828</v>
      </c>
      <c r="AE330" s="5">
        <v>1012</v>
      </c>
      <c r="AQ330" s="5"/>
      <c r="AR330" s="5">
        <v>34.799999999999997</v>
      </c>
      <c r="AS330" s="5">
        <v>37.5</v>
      </c>
      <c r="AT330" s="5">
        <v>6.4</v>
      </c>
      <c r="AU330" s="5">
        <v>8.6</v>
      </c>
      <c r="AV330" s="5">
        <v>0.51</v>
      </c>
      <c r="AW330" s="5">
        <v>0</v>
      </c>
      <c r="BX330" s="5">
        <v>16.2</v>
      </c>
      <c r="BZ330" s="5">
        <v>4244</v>
      </c>
      <c r="CA330" s="5">
        <v>51</v>
      </c>
    </row>
    <row r="331" spans="1:81">
      <c r="A331" s="5">
        <v>106</v>
      </c>
      <c r="B331" s="5" t="s">
        <v>270</v>
      </c>
      <c r="C331" s="5">
        <v>65.3</v>
      </c>
      <c r="D331" s="5">
        <v>20.8</v>
      </c>
      <c r="E331" s="5">
        <v>4.3</v>
      </c>
      <c r="F331" s="5">
        <v>2.17</v>
      </c>
      <c r="G331" s="5">
        <v>2.2000000000000002</v>
      </c>
      <c r="H331" s="5">
        <v>3200</v>
      </c>
      <c r="J331" s="5">
        <v>375</v>
      </c>
      <c r="K331" s="5">
        <f t="shared" si="3"/>
        <v>131.25</v>
      </c>
      <c r="L331" s="5">
        <v>0.35</v>
      </c>
      <c r="N331" s="5">
        <v>0.52</v>
      </c>
      <c r="R331" s="5"/>
      <c r="S331" s="5">
        <v>850</v>
      </c>
      <c r="AE331" s="5">
        <v>1038</v>
      </c>
      <c r="AQ331" s="5"/>
      <c r="AR331" s="5">
        <v>34.799999999999997</v>
      </c>
      <c r="AS331" s="5">
        <v>37.5</v>
      </c>
      <c r="AT331" s="5">
        <v>6.4</v>
      </c>
      <c r="AU331" s="5">
        <v>8.6</v>
      </c>
      <c r="AV331" s="5">
        <v>0.51</v>
      </c>
      <c r="AW331" s="5">
        <v>0</v>
      </c>
      <c r="BX331" s="5">
        <v>13.9</v>
      </c>
      <c r="BZ331" s="5">
        <v>4349</v>
      </c>
      <c r="CA331" s="5">
        <v>60.5</v>
      </c>
    </row>
    <row r="332" spans="1:81">
      <c r="A332" s="5">
        <v>106</v>
      </c>
      <c r="B332" s="5" t="s">
        <v>271</v>
      </c>
      <c r="C332" s="5">
        <v>65.3</v>
      </c>
      <c r="D332" s="5">
        <v>20.8</v>
      </c>
      <c r="E332" s="5">
        <v>4.3</v>
      </c>
      <c r="F332" s="5">
        <v>2.17</v>
      </c>
      <c r="G332" s="5">
        <v>2.2000000000000002</v>
      </c>
      <c r="H332" s="5">
        <v>3200</v>
      </c>
      <c r="J332" s="5">
        <v>300</v>
      </c>
      <c r="K332" s="5">
        <f t="shared" si="3"/>
        <v>150</v>
      </c>
      <c r="L332" s="5">
        <v>0.5</v>
      </c>
      <c r="N332" s="5">
        <v>0</v>
      </c>
      <c r="R332" s="5"/>
      <c r="S332" s="5">
        <v>782</v>
      </c>
      <c r="AE332" s="5">
        <v>955</v>
      </c>
      <c r="AQ332" s="5"/>
      <c r="AR332" s="5">
        <v>34.799999999999997</v>
      </c>
      <c r="AS332" s="5">
        <v>37.5</v>
      </c>
      <c r="AT332" s="5">
        <v>6.4</v>
      </c>
      <c r="AU332" s="5">
        <v>8.6</v>
      </c>
      <c r="AV332" s="5">
        <v>0.51</v>
      </c>
      <c r="AW332" s="5">
        <v>75</v>
      </c>
      <c r="BX332" s="5">
        <v>17.899999999999999</v>
      </c>
      <c r="BZ332" s="5">
        <v>3690</v>
      </c>
      <c r="CA332" s="5">
        <v>38</v>
      </c>
    </row>
    <row r="333" spans="1:81">
      <c r="A333" s="5">
        <v>106</v>
      </c>
      <c r="B333" s="5" t="s">
        <v>272</v>
      </c>
      <c r="C333" s="5">
        <v>65.3</v>
      </c>
      <c r="D333" s="5">
        <v>20.8</v>
      </c>
      <c r="E333" s="5">
        <v>4.3</v>
      </c>
      <c r="F333" s="5">
        <v>2.17</v>
      </c>
      <c r="G333" s="5">
        <v>2.2000000000000002</v>
      </c>
      <c r="H333" s="5">
        <v>3200</v>
      </c>
      <c r="J333" s="5">
        <v>300</v>
      </c>
      <c r="K333" s="5">
        <f t="shared" si="3"/>
        <v>120</v>
      </c>
      <c r="L333" s="5">
        <v>0.4</v>
      </c>
      <c r="N333" s="5">
        <v>0.3</v>
      </c>
      <c r="R333" s="5"/>
      <c r="S333" s="5">
        <v>825</v>
      </c>
      <c r="AE333" s="5">
        <v>1008</v>
      </c>
      <c r="AQ333" s="5"/>
      <c r="AR333" s="5">
        <v>34.799999999999997</v>
      </c>
      <c r="AS333" s="5">
        <v>37.5</v>
      </c>
      <c r="AT333" s="5">
        <v>6.4</v>
      </c>
      <c r="AU333" s="5">
        <v>8.6</v>
      </c>
      <c r="AV333" s="5">
        <v>0.51</v>
      </c>
      <c r="AW333" s="5">
        <v>75</v>
      </c>
      <c r="BX333" s="5">
        <v>16</v>
      </c>
      <c r="BZ333" s="5">
        <v>3494</v>
      </c>
      <c r="CA333" s="5">
        <v>44</v>
      </c>
    </row>
    <row r="334" spans="1:81">
      <c r="A334" s="5">
        <v>106</v>
      </c>
      <c r="B334" s="5" t="s">
        <v>273</v>
      </c>
      <c r="C334" s="5">
        <v>65.3</v>
      </c>
      <c r="D334" s="5">
        <v>20.8</v>
      </c>
      <c r="E334" s="5">
        <v>4.3</v>
      </c>
      <c r="F334" s="5">
        <v>2.17</v>
      </c>
      <c r="G334" s="5">
        <v>2.2000000000000002</v>
      </c>
      <c r="H334" s="5">
        <v>3200</v>
      </c>
      <c r="J334" s="5">
        <v>300</v>
      </c>
      <c r="K334" s="5">
        <f t="shared" si="3"/>
        <v>105</v>
      </c>
      <c r="L334" s="5">
        <v>0.35</v>
      </c>
      <c r="N334" s="5">
        <v>0.52</v>
      </c>
      <c r="R334" s="5"/>
      <c r="S334" s="5">
        <v>847</v>
      </c>
      <c r="AE334" s="5">
        <v>1035</v>
      </c>
      <c r="AQ334" s="5"/>
      <c r="AR334" s="5">
        <v>34.799999999999997</v>
      </c>
      <c r="AS334" s="5">
        <v>37.5</v>
      </c>
      <c r="AT334" s="5">
        <v>6.4</v>
      </c>
      <c r="AU334" s="5">
        <v>8.6</v>
      </c>
      <c r="AV334" s="5">
        <v>0.51</v>
      </c>
      <c r="AW334" s="5">
        <v>75</v>
      </c>
      <c r="BX334" s="5">
        <v>13.6</v>
      </c>
      <c r="BZ334" s="5">
        <v>3513</v>
      </c>
      <c r="CA334" s="5">
        <v>58</v>
      </c>
    </row>
    <row r="335" spans="1:81">
      <c r="A335" s="5">
        <v>106</v>
      </c>
      <c r="B335" s="5" t="s">
        <v>274</v>
      </c>
      <c r="C335" s="5">
        <v>65.3</v>
      </c>
      <c r="D335" s="5">
        <v>20.8</v>
      </c>
      <c r="E335" s="5">
        <v>4.3</v>
      </c>
      <c r="F335" s="5">
        <v>2.17</v>
      </c>
      <c r="G335" s="5">
        <v>2.2000000000000002</v>
      </c>
      <c r="H335" s="5">
        <v>3200</v>
      </c>
      <c r="J335" s="5">
        <v>300</v>
      </c>
      <c r="K335" s="5">
        <f t="shared" si="3"/>
        <v>150</v>
      </c>
      <c r="L335" s="5">
        <v>0.5</v>
      </c>
      <c r="N335" s="5">
        <v>0.12</v>
      </c>
      <c r="R335" s="5"/>
      <c r="S335" s="5">
        <v>782</v>
      </c>
      <c r="AE335" s="5">
        <v>955</v>
      </c>
      <c r="AQ335" s="5"/>
      <c r="AR335" s="5">
        <v>34.799999999999997</v>
      </c>
      <c r="AS335" s="5">
        <v>37.5</v>
      </c>
      <c r="AT335" s="5">
        <v>6.4</v>
      </c>
      <c r="AU335" s="5">
        <v>8.6</v>
      </c>
      <c r="AV335" s="5">
        <v>0.51</v>
      </c>
      <c r="AW335" s="5">
        <v>75</v>
      </c>
      <c r="BX335" s="5">
        <v>13.1</v>
      </c>
      <c r="BZ335" s="5">
        <v>3042</v>
      </c>
      <c r="CA335" s="5">
        <v>41</v>
      </c>
    </row>
    <row r="336" spans="1:81">
      <c r="A336" s="5">
        <v>106</v>
      </c>
      <c r="B336" s="5" t="s">
        <v>274</v>
      </c>
      <c r="C336" s="5">
        <v>65.3</v>
      </c>
      <c r="D336" s="5">
        <v>20.8</v>
      </c>
      <c r="E336" s="5">
        <v>4.3</v>
      </c>
      <c r="F336" s="5">
        <v>2.17</v>
      </c>
      <c r="G336" s="5">
        <v>2.2000000000000002</v>
      </c>
      <c r="H336" s="5">
        <v>3200</v>
      </c>
      <c r="J336" s="5">
        <v>300</v>
      </c>
      <c r="K336" s="5">
        <f t="shared" si="3"/>
        <v>120</v>
      </c>
      <c r="L336" s="5">
        <v>0.4</v>
      </c>
      <c r="N336" s="5">
        <v>0.4</v>
      </c>
      <c r="R336" s="5"/>
      <c r="S336" s="5">
        <v>825</v>
      </c>
      <c r="AE336" s="5">
        <v>1008</v>
      </c>
      <c r="AQ336" s="5"/>
      <c r="AR336" s="5">
        <v>34.799999999999997</v>
      </c>
      <c r="AS336" s="5">
        <v>37.5</v>
      </c>
      <c r="AT336" s="5">
        <v>6.4</v>
      </c>
      <c r="AU336" s="5">
        <v>8.6</v>
      </c>
      <c r="AV336" s="5">
        <v>0.51</v>
      </c>
      <c r="AW336" s="5">
        <v>75</v>
      </c>
      <c r="BX336" s="5">
        <v>16.2</v>
      </c>
      <c r="BZ336" s="5">
        <v>3120</v>
      </c>
      <c r="CA336" s="5">
        <v>49.5</v>
      </c>
    </row>
    <row r="337" spans="1:81">
      <c r="A337" s="5">
        <v>106</v>
      </c>
      <c r="B337" s="5" t="s">
        <v>274</v>
      </c>
      <c r="C337" s="5">
        <v>65.3</v>
      </c>
      <c r="D337" s="5">
        <v>20.8</v>
      </c>
      <c r="E337" s="5">
        <v>4.3</v>
      </c>
      <c r="F337" s="5">
        <v>2.17</v>
      </c>
      <c r="G337" s="5">
        <v>2.2000000000000002</v>
      </c>
      <c r="H337" s="5">
        <v>3200</v>
      </c>
      <c r="J337" s="5">
        <v>300</v>
      </c>
      <c r="K337" s="5">
        <f t="shared" si="3"/>
        <v>105</v>
      </c>
      <c r="L337" s="5">
        <v>0.35</v>
      </c>
      <c r="N337" s="5">
        <v>0.56999999999999995</v>
      </c>
      <c r="R337" s="5"/>
      <c r="S337" s="5">
        <v>847</v>
      </c>
      <c r="AE337" s="5">
        <v>1035</v>
      </c>
      <c r="AQ337" s="5"/>
      <c r="AR337" s="5">
        <v>34.799999999999997</v>
      </c>
      <c r="AS337" s="5">
        <v>37.5</v>
      </c>
      <c r="AT337" s="5">
        <v>6.4</v>
      </c>
      <c r="AU337" s="5">
        <v>8.6</v>
      </c>
      <c r="AV337" s="5">
        <v>0.51</v>
      </c>
      <c r="AW337" s="5">
        <v>75</v>
      </c>
      <c r="BX337" s="5">
        <v>13.3</v>
      </c>
      <c r="BZ337" s="5">
        <v>3211</v>
      </c>
      <c r="CA337" s="5">
        <v>60</v>
      </c>
    </row>
    <row r="338" spans="1:81" ht="57.6">
      <c r="A338">
        <v>107</v>
      </c>
      <c r="B338" t="s">
        <v>44</v>
      </c>
      <c r="C338">
        <v>63.75</v>
      </c>
      <c r="D338">
        <v>21.75</v>
      </c>
      <c r="E338">
        <v>5.15</v>
      </c>
      <c r="F338">
        <v>1.18</v>
      </c>
      <c r="G338">
        <v>3.23</v>
      </c>
      <c r="I338">
        <v>42.5</v>
      </c>
      <c r="J338">
        <v>550</v>
      </c>
      <c r="K338">
        <v>180</v>
      </c>
      <c r="L338">
        <v>0.33</v>
      </c>
      <c r="N338">
        <v>0.72</v>
      </c>
      <c r="S338">
        <v>800</v>
      </c>
      <c r="AE338">
        <v>930</v>
      </c>
      <c r="BD338">
        <v>50.9</v>
      </c>
      <c r="BE338">
        <v>2.74</v>
      </c>
      <c r="BF338">
        <v>0.25</v>
      </c>
      <c r="BG338">
        <v>1.4</v>
      </c>
      <c r="BH338">
        <v>0.34</v>
      </c>
      <c r="BJ338">
        <v>0</v>
      </c>
      <c r="BZ338">
        <v>4100</v>
      </c>
      <c r="CA338">
        <v>43</v>
      </c>
      <c r="CB338" s="19" t="s">
        <v>275</v>
      </c>
    </row>
    <row r="339" spans="1:81">
      <c r="A339">
        <v>107</v>
      </c>
      <c r="B339" t="s">
        <v>276</v>
      </c>
      <c r="C339">
        <v>63.75</v>
      </c>
      <c r="D339">
        <v>21.75</v>
      </c>
      <c r="E339">
        <v>5.15</v>
      </c>
      <c r="F339">
        <v>1.18</v>
      </c>
      <c r="G339">
        <v>3.23</v>
      </c>
      <c r="I339">
        <v>42.5</v>
      </c>
      <c r="J339">
        <v>489.5</v>
      </c>
      <c r="K339">
        <v>180</v>
      </c>
      <c r="L339">
        <v>0.37</v>
      </c>
      <c r="N339">
        <v>0.72</v>
      </c>
      <c r="S339">
        <v>795</v>
      </c>
      <c r="AE339">
        <v>920</v>
      </c>
      <c r="BD339">
        <v>50.9</v>
      </c>
      <c r="BE339">
        <v>2.74</v>
      </c>
      <c r="BF339">
        <v>0.25</v>
      </c>
      <c r="BG339">
        <v>1.4</v>
      </c>
      <c r="BH339">
        <v>0.34</v>
      </c>
      <c r="BJ339">
        <v>55</v>
      </c>
      <c r="BZ339">
        <v>2150</v>
      </c>
      <c r="CA339">
        <v>45</v>
      </c>
    </row>
    <row r="340" spans="1:81">
      <c r="A340">
        <v>107</v>
      </c>
      <c r="B340" t="s">
        <v>277</v>
      </c>
      <c r="C340">
        <v>63.75</v>
      </c>
      <c r="D340">
        <v>21.75</v>
      </c>
      <c r="E340">
        <v>5.15</v>
      </c>
      <c r="F340">
        <v>1.18</v>
      </c>
      <c r="G340">
        <v>3.23</v>
      </c>
      <c r="I340">
        <v>42.5</v>
      </c>
      <c r="J340">
        <v>434.5</v>
      </c>
      <c r="K340">
        <v>180</v>
      </c>
      <c r="L340">
        <v>0.41</v>
      </c>
      <c r="N340">
        <v>0.71</v>
      </c>
      <c r="S340">
        <v>790</v>
      </c>
      <c r="AE340">
        <v>910</v>
      </c>
      <c r="BD340">
        <v>50.9</v>
      </c>
      <c r="BE340">
        <v>2.74</v>
      </c>
      <c r="BF340">
        <v>0.25</v>
      </c>
      <c r="BG340">
        <v>1.4</v>
      </c>
      <c r="BH340">
        <v>0.34</v>
      </c>
      <c r="BJ340">
        <v>110</v>
      </c>
      <c r="BZ340">
        <v>2500</v>
      </c>
      <c r="CA340">
        <v>44</v>
      </c>
    </row>
    <row r="341" spans="1:81">
      <c r="A341">
        <v>107</v>
      </c>
      <c r="B341" t="s">
        <v>278</v>
      </c>
      <c r="C341">
        <v>63.75</v>
      </c>
      <c r="D341">
        <v>21.75</v>
      </c>
      <c r="E341">
        <v>5.15</v>
      </c>
      <c r="F341">
        <v>1.18</v>
      </c>
      <c r="G341">
        <v>3.23</v>
      </c>
      <c r="I341">
        <v>42.5</v>
      </c>
      <c r="J341">
        <v>379.5</v>
      </c>
      <c r="K341">
        <v>180</v>
      </c>
      <c r="L341">
        <v>0.47</v>
      </c>
      <c r="N341">
        <v>0.76</v>
      </c>
      <c r="S341">
        <v>785</v>
      </c>
      <c r="AE341">
        <v>905</v>
      </c>
      <c r="BD341">
        <v>50.9</v>
      </c>
      <c r="BE341">
        <v>2.74</v>
      </c>
      <c r="BF341">
        <v>0.25</v>
      </c>
      <c r="BG341">
        <v>1.4</v>
      </c>
      <c r="BH341">
        <v>0.34</v>
      </c>
      <c r="BJ341">
        <v>165</v>
      </c>
      <c r="BZ341">
        <v>3000</v>
      </c>
      <c r="CA341">
        <v>41</v>
      </c>
    </row>
    <row r="342" spans="1:81">
      <c r="A342">
        <v>107</v>
      </c>
      <c r="B342" t="s">
        <v>279</v>
      </c>
      <c r="C342">
        <v>63.75</v>
      </c>
      <c r="D342">
        <v>21.75</v>
      </c>
      <c r="E342">
        <v>5.15</v>
      </c>
      <c r="F342">
        <v>1.18</v>
      </c>
      <c r="G342">
        <v>3.23</v>
      </c>
      <c r="I342">
        <v>42.5</v>
      </c>
      <c r="J342">
        <v>467.5</v>
      </c>
      <c r="K342">
        <v>180</v>
      </c>
      <c r="L342">
        <v>0.39</v>
      </c>
      <c r="N342">
        <v>0.77</v>
      </c>
      <c r="S342">
        <v>780</v>
      </c>
      <c r="AE342">
        <v>890</v>
      </c>
      <c r="BD342">
        <v>50.9</v>
      </c>
      <c r="BE342">
        <v>2.74</v>
      </c>
      <c r="BF342">
        <v>0.25</v>
      </c>
      <c r="BG342">
        <v>1.4</v>
      </c>
      <c r="BH342">
        <v>0.34</v>
      </c>
      <c r="BJ342">
        <v>55</v>
      </c>
      <c r="BZ342">
        <v>1850</v>
      </c>
      <c r="CA342">
        <v>47</v>
      </c>
    </row>
    <row r="343" spans="1:81">
      <c r="A343">
        <v>107</v>
      </c>
      <c r="B343" t="s">
        <v>280</v>
      </c>
      <c r="C343">
        <v>63.75</v>
      </c>
      <c r="D343">
        <v>21.75</v>
      </c>
      <c r="E343">
        <v>5.15</v>
      </c>
      <c r="F343">
        <v>1.18</v>
      </c>
      <c r="G343">
        <v>3.23</v>
      </c>
      <c r="I343">
        <v>42.5</v>
      </c>
      <c r="J343">
        <v>412.5</v>
      </c>
      <c r="K343">
        <v>180</v>
      </c>
      <c r="L343">
        <v>0.44</v>
      </c>
      <c r="N343">
        <v>0.8</v>
      </c>
      <c r="S343">
        <v>775</v>
      </c>
      <c r="AE343">
        <v>885</v>
      </c>
      <c r="BD343">
        <v>50.9</v>
      </c>
      <c r="BE343">
        <v>2.74</v>
      </c>
      <c r="BF343">
        <v>0.25</v>
      </c>
      <c r="BG343">
        <v>1.4</v>
      </c>
      <c r="BH343">
        <v>0.34</v>
      </c>
      <c r="BJ343">
        <v>110</v>
      </c>
      <c r="BZ343">
        <v>2000</v>
      </c>
      <c r="CA343">
        <v>45</v>
      </c>
    </row>
    <row r="344" spans="1:81">
      <c r="A344">
        <v>107</v>
      </c>
      <c r="B344" t="s">
        <v>281</v>
      </c>
      <c r="C344">
        <v>63.75</v>
      </c>
      <c r="D344">
        <v>21.75</v>
      </c>
      <c r="E344">
        <v>5.15</v>
      </c>
      <c r="F344">
        <v>1.18</v>
      </c>
      <c r="G344">
        <v>3.23</v>
      </c>
      <c r="I344">
        <v>42.5</v>
      </c>
      <c r="J344">
        <v>357.5</v>
      </c>
      <c r="K344">
        <v>180</v>
      </c>
      <c r="L344">
        <v>0.5</v>
      </c>
      <c r="N344" s="26">
        <v>0.84</v>
      </c>
      <c r="S344">
        <v>770</v>
      </c>
      <c r="AE344">
        <v>880</v>
      </c>
      <c r="BD344">
        <v>50.9</v>
      </c>
      <c r="BE344">
        <v>2.74</v>
      </c>
      <c r="BF344">
        <v>0.25</v>
      </c>
      <c r="BG344">
        <v>1.4</v>
      </c>
      <c r="BH344">
        <v>0.34</v>
      </c>
      <c r="BJ344">
        <v>165</v>
      </c>
      <c r="BZ344">
        <v>2650</v>
      </c>
      <c r="CA344">
        <v>43</v>
      </c>
    </row>
    <row r="345" spans="1:81" ht="43.2">
      <c r="A345">
        <v>115</v>
      </c>
      <c r="B345" s="5" t="s">
        <v>168</v>
      </c>
      <c r="C345" s="5">
        <v>62.28</v>
      </c>
      <c r="D345" s="5">
        <v>21.08</v>
      </c>
      <c r="E345" s="5">
        <v>5.47</v>
      </c>
      <c r="F345" s="5">
        <v>1.73</v>
      </c>
      <c r="G345" s="5">
        <v>3.96</v>
      </c>
      <c r="H345" s="5"/>
      <c r="I345" s="5">
        <v>42.5</v>
      </c>
      <c r="J345" s="5">
        <v>450</v>
      </c>
      <c r="K345" s="5">
        <v>157.5</v>
      </c>
      <c r="L345" s="5">
        <v>0.35</v>
      </c>
      <c r="N345" s="5">
        <v>0.6</v>
      </c>
      <c r="Y345" s="5">
        <v>1105.5</v>
      </c>
      <c r="AD345" s="5">
        <v>2.82</v>
      </c>
      <c r="AE345" s="5">
        <v>737</v>
      </c>
      <c r="AJ345" s="5">
        <v>2.93</v>
      </c>
      <c r="AK345" s="5">
        <v>65.5</v>
      </c>
      <c r="AL345" s="5">
        <v>20.6</v>
      </c>
      <c r="AM345" s="5">
        <v>2.23</v>
      </c>
      <c r="AN345" s="5">
        <v>4.6100000000000003</v>
      </c>
      <c r="AO345" s="5">
        <v>0</v>
      </c>
      <c r="BX345" s="5">
        <v>0.24299999999999999</v>
      </c>
      <c r="BZ345" s="5"/>
      <c r="CA345" s="5">
        <v>45.1</v>
      </c>
      <c r="CB345" s="19" t="s">
        <v>282</v>
      </c>
      <c r="CC345" t="s">
        <v>283</v>
      </c>
    </row>
    <row r="346" spans="1:81">
      <c r="A346">
        <v>115</v>
      </c>
      <c r="B346" s="5" t="s">
        <v>284</v>
      </c>
      <c r="C346" s="5">
        <v>62.28</v>
      </c>
      <c r="D346" s="5">
        <v>21.08</v>
      </c>
      <c r="E346" s="5">
        <v>5.47</v>
      </c>
      <c r="F346" s="5">
        <v>1.73</v>
      </c>
      <c r="G346" s="5">
        <v>3.96</v>
      </c>
      <c r="H346" s="5"/>
      <c r="I346" s="5">
        <v>42.5</v>
      </c>
      <c r="J346" s="5">
        <v>360</v>
      </c>
      <c r="K346" s="5">
        <v>157.5</v>
      </c>
      <c r="L346" s="5">
        <v>0.35</v>
      </c>
      <c r="N346" s="5">
        <v>0.75</v>
      </c>
      <c r="Y346" s="5">
        <v>1105.5</v>
      </c>
      <c r="AD346" s="5">
        <v>2.82</v>
      </c>
      <c r="AE346" s="5">
        <v>737</v>
      </c>
      <c r="AJ346" s="5">
        <v>2.93</v>
      </c>
      <c r="AK346" s="5">
        <v>65.5</v>
      </c>
      <c r="AL346" s="5">
        <v>20.6</v>
      </c>
      <c r="AM346" s="5">
        <v>2.23</v>
      </c>
      <c r="AN346" s="5">
        <v>4.6100000000000003</v>
      </c>
      <c r="AO346" s="5">
        <v>90</v>
      </c>
      <c r="BX346" s="5">
        <v>0.26</v>
      </c>
      <c r="BZ346" s="5"/>
      <c r="CA346" s="5">
        <v>38.799999999999997</v>
      </c>
    </row>
    <row r="347" spans="1:81">
      <c r="A347">
        <v>115</v>
      </c>
      <c r="B347" s="5" t="s">
        <v>285</v>
      </c>
      <c r="C347" s="5">
        <v>62.28</v>
      </c>
      <c r="D347" s="5">
        <v>21.08</v>
      </c>
      <c r="E347" s="5">
        <v>5.47</v>
      </c>
      <c r="F347" s="5">
        <v>1.73</v>
      </c>
      <c r="G347" s="5">
        <v>3.96</v>
      </c>
      <c r="H347" s="5"/>
      <c r="I347" s="5">
        <v>42.5</v>
      </c>
      <c r="J347" s="5">
        <v>315</v>
      </c>
      <c r="K347" s="5">
        <v>157.5</v>
      </c>
      <c r="L347" s="5">
        <v>0.35</v>
      </c>
      <c r="N347" s="5">
        <v>10.5</v>
      </c>
      <c r="Y347" s="5">
        <v>1105.5</v>
      </c>
      <c r="AD347" s="5">
        <v>2.82</v>
      </c>
      <c r="AE347" s="5">
        <v>737</v>
      </c>
      <c r="AJ347" s="5">
        <v>2.93</v>
      </c>
      <c r="AK347" s="5">
        <v>65.5</v>
      </c>
      <c r="AL347" s="5">
        <v>20.6</v>
      </c>
      <c r="AM347" s="5">
        <v>2.23</v>
      </c>
      <c r="AN347" s="5">
        <v>4.6100000000000003</v>
      </c>
      <c r="AO347" s="5">
        <v>135</v>
      </c>
      <c r="BX347" s="5">
        <v>0.27600000000000002</v>
      </c>
      <c r="BZ347" s="5"/>
      <c r="CA347" s="5">
        <v>29.8</v>
      </c>
    </row>
    <row r="348" spans="1:81">
      <c r="A348">
        <v>115</v>
      </c>
      <c r="B348" s="5" t="s">
        <v>286</v>
      </c>
      <c r="C348" s="5">
        <v>62.28</v>
      </c>
      <c r="D348" s="5">
        <v>21.08</v>
      </c>
      <c r="E348" s="5">
        <v>5.47</v>
      </c>
      <c r="F348" s="5">
        <v>1.73</v>
      </c>
      <c r="G348" s="5">
        <v>3.96</v>
      </c>
      <c r="H348" s="5"/>
      <c r="I348" s="5">
        <v>42.5</v>
      </c>
      <c r="J348" s="5">
        <v>270</v>
      </c>
      <c r="K348" s="5">
        <v>157.5</v>
      </c>
      <c r="L348" s="5">
        <v>0.35</v>
      </c>
      <c r="N348" s="5">
        <v>12.2</v>
      </c>
      <c r="Y348" s="5">
        <v>1105.5</v>
      </c>
      <c r="AD348" s="5">
        <v>2.82</v>
      </c>
      <c r="AE348" s="5">
        <v>737</v>
      </c>
      <c r="AJ348" s="5">
        <v>2.93</v>
      </c>
      <c r="AK348" s="5">
        <v>65.5</v>
      </c>
      <c r="AL348" s="5">
        <v>20.6</v>
      </c>
      <c r="AM348" s="5">
        <v>2.23</v>
      </c>
      <c r="AN348" s="5">
        <v>4.6100000000000003</v>
      </c>
      <c r="AO348" s="5">
        <v>180</v>
      </c>
      <c r="BX348" s="5">
        <v>0.56399999999999995</v>
      </c>
      <c r="BZ348" s="5"/>
      <c r="CA348" s="5">
        <v>27.3</v>
      </c>
    </row>
    <row r="349" spans="1:81" ht="57.6">
      <c r="A349">
        <v>124</v>
      </c>
      <c r="B349" t="s">
        <v>44</v>
      </c>
      <c r="C349">
        <v>63.22</v>
      </c>
      <c r="D349">
        <v>22.6</v>
      </c>
      <c r="E349">
        <v>4.12</v>
      </c>
      <c r="F349">
        <v>2.7</v>
      </c>
      <c r="G349">
        <v>3.51</v>
      </c>
      <c r="J349">
        <v>420</v>
      </c>
      <c r="K349">
        <f t="shared" ref="K349:K367" si="4">J349*L349</f>
        <v>159.6</v>
      </c>
      <c r="L349">
        <v>0.38</v>
      </c>
      <c r="N349">
        <v>0.44</v>
      </c>
      <c r="U349">
        <v>876</v>
      </c>
      <c r="AE349">
        <v>876</v>
      </c>
      <c r="BX349">
        <v>20</v>
      </c>
      <c r="BZ349" s="11">
        <v>5400</v>
      </c>
      <c r="CA349" s="11">
        <v>64.5</v>
      </c>
      <c r="CB349" s="19" t="s">
        <v>287</v>
      </c>
      <c r="CC349" t="s">
        <v>288</v>
      </c>
    </row>
    <row r="350" spans="1:81">
      <c r="A350">
        <v>124</v>
      </c>
      <c r="B350" t="s">
        <v>289</v>
      </c>
      <c r="C350">
        <v>63.22</v>
      </c>
      <c r="D350">
        <v>22.6</v>
      </c>
      <c r="E350">
        <v>4.12</v>
      </c>
      <c r="F350">
        <v>2.7</v>
      </c>
      <c r="G350">
        <v>3.51</v>
      </c>
      <c r="J350">
        <v>409.5</v>
      </c>
      <c r="K350">
        <f t="shared" si="4"/>
        <v>155.61000000000001</v>
      </c>
      <c r="L350">
        <v>0.38</v>
      </c>
      <c r="N350">
        <v>0.48</v>
      </c>
      <c r="U350">
        <v>869</v>
      </c>
      <c r="AE350">
        <v>869</v>
      </c>
      <c r="BK350">
        <v>0.49</v>
      </c>
      <c r="BL350">
        <v>94.3</v>
      </c>
      <c r="BM350">
        <v>1.1000000000000001</v>
      </c>
      <c r="BN350">
        <v>0.87</v>
      </c>
      <c r="BO350">
        <v>0.7</v>
      </c>
      <c r="BQ350">
        <v>10.5</v>
      </c>
      <c r="BX350">
        <v>15.8</v>
      </c>
      <c r="BZ350" s="11">
        <v>3200</v>
      </c>
      <c r="CA350" s="11">
        <v>71.5</v>
      </c>
    </row>
    <row r="351" spans="1:81">
      <c r="A351">
        <v>124</v>
      </c>
      <c r="B351" t="s">
        <v>290</v>
      </c>
      <c r="C351">
        <v>63.22</v>
      </c>
      <c r="D351">
        <v>22.6</v>
      </c>
      <c r="E351">
        <v>4.12</v>
      </c>
      <c r="F351">
        <v>2.7</v>
      </c>
      <c r="G351">
        <v>3.51</v>
      </c>
      <c r="J351">
        <v>399</v>
      </c>
      <c r="K351">
        <f t="shared" si="4"/>
        <v>151.62</v>
      </c>
      <c r="L351">
        <v>0.38</v>
      </c>
      <c r="N351">
        <v>0.51</v>
      </c>
      <c r="U351">
        <v>868</v>
      </c>
      <c r="AE351">
        <v>868</v>
      </c>
      <c r="BK351">
        <v>0.49</v>
      </c>
      <c r="BL351">
        <v>94.3</v>
      </c>
      <c r="BM351">
        <v>1.1000000000000001</v>
      </c>
      <c r="BN351">
        <v>0.87</v>
      </c>
      <c r="BO351">
        <v>0.7</v>
      </c>
      <c r="BQ351">
        <v>21</v>
      </c>
      <c r="BX351">
        <v>9</v>
      </c>
      <c r="BZ351" s="11">
        <v>2200</v>
      </c>
      <c r="CA351" s="11">
        <v>73.5</v>
      </c>
    </row>
    <row r="352" spans="1:81">
      <c r="A352">
        <v>124</v>
      </c>
      <c r="B352" t="s">
        <v>291</v>
      </c>
      <c r="C352">
        <v>63.22</v>
      </c>
      <c r="D352">
        <v>22.6</v>
      </c>
      <c r="E352">
        <v>4.12</v>
      </c>
      <c r="F352">
        <v>2.7</v>
      </c>
      <c r="G352">
        <v>3.51</v>
      </c>
      <c r="J352">
        <v>388.5</v>
      </c>
      <c r="K352">
        <f t="shared" si="4"/>
        <v>147.63</v>
      </c>
      <c r="L352">
        <v>0.38</v>
      </c>
      <c r="N352">
        <v>0.54</v>
      </c>
      <c r="U352">
        <v>865</v>
      </c>
      <c r="AE352">
        <v>865</v>
      </c>
      <c r="BK352">
        <v>0.49</v>
      </c>
      <c r="BL352">
        <v>94.3</v>
      </c>
      <c r="BM352">
        <v>1.1000000000000001</v>
      </c>
      <c r="BN352">
        <v>0.87</v>
      </c>
      <c r="BO352">
        <v>0.7</v>
      </c>
      <c r="BQ352">
        <v>31.5</v>
      </c>
      <c r="BX352">
        <v>8</v>
      </c>
      <c r="BZ352" s="11">
        <v>1500</v>
      </c>
      <c r="CA352" s="11">
        <v>76</v>
      </c>
    </row>
    <row r="353" spans="1:81">
      <c r="A353">
        <v>124</v>
      </c>
      <c r="B353" t="s">
        <v>292</v>
      </c>
      <c r="C353">
        <v>63.22</v>
      </c>
      <c r="D353">
        <v>22.6</v>
      </c>
      <c r="E353">
        <v>4.12</v>
      </c>
      <c r="F353">
        <v>2.7</v>
      </c>
      <c r="G353">
        <v>3.51</v>
      </c>
      <c r="J353">
        <v>378</v>
      </c>
      <c r="K353">
        <f t="shared" si="4"/>
        <v>143.64000000000001</v>
      </c>
      <c r="L353">
        <v>0.38</v>
      </c>
      <c r="N353">
        <v>0.56000000000000005</v>
      </c>
      <c r="U353">
        <v>869</v>
      </c>
      <c r="AE353">
        <v>869</v>
      </c>
      <c r="BK353">
        <v>0.49</v>
      </c>
      <c r="BL353">
        <v>94.3</v>
      </c>
      <c r="BM353">
        <v>1.1000000000000001</v>
      </c>
      <c r="BN353">
        <v>0.87</v>
      </c>
      <c r="BO353">
        <v>0.7</v>
      </c>
      <c r="BQ353">
        <v>42</v>
      </c>
      <c r="BX353">
        <v>7</v>
      </c>
      <c r="BZ353" s="11">
        <v>1100</v>
      </c>
      <c r="CA353" s="11">
        <v>78</v>
      </c>
    </row>
    <row r="354" spans="1:81">
      <c r="A354">
        <v>124</v>
      </c>
      <c r="B354" t="s">
        <v>293</v>
      </c>
      <c r="C354">
        <v>63.22</v>
      </c>
      <c r="D354">
        <v>22.6</v>
      </c>
      <c r="E354">
        <v>4.12</v>
      </c>
      <c r="F354">
        <v>2.7</v>
      </c>
      <c r="G354">
        <v>3.51</v>
      </c>
      <c r="J354">
        <v>388.5</v>
      </c>
      <c r="K354">
        <f t="shared" si="4"/>
        <v>147.63</v>
      </c>
      <c r="L354">
        <v>0.38</v>
      </c>
      <c r="N354">
        <v>0.4</v>
      </c>
      <c r="U354">
        <v>871</v>
      </c>
      <c r="AE354">
        <v>871</v>
      </c>
      <c r="AJ354">
        <v>2</v>
      </c>
      <c r="AK354">
        <v>58.8</v>
      </c>
      <c r="AL354">
        <v>32.17</v>
      </c>
      <c r="AM354">
        <v>0.7</v>
      </c>
      <c r="AN354">
        <v>3.83</v>
      </c>
      <c r="AO354">
        <v>31.5</v>
      </c>
      <c r="BX354">
        <v>24</v>
      </c>
      <c r="BZ354" s="11">
        <v>4600</v>
      </c>
      <c r="CA354" s="11">
        <v>65</v>
      </c>
    </row>
    <row r="355" spans="1:81">
      <c r="A355">
        <v>124</v>
      </c>
      <c r="B355" t="s">
        <v>294</v>
      </c>
      <c r="C355">
        <v>63.22</v>
      </c>
      <c r="D355">
        <v>22.6</v>
      </c>
      <c r="E355">
        <v>4.12</v>
      </c>
      <c r="F355">
        <v>2.7</v>
      </c>
      <c r="G355">
        <v>3.51</v>
      </c>
      <c r="J355">
        <v>357</v>
      </c>
      <c r="K355">
        <f t="shared" si="4"/>
        <v>135.66</v>
      </c>
      <c r="L355">
        <v>0.38</v>
      </c>
      <c r="N355">
        <v>0.33</v>
      </c>
      <c r="U355">
        <v>866</v>
      </c>
      <c r="AE355">
        <v>866</v>
      </c>
      <c r="AJ355">
        <v>2</v>
      </c>
      <c r="AK355">
        <v>58.8</v>
      </c>
      <c r="AL355">
        <v>32.17</v>
      </c>
      <c r="AM355">
        <v>0.7</v>
      </c>
      <c r="AN355">
        <v>3.83</v>
      </c>
      <c r="AO355">
        <v>63</v>
      </c>
      <c r="BX355">
        <v>25</v>
      </c>
      <c r="BZ355" s="11">
        <v>4550</v>
      </c>
      <c r="CA355" s="11">
        <v>63</v>
      </c>
    </row>
    <row r="356" spans="1:81">
      <c r="A356">
        <v>124</v>
      </c>
      <c r="B356" t="s">
        <v>295</v>
      </c>
      <c r="C356">
        <v>63.22</v>
      </c>
      <c r="D356">
        <v>22.6</v>
      </c>
      <c r="E356">
        <v>4.12</v>
      </c>
      <c r="F356">
        <v>2.7</v>
      </c>
      <c r="G356">
        <v>3.51</v>
      </c>
      <c r="J356">
        <v>357</v>
      </c>
      <c r="K356">
        <f t="shared" si="4"/>
        <v>135.66</v>
      </c>
      <c r="L356">
        <v>0.38</v>
      </c>
      <c r="N356">
        <v>0.39</v>
      </c>
      <c r="U356">
        <v>865</v>
      </c>
      <c r="AE356">
        <v>865</v>
      </c>
      <c r="AJ356">
        <v>0.73</v>
      </c>
      <c r="AK356">
        <v>58.7</v>
      </c>
      <c r="AL356">
        <v>31.4</v>
      </c>
      <c r="AM356">
        <v>0.7</v>
      </c>
      <c r="AN356">
        <v>3.7</v>
      </c>
      <c r="AO356">
        <v>63</v>
      </c>
      <c r="BX356">
        <v>24</v>
      </c>
      <c r="BZ356" s="11">
        <v>4300</v>
      </c>
      <c r="CA356" s="11">
        <v>80</v>
      </c>
    </row>
    <row r="357" spans="1:81">
      <c r="A357">
        <v>124</v>
      </c>
      <c r="B357" t="s">
        <v>141</v>
      </c>
      <c r="C357">
        <v>63.22</v>
      </c>
      <c r="D357">
        <v>22.6</v>
      </c>
      <c r="E357">
        <v>4.12</v>
      </c>
      <c r="F357">
        <v>2.7</v>
      </c>
      <c r="G357">
        <v>3.51</v>
      </c>
      <c r="J357">
        <v>294</v>
      </c>
      <c r="K357">
        <f t="shared" si="4"/>
        <v>111.72</v>
      </c>
      <c r="L357">
        <v>0.38</v>
      </c>
      <c r="N357">
        <v>0.3</v>
      </c>
      <c r="U357">
        <v>855</v>
      </c>
      <c r="AE357">
        <v>855</v>
      </c>
      <c r="AJ357">
        <v>0.73</v>
      </c>
      <c r="AK357">
        <v>58.7</v>
      </c>
      <c r="AL357">
        <v>31.4</v>
      </c>
      <c r="AM357">
        <v>0.7</v>
      </c>
      <c r="AN357">
        <v>3.7</v>
      </c>
      <c r="AO357">
        <v>126</v>
      </c>
      <c r="BX357">
        <v>26.5</v>
      </c>
      <c r="BZ357" s="11">
        <v>4350</v>
      </c>
      <c r="CA357" s="11">
        <v>65</v>
      </c>
    </row>
    <row r="358" spans="1:81">
      <c r="A358">
        <v>124</v>
      </c>
      <c r="B358" t="s">
        <v>296</v>
      </c>
      <c r="C358">
        <v>63.22</v>
      </c>
      <c r="D358">
        <v>22.6</v>
      </c>
      <c r="E358">
        <v>4.12</v>
      </c>
      <c r="F358">
        <v>2.7</v>
      </c>
      <c r="G358">
        <v>3.51</v>
      </c>
      <c r="J358">
        <v>346.5</v>
      </c>
      <c r="K358">
        <f t="shared" si="4"/>
        <v>131.66999999999999</v>
      </c>
      <c r="L358">
        <v>0.38</v>
      </c>
      <c r="N358">
        <v>0.4</v>
      </c>
      <c r="U358">
        <v>864</v>
      </c>
      <c r="AE358">
        <v>864</v>
      </c>
      <c r="AJ358">
        <v>0.73</v>
      </c>
      <c r="AK358">
        <v>58.7</v>
      </c>
      <c r="AL358">
        <v>31.4</v>
      </c>
      <c r="AM358">
        <v>0.7</v>
      </c>
      <c r="AN358">
        <v>3.7</v>
      </c>
      <c r="AO358">
        <v>63</v>
      </c>
      <c r="BK358">
        <v>0.49</v>
      </c>
      <c r="BL358">
        <v>94.3</v>
      </c>
      <c r="BM358">
        <v>1.1000000000000001</v>
      </c>
      <c r="BN358">
        <v>0.87</v>
      </c>
      <c r="BO358">
        <v>0.7</v>
      </c>
      <c r="BQ358">
        <v>10.5</v>
      </c>
      <c r="BX358">
        <v>16</v>
      </c>
      <c r="BZ358" s="11">
        <v>3900</v>
      </c>
      <c r="CA358" s="11">
        <v>61</v>
      </c>
    </row>
    <row r="359" spans="1:81">
      <c r="A359">
        <v>124</v>
      </c>
      <c r="B359" t="s">
        <v>297</v>
      </c>
      <c r="C359">
        <v>63.22</v>
      </c>
      <c r="D359">
        <v>22.6</v>
      </c>
      <c r="E359">
        <v>4.12</v>
      </c>
      <c r="F359">
        <v>2.7</v>
      </c>
      <c r="G359">
        <v>3.51</v>
      </c>
      <c r="J359">
        <v>336</v>
      </c>
      <c r="K359">
        <f t="shared" si="4"/>
        <v>127.68</v>
      </c>
      <c r="L359">
        <v>0.38</v>
      </c>
      <c r="N359">
        <v>0.42</v>
      </c>
      <c r="U359">
        <v>861</v>
      </c>
      <c r="AE359">
        <v>861</v>
      </c>
      <c r="AJ359">
        <v>0.73</v>
      </c>
      <c r="AK359">
        <v>58.7</v>
      </c>
      <c r="AL359">
        <v>31.4</v>
      </c>
      <c r="AM359">
        <v>0.7</v>
      </c>
      <c r="AN359">
        <v>3.7</v>
      </c>
      <c r="AO359">
        <v>63</v>
      </c>
      <c r="BK359">
        <v>0.49</v>
      </c>
      <c r="BL359">
        <v>94.3</v>
      </c>
      <c r="BM359">
        <v>1.1000000000000001</v>
      </c>
      <c r="BN359">
        <v>0.87</v>
      </c>
      <c r="BO359">
        <v>0.7</v>
      </c>
      <c r="BQ359">
        <v>21</v>
      </c>
      <c r="BX359">
        <v>12</v>
      </c>
      <c r="BZ359" s="11">
        <v>2300</v>
      </c>
      <c r="CA359" s="11">
        <v>73</v>
      </c>
    </row>
    <row r="360" spans="1:81">
      <c r="A360">
        <v>124</v>
      </c>
      <c r="B360" t="s">
        <v>298</v>
      </c>
      <c r="C360">
        <v>63.22</v>
      </c>
      <c r="D360">
        <v>22.6</v>
      </c>
      <c r="E360">
        <v>4.12</v>
      </c>
      <c r="F360">
        <v>2.7</v>
      </c>
      <c r="G360">
        <v>3.51</v>
      </c>
      <c r="J360">
        <v>325.5</v>
      </c>
      <c r="K360">
        <f t="shared" si="4"/>
        <v>123.69</v>
      </c>
      <c r="L360">
        <v>0.38</v>
      </c>
      <c r="N360">
        <v>0.45</v>
      </c>
      <c r="U360">
        <v>860</v>
      </c>
      <c r="AE360">
        <v>860</v>
      </c>
      <c r="AJ360">
        <v>0.73</v>
      </c>
      <c r="AK360">
        <v>58.7</v>
      </c>
      <c r="AL360">
        <v>31.4</v>
      </c>
      <c r="AM360">
        <v>0.7</v>
      </c>
      <c r="AN360">
        <v>3.7</v>
      </c>
      <c r="AO360">
        <v>63</v>
      </c>
      <c r="BK360">
        <v>0.49</v>
      </c>
      <c r="BL360">
        <v>94.3</v>
      </c>
      <c r="BM360">
        <v>1.1000000000000001</v>
      </c>
      <c r="BN360">
        <v>0.87</v>
      </c>
      <c r="BO360">
        <v>0.7</v>
      </c>
      <c r="BQ360">
        <v>31.5</v>
      </c>
      <c r="BX360">
        <v>13</v>
      </c>
      <c r="BZ360" s="11">
        <v>1600</v>
      </c>
      <c r="CA360" s="11">
        <v>71</v>
      </c>
    </row>
    <row r="361" spans="1:81">
      <c r="A361">
        <v>124</v>
      </c>
      <c r="B361" t="s">
        <v>299</v>
      </c>
      <c r="C361">
        <v>63.22</v>
      </c>
      <c r="D361">
        <v>22.6</v>
      </c>
      <c r="E361">
        <v>4.12</v>
      </c>
      <c r="F361">
        <v>2.7</v>
      </c>
      <c r="G361">
        <v>3.51</v>
      </c>
      <c r="J361">
        <v>283.5</v>
      </c>
      <c r="K361">
        <f t="shared" si="4"/>
        <v>107.73</v>
      </c>
      <c r="L361">
        <v>0.38</v>
      </c>
      <c r="N361">
        <v>0.32</v>
      </c>
      <c r="U361">
        <v>853</v>
      </c>
      <c r="AE361">
        <v>853</v>
      </c>
      <c r="AJ361">
        <v>0.73</v>
      </c>
      <c r="AK361">
        <v>58.7</v>
      </c>
      <c r="AL361">
        <v>31.4</v>
      </c>
      <c r="AM361">
        <v>0.7</v>
      </c>
      <c r="AN361">
        <v>3.7</v>
      </c>
      <c r="AO361">
        <v>126</v>
      </c>
      <c r="BK361">
        <v>0.49</v>
      </c>
      <c r="BL361">
        <v>94.3</v>
      </c>
      <c r="BM361">
        <v>1.1000000000000001</v>
      </c>
      <c r="BN361">
        <v>0.87</v>
      </c>
      <c r="BO361">
        <v>0.7</v>
      </c>
      <c r="BQ361">
        <v>10.5</v>
      </c>
      <c r="BX361">
        <v>20</v>
      </c>
      <c r="BZ361" s="11">
        <v>3700</v>
      </c>
      <c r="CA361" s="11">
        <v>60</v>
      </c>
    </row>
    <row r="362" spans="1:81">
      <c r="A362">
        <v>124</v>
      </c>
      <c r="B362" t="s">
        <v>300</v>
      </c>
      <c r="C362">
        <v>63.22</v>
      </c>
      <c r="D362">
        <v>22.6</v>
      </c>
      <c r="E362">
        <v>4.12</v>
      </c>
      <c r="F362">
        <v>2.7</v>
      </c>
      <c r="G362">
        <v>3.51</v>
      </c>
      <c r="J362">
        <v>273</v>
      </c>
      <c r="K362">
        <f t="shared" si="4"/>
        <v>103.74</v>
      </c>
      <c r="L362">
        <v>0.38</v>
      </c>
      <c r="N362">
        <v>0.33</v>
      </c>
      <c r="U362">
        <v>851</v>
      </c>
      <c r="AE362">
        <v>851</v>
      </c>
      <c r="AJ362">
        <v>0.73</v>
      </c>
      <c r="AK362">
        <v>58.7</v>
      </c>
      <c r="AL362">
        <v>31.4</v>
      </c>
      <c r="AM362">
        <v>0.7</v>
      </c>
      <c r="AN362">
        <v>3.7</v>
      </c>
      <c r="AO362">
        <v>126</v>
      </c>
      <c r="BK362">
        <v>0.49</v>
      </c>
      <c r="BL362">
        <v>94.3</v>
      </c>
      <c r="BM362">
        <v>1.1000000000000001</v>
      </c>
      <c r="BN362">
        <v>0.87</v>
      </c>
      <c r="BO362">
        <v>0.7</v>
      </c>
      <c r="BQ362">
        <v>21</v>
      </c>
      <c r="BX362">
        <v>12.5</v>
      </c>
      <c r="BZ362" s="11">
        <v>3650</v>
      </c>
      <c r="CA362" s="11">
        <v>62</v>
      </c>
    </row>
    <row r="363" spans="1:81">
      <c r="A363">
        <v>124</v>
      </c>
      <c r="B363" t="s">
        <v>301</v>
      </c>
      <c r="C363">
        <v>63.22</v>
      </c>
      <c r="D363">
        <v>22.6</v>
      </c>
      <c r="E363">
        <v>4.12</v>
      </c>
      <c r="F363">
        <v>2.7</v>
      </c>
      <c r="G363">
        <v>3.51</v>
      </c>
      <c r="J363">
        <v>262.5</v>
      </c>
      <c r="K363">
        <f t="shared" si="4"/>
        <v>99.75</v>
      </c>
      <c r="L363">
        <v>0.38</v>
      </c>
      <c r="N363">
        <v>0.34</v>
      </c>
      <c r="U363">
        <v>849</v>
      </c>
      <c r="AE363">
        <v>849</v>
      </c>
      <c r="AJ363">
        <v>0.73</v>
      </c>
      <c r="AK363">
        <v>58.7</v>
      </c>
      <c r="AL363">
        <v>31.4</v>
      </c>
      <c r="AM363">
        <v>0.7</v>
      </c>
      <c r="AN363">
        <v>3.7</v>
      </c>
      <c r="AO363">
        <v>126</v>
      </c>
      <c r="BK363">
        <v>0.49</v>
      </c>
      <c r="BL363">
        <v>94.3</v>
      </c>
      <c r="BM363">
        <v>1.1000000000000001</v>
      </c>
      <c r="BN363">
        <v>0.87</v>
      </c>
      <c r="BO363">
        <v>0.7</v>
      </c>
      <c r="BQ363">
        <v>31.5</v>
      </c>
      <c r="BX363">
        <v>15</v>
      </c>
      <c r="BZ363" s="11">
        <v>3600</v>
      </c>
      <c r="CA363" s="11">
        <v>59</v>
      </c>
    </row>
    <row r="364" spans="1:81">
      <c r="A364">
        <v>124</v>
      </c>
      <c r="B364" t="s">
        <v>302</v>
      </c>
      <c r="C364">
        <v>63.22</v>
      </c>
      <c r="D364">
        <v>22.6</v>
      </c>
      <c r="E364">
        <v>4.12</v>
      </c>
      <c r="F364">
        <v>2.7</v>
      </c>
      <c r="G364">
        <v>3.51</v>
      </c>
      <c r="J364">
        <v>325.5</v>
      </c>
      <c r="K364">
        <f t="shared" si="4"/>
        <v>123.69</v>
      </c>
      <c r="L364">
        <v>0.38</v>
      </c>
      <c r="N364">
        <v>0.32</v>
      </c>
      <c r="U364">
        <v>861</v>
      </c>
      <c r="AE364">
        <v>861</v>
      </c>
      <c r="AJ364">
        <v>0.73</v>
      </c>
      <c r="AK364">
        <v>58.7</v>
      </c>
      <c r="AL364">
        <v>31.4</v>
      </c>
      <c r="AM364">
        <v>0.7</v>
      </c>
      <c r="AN364">
        <v>3.7</v>
      </c>
      <c r="AO364">
        <v>94.5</v>
      </c>
      <c r="BX364">
        <v>20</v>
      </c>
      <c r="BZ364" s="11">
        <v>5300</v>
      </c>
      <c r="CA364" s="11">
        <v>60</v>
      </c>
    </row>
    <row r="365" spans="1:81">
      <c r="A365">
        <v>124</v>
      </c>
      <c r="B365" t="s">
        <v>303</v>
      </c>
      <c r="C365">
        <v>63.22</v>
      </c>
      <c r="D365">
        <v>22.6</v>
      </c>
      <c r="E365">
        <v>4.12</v>
      </c>
      <c r="F365">
        <v>2.7</v>
      </c>
      <c r="G365">
        <v>3.51</v>
      </c>
      <c r="J365">
        <v>294</v>
      </c>
      <c r="K365">
        <f t="shared" si="4"/>
        <v>111.72</v>
      </c>
      <c r="L365">
        <v>0.38</v>
      </c>
      <c r="N365">
        <v>0.28000000000000003</v>
      </c>
      <c r="U365">
        <v>856</v>
      </c>
      <c r="AE365">
        <v>856</v>
      </c>
      <c r="AJ365">
        <v>0.73</v>
      </c>
      <c r="AK365">
        <v>58.7</v>
      </c>
      <c r="AL365">
        <v>31.4</v>
      </c>
      <c r="AM365">
        <v>0.7</v>
      </c>
      <c r="AN365">
        <v>3.7</v>
      </c>
      <c r="AO365">
        <v>126</v>
      </c>
      <c r="BX365">
        <v>26</v>
      </c>
      <c r="BZ365" s="11">
        <v>3050</v>
      </c>
      <c r="CA365" s="11">
        <v>58.5</v>
      </c>
    </row>
    <row r="366" spans="1:81">
      <c r="A366">
        <v>124</v>
      </c>
      <c r="B366" t="s">
        <v>304</v>
      </c>
      <c r="C366">
        <v>63.22</v>
      </c>
      <c r="D366">
        <v>22.6</v>
      </c>
      <c r="E366">
        <v>4.12</v>
      </c>
      <c r="F366">
        <v>2.7</v>
      </c>
      <c r="G366">
        <v>3.51</v>
      </c>
      <c r="J366">
        <v>262.5</v>
      </c>
      <c r="K366">
        <f t="shared" si="4"/>
        <v>99.75</v>
      </c>
      <c r="L366">
        <v>0.38</v>
      </c>
      <c r="N366">
        <v>0.26</v>
      </c>
      <c r="U366">
        <v>851</v>
      </c>
      <c r="AE366">
        <v>851</v>
      </c>
      <c r="AJ366">
        <v>0.73</v>
      </c>
      <c r="AK366">
        <v>58.7</v>
      </c>
      <c r="AL366">
        <v>31.4</v>
      </c>
      <c r="AM366">
        <v>0.7</v>
      </c>
      <c r="AN366">
        <v>3.7</v>
      </c>
      <c r="AO366">
        <v>157.5</v>
      </c>
      <c r="BX366">
        <v>25</v>
      </c>
      <c r="BZ366" s="11">
        <v>6200</v>
      </c>
      <c r="CA366" s="11">
        <v>50</v>
      </c>
    </row>
    <row r="367" spans="1:81">
      <c r="A367">
        <v>124</v>
      </c>
      <c r="B367" t="s">
        <v>305</v>
      </c>
      <c r="C367">
        <v>63.22</v>
      </c>
      <c r="D367">
        <v>22.6</v>
      </c>
      <c r="E367">
        <v>4.12</v>
      </c>
      <c r="F367">
        <v>2.7</v>
      </c>
      <c r="G367">
        <v>3.51</v>
      </c>
      <c r="J367">
        <v>231</v>
      </c>
      <c r="K367">
        <f t="shared" si="4"/>
        <v>87.78</v>
      </c>
      <c r="L367">
        <v>0.38</v>
      </c>
      <c r="N367">
        <v>0.22</v>
      </c>
      <c r="U367">
        <v>846</v>
      </c>
      <c r="AE367">
        <v>846</v>
      </c>
      <c r="AJ367">
        <v>0.73</v>
      </c>
      <c r="AK367">
        <v>58.7</v>
      </c>
      <c r="AL367">
        <v>31.4</v>
      </c>
      <c r="AM367">
        <v>0.7</v>
      </c>
      <c r="AN367">
        <v>3.7</v>
      </c>
      <c r="AO367">
        <v>189</v>
      </c>
      <c r="BX367">
        <v>27</v>
      </c>
      <c r="BZ367" s="11">
        <v>5000</v>
      </c>
      <c r="CA367" s="11">
        <v>48</v>
      </c>
    </row>
    <row r="368" spans="1:81" ht="57.6">
      <c r="A368" s="5">
        <v>126</v>
      </c>
      <c r="B368" s="5" t="s">
        <v>148</v>
      </c>
      <c r="C368" s="5">
        <v>62.58</v>
      </c>
      <c r="D368" s="5">
        <v>20.25</v>
      </c>
      <c r="E368" s="5">
        <v>5.31</v>
      </c>
      <c r="F368" s="5">
        <v>2.82</v>
      </c>
      <c r="G368" s="5">
        <v>4.04</v>
      </c>
      <c r="H368" s="5">
        <v>3260</v>
      </c>
      <c r="I368" s="5">
        <v>42.5</v>
      </c>
      <c r="J368" s="5">
        <v>400</v>
      </c>
      <c r="K368" s="5">
        <v>176</v>
      </c>
      <c r="L368" s="5">
        <v>0.44</v>
      </c>
      <c r="N368" s="5"/>
      <c r="U368" s="5"/>
      <c r="Z368" s="5">
        <v>857</v>
      </c>
      <c r="AE368" s="5">
        <v>727</v>
      </c>
      <c r="AH368" s="5">
        <v>235</v>
      </c>
      <c r="BQ368">
        <v>0</v>
      </c>
      <c r="BZ368" s="5">
        <v>3520</v>
      </c>
      <c r="CA368" s="5">
        <v>60</v>
      </c>
      <c r="CB368" s="19" t="s">
        <v>306</v>
      </c>
      <c r="CC368" t="s">
        <v>307</v>
      </c>
    </row>
    <row r="369" spans="1:81">
      <c r="A369" s="5">
        <v>126</v>
      </c>
      <c r="B369" s="5" t="s">
        <v>154</v>
      </c>
      <c r="C369" s="5">
        <v>62.58</v>
      </c>
      <c r="D369" s="5">
        <v>20.25</v>
      </c>
      <c r="E369" s="5">
        <v>5.31</v>
      </c>
      <c r="F369" s="5">
        <v>2.82</v>
      </c>
      <c r="G369" s="5">
        <v>4.04</v>
      </c>
      <c r="H369" s="5">
        <v>3260</v>
      </c>
      <c r="I369" s="5">
        <v>42.5</v>
      </c>
      <c r="J369" s="5">
        <v>380</v>
      </c>
      <c r="K369" s="5">
        <v>176</v>
      </c>
      <c r="L369" s="5">
        <v>0.44</v>
      </c>
      <c r="N369" s="5">
        <v>1.42</v>
      </c>
      <c r="U369" s="5"/>
      <c r="Z369" s="5">
        <v>853</v>
      </c>
      <c r="AE369" s="5">
        <v>724</v>
      </c>
      <c r="AH369" s="5">
        <v>234</v>
      </c>
      <c r="BK369" s="5">
        <v>0.45</v>
      </c>
      <c r="BL369" s="5">
        <v>90.36</v>
      </c>
      <c r="BM369" s="5">
        <v>0.71</v>
      </c>
      <c r="BN369" s="5"/>
      <c r="BO369" s="5">
        <v>1.31</v>
      </c>
      <c r="BQ369">
        <v>20</v>
      </c>
      <c r="BZ369" s="5">
        <v>2000</v>
      </c>
      <c r="CA369" s="5">
        <v>56</v>
      </c>
    </row>
    <row r="370" spans="1:81">
      <c r="A370" s="5">
        <v>126</v>
      </c>
      <c r="B370" s="5" t="s">
        <v>155</v>
      </c>
      <c r="C370" s="5">
        <v>62.58</v>
      </c>
      <c r="D370" s="5">
        <v>20.25</v>
      </c>
      <c r="E370" s="5">
        <v>5.31</v>
      </c>
      <c r="F370" s="5">
        <v>2.82</v>
      </c>
      <c r="G370" s="5">
        <v>4.04</v>
      </c>
      <c r="H370" s="5">
        <v>3260</v>
      </c>
      <c r="I370" s="5">
        <v>42.5</v>
      </c>
      <c r="J370" s="5">
        <v>360</v>
      </c>
      <c r="K370" s="5">
        <v>176</v>
      </c>
      <c r="L370" s="5">
        <v>0.44</v>
      </c>
      <c r="N370" s="5">
        <v>1.67</v>
      </c>
      <c r="U370" s="5"/>
      <c r="Z370" s="5">
        <v>849</v>
      </c>
      <c r="AE370" s="5">
        <v>721</v>
      </c>
      <c r="AH370" s="5">
        <v>233</v>
      </c>
      <c r="BK370" s="5">
        <v>0.45</v>
      </c>
      <c r="BL370" s="5">
        <v>90.36</v>
      </c>
      <c r="BM370" s="5">
        <v>0.71</v>
      </c>
      <c r="BN370" s="5"/>
      <c r="BO370" s="5">
        <v>1.31</v>
      </c>
      <c r="BQ370">
        <v>40</v>
      </c>
      <c r="BZ370" s="5">
        <v>1700</v>
      </c>
      <c r="CA370" s="5">
        <v>61.5</v>
      </c>
    </row>
    <row r="371" spans="1:81">
      <c r="A371" s="5">
        <v>126</v>
      </c>
      <c r="B371" s="5" t="s">
        <v>156</v>
      </c>
      <c r="C371" s="5">
        <v>62.58</v>
      </c>
      <c r="D371" s="5">
        <v>20.25</v>
      </c>
      <c r="E371" s="5">
        <v>5.31</v>
      </c>
      <c r="F371" s="5">
        <v>2.82</v>
      </c>
      <c r="G371" s="5">
        <v>4.04</v>
      </c>
      <c r="H371" s="5">
        <v>3260</v>
      </c>
      <c r="I371" s="5">
        <v>42.5</v>
      </c>
      <c r="J371" s="5">
        <v>340</v>
      </c>
      <c r="K371" s="5">
        <v>176</v>
      </c>
      <c r="L371" s="5">
        <v>0.44</v>
      </c>
      <c r="N371" s="5">
        <v>1.94</v>
      </c>
      <c r="U371" s="5"/>
      <c r="Z371" s="5">
        <v>845</v>
      </c>
      <c r="AE371" s="5">
        <v>717</v>
      </c>
      <c r="AH371" s="5">
        <v>232</v>
      </c>
      <c r="BK371" s="5">
        <v>0.45</v>
      </c>
      <c r="BL371" s="5">
        <v>90.36</v>
      </c>
      <c r="BM371" s="5">
        <v>0.71</v>
      </c>
      <c r="BN371" s="5"/>
      <c r="BO371" s="5">
        <v>1.31</v>
      </c>
      <c r="BQ371">
        <v>60</v>
      </c>
      <c r="BZ371" s="5">
        <v>950</v>
      </c>
      <c r="CA371" s="5">
        <v>62.5</v>
      </c>
    </row>
    <row r="372" spans="1:81">
      <c r="A372" s="5">
        <v>126</v>
      </c>
      <c r="B372" s="5" t="s">
        <v>148</v>
      </c>
      <c r="C372" s="5">
        <v>62.58</v>
      </c>
      <c r="D372" s="5">
        <v>20.25</v>
      </c>
      <c r="E372" s="5">
        <v>5.31</v>
      </c>
      <c r="F372" s="5">
        <v>2.82</v>
      </c>
      <c r="G372" s="5">
        <v>4.04</v>
      </c>
      <c r="H372" s="5">
        <v>3260</v>
      </c>
      <c r="I372" s="5">
        <v>42.5</v>
      </c>
      <c r="J372" s="5">
        <v>400</v>
      </c>
      <c r="K372" s="5">
        <v>176</v>
      </c>
      <c r="L372" s="5">
        <v>0.44</v>
      </c>
      <c r="N372" s="5"/>
      <c r="U372" s="5"/>
      <c r="Z372" s="5">
        <v>857</v>
      </c>
      <c r="AE372" s="5">
        <v>727</v>
      </c>
      <c r="AH372" s="5">
        <v>235</v>
      </c>
      <c r="BQ372">
        <v>0</v>
      </c>
      <c r="BZ372" s="5">
        <v>4850</v>
      </c>
      <c r="CA372" s="5">
        <v>46</v>
      </c>
    </row>
    <row r="373" spans="1:81">
      <c r="A373" s="5">
        <v>126</v>
      </c>
      <c r="B373" s="5" t="s">
        <v>154</v>
      </c>
      <c r="C373" s="5">
        <v>62.58</v>
      </c>
      <c r="D373" s="5">
        <v>20.25</v>
      </c>
      <c r="E373" s="5">
        <v>5.31</v>
      </c>
      <c r="F373" s="5">
        <v>2.82</v>
      </c>
      <c r="G373" s="5">
        <v>4.04</v>
      </c>
      <c r="H373" s="5">
        <v>3260</v>
      </c>
      <c r="I373" s="5">
        <v>42.5</v>
      </c>
      <c r="J373" s="5">
        <v>380</v>
      </c>
      <c r="K373" s="5">
        <v>176</v>
      </c>
      <c r="L373" s="5">
        <v>0.44</v>
      </c>
      <c r="N373" s="5">
        <v>1.42</v>
      </c>
      <c r="U373" s="5"/>
      <c r="Z373" s="5">
        <v>853</v>
      </c>
      <c r="AE373" s="5">
        <v>724</v>
      </c>
      <c r="AH373" s="5">
        <v>234</v>
      </c>
      <c r="BK373" s="5">
        <v>0.45</v>
      </c>
      <c r="BL373" s="5">
        <v>90.36</v>
      </c>
      <c r="BM373" s="5">
        <v>0.71</v>
      </c>
      <c r="BN373" s="5"/>
      <c r="BO373" s="5">
        <v>1.31</v>
      </c>
      <c r="BQ373">
        <v>20</v>
      </c>
      <c r="BZ373" s="5">
        <v>2650</v>
      </c>
      <c r="CA373" s="5">
        <v>50</v>
      </c>
    </row>
    <row r="374" spans="1:81">
      <c r="A374" s="5">
        <v>126</v>
      </c>
      <c r="B374" s="5" t="s">
        <v>155</v>
      </c>
      <c r="C374" s="5">
        <v>62.58</v>
      </c>
      <c r="D374" s="5">
        <v>20.25</v>
      </c>
      <c r="E374" s="5">
        <v>5.31</v>
      </c>
      <c r="F374" s="5">
        <v>2.82</v>
      </c>
      <c r="G374" s="5">
        <v>4.04</v>
      </c>
      <c r="H374" s="5">
        <v>3260</v>
      </c>
      <c r="I374" s="5">
        <v>42.5</v>
      </c>
      <c r="J374" s="5">
        <v>360</v>
      </c>
      <c r="K374" s="5">
        <v>176</v>
      </c>
      <c r="L374" s="5">
        <v>0.44</v>
      </c>
      <c r="N374" s="5">
        <v>1.67</v>
      </c>
      <c r="U374" s="5"/>
      <c r="Z374" s="5">
        <v>849</v>
      </c>
      <c r="AE374" s="5">
        <v>721</v>
      </c>
      <c r="AH374" s="5">
        <v>233</v>
      </c>
      <c r="BK374" s="5">
        <v>0.45</v>
      </c>
      <c r="BL374" s="5">
        <v>90.36</v>
      </c>
      <c r="BM374" s="5">
        <v>0.71</v>
      </c>
      <c r="BN374" s="5"/>
      <c r="BO374" s="5">
        <v>1.31</v>
      </c>
      <c r="BQ374">
        <v>40</v>
      </c>
      <c r="BZ374" s="5">
        <v>2200</v>
      </c>
      <c r="CA374" s="5">
        <v>51</v>
      </c>
    </row>
    <row r="375" spans="1:81">
      <c r="A375" s="5">
        <v>126</v>
      </c>
      <c r="B375" s="5" t="s">
        <v>156</v>
      </c>
      <c r="C375" s="5">
        <v>62.58</v>
      </c>
      <c r="D375" s="5">
        <v>20.25</v>
      </c>
      <c r="E375" s="5">
        <v>5.31</v>
      </c>
      <c r="F375" s="5">
        <v>2.82</v>
      </c>
      <c r="G375" s="5">
        <v>4.04</v>
      </c>
      <c r="H375" s="5">
        <v>3260</v>
      </c>
      <c r="I375" s="5">
        <v>42.5</v>
      </c>
      <c r="J375" s="5">
        <v>340</v>
      </c>
      <c r="K375" s="5">
        <v>176</v>
      </c>
      <c r="L375" s="5">
        <v>0.44</v>
      </c>
      <c r="N375" s="5">
        <v>1.94</v>
      </c>
      <c r="U375" s="5"/>
      <c r="Z375" s="5">
        <v>845</v>
      </c>
      <c r="AE375" s="5">
        <v>717</v>
      </c>
      <c r="AH375" s="5">
        <v>232</v>
      </c>
      <c r="BK375" s="5">
        <v>0.45</v>
      </c>
      <c r="BL375" s="5">
        <v>90.36</v>
      </c>
      <c r="BM375" s="5">
        <v>0.71</v>
      </c>
      <c r="BN375" s="5"/>
      <c r="BO375" s="5">
        <v>1.31</v>
      </c>
      <c r="BQ375">
        <v>60</v>
      </c>
      <c r="BZ375" s="5">
        <v>1000</v>
      </c>
      <c r="CA375" s="5">
        <v>55</v>
      </c>
    </row>
    <row r="376" spans="1:81">
      <c r="A376">
        <v>129</v>
      </c>
      <c r="B376" t="s">
        <v>168</v>
      </c>
      <c r="C376">
        <v>63.59</v>
      </c>
      <c r="D376">
        <v>21.86</v>
      </c>
      <c r="E376">
        <v>4.25</v>
      </c>
      <c r="F376">
        <v>2.19</v>
      </c>
      <c r="G376">
        <v>2.66</v>
      </c>
      <c r="I376">
        <v>42.5</v>
      </c>
      <c r="J376">
        <v>400</v>
      </c>
      <c r="K376">
        <v>200</v>
      </c>
      <c r="L376">
        <v>0.5</v>
      </c>
      <c r="V376">
        <v>777</v>
      </c>
      <c r="AD376">
        <v>2.8</v>
      </c>
      <c r="AE376">
        <v>1073</v>
      </c>
      <c r="BZ376">
        <v>1281</v>
      </c>
      <c r="CA376">
        <v>50.5</v>
      </c>
      <c r="CB376" t="s">
        <v>310</v>
      </c>
      <c r="CC376" t="s">
        <v>311</v>
      </c>
    </row>
    <row r="377" spans="1:81">
      <c r="A377">
        <v>129</v>
      </c>
      <c r="B377" t="s">
        <v>312</v>
      </c>
      <c r="C377">
        <v>63.59</v>
      </c>
      <c r="D377">
        <v>21.86</v>
      </c>
      <c r="E377">
        <v>4.25</v>
      </c>
      <c r="F377">
        <v>2.19</v>
      </c>
      <c r="G377">
        <v>2.66</v>
      </c>
      <c r="I377">
        <v>42.5</v>
      </c>
      <c r="J377">
        <v>400</v>
      </c>
      <c r="K377">
        <v>140</v>
      </c>
      <c r="L377">
        <v>0.35</v>
      </c>
      <c r="V377">
        <v>802</v>
      </c>
      <c r="AD377">
        <v>2.8</v>
      </c>
      <c r="AE377">
        <v>1108</v>
      </c>
      <c r="BZ377">
        <v>546</v>
      </c>
      <c r="CA377">
        <v>68</v>
      </c>
    </row>
    <row r="378" spans="1:81">
      <c r="A378" s="5">
        <v>146</v>
      </c>
      <c r="B378" s="5" t="s">
        <v>313</v>
      </c>
      <c r="C378" s="5">
        <v>60.1</v>
      </c>
      <c r="D378" s="5">
        <v>21.8</v>
      </c>
      <c r="E378" s="5">
        <v>6.6</v>
      </c>
      <c r="F378" s="5">
        <v>2.1</v>
      </c>
      <c r="G378" s="5">
        <v>4.0999999999999996</v>
      </c>
      <c r="H378" s="5">
        <v>307</v>
      </c>
      <c r="I378" s="5">
        <v>65</v>
      </c>
      <c r="J378" s="5">
        <v>50</v>
      </c>
      <c r="K378" s="5"/>
      <c r="L378" s="5">
        <v>0.51</v>
      </c>
      <c r="N378" s="5"/>
      <c r="U378" s="5">
        <v>1024</v>
      </c>
      <c r="AE378" s="5">
        <v>750</v>
      </c>
      <c r="AJ378" s="5">
        <v>2</v>
      </c>
      <c r="AK378" s="5">
        <v>58.3</v>
      </c>
      <c r="AL378" s="5">
        <v>31.7</v>
      </c>
      <c r="AM378" s="5">
        <v>0.1</v>
      </c>
      <c r="AN378" s="5">
        <v>5.9</v>
      </c>
      <c r="AO378" s="5">
        <v>85</v>
      </c>
      <c r="BX378" s="5">
        <v>106</v>
      </c>
      <c r="BZ378" s="5">
        <v>525</v>
      </c>
      <c r="CB378" t="s">
        <v>314</v>
      </c>
      <c r="CC378" t="s">
        <v>315</v>
      </c>
    </row>
    <row r="379" spans="1:81">
      <c r="A379" s="5">
        <v>146</v>
      </c>
      <c r="B379" s="5" t="s">
        <v>316</v>
      </c>
      <c r="C379" s="5">
        <v>60.1</v>
      </c>
      <c r="D379" s="5">
        <v>21.8</v>
      </c>
      <c r="E379" s="5">
        <v>6.6</v>
      </c>
      <c r="F379" s="5">
        <v>2.1</v>
      </c>
      <c r="G379" s="5">
        <v>4.0999999999999996</v>
      </c>
      <c r="H379" s="5">
        <v>307</v>
      </c>
      <c r="I379" s="5">
        <v>65</v>
      </c>
      <c r="J379" s="5">
        <v>90</v>
      </c>
      <c r="K379" s="5"/>
      <c r="L379" s="5">
        <v>0.45</v>
      </c>
      <c r="N379" s="5"/>
      <c r="U379" s="5">
        <v>1024</v>
      </c>
      <c r="AE379" s="5">
        <v>750</v>
      </c>
      <c r="AJ379" s="5">
        <v>2</v>
      </c>
      <c r="AK379" s="5">
        <v>58.3</v>
      </c>
      <c r="AL379" s="5">
        <v>31.7</v>
      </c>
      <c r="AM379" s="5">
        <v>0.1</v>
      </c>
      <c r="AN379" s="5">
        <v>5.9</v>
      </c>
      <c r="AO379" s="5">
        <v>75</v>
      </c>
      <c r="BX379" s="5">
        <v>82.7</v>
      </c>
      <c r="BZ379" s="5">
        <v>325</v>
      </c>
    </row>
    <row r="380" spans="1:81">
      <c r="A380" s="5">
        <v>146</v>
      </c>
      <c r="B380" s="5" t="s">
        <v>317</v>
      </c>
      <c r="C380" s="5">
        <v>60.1</v>
      </c>
      <c r="D380" s="5">
        <v>21.8</v>
      </c>
      <c r="E380" s="5">
        <v>6.6</v>
      </c>
      <c r="F380" s="5">
        <v>2.1</v>
      </c>
      <c r="G380" s="5">
        <v>4.0999999999999996</v>
      </c>
      <c r="H380" s="5">
        <v>307</v>
      </c>
      <c r="I380" s="5">
        <v>65</v>
      </c>
      <c r="J380" s="5">
        <v>150</v>
      </c>
      <c r="K380" s="5"/>
      <c r="L380" s="5">
        <v>0.31</v>
      </c>
      <c r="N380" s="5"/>
      <c r="U380" s="5">
        <v>996</v>
      </c>
      <c r="AE380" s="5">
        <v>729</v>
      </c>
      <c r="AJ380" s="5">
        <v>2</v>
      </c>
      <c r="AK380" s="5">
        <v>58.3</v>
      </c>
      <c r="AL380" s="5">
        <v>31.7</v>
      </c>
      <c r="AM380" s="5">
        <v>0.1</v>
      </c>
      <c r="AN380" s="5">
        <v>5.9</v>
      </c>
      <c r="AO380" s="5">
        <v>70</v>
      </c>
      <c r="BX380" s="5">
        <v>6.9</v>
      </c>
      <c r="BZ380" s="5">
        <v>340</v>
      </c>
    </row>
    <row r="381" spans="1:81">
      <c r="A381" s="5">
        <v>146</v>
      </c>
      <c r="B381" s="5" t="s">
        <v>318</v>
      </c>
      <c r="C381" s="5">
        <v>60.1</v>
      </c>
      <c r="D381" s="5">
        <v>21.8</v>
      </c>
      <c r="E381" s="5">
        <v>6.6</v>
      </c>
      <c r="F381" s="5">
        <v>2.1</v>
      </c>
      <c r="G381" s="5">
        <v>4.0999999999999996</v>
      </c>
      <c r="H381" s="5">
        <v>307</v>
      </c>
      <c r="I381" s="5">
        <v>65</v>
      </c>
      <c r="J381" s="5">
        <v>190</v>
      </c>
      <c r="K381" s="5"/>
      <c r="L381" s="5">
        <v>0.36</v>
      </c>
      <c r="N381" s="5"/>
      <c r="U381" s="5">
        <v>1111</v>
      </c>
      <c r="AE381" s="5">
        <v>813</v>
      </c>
      <c r="AJ381" s="5">
        <v>2</v>
      </c>
      <c r="AK381" s="5">
        <v>58.3</v>
      </c>
      <c r="AL381" s="5">
        <v>31.7</v>
      </c>
      <c r="AM381" s="5">
        <v>0.1</v>
      </c>
      <c r="AN381" s="5">
        <v>5.9</v>
      </c>
      <c r="AO381" s="5">
        <v>60</v>
      </c>
      <c r="BX381" s="5">
        <v>10</v>
      </c>
      <c r="BZ381" s="5">
        <v>320</v>
      </c>
    </row>
    <row r="382" spans="1:81">
      <c r="A382" s="5">
        <v>146</v>
      </c>
      <c r="B382" s="5" t="s">
        <v>319</v>
      </c>
      <c r="C382" s="5">
        <v>60.1</v>
      </c>
      <c r="D382" s="5">
        <v>21.8</v>
      </c>
      <c r="E382" s="5">
        <v>6.6</v>
      </c>
      <c r="F382" s="5">
        <v>2.1</v>
      </c>
      <c r="G382" s="5">
        <v>4.0999999999999996</v>
      </c>
      <c r="H382" s="5">
        <v>307</v>
      </c>
      <c r="I382" s="5">
        <v>65</v>
      </c>
      <c r="J382" s="5">
        <v>250</v>
      </c>
      <c r="L382" s="5">
        <v>0.38</v>
      </c>
      <c r="U382" s="5">
        <v>1114</v>
      </c>
      <c r="AE382" s="5">
        <v>816</v>
      </c>
      <c r="AJ382" s="5">
        <v>2</v>
      </c>
      <c r="AK382" s="5">
        <v>58.3</v>
      </c>
      <c r="AL382" s="5">
        <v>31.7</v>
      </c>
      <c r="AM382" s="5">
        <v>0.1</v>
      </c>
      <c r="AN382" s="5">
        <v>5.9</v>
      </c>
      <c r="AO382" s="5">
        <v>40</v>
      </c>
      <c r="BX382" s="5">
        <v>16.8</v>
      </c>
      <c r="BZ382" s="5">
        <v>300</v>
      </c>
    </row>
    <row r="383" spans="1:81">
      <c r="A383" s="5">
        <v>146</v>
      </c>
      <c r="B383" s="5" t="s">
        <v>320</v>
      </c>
      <c r="C383" s="5">
        <v>60.1</v>
      </c>
      <c r="D383" s="5">
        <v>21.8</v>
      </c>
      <c r="E383" s="5">
        <v>6.6</v>
      </c>
      <c r="F383" s="5">
        <v>2.1</v>
      </c>
      <c r="G383" s="5">
        <v>4.0999999999999996</v>
      </c>
      <c r="H383" s="5">
        <v>307</v>
      </c>
      <c r="I383" s="5">
        <v>65</v>
      </c>
      <c r="J383" s="5">
        <v>260</v>
      </c>
      <c r="L383" s="5">
        <v>0.35</v>
      </c>
      <c r="U383" s="5">
        <v>1003</v>
      </c>
      <c r="AE383" s="5">
        <v>735</v>
      </c>
      <c r="AJ383" s="5">
        <v>2</v>
      </c>
      <c r="AK383" s="5">
        <v>58.3</v>
      </c>
      <c r="AL383" s="5">
        <v>31.7</v>
      </c>
      <c r="AM383" s="5">
        <v>0.1</v>
      </c>
      <c r="AN383" s="5">
        <v>5.9</v>
      </c>
      <c r="AO383" s="5">
        <v>50</v>
      </c>
      <c r="BX383" s="5">
        <v>16.899999999999999</v>
      </c>
      <c r="BZ383" s="5">
        <v>275</v>
      </c>
    </row>
    <row r="384" spans="1:81" ht="57.6">
      <c r="A384">
        <v>152</v>
      </c>
      <c r="B384" t="s">
        <v>321</v>
      </c>
      <c r="C384">
        <v>64.59</v>
      </c>
      <c r="D384">
        <v>19.010000000000002</v>
      </c>
      <c r="E384">
        <v>4.17</v>
      </c>
      <c r="F384">
        <v>0.88</v>
      </c>
      <c r="G384">
        <v>3.89</v>
      </c>
      <c r="J384">
        <v>252</v>
      </c>
      <c r="K384">
        <v>162</v>
      </c>
      <c r="L384">
        <v>0.45</v>
      </c>
      <c r="N384">
        <v>0.23</v>
      </c>
      <c r="U384">
        <v>1157</v>
      </c>
      <c r="AE384">
        <v>721</v>
      </c>
      <c r="AJ384">
        <v>1.28</v>
      </c>
      <c r="AK384">
        <v>59.32</v>
      </c>
      <c r="AL384">
        <v>29.95</v>
      </c>
      <c r="AM384">
        <v>0.61</v>
      </c>
      <c r="AN384">
        <v>4.32</v>
      </c>
      <c r="AO384">
        <v>108</v>
      </c>
      <c r="BR384">
        <v>6.9</v>
      </c>
      <c r="BX384">
        <v>0.66</v>
      </c>
      <c r="CA384">
        <v>41</v>
      </c>
      <c r="CB384" s="19" t="s">
        <v>322</v>
      </c>
      <c r="CC384" t="s">
        <v>323</v>
      </c>
    </row>
    <row r="385" spans="1:81" ht="16.8">
      <c r="A385">
        <v>152</v>
      </c>
      <c r="B385" t="s">
        <v>324</v>
      </c>
      <c r="C385">
        <v>64.59</v>
      </c>
      <c r="D385">
        <v>19.010000000000002</v>
      </c>
      <c r="E385">
        <v>4.17</v>
      </c>
      <c r="F385">
        <v>0.88</v>
      </c>
      <c r="G385">
        <v>3.89</v>
      </c>
      <c r="J385">
        <v>360</v>
      </c>
      <c r="K385">
        <v>162</v>
      </c>
      <c r="L385">
        <v>0.45</v>
      </c>
      <c r="N385">
        <v>0.36</v>
      </c>
      <c r="U385">
        <v>1191</v>
      </c>
      <c r="AE385">
        <v>687</v>
      </c>
      <c r="AJ385">
        <v>1.28</v>
      </c>
      <c r="AK385">
        <v>59.32</v>
      </c>
      <c r="AL385">
        <v>29.95</v>
      </c>
      <c r="AM385">
        <v>0.61</v>
      </c>
      <c r="AN385">
        <v>4.32</v>
      </c>
      <c r="BR385">
        <v>9.6999999999999993</v>
      </c>
      <c r="BX385">
        <v>0.33</v>
      </c>
      <c r="CA385">
        <v>37</v>
      </c>
    </row>
    <row r="386" spans="1:81">
      <c r="A386">
        <v>152</v>
      </c>
      <c r="B386" t="s">
        <v>325</v>
      </c>
      <c r="C386">
        <v>64.59</v>
      </c>
      <c r="D386">
        <v>19.010000000000002</v>
      </c>
      <c r="E386">
        <v>4.17</v>
      </c>
      <c r="F386">
        <v>0.88</v>
      </c>
      <c r="G386">
        <v>3.89</v>
      </c>
      <c r="J386">
        <v>310</v>
      </c>
      <c r="K386">
        <v>155</v>
      </c>
      <c r="L386">
        <v>0.5</v>
      </c>
      <c r="N386">
        <v>0.02</v>
      </c>
      <c r="U386">
        <v>1240</v>
      </c>
      <c r="AE386">
        <v>695</v>
      </c>
      <c r="AJ386">
        <v>1.28</v>
      </c>
      <c r="AK386">
        <v>59.32</v>
      </c>
      <c r="AL386">
        <v>29.95</v>
      </c>
      <c r="AM386">
        <v>0.61</v>
      </c>
      <c r="AN386">
        <v>4.32</v>
      </c>
      <c r="BR386">
        <v>7.6</v>
      </c>
      <c r="BX386">
        <v>2.65</v>
      </c>
      <c r="CA386">
        <v>38</v>
      </c>
    </row>
    <row r="387" spans="1:81" ht="16.8">
      <c r="A387">
        <v>152</v>
      </c>
      <c r="B387" t="s">
        <v>324</v>
      </c>
      <c r="C387">
        <v>64.59</v>
      </c>
      <c r="D387">
        <v>19.010000000000002</v>
      </c>
      <c r="E387">
        <v>4.17</v>
      </c>
      <c r="F387">
        <v>0.88</v>
      </c>
      <c r="G387">
        <v>3.89</v>
      </c>
      <c r="J387">
        <v>310</v>
      </c>
      <c r="K387">
        <v>155</v>
      </c>
      <c r="L387">
        <v>0.5</v>
      </c>
      <c r="N387">
        <v>1</v>
      </c>
      <c r="U387">
        <v>1227</v>
      </c>
      <c r="AE387">
        <v>708</v>
      </c>
      <c r="AJ387">
        <v>1.28</v>
      </c>
      <c r="AK387">
        <v>59.32</v>
      </c>
      <c r="AL387">
        <v>29.95</v>
      </c>
      <c r="AM387">
        <v>0.61</v>
      </c>
      <c r="AN387">
        <v>4.32</v>
      </c>
      <c r="BR387">
        <v>10</v>
      </c>
      <c r="BX387">
        <v>0.25</v>
      </c>
      <c r="CA387">
        <v>40</v>
      </c>
    </row>
    <row r="388" spans="1:81">
      <c r="A388">
        <v>152</v>
      </c>
      <c r="B388" t="s">
        <v>326</v>
      </c>
      <c r="C388">
        <v>64.59</v>
      </c>
      <c r="D388">
        <v>19.010000000000002</v>
      </c>
      <c r="E388">
        <v>4.17</v>
      </c>
      <c r="F388">
        <v>0.88</v>
      </c>
      <c r="G388">
        <v>3.89</v>
      </c>
      <c r="J388">
        <v>360</v>
      </c>
      <c r="K388">
        <v>144</v>
      </c>
      <c r="L388">
        <v>0.4</v>
      </c>
      <c r="N388">
        <v>0.65</v>
      </c>
      <c r="U388">
        <v>1193</v>
      </c>
      <c r="AE388">
        <v>703</v>
      </c>
      <c r="AJ388">
        <v>1.28</v>
      </c>
      <c r="AK388">
        <v>59.32</v>
      </c>
      <c r="AL388">
        <v>29.95</v>
      </c>
      <c r="AM388">
        <v>0.61</v>
      </c>
      <c r="AN388">
        <v>4.32</v>
      </c>
      <c r="BR388">
        <v>6.2</v>
      </c>
      <c r="BX388">
        <v>2.25</v>
      </c>
      <c r="CA388">
        <v>58</v>
      </c>
    </row>
    <row r="389" spans="1:81">
      <c r="A389">
        <v>152</v>
      </c>
      <c r="B389" t="s">
        <v>327</v>
      </c>
      <c r="C389">
        <v>64.59</v>
      </c>
      <c r="D389">
        <v>19.010000000000002</v>
      </c>
      <c r="E389">
        <v>4.17</v>
      </c>
      <c r="F389">
        <v>0.88</v>
      </c>
      <c r="G389">
        <v>3.89</v>
      </c>
      <c r="J389">
        <v>266</v>
      </c>
      <c r="K389">
        <v>133</v>
      </c>
      <c r="L389">
        <v>0.35</v>
      </c>
      <c r="N389">
        <v>0.6</v>
      </c>
      <c r="U389">
        <v>1188</v>
      </c>
      <c r="AE389">
        <v>699</v>
      </c>
      <c r="AJ389">
        <v>1.28</v>
      </c>
      <c r="AK389">
        <v>59.32</v>
      </c>
      <c r="AL389">
        <v>29.95</v>
      </c>
      <c r="AM389">
        <v>0.61</v>
      </c>
      <c r="AN389">
        <v>4.32</v>
      </c>
      <c r="AO389">
        <v>114</v>
      </c>
      <c r="BR389">
        <v>6.9</v>
      </c>
      <c r="BX389">
        <v>0.32</v>
      </c>
      <c r="CA389">
        <v>60</v>
      </c>
    </row>
    <row r="390" spans="1:81" ht="16.8">
      <c r="A390">
        <v>152</v>
      </c>
      <c r="B390" t="s">
        <v>328</v>
      </c>
      <c r="C390">
        <v>64.59</v>
      </c>
      <c r="D390">
        <v>19.010000000000002</v>
      </c>
      <c r="E390">
        <v>4.17</v>
      </c>
      <c r="F390">
        <v>0.88</v>
      </c>
      <c r="G390">
        <v>3.89</v>
      </c>
      <c r="J390">
        <v>340</v>
      </c>
      <c r="K390">
        <v>136</v>
      </c>
      <c r="L390">
        <v>0.4</v>
      </c>
      <c r="N390">
        <v>0.85</v>
      </c>
      <c r="U390">
        <v>1220</v>
      </c>
      <c r="AE390">
        <v>704</v>
      </c>
      <c r="AJ390">
        <v>1.28</v>
      </c>
      <c r="AK390">
        <v>59.32</v>
      </c>
      <c r="AL390">
        <v>29.95</v>
      </c>
      <c r="AM390">
        <v>0.61</v>
      </c>
      <c r="AN390">
        <v>4.32</v>
      </c>
      <c r="BR390">
        <v>5.2</v>
      </c>
      <c r="BX390">
        <v>0.23</v>
      </c>
      <c r="CA390">
        <v>61</v>
      </c>
    </row>
    <row r="391" spans="1:81" ht="72">
      <c r="A391" s="5">
        <v>157</v>
      </c>
      <c r="B391" s="5" t="s">
        <v>329</v>
      </c>
      <c r="C391" s="5">
        <v>63.3</v>
      </c>
      <c r="D391" s="5">
        <v>19.7</v>
      </c>
      <c r="E391" s="5">
        <v>4.9000000000000004</v>
      </c>
      <c r="F391" s="5">
        <v>2.1</v>
      </c>
      <c r="G391" s="5">
        <v>2.4</v>
      </c>
      <c r="H391" s="5"/>
      <c r="J391" s="5">
        <v>394</v>
      </c>
      <c r="K391" s="5">
        <v>193.06</v>
      </c>
      <c r="L391" s="5">
        <v>0.49</v>
      </c>
      <c r="Y391" s="5">
        <v>988</v>
      </c>
      <c r="AE391" s="5">
        <v>692</v>
      </c>
      <c r="AJ391" s="5">
        <v>2.33</v>
      </c>
      <c r="AK391" s="5">
        <v>47.2</v>
      </c>
      <c r="AL391" s="5">
        <v>25.35</v>
      </c>
      <c r="AM391" s="5">
        <v>1.74</v>
      </c>
      <c r="AN391" s="5">
        <v>9.27</v>
      </c>
      <c r="AO391" s="5">
        <v>0</v>
      </c>
      <c r="AQ391" s="5"/>
      <c r="AR391" s="5">
        <v>38.700000000000003</v>
      </c>
      <c r="AS391" s="5">
        <v>34.5</v>
      </c>
      <c r="AT391" s="5">
        <v>13.16</v>
      </c>
      <c r="AU391" s="5">
        <v>7.75</v>
      </c>
      <c r="AV391" s="5">
        <v>0.74</v>
      </c>
      <c r="AW391">
        <v>0</v>
      </c>
      <c r="BX391" s="5">
        <v>194</v>
      </c>
      <c r="BZ391" s="5">
        <v>4644</v>
      </c>
      <c r="CB391" s="19" t="s">
        <v>330</v>
      </c>
      <c r="CC391" t="s">
        <v>331</v>
      </c>
    </row>
    <row r="392" spans="1:81">
      <c r="A392" s="5">
        <v>157</v>
      </c>
      <c r="B392" s="5" t="s">
        <v>332</v>
      </c>
      <c r="C392" s="5">
        <v>63.3</v>
      </c>
      <c r="D392" s="5">
        <v>19.7</v>
      </c>
      <c r="E392" s="5">
        <v>4.9000000000000004</v>
      </c>
      <c r="F392" s="5">
        <v>2.1</v>
      </c>
      <c r="G392" s="5">
        <v>2.4</v>
      </c>
      <c r="H392" s="5"/>
      <c r="J392" s="5">
        <v>355</v>
      </c>
      <c r="K392" s="5">
        <v>193.06</v>
      </c>
      <c r="L392" s="5">
        <v>0.49</v>
      </c>
      <c r="Y392" s="5">
        <v>984</v>
      </c>
      <c r="AE392" s="5">
        <v>689</v>
      </c>
      <c r="AJ392" s="5">
        <v>2.33</v>
      </c>
      <c r="AK392" s="5">
        <v>47.2</v>
      </c>
      <c r="AL392" s="5">
        <v>25.35</v>
      </c>
      <c r="AM392" s="5">
        <v>1.74</v>
      </c>
      <c r="AN392" s="5">
        <v>9.27</v>
      </c>
      <c r="AO392" s="5">
        <v>39</v>
      </c>
      <c r="AQ392" s="5"/>
      <c r="AR392" s="5">
        <v>38.700000000000003</v>
      </c>
      <c r="AS392" s="5">
        <v>34.5</v>
      </c>
      <c r="AT392" s="5">
        <v>13.16</v>
      </c>
      <c r="AU392" s="5">
        <v>7.75</v>
      </c>
      <c r="AV392" s="5">
        <v>0.74</v>
      </c>
      <c r="AW392">
        <v>0</v>
      </c>
      <c r="BX392" s="5">
        <v>109</v>
      </c>
      <c r="BZ392" s="5">
        <v>2435</v>
      </c>
    </row>
    <row r="393" spans="1:81">
      <c r="A393" s="5">
        <v>157</v>
      </c>
      <c r="B393" s="5" t="s">
        <v>333</v>
      </c>
      <c r="C393" s="5">
        <v>63.3</v>
      </c>
      <c r="D393" s="5">
        <v>19.7</v>
      </c>
      <c r="E393" s="5">
        <v>4.9000000000000004</v>
      </c>
      <c r="F393" s="5">
        <v>2.1</v>
      </c>
      <c r="G393" s="5">
        <v>2.4</v>
      </c>
      <c r="H393" s="5"/>
      <c r="J393" s="5">
        <v>276</v>
      </c>
      <c r="K393" s="5">
        <v>193.06</v>
      </c>
      <c r="L393" s="5">
        <v>0.49</v>
      </c>
      <c r="Y393" s="5">
        <v>977</v>
      </c>
      <c r="AE393" s="5">
        <v>684</v>
      </c>
      <c r="AJ393" s="5">
        <v>2.33</v>
      </c>
      <c r="AK393" s="5">
        <v>47.2</v>
      </c>
      <c r="AL393" s="5">
        <v>25.35</v>
      </c>
      <c r="AM393" s="5">
        <v>1.74</v>
      </c>
      <c r="AN393" s="5">
        <v>9.27</v>
      </c>
      <c r="AO393" s="5">
        <v>118</v>
      </c>
      <c r="AQ393" s="5"/>
      <c r="AR393" s="5">
        <v>38.700000000000003</v>
      </c>
      <c r="AS393" s="5">
        <v>34.5</v>
      </c>
      <c r="AT393" s="5">
        <v>13.16</v>
      </c>
      <c r="AU393" s="5">
        <v>7.75</v>
      </c>
      <c r="AV393" s="5">
        <v>0.74</v>
      </c>
      <c r="AW393">
        <v>0</v>
      </c>
      <c r="BX393" s="5">
        <v>81.7</v>
      </c>
      <c r="BZ393" s="5">
        <v>1237</v>
      </c>
    </row>
    <row r="394" spans="1:81">
      <c r="A394" s="5">
        <v>157</v>
      </c>
      <c r="B394" s="5" t="s">
        <v>334</v>
      </c>
      <c r="C394" s="5">
        <v>63.3</v>
      </c>
      <c r="D394" s="5">
        <v>19.7</v>
      </c>
      <c r="E394" s="5">
        <v>4.9000000000000004</v>
      </c>
      <c r="F394" s="5">
        <v>2.1</v>
      </c>
      <c r="G394" s="5">
        <v>2.4</v>
      </c>
      <c r="H394" s="5"/>
      <c r="J394" s="5">
        <v>197</v>
      </c>
      <c r="K394" s="5">
        <v>193.06</v>
      </c>
      <c r="L394" s="5">
        <v>0.49</v>
      </c>
      <c r="Y394" s="5">
        <v>969</v>
      </c>
      <c r="AE394" s="5">
        <v>678</v>
      </c>
      <c r="AJ394" s="5">
        <v>2.33</v>
      </c>
      <c r="AK394" s="5">
        <v>47.2</v>
      </c>
      <c r="AL394" s="5">
        <v>25.35</v>
      </c>
      <c r="AM394" s="5">
        <v>1.74</v>
      </c>
      <c r="AN394" s="5">
        <v>9.27</v>
      </c>
      <c r="AO394" s="5">
        <v>197</v>
      </c>
      <c r="AQ394" s="5"/>
      <c r="AR394" s="5">
        <v>38.700000000000003</v>
      </c>
      <c r="AS394" s="5">
        <v>34.5</v>
      </c>
      <c r="AT394" s="5">
        <v>13.16</v>
      </c>
      <c r="AU394" s="5">
        <v>7.75</v>
      </c>
      <c r="AV394" s="5">
        <v>0.74</v>
      </c>
      <c r="AW394">
        <v>0</v>
      </c>
      <c r="BX394" s="5">
        <v>105</v>
      </c>
      <c r="BZ394" s="5">
        <v>1253</v>
      </c>
    </row>
    <row r="395" spans="1:81">
      <c r="A395" s="5">
        <v>157</v>
      </c>
      <c r="B395" s="5" t="s">
        <v>335</v>
      </c>
      <c r="C395" s="5">
        <v>63.3</v>
      </c>
      <c r="D395" s="5">
        <v>19.7</v>
      </c>
      <c r="E395" s="5">
        <v>4.9000000000000004</v>
      </c>
      <c r="F395" s="5">
        <v>2.1</v>
      </c>
      <c r="G395" s="5">
        <v>2.4</v>
      </c>
      <c r="H395" s="5"/>
      <c r="J395" s="5">
        <v>355</v>
      </c>
      <c r="K395" s="5">
        <v>193.06</v>
      </c>
      <c r="L395" s="5">
        <v>0.49</v>
      </c>
      <c r="Y395" s="5">
        <v>987</v>
      </c>
      <c r="AE395" s="5">
        <v>691</v>
      </c>
      <c r="AJ395" s="5">
        <v>2.33</v>
      </c>
      <c r="AK395" s="5">
        <v>47.2</v>
      </c>
      <c r="AL395" s="5">
        <v>25.35</v>
      </c>
      <c r="AM395" s="5">
        <v>1.74</v>
      </c>
      <c r="AN395" s="5">
        <v>9.27</v>
      </c>
      <c r="AO395" s="5">
        <v>0</v>
      </c>
      <c r="AQ395" s="5"/>
      <c r="AR395" s="5">
        <v>38.700000000000003</v>
      </c>
      <c r="AS395" s="5">
        <v>34.5</v>
      </c>
      <c r="AT395" s="5">
        <v>13.16</v>
      </c>
      <c r="AU395" s="5">
        <v>7.75</v>
      </c>
      <c r="AV395" s="5">
        <v>0.74</v>
      </c>
      <c r="AW395">
        <v>39</v>
      </c>
      <c r="BX395" s="5">
        <v>206</v>
      </c>
      <c r="BZ395" s="5">
        <v>4202</v>
      </c>
    </row>
    <row r="396" spans="1:81">
      <c r="A396" s="5">
        <v>157</v>
      </c>
      <c r="B396" s="5" t="s">
        <v>336</v>
      </c>
      <c r="C396" s="5">
        <v>63.3</v>
      </c>
      <c r="D396" s="5">
        <v>19.7</v>
      </c>
      <c r="E396" s="5">
        <v>4.9000000000000004</v>
      </c>
      <c r="F396" s="5">
        <v>2.1</v>
      </c>
      <c r="G396" s="5">
        <v>2.4</v>
      </c>
      <c r="H396" s="5"/>
      <c r="J396" s="5">
        <v>276</v>
      </c>
      <c r="K396" s="5">
        <v>193.06</v>
      </c>
      <c r="L396" s="5">
        <v>0.49</v>
      </c>
      <c r="Y396" s="5">
        <v>986</v>
      </c>
      <c r="AE396" s="5">
        <v>690</v>
      </c>
      <c r="AJ396" s="5">
        <v>2.33</v>
      </c>
      <c r="AK396" s="5">
        <v>47.2</v>
      </c>
      <c r="AL396" s="5">
        <v>25.35</v>
      </c>
      <c r="AM396" s="5">
        <v>1.74</v>
      </c>
      <c r="AN396" s="5">
        <v>9.27</v>
      </c>
      <c r="AO396" s="5">
        <v>0</v>
      </c>
      <c r="AQ396" s="5"/>
      <c r="AR396" s="5">
        <v>38.700000000000003</v>
      </c>
      <c r="AS396" s="5">
        <v>34.5</v>
      </c>
      <c r="AT396" s="5">
        <v>13.16</v>
      </c>
      <c r="AU396" s="5">
        <v>7.75</v>
      </c>
      <c r="AV396" s="5">
        <v>0.74</v>
      </c>
      <c r="AW396">
        <v>118</v>
      </c>
      <c r="BX396" s="5">
        <v>100</v>
      </c>
      <c r="BZ396" s="5">
        <v>1848</v>
      </c>
    </row>
    <row r="397" spans="1:81">
      <c r="A397" s="5">
        <v>157</v>
      </c>
      <c r="B397" s="5" t="s">
        <v>337</v>
      </c>
      <c r="C397" s="5">
        <v>63.3</v>
      </c>
      <c r="D397" s="5">
        <v>19.7</v>
      </c>
      <c r="E397" s="5">
        <v>4.9000000000000004</v>
      </c>
      <c r="F397" s="5">
        <v>2.1</v>
      </c>
      <c r="G397" s="5">
        <v>2.4</v>
      </c>
      <c r="H397" s="5"/>
      <c r="J397" s="5">
        <v>197</v>
      </c>
      <c r="K397" s="5">
        <v>193.06</v>
      </c>
      <c r="L397" s="5">
        <v>0.49</v>
      </c>
      <c r="Y397" s="5">
        <v>985</v>
      </c>
      <c r="AE397" s="5">
        <v>690</v>
      </c>
      <c r="AJ397" s="5">
        <v>2.33</v>
      </c>
      <c r="AK397" s="5">
        <v>47.2</v>
      </c>
      <c r="AL397" s="5">
        <v>25.35</v>
      </c>
      <c r="AM397" s="5">
        <v>1.74</v>
      </c>
      <c r="AN397" s="5">
        <v>9.27</v>
      </c>
      <c r="AO397" s="5">
        <v>0</v>
      </c>
      <c r="AQ397" s="5"/>
      <c r="AR397" s="5">
        <v>38.700000000000003</v>
      </c>
      <c r="AS397" s="5">
        <v>34.5</v>
      </c>
      <c r="AT397" s="5">
        <v>13.16</v>
      </c>
      <c r="AU397" s="5">
        <v>7.75</v>
      </c>
      <c r="AV397" s="5">
        <v>0.74</v>
      </c>
      <c r="AW397">
        <v>197</v>
      </c>
      <c r="BX397" s="5">
        <v>93.2</v>
      </c>
      <c r="BZ397" s="5">
        <v>1097</v>
      </c>
    </row>
    <row r="398" spans="1:81" ht="57.6">
      <c r="A398">
        <v>163</v>
      </c>
      <c r="B398" t="s">
        <v>338</v>
      </c>
      <c r="C398">
        <v>62.87</v>
      </c>
      <c r="D398">
        <v>21.15</v>
      </c>
      <c r="E398">
        <v>5.38</v>
      </c>
      <c r="F398">
        <v>1.82</v>
      </c>
      <c r="G398">
        <v>3.94</v>
      </c>
      <c r="H398">
        <v>3170</v>
      </c>
      <c r="J398">
        <v>420</v>
      </c>
      <c r="K398">
        <v>168</v>
      </c>
      <c r="L398">
        <v>0.4</v>
      </c>
      <c r="N398">
        <v>0.47</v>
      </c>
      <c r="U398">
        <v>867</v>
      </c>
      <c r="AE398">
        <v>867</v>
      </c>
      <c r="AJ398">
        <v>0.81</v>
      </c>
      <c r="AK398">
        <v>57.8</v>
      </c>
      <c r="AL398">
        <v>30.4</v>
      </c>
      <c r="AM398">
        <v>0.65</v>
      </c>
      <c r="AN398">
        <v>4.7</v>
      </c>
      <c r="AO398">
        <v>0</v>
      </c>
      <c r="BK398">
        <v>0.49</v>
      </c>
      <c r="BL398">
        <v>94.3</v>
      </c>
      <c r="BM398">
        <v>1.1000000000000001</v>
      </c>
      <c r="BN398">
        <v>0.87</v>
      </c>
      <c r="BO398">
        <v>0.7</v>
      </c>
      <c r="BQ398">
        <v>0</v>
      </c>
      <c r="BX398">
        <v>17</v>
      </c>
      <c r="CA398">
        <v>55.4</v>
      </c>
      <c r="CB398" s="19" t="s">
        <v>339</v>
      </c>
      <c r="CC398" t="s">
        <v>340</v>
      </c>
    </row>
    <row r="399" spans="1:81">
      <c r="A399">
        <v>163</v>
      </c>
      <c r="B399" t="s">
        <v>341</v>
      </c>
      <c r="C399">
        <v>62.87</v>
      </c>
      <c r="D399">
        <v>21.15</v>
      </c>
      <c r="E399">
        <v>5.38</v>
      </c>
      <c r="F399">
        <v>1.82</v>
      </c>
      <c r="G399">
        <v>3.94</v>
      </c>
      <c r="H399">
        <v>3170</v>
      </c>
      <c r="J399">
        <v>378</v>
      </c>
      <c r="K399">
        <v>168</v>
      </c>
      <c r="L399">
        <v>0.4</v>
      </c>
      <c r="N399">
        <v>0.54</v>
      </c>
      <c r="U399">
        <v>860</v>
      </c>
      <c r="AE399">
        <v>860</v>
      </c>
      <c r="AJ399">
        <v>0.81</v>
      </c>
      <c r="AK399">
        <v>57.8</v>
      </c>
      <c r="AL399">
        <v>30.4</v>
      </c>
      <c r="AM399">
        <v>0.65</v>
      </c>
      <c r="AN399">
        <v>4.7</v>
      </c>
      <c r="AO399">
        <v>0</v>
      </c>
      <c r="BK399">
        <v>0.49</v>
      </c>
      <c r="BL399">
        <v>94.3</v>
      </c>
      <c r="BM399">
        <v>1.1000000000000001</v>
      </c>
      <c r="BN399">
        <v>0.87</v>
      </c>
      <c r="BO399">
        <v>0.7</v>
      </c>
      <c r="BQ399">
        <v>42</v>
      </c>
      <c r="BX399">
        <v>8</v>
      </c>
      <c r="CA399">
        <v>71</v>
      </c>
    </row>
    <row r="400" spans="1:81">
      <c r="A400">
        <v>163</v>
      </c>
      <c r="B400" t="s">
        <v>141</v>
      </c>
      <c r="C400">
        <v>62.87</v>
      </c>
      <c r="D400">
        <v>21.15</v>
      </c>
      <c r="E400">
        <v>5.38</v>
      </c>
      <c r="F400">
        <v>1.82</v>
      </c>
      <c r="G400">
        <v>3.94</v>
      </c>
      <c r="H400">
        <v>3170</v>
      </c>
      <c r="J400">
        <v>294</v>
      </c>
      <c r="K400">
        <v>168</v>
      </c>
      <c r="L400">
        <v>0.4</v>
      </c>
      <c r="N400">
        <v>0.34</v>
      </c>
      <c r="U400">
        <v>844</v>
      </c>
      <c r="AE400">
        <v>844</v>
      </c>
      <c r="AJ400">
        <v>0.81</v>
      </c>
      <c r="AK400">
        <v>57.8</v>
      </c>
      <c r="AL400">
        <v>30.4</v>
      </c>
      <c r="AM400">
        <v>0.65</v>
      </c>
      <c r="AN400">
        <v>4.7</v>
      </c>
      <c r="AO400">
        <v>126</v>
      </c>
      <c r="BK400">
        <v>0.49</v>
      </c>
      <c r="BL400">
        <v>94.3</v>
      </c>
      <c r="BM400">
        <v>1.1000000000000001</v>
      </c>
      <c r="BN400">
        <v>0.87</v>
      </c>
      <c r="BO400">
        <v>0.7</v>
      </c>
      <c r="BQ400">
        <v>0</v>
      </c>
      <c r="BX400">
        <v>23</v>
      </c>
      <c r="CA400">
        <v>47.2</v>
      </c>
    </row>
    <row r="401" spans="1:83">
      <c r="A401">
        <v>163</v>
      </c>
      <c r="B401" t="s">
        <v>342</v>
      </c>
      <c r="C401">
        <v>62.87</v>
      </c>
      <c r="D401">
        <v>21.15</v>
      </c>
      <c r="E401">
        <v>5.38</v>
      </c>
      <c r="F401">
        <v>1.82</v>
      </c>
      <c r="G401">
        <v>3.94</v>
      </c>
      <c r="H401">
        <v>3170</v>
      </c>
      <c r="J401">
        <v>336</v>
      </c>
      <c r="K401">
        <v>168</v>
      </c>
      <c r="L401">
        <v>0.4</v>
      </c>
      <c r="N401">
        <v>0.44</v>
      </c>
      <c r="U401">
        <v>852</v>
      </c>
      <c r="AE401">
        <v>852</v>
      </c>
      <c r="AJ401">
        <v>0.81</v>
      </c>
      <c r="AK401">
        <v>57.8</v>
      </c>
      <c r="AL401">
        <v>30.4</v>
      </c>
      <c r="AM401">
        <v>0.65</v>
      </c>
      <c r="AN401">
        <v>4.7</v>
      </c>
      <c r="AO401">
        <v>63</v>
      </c>
      <c r="BK401">
        <v>0.49</v>
      </c>
      <c r="BL401">
        <v>94.3</v>
      </c>
      <c r="BM401">
        <v>1.1000000000000001</v>
      </c>
      <c r="BN401">
        <v>0.87</v>
      </c>
      <c r="BO401">
        <v>0.7</v>
      </c>
      <c r="BQ401">
        <v>21</v>
      </c>
      <c r="BX401">
        <v>14</v>
      </c>
      <c r="CA401">
        <v>66.099999999999994</v>
      </c>
    </row>
    <row r="402" spans="1:83">
      <c r="A402" s="30">
        <v>166</v>
      </c>
      <c r="B402" s="30" t="s">
        <v>343</v>
      </c>
      <c r="C402" s="30">
        <v>64.14</v>
      </c>
      <c r="D402" s="30">
        <v>20.41</v>
      </c>
      <c r="E402" s="30">
        <v>5.32</v>
      </c>
      <c r="F402" s="30">
        <v>0.71</v>
      </c>
      <c r="G402" s="30">
        <v>4.0999999999999996</v>
      </c>
      <c r="H402" s="30"/>
      <c r="I402" s="27"/>
      <c r="J402" s="30">
        <v>350</v>
      </c>
      <c r="K402" s="30">
        <v>175</v>
      </c>
      <c r="L402" s="30">
        <v>0.5</v>
      </c>
      <c r="M402" s="27"/>
      <c r="N402" s="27"/>
      <c r="O402" s="27"/>
      <c r="P402" s="27"/>
      <c r="Q402" s="27"/>
      <c r="R402" s="30">
        <v>315</v>
      </c>
      <c r="S402" s="30"/>
      <c r="T402" s="30"/>
      <c r="U402" s="30">
        <v>735</v>
      </c>
      <c r="V402" s="27"/>
      <c r="W402" s="27"/>
      <c r="X402" s="27"/>
      <c r="Y402" s="27"/>
      <c r="Z402" s="27"/>
      <c r="AA402" s="27"/>
      <c r="AB402" s="27"/>
      <c r="AC402" s="27"/>
      <c r="AD402" s="27"/>
      <c r="AE402" s="27"/>
      <c r="AF402" s="27"/>
      <c r="AG402" s="27"/>
      <c r="AH402" s="27"/>
      <c r="AI402" s="27"/>
      <c r="AJ402" s="27"/>
      <c r="AK402" s="27"/>
      <c r="AL402" s="27"/>
      <c r="AM402" s="27"/>
      <c r="AN402" s="27"/>
      <c r="AO402" s="27"/>
      <c r="AP402" s="27"/>
      <c r="AQ402" s="27"/>
      <c r="AR402" s="27"/>
      <c r="AS402" s="27"/>
      <c r="AT402" s="27"/>
      <c r="AU402" s="27"/>
      <c r="AV402" s="27"/>
      <c r="AW402" s="27"/>
      <c r="AX402" s="27"/>
      <c r="AY402" s="27"/>
      <c r="AZ402" s="27"/>
      <c r="BA402" s="27"/>
      <c r="BB402" s="27"/>
      <c r="BC402" s="27"/>
      <c r="BD402" s="27"/>
      <c r="BE402" s="27"/>
      <c r="BF402" s="27"/>
      <c r="BG402" s="27"/>
      <c r="BH402" s="27"/>
      <c r="BI402" s="27"/>
      <c r="BJ402" s="27"/>
      <c r="BK402" s="27"/>
      <c r="BL402" s="27"/>
      <c r="BM402" s="27"/>
      <c r="BN402" s="27"/>
      <c r="BO402" s="27"/>
      <c r="BP402" s="27"/>
      <c r="BQ402" s="27"/>
      <c r="BR402" s="27"/>
      <c r="BS402" s="27"/>
      <c r="BT402" s="27"/>
      <c r="BU402" s="27"/>
      <c r="BV402" s="27"/>
      <c r="BW402" s="27"/>
      <c r="BX402" s="27"/>
      <c r="BY402" s="27"/>
      <c r="BZ402" s="27"/>
      <c r="CA402" s="27"/>
      <c r="CB402" s="27" t="s">
        <v>344</v>
      </c>
      <c r="CC402" s="27"/>
      <c r="CD402" s="27"/>
      <c r="CE402" s="27"/>
    </row>
    <row r="403" spans="1:83">
      <c r="A403" s="27"/>
      <c r="B403" s="30" t="s">
        <v>345</v>
      </c>
      <c r="C403" s="30">
        <v>64.14</v>
      </c>
      <c r="D403" s="30">
        <v>20.41</v>
      </c>
      <c r="E403" s="30">
        <v>5.32</v>
      </c>
      <c r="F403" s="30">
        <v>0.71</v>
      </c>
      <c r="G403" s="30">
        <v>4.0999999999999996</v>
      </c>
      <c r="H403" s="30"/>
      <c r="I403" s="27"/>
      <c r="J403" s="30">
        <v>335</v>
      </c>
      <c r="K403" s="30">
        <v>175</v>
      </c>
      <c r="L403" s="30">
        <v>0.5</v>
      </c>
      <c r="M403" s="27"/>
      <c r="N403" s="27"/>
      <c r="O403" s="27"/>
      <c r="P403" s="27"/>
      <c r="Q403" s="27"/>
      <c r="R403" s="30">
        <v>315</v>
      </c>
      <c r="S403" s="30"/>
      <c r="T403" s="30"/>
      <c r="U403" s="30">
        <v>735</v>
      </c>
      <c r="V403" s="27"/>
      <c r="W403" s="27"/>
      <c r="X403" s="27"/>
      <c r="Y403" s="27"/>
      <c r="Z403" s="27"/>
      <c r="AA403" s="27"/>
      <c r="AB403" s="27"/>
      <c r="AC403" s="27"/>
      <c r="AD403" s="27"/>
      <c r="AE403" s="27"/>
      <c r="AF403" s="27"/>
      <c r="AG403" s="27"/>
      <c r="AH403" s="27"/>
      <c r="AI403" s="27"/>
      <c r="AJ403" s="27"/>
      <c r="AK403" s="27"/>
      <c r="AL403" s="27"/>
      <c r="AM403" s="27"/>
      <c r="AN403" s="27"/>
      <c r="AO403" s="27"/>
      <c r="AP403" s="27"/>
      <c r="AQ403" s="27"/>
      <c r="AR403" s="27"/>
      <c r="AS403" s="27"/>
      <c r="AT403" s="27"/>
      <c r="AU403" s="27"/>
      <c r="AV403" s="27"/>
      <c r="AW403" s="27"/>
      <c r="AX403" s="27"/>
      <c r="AY403" s="27"/>
      <c r="AZ403" s="27"/>
      <c r="BA403" s="27"/>
      <c r="BB403" s="27"/>
      <c r="BC403" s="27"/>
      <c r="BD403" s="27"/>
      <c r="BE403" s="27"/>
      <c r="BF403" s="27"/>
      <c r="BG403" s="27"/>
      <c r="BH403" s="27"/>
      <c r="BI403" s="27"/>
      <c r="BJ403" s="27"/>
      <c r="BK403" s="27"/>
      <c r="BL403" s="27"/>
      <c r="BM403" s="27"/>
      <c r="BN403" s="27"/>
      <c r="BO403" s="27"/>
      <c r="BP403" s="27"/>
      <c r="BQ403" s="27"/>
      <c r="BR403" s="27"/>
      <c r="BS403" s="27"/>
      <c r="BT403" s="27"/>
      <c r="BU403" s="27"/>
      <c r="BV403" s="27"/>
      <c r="BW403" s="27"/>
      <c r="BX403" s="27"/>
      <c r="BY403" s="27"/>
      <c r="BZ403" s="27"/>
      <c r="CA403" s="27"/>
      <c r="CB403" s="27" t="s">
        <v>346</v>
      </c>
      <c r="CC403" s="27"/>
      <c r="CD403" s="27"/>
      <c r="CE403" s="27"/>
    </row>
    <row r="404" spans="1:83">
      <c r="A404" s="27"/>
      <c r="B404" s="30" t="s">
        <v>347</v>
      </c>
      <c r="C404" s="30">
        <v>64.14</v>
      </c>
      <c r="D404" s="30">
        <v>20.41</v>
      </c>
      <c r="E404" s="30">
        <v>5.32</v>
      </c>
      <c r="F404" s="30">
        <v>0.71</v>
      </c>
      <c r="G404" s="30">
        <v>4.0999999999999996</v>
      </c>
      <c r="H404" s="30"/>
      <c r="I404" s="27"/>
      <c r="J404" s="30">
        <v>280</v>
      </c>
      <c r="K404" s="30">
        <v>175</v>
      </c>
      <c r="L404" s="30">
        <v>0.5</v>
      </c>
      <c r="M404" s="27"/>
      <c r="N404" s="27"/>
      <c r="O404" s="27"/>
      <c r="P404" s="27"/>
      <c r="Q404" s="27"/>
      <c r="R404" s="30">
        <v>315</v>
      </c>
      <c r="S404" s="30"/>
      <c r="T404" s="30"/>
      <c r="U404" s="30">
        <v>735</v>
      </c>
      <c r="V404" s="27"/>
      <c r="W404" s="27"/>
      <c r="X404" s="27"/>
      <c r="Y404" s="27"/>
      <c r="Z404" s="27"/>
      <c r="AA404" s="27"/>
      <c r="AB404" s="27"/>
      <c r="AC404" s="27"/>
      <c r="AD404" s="27"/>
      <c r="AE404" s="27"/>
      <c r="AF404" s="27"/>
      <c r="AG404" s="27"/>
      <c r="AH404" s="27"/>
      <c r="AI404" s="27"/>
      <c r="AJ404" s="27"/>
      <c r="AK404" s="27"/>
      <c r="AL404" s="27"/>
      <c r="AM404" s="27"/>
      <c r="AN404" s="27"/>
      <c r="AO404" s="27"/>
      <c r="AP404" s="27"/>
      <c r="AQ404" s="27"/>
      <c r="AR404" s="27"/>
      <c r="AS404" s="27"/>
      <c r="AT404" s="27"/>
      <c r="AU404" s="27"/>
      <c r="AV404" s="27"/>
      <c r="AW404" s="27"/>
      <c r="AX404" s="27"/>
      <c r="AY404" s="27"/>
      <c r="AZ404" s="27"/>
      <c r="BA404" s="27"/>
      <c r="BB404" s="27"/>
      <c r="BC404" s="27"/>
      <c r="BD404" s="27"/>
      <c r="BE404" s="27"/>
      <c r="BF404" s="27"/>
      <c r="BG404" s="27"/>
      <c r="BH404" s="27"/>
      <c r="BI404" s="27"/>
      <c r="BJ404" s="27"/>
      <c r="BK404" s="27"/>
      <c r="BL404" s="27"/>
      <c r="BM404" s="27"/>
      <c r="BN404" s="27"/>
      <c r="BO404" s="27"/>
      <c r="BP404" s="27"/>
      <c r="BQ404" s="27"/>
      <c r="BR404" s="27"/>
      <c r="BS404" s="27"/>
      <c r="BT404" s="27"/>
      <c r="BU404" s="27"/>
      <c r="BV404" s="27"/>
      <c r="BW404" s="27"/>
      <c r="BX404" s="27"/>
      <c r="BY404" s="27"/>
      <c r="BZ404" s="27"/>
      <c r="CA404" s="27"/>
      <c r="CB404" s="27"/>
      <c r="CC404" s="27"/>
      <c r="CD404" s="27"/>
      <c r="CE404" s="27"/>
    </row>
    <row r="405" spans="1:83" ht="43.2">
      <c r="A405" s="31">
        <v>1</v>
      </c>
      <c r="B405" s="31" t="s">
        <v>348</v>
      </c>
      <c r="C405" s="31">
        <v>63</v>
      </c>
      <c r="D405" s="31">
        <v>21.95</v>
      </c>
      <c r="E405" s="31">
        <v>4.3499999999999996</v>
      </c>
      <c r="F405" s="31">
        <v>2</v>
      </c>
      <c r="G405" s="31">
        <v>3.8</v>
      </c>
      <c r="H405" s="31"/>
      <c r="I405" s="32">
        <v>32.5</v>
      </c>
      <c r="J405" s="31">
        <v>325</v>
      </c>
      <c r="K405" s="31">
        <v>130</v>
      </c>
      <c r="L405" s="36">
        <v>0.4</v>
      </c>
      <c r="M405" s="31"/>
      <c r="N405" s="31"/>
      <c r="O405" s="31"/>
      <c r="P405" s="31"/>
      <c r="Q405" s="31"/>
      <c r="R405" s="31"/>
      <c r="S405" s="31"/>
      <c r="T405" s="31"/>
      <c r="U405" s="31">
        <v>932.5</v>
      </c>
      <c r="V405" s="31"/>
      <c r="W405" s="31"/>
      <c r="X405" s="31"/>
      <c r="Y405" s="31"/>
      <c r="Z405" s="31"/>
      <c r="AA405" s="31"/>
      <c r="AB405" s="31"/>
      <c r="AC405" s="31"/>
      <c r="AD405" s="31"/>
      <c r="AE405" s="31">
        <v>917</v>
      </c>
      <c r="AF405" s="31"/>
      <c r="AG405" s="36"/>
      <c r="AH405" s="31"/>
      <c r="AI405" s="36">
        <v>0.49580967829143002</v>
      </c>
      <c r="AJ405" s="31"/>
      <c r="AK405" s="31"/>
      <c r="AL405" s="31"/>
      <c r="AM405" s="31"/>
      <c r="AN405" s="31"/>
      <c r="AO405" s="31"/>
      <c r="AP405" s="31"/>
      <c r="AQ405" s="31"/>
      <c r="AR405" s="31"/>
      <c r="AS405" s="31"/>
      <c r="AT405" s="31"/>
      <c r="AU405" s="31"/>
      <c r="AV405" s="31"/>
      <c r="AW405" s="31"/>
      <c r="AX405" s="31"/>
      <c r="AY405" s="31"/>
      <c r="AZ405" s="31"/>
      <c r="BA405" s="31"/>
      <c r="BB405" s="31"/>
      <c r="BC405" s="31"/>
      <c r="BD405" s="31"/>
      <c r="BE405" s="31"/>
      <c r="BF405" s="31"/>
      <c r="BG405" s="31"/>
      <c r="BH405" s="31"/>
      <c r="BI405" s="31"/>
      <c r="BJ405" s="31"/>
      <c r="BK405" s="31"/>
      <c r="BL405" s="31"/>
      <c r="BM405" s="31"/>
      <c r="BN405" s="31"/>
      <c r="BO405" s="31"/>
      <c r="BP405" s="31"/>
      <c r="BQ405" s="31">
        <v>0</v>
      </c>
      <c r="BR405" s="31"/>
      <c r="BS405" s="31"/>
      <c r="BT405" s="31"/>
      <c r="BU405" s="31"/>
      <c r="BV405" s="31"/>
      <c r="BW405" s="31"/>
      <c r="BX405" s="31"/>
      <c r="BY405" s="31"/>
      <c r="BZ405" s="31">
        <v>2484</v>
      </c>
      <c r="CA405" s="31">
        <v>34</v>
      </c>
      <c r="CB405" s="31" t="s">
        <v>349</v>
      </c>
      <c r="CC405" s="31" t="s">
        <v>350</v>
      </c>
    </row>
    <row r="406" spans="1:83" ht="15.6">
      <c r="A406" s="31">
        <v>1</v>
      </c>
      <c r="B406" s="31" t="s">
        <v>351</v>
      </c>
      <c r="C406" s="31">
        <v>63</v>
      </c>
      <c r="D406" s="31">
        <v>21.95</v>
      </c>
      <c r="E406" s="31">
        <v>4.3499999999999996</v>
      </c>
      <c r="F406" s="31">
        <v>2</v>
      </c>
      <c r="G406" s="31">
        <v>3.8</v>
      </c>
      <c r="H406" s="31"/>
      <c r="I406" s="32">
        <v>32.5</v>
      </c>
      <c r="J406" s="31">
        <v>300.60000000000002</v>
      </c>
      <c r="K406" s="31">
        <v>130</v>
      </c>
      <c r="L406" s="36">
        <v>0.43246839654025299</v>
      </c>
      <c r="M406" s="31"/>
      <c r="N406" s="31"/>
      <c r="O406" s="31"/>
      <c r="P406" s="31"/>
      <c r="Q406" s="31"/>
      <c r="R406" s="31"/>
      <c r="S406" s="31"/>
      <c r="T406" s="31"/>
      <c r="U406" s="31">
        <v>932.5</v>
      </c>
      <c r="V406" s="31"/>
      <c r="W406" s="31"/>
      <c r="X406" s="31"/>
      <c r="Y406" s="31"/>
      <c r="Z406" s="31"/>
      <c r="AA406" s="31"/>
      <c r="AB406" s="31"/>
      <c r="AC406" s="31"/>
      <c r="AD406" s="31"/>
      <c r="AE406" s="31">
        <v>917</v>
      </c>
      <c r="AF406" s="31"/>
      <c r="AG406" s="36"/>
      <c r="AH406" s="31"/>
      <c r="AI406" s="36">
        <v>0.49580967829143002</v>
      </c>
      <c r="AJ406" s="31"/>
      <c r="AK406" s="31"/>
      <c r="AL406" s="31"/>
      <c r="AM406" s="31"/>
      <c r="AN406" s="31"/>
      <c r="AO406" s="31"/>
      <c r="AP406" s="31"/>
      <c r="AQ406" s="31"/>
      <c r="AR406" s="31"/>
      <c r="AS406" s="31"/>
      <c r="AT406" s="31"/>
      <c r="AU406" s="31"/>
      <c r="AV406" s="31"/>
      <c r="AW406" s="31"/>
      <c r="AX406" s="31"/>
      <c r="AY406" s="31"/>
      <c r="AZ406" s="31"/>
      <c r="BA406" s="31"/>
      <c r="BB406" s="31"/>
      <c r="BC406" s="31"/>
      <c r="BD406" s="31"/>
      <c r="BE406" s="31"/>
      <c r="BF406" s="31"/>
      <c r="BG406" s="31"/>
      <c r="BH406" s="31"/>
      <c r="BI406" s="31"/>
      <c r="BJ406" s="31"/>
      <c r="BK406" s="31">
        <v>2.2400000000000002</v>
      </c>
      <c r="BL406" s="31">
        <v>87.26</v>
      </c>
      <c r="BM406" s="31">
        <v>1.5</v>
      </c>
      <c r="BN406" s="31">
        <v>2</v>
      </c>
      <c r="BO406" s="31">
        <v>3.8</v>
      </c>
      <c r="BP406" s="31"/>
      <c r="BQ406" s="31">
        <v>24.4</v>
      </c>
      <c r="BR406" s="31"/>
      <c r="BS406" s="31"/>
      <c r="BT406" s="31"/>
      <c r="BU406" s="31"/>
      <c r="BV406" s="31"/>
      <c r="BW406" s="31"/>
      <c r="BX406" s="31"/>
      <c r="BY406" s="31"/>
      <c r="BZ406" s="31">
        <v>1024</v>
      </c>
      <c r="CA406" s="31">
        <v>40.1</v>
      </c>
      <c r="CB406" s="31"/>
      <c r="CC406" s="31"/>
    </row>
    <row r="407" spans="1:83" ht="15.6">
      <c r="A407" s="31">
        <v>1</v>
      </c>
      <c r="B407" s="31" t="s">
        <v>352</v>
      </c>
      <c r="C407" s="31">
        <v>63</v>
      </c>
      <c r="D407" s="31">
        <v>21.95</v>
      </c>
      <c r="E407" s="31">
        <v>4.3499999999999996</v>
      </c>
      <c r="F407" s="31">
        <v>2</v>
      </c>
      <c r="G407" s="31">
        <v>3.8</v>
      </c>
      <c r="H407" s="31"/>
      <c r="I407" s="32">
        <v>32.5</v>
      </c>
      <c r="J407" s="31">
        <v>325</v>
      </c>
      <c r="K407" s="31">
        <v>162.5</v>
      </c>
      <c r="L407" s="36">
        <v>0.5</v>
      </c>
      <c r="M407" s="31"/>
      <c r="N407" s="31"/>
      <c r="O407" s="31"/>
      <c r="P407" s="31"/>
      <c r="Q407" s="31"/>
      <c r="R407" s="31"/>
      <c r="S407" s="31"/>
      <c r="T407" s="31"/>
      <c r="U407" s="31">
        <v>899.5</v>
      </c>
      <c r="V407" s="31"/>
      <c r="W407" s="31"/>
      <c r="X407" s="31"/>
      <c r="Y407" s="31"/>
      <c r="Z407" s="31"/>
      <c r="AA407" s="31"/>
      <c r="AB407" s="31"/>
      <c r="AC407" s="31"/>
      <c r="AD407" s="31"/>
      <c r="AE407" s="31">
        <v>883.6</v>
      </c>
      <c r="AF407" s="31"/>
      <c r="AG407" s="36"/>
      <c r="AH407" s="31"/>
      <c r="AI407" s="36">
        <v>0.49554147271605598</v>
      </c>
      <c r="AJ407" s="31"/>
      <c r="AK407" s="31"/>
      <c r="AL407" s="31"/>
      <c r="AM407" s="31"/>
      <c r="AN407" s="31"/>
      <c r="AO407" s="31"/>
      <c r="AP407" s="31"/>
      <c r="AQ407" s="31"/>
      <c r="AR407" s="31"/>
      <c r="AS407" s="31"/>
      <c r="AT407" s="31"/>
      <c r="AU407" s="31"/>
      <c r="AV407" s="31"/>
      <c r="AW407" s="31"/>
      <c r="AX407" s="31"/>
      <c r="AY407" s="31"/>
      <c r="AZ407" s="31"/>
      <c r="BA407" s="31"/>
      <c r="BB407" s="31"/>
      <c r="BC407" s="31"/>
      <c r="BD407" s="31"/>
      <c r="BE407" s="31"/>
      <c r="BF407" s="31"/>
      <c r="BG407" s="31"/>
      <c r="BH407" s="31"/>
      <c r="BI407" s="31"/>
      <c r="BJ407" s="31"/>
      <c r="BK407" s="31"/>
      <c r="BL407" s="31"/>
      <c r="BM407" s="31"/>
      <c r="BN407" s="31"/>
      <c r="BO407" s="31"/>
      <c r="BP407" s="31"/>
      <c r="BQ407" s="31">
        <v>0</v>
      </c>
      <c r="BR407" s="31"/>
      <c r="BS407" s="31"/>
      <c r="BT407" s="31"/>
      <c r="BU407" s="31"/>
      <c r="BV407" s="31"/>
      <c r="BW407" s="31"/>
      <c r="BX407" s="31"/>
      <c r="BY407" s="31"/>
      <c r="BZ407" s="31">
        <v>7724</v>
      </c>
      <c r="CA407" s="31">
        <v>23.8</v>
      </c>
      <c r="CB407" s="31"/>
      <c r="CC407" s="31"/>
    </row>
    <row r="408" spans="1:83" ht="15.6">
      <c r="A408" s="31">
        <v>1</v>
      </c>
      <c r="B408" s="31" t="s">
        <v>353</v>
      </c>
      <c r="C408" s="31">
        <v>63</v>
      </c>
      <c r="D408" s="31">
        <v>21.95</v>
      </c>
      <c r="E408" s="31">
        <v>4.3499999999999996</v>
      </c>
      <c r="F408" s="31">
        <v>2</v>
      </c>
      <c r="G408" s="31">
        <v>3.8</v>
      </c>
      <c r="H408" s="31"/>
      <c r="I408" s="32">
        <v>32.5</v>
      </c>
      <c r="J408" s="31">
        <v>300.60000000000002</v>
      </c>
      <c r="K408" s="31">
        <v>162.5</v>
      </c>
      <c r="L408" s="36">
        <v>0.540585495675316</v>
      </c>
      <c r="M408" s="31"/>
      <c r="N408" s="31"/>
      <c r="O408" s="31"/>
      <c r="P408" s="31"/>
      <c r="Q408" s="31"/>
      <c r="R408" s="31"/>
      <c r="S408" s="31"/>
      <c r="T408" s="31"/>
      <c r="U408" s="31">
        <v>899.5</v>
      </c>
      <c r="V408" s="31"/>
      <c r="W408" s="31"/>
      <c r="X408" s="31"/>
      <c r="Y408" s="31"/>
      <c r="Z408" s="31"/>
      <c r="AA408" s="31"/>
      <c r="AB408" s="31"/>
      <c r="AC408" s="31"/>
      <c r="AD408" s="31"/>
      <c r="AE408" s="31">
        <v>883.6</v>
      </c>
      <c r="AF408" s="31"/>
      <c r="AG408" s="36"/>
      <c r="AH408" s="31"/>
      <c r="AI408" s="36">
        <v>0.49554147271605598</v>
      </c>
      <c r="AJ408" s="31"/>
      <c r="AK408" s="31"/>
      <c r="AL408" s="31"/>
      <c r="AM408" s="31"/>
      <c r="AN408" s="31"/>
      <c r="AO408" s="31"/>
      <c r="AP408" s="31"/>
      <c r="AQ408" s="31"/>
      <c r="AR408" s="31"/>
      <c r="AS408" s="31"/>
      <c r="AT408" s="31"/>
      <c r="AU408" s="31"/>
      <c r="AV408" s="31"/>
      <c r="AW408" s="31"/>
      <c r="AX408" s="31"/>
      <c r="AY408" s="31"/>
      <c r="AZ408" s="31"/>
      <c r="BA408" s="31"/>
      <c r="BB408" s="31"/>
      <c r="BC408" s="31"/>
      <c r="BD408" s="31"/>
      <c r="BE408" s="31"/>
      <c r="BF408" s="31"/>
      <c r="BG408" s="31"/>
      <c r="BH408" s="31"/>
      <c r="BI408" s="31"/>
      <c r="BJ408" s="31"/>
      <c r="BK408" s="31">
        <v>2.2400000000000002</v>
      </c>
      <c r="BL408" s="31">
        <v>87.26</v>
      </c>
      <c r="BM408" s="31">
        <v>1.5</v>
      </c>
      <c r="BN408" s="31">
        <v>2</v>
      </c>
      <c r="BO408" s="31">
        <v>3.8</v>
      </c>
      <c r="BP408" s="31"/>
      <c r="BQ408" s="31">
        <v>24.4</v>
      </c>
      <c r="BR408" s="31"/>
      <c r="BS408" s="31"/>
      <c r="BT408" s="31"/>
      <c r="BU408" s="31"/>
      <c r="BV408" s="31"/>
      <c r="BW408" s="31"/>
      <c r="BX408" s="31"/>
      <c r="BY408" s="31"/>
      <c r="BZ408" s="31">
        <v>1757</v>
      </c>
      <c r="CA408" s="31">
        <v>35.5</v>
      </c>
      <c r="CB408" s="31"/>
      <c r="CC408" s="31"/>
    </row>
    <row r="409" spans="1:83" ht="57.6">
      <c r="A409" s="33">
        <v>2</v>
      </c>
      <c r="B409" s="33" t="s">
        <v>354</v>
      </c>
      <c r="C409" s="33">
        <v>54.86</v>
      </c>
      <c r="D409" s="34">
        <v>21.1</v>
      </c>
      <c r="E409" s="33">
        <v>6.33</v>
      </c>
      <c r="F409" s="33">
        <v>2.6</v>
      </c>
      <c r="G409" s="33">
        <v>4.22</v>
      </c>
      <c r="H409" s="33"/>
      <c r="I409" s="35">
        <v>42.5</v>
      </c>
      <c r="J409" s="33">
        <v>360</v>
      </c>
      <c r="K409" s="33">
        <v>162</v>
      </c>
      <c r="L409" s="37">
        <v>0.45</v>
      </c>
      <c r="M409" s="33"/>
      <c r="N409" s="33"/>
      <c r="O409" s="33"/>
      <c r="P409" s="33"/>
      <c r="Q409" s="33"/>
      <c r="R409" s="33"/>
      <c r="S409" s="33"/>
      <c r="T409" s="33"/>
      <c r="U409" s="33">
        <v>1052</v>
      </c>
      <c r="V409" s="33"/>
      <c r="W409" s="33"/>
      <c r="X409" s="33"/>
      <c r="Y409" s="33"/>
      <c r="Z409" s="33"/>
      <c r="AA409" s="33"/>
      <c r="AB409" s="33"/>
      <c r="AC409" s="33"/>
      <c r="AD409" s="33">
        <v>2.4</v>
      </c>
      <c r="AE409" s="33">
        <v>826</v>
      </c>
      <c r="AF409" s="33"/>
      <c r="AG409" s="37">
        <v>0.439829605963791</v>
      </c>
      <c r="AH409" s="33"/>
      <c r="AI409" s="33"/>
      <c r="AJ409" s="33"/>
      <c r="AK409" s="33"/>
      <c r="AL409" s="33"/>
      <c r="AM409" s="33"/>
      <c r="AN409" s="33"/>
      <c r="AO409" s="33"/>
      <c r="AP409" s="33">
        <v>0</v>
      </c>
      <c r="AQ409" s="33"/>
      <c r="AR409" s="33"/>
      <c r="AS409" s="33"/>
      <c r="AT409" s="33"/>
      <c r="AU409" s="33"/>
      <c r="AV409" s="33"/>
      <c r="AW409" s="33">
        <v>0</v>
      </c>
      <c r="AX409" s="33"/>
      <c r="AY409" s="33"/>
      <c r="AZ409" s="33"/>
      <c r="BA409" s="33"/>
      <c r="BB409" s="33"/>
      <c r="BC409" s="33"/>
      <c r="BD409" s="33"/>
      <c r="BE409" s="33"/>
      <c r="BF409" s="33"/>
      <c r="BG409" s="33"/>
      <c r="BH409" s="33"/>
      <c r="BI409" s="33"/>
      <c r="BJ409" s="33">
        <v>0</v>
      </c>
      <c r="BK409" s="33"/>
      <c r="BL409" s="33"/>
      <c r="BM409" s="33"/>
      <c r="BN409" s="33"/>
      <c r="BO409" s="33"/>
      <c r="BP409" s="33"/>
      <c r="BQ409" s="33"/>
      <c r="BR409" s="33"/>
      <c r="BS409" s="33"/>
      <c r="BT409" s="33"/>
      <c r="BU409" s="33"/>
      <c r="BV409" s="33"/>
      <c r="BW409" s="33"/>
      <c r="BX409" s="33"/>
      <c r="BY409" s="33"/>
      <c r="BZ409" s="33">
        <v>2400</v>
      </c>
      <c r="CA409" s="33">
        <v>63</v>
      </c>
      <c r="CB409" s="33" t="s">
        <v>355</v>
      </c>
      <c r="CC409" s="33" t="s">
        <v>356</v>
      </c>
    </row>
    <row r="410" spans="1:83" ht="15.6">
      <c r="A410" s="33">
        <v>2</v>
      </c>
      <c r="B410" s="33" t="s">
        <v>357</v>
      </c>
      <c r="C410" s="33">
        <v>54.86</v>
      </c>
      <c r="D410" s="34">
        <v>21.1</v>
      </c>
      <c r="E410" s="33">
        <v>6.33</v>
      </c>
      <c r="F410" s="33">
        <v>2.6</v>
      </c>
      <c r="G410" s="33">
        <v>4.22</v>
      </c>
      <c r="H410" s="33"/>
      <c r="I410" s="35">
        <v>42.5</v>
      </c>
      <c r="J410" s="33">
        <v>234</v>
      </c>
      <c r="K410" s="33">
        <v>162</v>
      </c>
      <c r="L410" s="37">
        <v>0.69230769230769196</v>
      </c>
      <c r="M410" s="33"/>
      <c r="N410" s="33"/>
      <c r="O410" s="33"/>
      <c r="P410" s="33"/>
      <c r="Q410" s="33"/>
      <c r="R410" s="33"/>
      <c r="S410" s="33"/>
      <c r="T410" s="33"/>
      <c r="U410" s="33">
        <v>1052</v>
      </c>
      <c r="V410" s="33"/>
      <c r="W410" s="33"/>
      <c r="X410" s="33"/>
      <c r="Y410" s="33"/>
      <c r="Z410" s="33"/>
      <c r="AA410" s="33"/>
      <c r="AB410" s="33"/>
      <c r="AC410" s="33"/>
      <c r="AD410" s="33">
        <v>2.4</v>
      </c>
      <c r="AE410" s="33">
        <v>826</v>
      </c>
      <c r="AF410" s="33"/>
      <c r="AG410" s="37">
        <v>0.439829605963791</v>
      </c>
      <c r="AH410" s="33"/>
      <c r="AI410" s="33"/>
      <c r="AJ410" s="33">
        <v>3.71</v>
      </c>
      <c r="AK410" s="33">
        <v>47.81</v>
      </c>
      <c r="AL410" s="33">
        <v>38.46</v>
      </c>
      <c r="AM410" s="33">
        <v>0.34</v>
      </c>
      <c r="AN410" s="33">
        <v>4.3</v>
      </c>
      <c r="AO410" s="33"/>
      <c r="AP410" s="33">
        <v>63</v>
      </c>
      <c r="AQ410" s="33"/>
      <c r="AR410" s="33">
        <v>37.729999999999997</v>
      </c>
      <c r="AS410" s="33">
        <v>32.340000000000003</v>
      </c>
      <c r="AT410" s="33">
        <v>14.03</v>
      </c>
      <c r="AU410" s="33">
        <v>10.98</v>
      </c>
      <c r="AV410" s="33">
        <v>2.0299999999999998</v>
      </c>
      <c r="AW410" s="33">
        <v>63</v>
      </c>
      <c r="AX410" s="33"/>
      <c r="AY410" s="33"/>
      <c r="AZ410" s="33"/>
      <c r="BA410" s="33"/>
      <c r="BB410" s="33"/>
      <c r="BC410" s="33"/>
      <c r="BD410" s="33"/>
      <c r="BE410" s="33"/>
      <c r="BF410" s="33"/>
      <c r="BG410" s="33"/>
      <c r="BH410" s="33"/>
      <c r="BI410" s="33"/>
      <c r="BJ410" s="33">
        <v>0</v>
      </c>
      <c r="BK410" s="33"/>
      <c r="BL410" s="33"/>
      <c r="BM410" s="33"/>
      <c r="BN410" s="33"/>
      <c r="BO410" s="33"/>
      <c r="BP410" s="33"/>
      <c r="BQ410" s="33"/>
      <c r="BR410" s="33"/>
      <c r="BS410" s="33"/>
      <c r="BT410" s="33"/>
      <c r="BU410" s="33"/>
      <c r="BV410" s="33"/>
      <c r="BW410" s="33"/>
      <c r="BX410" s="33"/>
      <c r="BY410" s="33"/>
      <c r="BZ410" s="33">
        <v>1200</v>
      </c>
      <c r="CA410" s="33">
        <v>67</v>
      </c>
      <c r="CB410" s="33"/>
      <c r="CC410" s="33"/>
    </row>
    <row r="411" spans="1:83" ht="15.6">
      <c r="A411" s="33">
        <v>2</v>
      </c>
      <c r="B411" s="33" t="s">
        <v>358</v>
      </c>
      <c r="C411" s="33">
        <v>54.86</v>
      </c>
      <c r="D411" s="34">
        <v>21.1</v>
      </c>
      <c r="E411" s="33">
        <v>6.33</v>
      </c>
      <c r="F411" s="33">
        <v>2.6</v>
      </c>
      <c r="G411" s="33">
        <v>4.22</v>
      </c>
      <c r="H411" s="33"/>
      <c r="I411" s="35">
        <v>42.5</v>
      </c>
      <c r="J411" s="33">
        <v>234</v>
      </c>
      <c r="K411" s="33">
        <v>162</v>
      </c>
      <c r="L411" s="37">
        <v>0.69230769230769196</v>
      </c>
      <c r="M411" s="33"/>
      <c r="N411" s="33"/>
      <c r="O411" s="33"/>
      <c r="P411" s="33"/>
      <c r="Q411" s="33"/>
      <c r="R411" s="33"/>
      <c r="S411" s="33"/>
      <c r="T411" s="33"/>
      <c r="U411" s="33">
        <v>1052</v>
      </c>
      <c r="V411" s="33"/>
      <c r="W411" s="33"/>
      <c r="X411" s="33"/>
      <c r="Y411" s="33"/>
      <c r="Z411" s="33"/>
      <c r="AA411" s="33"/>
      <c r="AB411" s="33"/>
      <c r="AC411" s="33"/>
      <c r="AD411" s="33">
        <v>2.4</v>
      </c>
      <c r="AE411" s="33">
        <v>826</v>
      </c>
      <c r="AF411" s="33"/>
      <c r="AG411" s="37">
        <v>0.439829605963791</v>
      </c>
      <c r="AH411" s="33"/>
      <c r="AI411" s="33"/>
      <c r="AJ411" s="33"/>
      <c r="AK411" s="33"/>
      <c r="AL411" s="33"/>
      <c r="AM411" s="33"/>
      <c r="AN411" s="33"/>
      <c r="AO411" s="33"/>
      <c r="AP411" s="33">
        <v>0</v>
      </c>
      <c r="AQ411" s="33"/>
      <c r="AR411" s="33">
        <v>37.729999999999997</v>
      </c>
      <c r="AS411" s="33">
        <v>32.340000000000003</v>
      </c>
      <c r="AT411" s="33">
        <v>14.03</v>
      </c>
      <c r="AU411" s="33">
        <v>10.98</v>
      </c>
      <c r="AV411" s="33">
        <v>2.0299999999999998</v>
      </c>
      <c r="AW411" s="33">
        <v>63</v>
      </c>
      <c r="AX411" s="33"/>
      <c r="AY411" s="33"/>
      <c r="AZ411" s="33"/>
      <c r="BA411" s="33"/>
      <c r="BB411" s="33"/>
      <c r="BC411" s="33"/>
      <c r="BD411" s="33">
        <v>75.69</v>
      </c>
      <c r="BE411" s="33">
        <v>11.69</v>
      </c>
      <c r="BF411" s="33">
        <v>3.26</v>
      </c>
      <c r="BG411" s="33">
        <v>4.34</v>
      </c>
      <c r="BH411" s="33">
        <v>2.66</v>
      </c>
      <c r="BI411" s="33"/>
      <c r="BJ411" s="33">
        <v>63</v>
      </c>
      <c r="BK411" s="33"/>
      <c r="BL411" s="33"/>
      <c r="BM411" s="33"/>
      <c r="BN411" s="33"/>
      <c r="BO411" s="33"/>
      <c r="BP411" s="33"/>
      <c r="BQ411" s="33"/>
      <c r="BR411" s="33"/>
      <c r="BS411" s="33"/>
      <c r="BT411" s="33"/>
      <c r="BU411" s="33"/>
      <c r="BV411" s="33"/>
      <c r="BW411" s="33"/>
      <c r="BX411" s="33"/>
      <c r="BY411" s="33"/>
      <c r="BZ411" s="33">
        <v>2000</v>
      </c>
      <c r="CA411" s="33">
        <v>62</v>
      </c>
      <c r="CB411" s="33"/>
      <c r="CC411" s="33"/>
    </row>
    <row r="412" spans="1:83" ht="15.6">
      <c r="A412" s="33">
        <v>2</v>
      </c>
      <c r="B412" s="33" t="s">
        <v>359</v>
      </c>
      <c r="C412" s="33">
        <v>54.86</v>
      </c>
      <c r="D412" s="34">
        <v>21.1</v>
      </c>
      <c r="E412" s="33">
        <v>6.33</v>
      </c>
      <c r="F412" s="33">
        <v>2.6</v>
      </c>
      <c r="G412" s="33">
        <v>4.22</v>
      </c>
      <c r="H412" s="33"/>
      <c r="I412" s="35">
        <v>42.5</v>
      </c>
      <c r="J412" s="33">
        <v>234</v>
      </c>
      <c r="K412" s="33">
        <v>162</v>
      </c>
      <c r="L412" s="37">
        <v>0.69230769230769196</v>
      </c>
      <c r="M412" s="33"/>
      <c r="N412" s="33"/>
      <c r="O412" s="33"/>
      <c r="P412" s="33"/>
      <c r="Q412" s="33"/>
      <c r="R412" s="33"/>
      <c r="S412" s="33"/>
      <c r="T412" s="33"/>
      <c r="U412" s="33">
        <v>1052</v>
      </c>
      <c r="V412" s="33"/>
      <c r="W412" s="33"/>
      <c r="X412" s="33"/>
      <c r="Y412" s="33"/>
      <c r="Z412" s="33"/>
      <c r="AA412" s="33"/>
      <c r="AB412" s="33"/>
      <c r="AC412" s="33"/>
      <c r="AD412" s="33">
        <v>2.4</v>
      </c>
      <c r="AE412" s="33">
        <v>826</v>
      </c>
      <c r="AF412" s="33"/>
      <c r="AG412" s="37">
        <v>0.439829605963791</v>
      </c>
      <c r="AH412" s="33"/>
      <c r="AI412" s="33"/>
      <c r="AJ412" s="33">
        <v>3.71</v>
      </c>
      <c r="AK412" s="33">
        <v>47.81</v>
      </c>
      <c r="AL412" s="33">
        <v>38.46</v>
      </c>
      <c r="AM412" s="33">
        <v>0.34</v>
      </c>
      <c r="AN412" s="33">
        <v>4.3</v>
      </c>
      <c r="AO412" s="33"/>
      <c r="AP412" s="33">
        <v>63</v>
      </c>
      <c r="AQ412" s="33"/>
      <c r="AR412" s="33"/>
      <c r="AS412" s="33"/>
      <c r="AT412" s="33"/>
      <c r="AU412" s="33"/>
      <c r="AV412" s="33"/>
      <c r="AW412" s="33">
        <v>0</v>
      </c>
      <c r="AX412" s="33"/>
      <c r="AY412" s="33"/>
      <c r="AZ412" s="33"/>
      <c r="BA412" s="33"/>
      <c r="BB412" s="33"/>
      <c r="BC412" s="33"/>
      <c r="BD412" s="33">
        <v>75.69</v>
      </c>
      <c r="BE412" s="33">
        <v>11.69</v>
      </c>
      <c r="BF412" s="33">
        <v>3.26</v>
      </c>
      <c r="BG412" s="33">
        <v>4.34</v>
      </c>
      <c r="BH412" s="33">
        <v>2.66</v>
      </c>
      <c r="BI412" s="33"/>
      <c r="BJ412" s="33">
        <v>63</v>
      </c>
      <c r="BK412" s="33"/>
      <c r="BL412" s="33"/>
      <c r="BM412" s="33"/>
      <c r="BN412" s="33"/>
      <c r="BO412" s="33"/>
      <c r="BP412" s="33"/>
      <c r="BQ412" s="33"/>
      <c r="BR412" s="33"/>
      <c r="BS412" s="33"/>
      <c r="BT412" s="33"/>
      <c r="BU412" s="33"/>
      <c r="BV412" s="33"/>
      <c r="BW412" s="33"/>
      <c r="BX412" s="33"/>
      <c r="BY412" s="33"/>
      <c r="BZ412" s="33">
        <v>2200</v>
      </c>
      <c r="CA412" s="33">
        <v>56</v>
      </c>
      <c r="CB412" s="33"/>
      <c r="CC412" s="33"/>
    </row>
    <row r="413" spans="1:83" ht="15.6">
      <c r="A413" s="33">
        <v>2</v>
      </c>
      <c r="B413" s="33" t="s">
        <v>360</v>
      </c>
      <c r="C413" s="33">
        <v>54.86</v>
      </c>
      <c r="D413" s="34">
        <v>21.1</v>
      </c>
      <c r="E413" s="33">
        <v>6.33</v>
      </c>
      <c r="F413" s="33">
        <v>2.6</v>
      </c>
      <c r="G413" s="33">
        <v>4.22</v>
      </c>
      <c r="H413" s="33"/>
      <c r="I413" s="35">
        <v>42.5</v>
      </c>
      <c r="J413" s="33">
        <v>500</v>
      </c>
      <c r="K413" s="33">
        <v>170</v>
      </c>
      <c r="L413" s="37">
        <v>0.34</v>
      </c>
      <c r="M413" s="33"/>
      <c r="N413" s="33"/>
      <c r="O413" s="33"/>
      <c r="P413" s="33"/>
      <c r="Q413" s="33"/>
      <c r="R413" s="33"/>
      <c r="S413" s="33"/>
      <c r="T413" s="33"/>
      <c r="U413" s="33">
        <v>1068</v>
      </c>
      <c r="V413" s="33"/>
      <c r="W413" s="33"/>
      <c r="X413" s="33"/>
      <c r="Y413" s="33"/>
      <c r="Z413" s="33"/>
      <c r="AA413" s="33"/>
      <c r="AB413" s="33"/>
      <c r="AC413" s="33"/>
      <c r="AD413" s="33">
        <v>2.4</v>
      </c>
      <c r="AE413" s="33">
        <v>712</v>
      </c>
      <c r="AF413" s="33"/>
      <c r="AG413" s="37">
        <v>0.4</v>
      </c>
      <c r="AH413" s="33"/>
      <c r="AI413" s="33"/>
      <c r="AJ413" s="33"/>
      <c r="AK413" s="33"/>
      <c r="AL413" s="33"/>
      <c r="AM413" s="33"/>
      <c r="AN413" s="33"/>
      <c r="AO413" s="33"/>
      <c r="AP413" s="33">
        <v>0</v>
      </c>
      <c r="AQ413" s="33"/>
      <c r="AR413" s="33"/>
      <c r="AS413" s="33"/>
      <c r="AT413" s="33"/>
      <c r="AU413" s="33"/>
      <c r="AV413" s="33"/>
      <c r="AW413" s="33">
        <v>0</v>
      </c>
      <c r="AX413" s="33"/>
      <c r="AY413" s="33"/>
      <c r="AZ413" s="33"/>
      <c r="BA413" s="33"/>
      <c r="BB413" s="33"/>
      <c r="BC413" s="33"/>
      <c r="BD413" s="33"/>
      <c r="BE413" s="33"/>
      <c r="BF413" s="33"/>
      <c r="BG413" s="33"/>
      <c r="BH413" s="33"/>
      <c r="BI413" s="33"/>
      <c r="BJ413" s="33">
        <v>0</v>
      </c>
      <c r="BK413" s="33"/>
      <c r="BL413" s="33"/>
      <c r="BM413" s="33"/>
      <c r="BN413" s="33"/>
      <c r="BO413" s="33"/>
      <c r="BP413" s="33"/>
      <c r="BQ413" s="33"/>
      <c r="BR413" s="33"/>
      <c r="BS413" s="33"/>
      <c r="BT413" s="33"/>
      <c r="BU413" s="33"/>
      <c r="BV413" s="33"/>
      <c r="BW413" s="33"/>
      <c r="BX413" s="33"/>
      <c r="BY413" s="33"/>
      <c r="BZ413" s="33">
        <v>1500</v>
      </c>
      <c r="CA413" s="33">
        <v>84</v>
      </c>
      <c r="CB413" s="33"/>
      <c r="CC413" s="33"/>
    </row>
    <row r="414" spans="1:83" ht="15.6">
      <c r="A414" s="33">
        <v>2</v>
      </c>
      <c r="B414" s="33" t="s">
        <v>361</v>
      </c>
      <c r="C414" s="33">
        <v>54.86</v>
      </c>
      <c r="D414" s="34">
        <v>21.1</v>
      </c>
      <c r="E414" s="33">
        <v>6.33</v>
      </c>
      <c r="F414" s="33">
        <v>2.6</v>
      </c>
      <c r="G414" s="33">
        <v>4.22</v>
      </c>
      <c r="H414" s="33"/>
      <c r="I414" s="35">
        <v>42.5</v>
      </c>
      <c r="J414" s="33">
        <v>325</v>
      </c>
      <c r="K414" s="33">
        <v>170</v>
      </c>
      <c r="L414" s="37">
        <v>0.52307692307692299</v>
      </c>
      <c r="M414" s="33"/>
      <c r="N414" s="33"/>
      <c r="O414" s="33"/>
      <c r="P414" s="33"/>
      <c r="Q414" s="33"/>
      <c r="R414" s="33"/>
      <c r="S414" s="33"/>
      <c r="T414" s="33"/>
      <c r="U414" s="33">
        <v>1068</v>
      </c>
      <c r="V414" s="33"/>
      <c r="W414" s="33"/>
      <c r="X414" s="33"/>
      <c r="Y414" s="33"/>
      <c r="Z414" s="33"/>
      <c r="AA414" s="33"/>
      <c r="AB414" s="33"/>
      <c r="AC414" s="33"/>
      <c r="AD414" s="33">
        <v>2.4</v>
      </c>
      <c r="AE414" s="33">
        <v>712</v>
      </c>
      <c r="AF414" s="33"/>
      <c r="AG414" s="37">
        <v>0.4</v>
      </c>
      <c r="AH414" s="33"/>
      <c r="AI414" s="33"/>
      <c r="AJ414" s="33">
        <v>3.71</v>
      </c>
      <c r="AK414" s="33">
        <v>47.81</v>
      </c>
      <c r="AL414" s="33">
        <v>38.46</v>
      </c>
      <c r="AM414" s="33">
        <v>0.34</v>
      </c>
      <c r="AN414" s="33">
        <v>4.3</v>
      </c>
      <c r="AO414" s="33"/>
      <c r="AP414" s="33">
        <v>87.5</v>
      </c>
      <c r="AQ414" s="33"/>
      <c r="AR414" s="33">
        <v>37.729999999999997</v>
      </c>
      <c r="AS414" s="33">
        <v>32.340000000000003</v>
      </c>
      <c r="AT414" s="33">
        <v>14.03</v>
      </c>
      <c r="AU414" s="33">
        <v>10.98</v>
      </c>
      <c r="AV414" s="33">
        <v>2.0299999999999998</v>
      </c>
      <c r="AW414" s="33">
        <v>87.5</v>
      </c>
      <c r="AX414" s="33"/>
      <c r="AY414" s="33"/>
      <c r="AZ414" s="33"/>
      <c r="BA414" s="33"/>
      <c r="BB414" s="33"/>
      <c r="BC414" s="33"/>
      <c r="BD414" s="33"/>
      <c r="BE414" s="33"/>
      <c r="BF414" s="33"/>
      <c r="BG414" s="33"/>
      <c r="BH414" s="33"/>
      <c r="BI414" s="33"/>
      <c r="BJ414" s="33">
        <v>0</v>
      </c>
      <c r="BK414" s="33"/>
      <c r="BL414" s="33"/>
      <c r="BM414" s="33"/>
      <c r="BN414" s="33"/>
      <c r="BO414" s="33"/>
      <c r="BP414" s="33"/>
      <c r="BQ414" s="33"/>
      <c r="BR414" s="33"/>
      <c r="BS414" s="33"/>
      <c r="BT414" s="33"/>
      <c r="BU414" s="33"/>
      <c r="BV414" s="33"/>
      <c r="BW414" s="33"/>
      <c r="BX414" s="33"/>
      <c r="BY414" s="33"/>
      <c r="BZ414" s="33">
        <v>750</v>
      </c>
      <c r="CA414" s="33">
        <v>88</v>
      </c>
      <c r="CB414" s="33"/>
      <c r="CC414" s="33"/>
    </row>
    <row r="415" spans="1:83" ht="15.6">
      <c r="A415" s="33">
        <v>2</v>
      </c>
      <c r="B415" s="33" t="s">
        <v>362</v>
      </c>
      <c r="C415" s="33">
        <v>54.86</v>
      </c>
      <c r="D415" s="34">
        <v>21.1</v>
      </c>
      <c r="E415" s="33">
        <v>6.33</v>
      </c>
      <c r="F415" s="33">
        <v>2.6</v>
      </c>
      <c r="G415" s="33">
        <v>4.22</v>
      </c>
      <c r="H415" s="33"/>
      <c r="I415" s="35">
        <v>42.5</v>
      </c>
      <c r="J415" s="33">
        <v>325</v>
      </c>
      <c r="K415" s="33">
        <v>170</v>
      </c>
      <c r="L415" s="37">
        <v>0.52307692307692299</v>
      </c>
      <c r="M415" s="33"/>
      <c r="N415" s="33"/>
      <c r="O415" s="33"/>
      <c r="P415" s="33"/>
      <c r="Q415" s="33"/>
      <c r="R415" s="33"/>
      <c r="S415" s="33"/>
      <c r="T415" s="33"/>
      <c r="U415" s="33">
        <v>1068</v>
      </c>
      <c r="V415" s="33"/>
      <c r="W415" s="33"/>
      <c r="X415" s="33"/>
      <c r="Y415" s="33"/>
      <c r="Z415" s="33"/>
      <c r="AA415" s="33"/>
      <c r="AB415" s="33"/>
      <c r="AC415" s="33"/>
      <c r="AD415" s="33">
        <v>2.4</v>
      </c>
      <c r="AE415" s="33">
        <v>712</v>
      </c>
      <c r="AF415" s="33"/>
      <c r="AG415" s="37">
        <v>0.4</v>
      </c>
      <c r="AH415" s="33"/>
      <c r="AI415" s="33"/>
      <c r="AJ415" s="33"/>
      <c r="AK415" s="33"/>
      <c r="AL415" s="33"/>
      <c r="AM415" s="33"/>
      <c r="AN415" s="33"/>
      <c r="AO415" s="33"/>
      <c r="AP415" s="33">
        <v>0</v>
      </c>
      <c r="AQ415" s="33"/>
      <c r="AR415" s="33">
        <v>37.729999999999997</v>
      </c>
      <c r="AS415" s="33">
        <v>32.340000000000003</v>
      </c>
      <c r="AT415" s="33">
        <v>14.03</v>
      </c>
      <c r="AU415" s="33">
        <v>10.98</v>
      </c>
      <c r="AV415" s="33">
        <v>2.0299999999999998</v>
      </c>
      <c r="AW415" s="33">
        <v>87.5</v>
      </c>
      <c r="AX415" s="33"/>
      <c r="AY415" s="33"/>
      <c r="AZ415" s="33"/>
      <c r="BA415" s="33"/>
      <c r="BB415" s="33"/>
      <c r="BC415" s="33"/>
      <c r="BD415" s="33">
        <v>75.69</v>
      </c>
      <c r="BE415" s="33">
        <v>11.69</v>
      </c>
      <c r="BF415" s="33">
        <v>3.26</v>
      </c>
      <c r="BG415" s="33">
        <v>4.34</v>
      </c>
      <c r="BH415" s="33">
        <v>2.66</v>
      </c>
      <c r="BI415" s="33"/>
      <c r="BJ415" s="33">
        <v>87.5</v>
      </c>
      <c r="BK415" s="33"/>
      <c r="BL415" s="33"/>
      <c r="BM415" s="33"/>
      <c r="BN415" s="33"/>
      <c r="BO415" s="33"/>
      <c r="BP415" s="33"/>
      <c r="BQ415" s="33"/>
      <c r="BR415" s="33"/>
      <c r="BS415" s="33"/>
      <c r="BT415" s="33"/>
      <c r="BU415" s="33"/>
      <c r="BV415" s="33"/>
      <c r="BW415" s="33"/>
      <c r="BX415" s="33"/>
      <c r="BY415" s="33"/>
      <c r="BZ415" s="33">
        <v>850</v>
      </c>
      <c r="CA415" s="33">
        <v>86</v>
      </c>
      <c r="CB415" s="33"/>
      <c r="CC415" s="33"/>
    </row>
    <row r="416" spans="1:83" ht="15.6">
      <c r="A416" s="33">
        <v>2</v>
      </c>
      <c r="B416" s="33" t="s">
        <v>363</v>
      </c>
      <c r="C416" s="33">
        <v>54.86</v>
      </c>
      <c r="D416" s="34">
        <v>21.1</v>
      </c>
      <c r="E416" s="33">
        <v>6.33</v>
      </c>
      <c r="F416" s="33">
        <v>2.6</v>
      </c>
      <c r="G416" s="33">
        <v>4.22</v>
      </c>
      <c r="H416" s="33"/>
      <c r="I416" s="35">
        <v>42.5</v>
      </c>
      <c r="J416" s="33">
        <v>325</v>
      </c>
      <c r="K416" s="33">
        <v>170</v>
      </c>
      <c r="L416" s="37">
        <v>0.52307692307692299</v>
      </c>
      <c r="M416" s="33"/>
      <c r="N416" s="33"/>
      <c r="O416" s="33"/>
      <c r="P416" s="33"/>
      <c r="Q416" s="33"/>
      <c r="R416" s="33"/>
      <c r="S416" s="33"/>
      <c r="T416" s="33"/>
      <c r="U416" s="33">
        <v>1068</v>
      </c>
      <c r="V416" s="33"/>
      <c r="W416" s="33"/>
      <c r="X416" s="33"/>
      <c r="Y416" s="33"/>
      <c r="Z416" s="33"/>
      <c r="AA416" s="33"/>
      <c r="AB416" s="33"/>
      <c r="AC416" s="33"/>
      <c r="AD416" s="33">
        <v>2.4</v>
      </c>
      <c r="AE416" s="33">
        <v>712</v>
      </c>
      <c r="AF416" s="33"/>
      <c r="AG416" s="37">
        <v>0.4</v>
      </c>
      <c r="AH416" s="33"/>
      <c r="AI416" s="33"/>
      <c r="AJ416" s="33">
        <v>3.71</v>
      </c>
      <c r="AK416" s="33">
        <v>47.81</v>
      </c>
      <c r="AL416" s="33">
        <v>38.46</v>
      </c>
      <c r="AM416" s="33">
        <v>0.34</v>
      </c>
      <c r="AN416" s="33">
        <v>4.3</v>
      </c>
      <c r="AO416" s="33"/>
      <c r="AP416" s="33">
        <v>87.5</v>
      </c>
      <c r="AQ416" s="33"/>
      <c r="AR416" s="33"/>
      <c r="AS416" s="33"/>
      <c r="AT416" s="33"/>
      <c r="AU416" s="33"/>
      <c r="AV416" s="33"/>
      <c r="AW416" s="33">
        <v>0</v>
      </c>
      <c r="AX416" s="33"/>
      <c r="AY416" s="33"/>
      <c r="AZ416" s="33"/>
      <c r="BA416" s="33"/>
      <c r="BB416" s="33"/>
      <c r="BC416" s="33"/>
      <c r="BD416" s="33">
        <v>75.69</v>
      </c>
      <c r="BE416" s="33">
        <v>11.69</v>
      </c>
      <c r="BF416" s="33">
        <v>3.26</v>
      </c>
      <c r="BG416" s="33">
        <v>4.34</v>
      </c>
      <c r="BH416" s="33">
        <v>2.66</v>
      </c>
      <c r="BI416" s="33"/>
      <c r="BJ416" s="33">
        <v>87.5</v>
      </c>
      <c r="BK416" s="33"/>
      <c r="BL416" s="33"/>
      <c r="BM416" s="33"/>
      <c r="BN416" s="33"/>
      <c r="BO416" s="33"/>
      <c r="BP416" s="33"/>
      <c r="BQ416" s="33"/>
      <c r="BR416" s="33"/>
      <c r="BS416" s="33"/>
      <c r="BT416" s="33"/>
      <c r="BU416" s="33"/>
      <c r="BV416" s="33"/>
      <c r="BW416" s="33"/>
      <c r="BX416" s="33"/>
      <c r="BY416" s="33"/>
      <c r="BZ416" s="33">
        <v>1200</v>
      </c>
      <c r="CA416" s="33">
        <v>80</v>
      </c>
      <c r="CB416" s="33"/>
      <c r="CC416" s="33"/>
    </row>
    <row r="417" spans="1:81" ht="15.6">
      <c r="A417" s="33">
        <v>2</v>
      </c>
      <c r="B417" s="33" t="s">
        <v>354</v>
      </c>
      <c r="C417" s="33">
        <v>54.86</v>
      </c>
      <c r="D417" s="34">
        <v>21.1</v>
      </c>
      <c r="E417" s="33">
        <v>6.33</v>
      </c>
      <c r="F417" s="33">
        <v>2.6</v>
      </c>
      <c r="G417" s="33">
        <v>4.22</v>
      </c>
      <c r="H417" s="33"/>
      <c r="I417" s="35">
        <v>42.5</v>
      </c>
      <c r="J417" s="33">
        <v>360</v>
      </c>
      <c r="K417" s="33">
        <v>162</v>
      </c>
      <c r="L417" s="37">
        <v>0.45</v>
      </c>
      <c r="M417" s="33"/>
      <c r="N417" s="33"/>
      <c r="O417" s="33"/>
      <c r="P417" s="33"/>
      <c r="Q417" s="33"/>
      <c r="R417" s="33"/>
      <c r="S417" s="33"/>
      <c r="T417" s="33"/>
      <c r="U417" s="33">
        <v>1052</v>
      </c>
      <c r="V417" s="33"/>
      <c r="W417" s="33"/>
      <c r="X417" s="33"/>
      <c r="Y417" s="33"/>
      <c r="Z417" s="33"/>
      <c r="AA417" s="33"/>
      <c r="AB417" s="33"/>
      <c r="AC417" s="33"/>
      <c r="AD417" s="33">
        <v>2.4</v>
      </c>
      <c r="AE417" s="33">
        <v>826</v>
      </c>
      <c r="AF417" s="33"/>
      <c r="AG417" s="37">
        <v>0.439829605963791</v>
      </c>
      <c r="AH417" s="33"/>
      <c r="AI417" s="33"/>
      <c r="AJ417" s="33"/>
      <c r="AK417" s="33"/>
      <c r="AL417" s="33"/>
      <c r="AM417" s="33"/>
      <c r="AN417" s="33"/>
      <c r="AO417" s="33"/>
      <c r="AP417" s="33">
        <v>0</v>
      </c>
      <c r="AQ417" s="33"/>
      <c r="AR417" s="33"/>
      <c r="AS417" s="33"/>
      <c r="AT417" s="33"/>
      <c r="AU417" s="33"/>
      <c r="AV417" s="33"/>
      <c r="AW417" s="33">
        <v>0</v>
      </c>
      <c r="AX417" s="33"/>
      <c r="AY417" s="33"/>
      <c r="AZ417" s="33"/>
      <c r="BA417" s="33"/>
      <c r="BB417" s="33"/>
      <c r="BC417" s="33"/>
      <c r="BD417" s="33"/>
      <c r="BE417" s="33"/>
      <c r="BF417" s="33"/>
      <c r="BG417" s="33"/>
      <c r="BH417" s="33"/>
      <c r="BI417" s="33"/>
      <c r="BJ417" s="33">
        <v>0</v>
      </c>
      <c r="BK417" s="33"/>
      <c r="BL417" s="33"/>
      <c r="BM417" s="33"/>
      <c r="BN417" s="33"/>
      <c r="BO417" s="33"/>
      <c r="BP417" s="33"/>
      <c r="BQ417" s="33"/>
      <c r="BR417" s="33"/>
      <c r="BS417" s="33"/>
      <c r="BT417" s="33"/>
      <c r="BU417" s="33"/>
      <c r="BV417" s="33"/>
      <c r="BW417" s="33"/>
      <c r="BX417" s="33"/>
      <c r="BY417" s="33"/>
      <c r="BZ417" s="33">
        <v>2100</v>
      </c>
      <c r="CA417" s="33">
        <v>64</v>
      </c>
      <c r="CB417" s="33"/>
      <c r="CC417" s="33"/>
    </row>
    <row r="418" spans="1:81" ht="15.6">
      <c r="A418" s="33">
        <v>2</v>
      </c>
      <c r="B418" s="33" t="s">
        <v>357</v>
      </c>
      <c r="C418" s="33">
        <v>54.86</v>
      </c>
      <c r="D418" s="34">
        <v>21.1</v>
      </c>
      <c r="E418" s="33">
        <v>6.33</v>
      </c>
      <c r="F418" s="33">
        <v>2.6</v>
      </c>
      <c r="G418" s="33">
        <v>4.22</v>
      </c>
      <c r="H418" s="33"/>
      <c r="I418" s="35">
        <v>42.5</v>
      </c>
      <c r="J418" s="33">
        <v>234</v>
      </c>
      <c r="K418" s="33">
        <v>162</v>
      </c>
      <c r="L418" s="37">
        <v>0.69230769230769196</v>
      </c>
      <c r="M418" s="33"/>
      <c r="N418" s="33"/>
      <c r="O418" s="33"/>
      <c r="P418" s="33"/>
      <c r="Q418" s="33"/>
      <c r="R418" s="33"/>
      <c r="S418" s="33"/>
      <c r="T418" s="33"/>
      <c r="U418" s="33">
        <v>1052</v>
      </c>
      <c r="V418" s="33"/>
      <c r="W418" s="33"/>
      <c r="X418" s="33"/>
      <c r="Y418" s="33"/>
      <c r="Z418" s="33"/>
      <c r="AA418" s="33"/>
      <c r="AB418" s="33"/>
      <c r="AC418" s="33"/>
      <c r="AD418" s="33">
        <v>2.4</v>
      </c>
      <c r="AE418" s="33">
        <v>826</v>
      </c>
      <c r="AF418" s="33"/>
      <c r="AG418" s="37">
        <v>0.439829605963791</v>
      </c>
      <c r="AH418" s="33"/>
      <c r="AI418" s="33"/>
      <c r="AJ418" s="33">
        <v>3.71</v>
      </c>
      <c r="AK418" s="33">
        <v>47.81</v>
      </c>
      <c r="AL418" s="33">
        <v>38.46</v>
      </c>
      <c r="AM418" s="33">
        <v>0.34</v>
      </c>
      <c r="AN418" s="33">
        <v>4.3</v>
      </c>
      <c r="AO418" s="33"/>
      <c r="AP418" s="33">
        <v>63</v>
      </c>
      <c r="AQ418" s="33"/>
      <c r="AR418" s="33">
        <v>37.729999999999997</v>
      </c>
      <c r="AS418" s="33">
        <v>32.340000000000003</v>
      </c>
      <c r="AT418" s="33">
        <v>14.03</v>
      </c>
      <c r="AU418" s="33">
        <v>10.98</v>
      </c>
      <c r="AV418" s="33">
        <v>2.0299999999999998</v>
      </c>
      <c r="AW418" s="33">
        <v>63</v>
      </c>
      <c r="AX418" s="33"/>
      <c r="AY418" s="33"/>
      <c r="AZ418" s="33"/>
      <c r="BA418" s="33"/>
      <c r="BB418" s="33"/>
      <c r="BC418" s="33"/>
      <c r="BD418" s="33"/>
      <c r="BE418" s="33"/>
      <c r="BF418" s="33"/>
      <c r="BG418" s="33"/>
      <c r="BH418" s="33"/>
      <c r="BI418" s="33"/>
      <c r="BJ418" s="33">
        <v>0</v>
      </c>
      <c r="BK418" s="33"/>
      <c r="BL418" s="33"/>
      <c r="BM418" s="33"/>
      <c r="BN418" s="33"/>
      <c r="BO418" s="33"/>
      <c r="BP418" s="33"/>
      <c r="BQ418" s="33"/>
      <c r="BR418" s="33"/>
      <c r="BS418" s="33"/>
      <c r="BT418" s="33"/>
      <c r="BU418" s="33"/>
      <c r="BV418" s="33"/>
      <c r="BW418" s="33"/>
      <c r="BX418" s="33"/>
      <c r="BY418" s="33"/>
      <c r="BZ418" s="33">
        <v>800</v>
      </c>
      <c r="CA418" s="33">
        <v>69</v>
      </c>
      <c r="CB418" s="33"/>
      <c r="CC418" s="33"/>
    </row>
    <row r="419" spans="1:81" ht="15.6">
      <c r="A419" s="33">
        <v>2</v>
      </c>
      <c r="B419" s="33" t="s">
        <v>358</v>
      </c>
      <c r="C419" s="33">
        <v>54.86</v>
      </c>
      <c r="D419" s="34">
        <v>21.1</v>
      </c>
      <c r="E419" s="33">
        <v>6.33</v>
      </c>
      <c r="F419" s="33">
        <v>2.6</v>
      </c>
      <c r="G419" s="33">
        <v>4.22</v>
      </c>
      <c r="H419" s="33"/>
      <c r="I419" s="35">
        <v>42.5</v>
      </c>
      <c r="J419" s="33">
        <v>234</v>
      </c>
      <c r="K419" s="33">
        <v>162</v>
      </c>
      <c r="L419" s="37">
        <v>0.69230769230769196</v>
      </c>
      <c r="M419" s="33"/>
      <c r="N419" s="33"/>
      <c r="O419" s="33"/>
      <c r="P419" s="33"/>
      <c r="Q419" s="33"/>
      <c r="R419" s="33"/>
      <c r="S419" s="33"/>
      <c r="T419" s="33"/>
      <c r="U419" s="33">
        <v>1052</v>
      </c>
      <c r="V419" s="33"/>
      <c r="W419" s="33"/>
      <c r="X419" s="33"/>
      <c r="Y419" s="33"/>
      <c r="Z419" s="33"/>
      <c r="AA419" s="33"/>
      <c r="AB419" s="33"/>
      <c r="AC419" s="33"/>
      <c r="AD419" s="33">
        <v>2.4</v>
      </c>
      <c r="AE419" s="33">
        <v>826</v>
      </c>
      <c r="AF419" s="33"/>
      <c r="AG419" s="37">
        <v>0.439829605963791</v>
      </c>
      <c r="AH419" s="33"/>
      <c r="AI419" s="33"/>
      <c r="AJ419" s="33"/>
      <c r="AK419" s="33"/>
      <c r="AL419" s="33"/>
      <c r="AM419" s="33"/>
      <c r="AN419" s="33"/>
      <c r="AO419" s="33"/>
      <c r="AP419" s="33">
        <v>0</v>
      </c>
      <c r="AQ419" s="33"/>
      <c r="AR419" s="33">
        <v>37.729999999999997</v>
      </c>
      <c r="AS419" s="33">
        <v>32.340000000000003</v>
      </c>
      <c r="AT419" s="33">
        <v>14.03</v>
      </c>
      <c r="AU419" s="33">
        <v>10.98</v>
      </c>
      <c r="AV419" s="33">
        <v>2.0299999999999998</v>
      </c>
      <c r="AW419" s="33">
        <v>63</v>
      </c>
      <c r="AX419" s="33"/>
      <c r="AY419" s="33"/>
      <c r="AZ419" s="33"/>
      <c r="BA419" s="33"/>
      <c r="BB419" s="33"/>
      <c r="BC419" s="33"/>
      <c r="BD419" s="33">
        <v>75.69</v>
      </c>
      <c r="BE419" s="33">
        <v>11.69</v>
      </c>
      <c r="BF419" s="33">
        <v>3.26</v>
      </c>
      <c r="BG419" s="33">
        <v>4.34</v>
      </c>
      <c r="BH419" s="33">
        <v>2.66</v>
      </c>
      <c r="BI419" s="33"/>
      <c r="BJ419" s="33">
        <v>63</v>
      </c>
      <c r="BK419" s="33"/>
      <c r="BL419" s="33"/>
      <c r="BM419" s="33"/>
      <c r="BN419" s="33"/>
      <c r="BO419" s="33"/>
      <c r="BP419" s="33"/>
      <c r="BQ419" s="33"/>
      <c r="BR419" s="33"/>
      <c r="BS419" s="33"/>
      <c r="BT419" s="33"/>
      <c r="BU419" s="33"/>
      <c r="BV419" s="33"/>
      <c r="BW419" s="33"/>
      <c r="BX419" s="33"/>
      <c r="BY419" s="33"/>
      <c r="BZ419" s="33">
        <v>1600</v>
      </c>
      <c r="CA419" s="33">
        <v>63</v>
      </c>
      <c r="CB419" s="33"/>
      <c r="CC419" s="33"/>
    </row>
    <row r="420" spans="1:81" ht="15.6">
      <c r="A420" s="33">
        <v>2</v>
      </c>
      <c r="B420" s="33" t="s">
        <v>359</v>
      </c>
      <c r="C420" s="33">
        <v>54.86</v>
      </c>
      <c r="D420" s="34">
        <v>21.1</v>
      </c>
      <c r="E420" s="33">
        <v>6.33</v>
      </c>
      <c r="F420" s="33">
        <v>2.6</v>
      </c>
      <c r="G420" s="33">
        <v>4.22</v>
      </c>
      <c r="H420" s="33"/>
      <c r="I420" s="35">
        <v>42.5</v>
      </c>
      <c r="J420" s="33">
        <v>234</v>
      </c>
      <c r="K420" s="33">
        <v>162</v>
      </c>
      <c r="L420" s="37">
        <v>0.69230769230769196</v>
      </c>
      <c r="M420" s="33"/>
      <c r="N420" s="33"/>
      <c r="O420" s="33"/>
      <c r="P420" s="33"/>
      <c r="Q420" s="33"/>
      <c r="R420" s="33"/>
      <c r="S420" s="33"/>
      <c r="T420" s="33"/>
      <c r="U420" s="33">
        <v>1052</v>
      </c>
      <c r="V420" s="33"/>
      <c r="W420" s="33"/>
      <c r="X420" s="33"/>
      <c r="Y420" s="33"/>
      <c r="Z420" s="33"/>
      <c r="AA420" s="33"/>
      <c r="AB420" s="33"/>
      <c r="AC420" s="33"/>
      <c r="AD420" s="33">
        <v>2.4</v>
      </c>
      <c r="AE420" s="33">
        <v>826</v>
      </c>
      <c r="AF420" s="33"/>
      <c r="AG420" s="37">
        <v>0.439829605963791</v>
      </c>
      <c r="AH420" s="33"/>
      <c r="AI420" s="33"/>
      <c r="AJ420" s="33">
        <v>3.71</v>
      </c>
      <c r="AK420" s="33">
        <v>47.81</v>
      </c>
      <c r="AL420" s="33">
        <v>38.46</v>
      </c>
      <c r="AM420" s="33">
        <v>0.34</v>
      </c>
      <c r="AN420" s="33">
        <v>4.3</v>
      </c>
      <c r="AO420" s="33"/>
      <c r="AP420" s="33">
        <v>63</v>
      </c>
      <c r="AQ420" s="33"/>
      <c r="AR420" s="33"/>
      <c r="AS420" s="33"/>
      <c r="AT420" s="33"/>
      <c r="AU420" s="33"/>
      <c r="AV420" s="33"/>
      <c r="AW420" s="33">
        <v>0</v>
      </c>
      <c r="AX420" s="33"/>
      <c r="AY420" s="33"/>
      <c r="AZ420" s="33"/>
      <c r="BA420" s="33"/>
      <c r="BB420" s="33"/>
      <c r="BC420" s="33"/>
      <c r="BD420" s="33">
        <v>75.69</v>
      </c>
      <c r="BE420" s="33">
        <v>11.69</v>
      </c>
      <c r="BF420" s="33">
        <v>3.26</v>
      </c>
      <c r="BG420" s="33">
        <v>4.34</v>
      </c>
      <c r="BH420" s="33">
        <v>2.66</v>
      </c>
      <c r="BI420" s="33"/>
      <c r="BJ420" s="33">
        <v>63</v>
      </c>
      <c r="BK420" s="33"/>
      <c r="BL420" s="33"/>
      <c r="BM420" s="33"/>
      <c r="BN420" s="33"/>
      <c r="BO420" s="33"/>
      <c r="BP420" s="33"/>
      <c r="BQ420" s="33"/>
      <c r="BR420" s="33"/>
      <c r="BS420" s="33"/>
      <c r="BT420" s="33"/>
      <c r="BU420" s="33"/>
      <c r="BV420" s="33"/>
      <c r="BW420" s="33"/>
      <c r="BX420" s="33"/>
      <c r="BY420" s="33"/>
      <c r="BZ420" s="33">
        <v>1800</v>
      </c>
      <c r="CA420" s="33">
        <v>58</v>
      </c>
      <c r="CB420" s="33"/>
      <c r="CC420" s="33"/>
    </row>
    <row r="421" spans="1:81" ht="15.6">
      <c r="A421" s="33">
        <v>2</v>
      </c>
      <c r="B421" s="33" t="s">
        <v>360</v>
      </c>
      <c r="C421" s="33">
        <v>54.86</v>
      </c>
      <c r="D421" s="34">
        <v>21.1</v>
      </c>
      <c r="E421" s="33">
        <v>6.33</v>
      </c>
      <c r="F421" s="33">
        <v>2.6</v>
      </c>
      <c r="G421" s="33">
        <v>4.22</v>
      </c>
      <c r="H421" s="33"/>
      <c r="I421" s="35">
        <v>42.5</v>
      </c>
      <c r="J421" s="33">
        <v>500</v>
      </c>
      <c r="K421" s="33">
        <v>170</v>
      </c>
      <c r="L421" s="37">
        <v>0.34</v>
      </c>
      <c r="M421" s="33"/>
      <c r="N421" s="33"/>
      <c r="O421" s="33"/>
      <c r="P421" s="33"/>
      <c r="Q421" s="33"/>
      <c r="R421" s="33"/>
      <c r="S421" s="33"/>
      <c r="T421" s="33"/>
      <c r="U421" s="33">
        <v>1068</v>
      </c>
      <c r="V421" s="33"/>
      <c r="W421" s="33"/>
      <c r="X421" s="33"/>
      <c r="Y421" s="33"/>
      <c r="Z421" s="33"/>
      <c r="AA421" s="33"/>
      <c r="AB421" s="33"/>
      <c r="AC421" s="33"/>
      <c r="AD421" s="33">
        <v>2.4</v>
      </c>
      <c r="AE421" s="33">
        <v>712</v>
      </c>
      <c r="AF421" s="33"/>
      <c r="AG421" s="37">
        <v>0.4</v>
      </c>
      <c r="AH421" s="33"/>
      <c r="AI421" s="33"/>
      <c r="AJ421" s="33"/>
      <c r="AK421" s="33"/>
      <c r="AL421" s="33"/>
      <c r="AM421" s="33"/>
      <c r="AN421" s="33"/>
      <c r="AO421" s="33"/>
      <c r="AP421" s="33">
        <v>0</v>
      </c>
      <c r="AQ421" s="33"/>
      <c r="AR421" s="33"/>
      <c r="AS421" s="33"/>
      <c r="AT421" s="33"/>
      <c r="AU421" s="33"/>
      <c r="AV421" s="33"/>
      <c r="AW421" s="33">
        <v>0</v>
      </c>
      <c r="AX421" s="33"/>
      <c r="AY421" s="33"/>
      <c r="AZ421" s="33"/>
      <c r="BA421" s="33"/>
      <c r="BB421" s="33"/>
      <c r="BC421" s="33"/>
      <c r="BD421" s="33"/>
      <c r="BE421" s="33"/>
      <c r="BF421" s="33"/>
      <c r="BG421" s="33"/>
      <c r="BH421" s="33"/>
      <c r="BI421" s="33"/>
      <c r="BJ421" s="33">
        <v>0</v>
      </c>
      <c r="BK421" s="33"/>
      <c r="BL421" s="33"/>
      <c r="BM421" s="33"/>
      <c r="BN421" s="33"/>
      <c r="BO421" s="33"/>
      <c r="BP421" s="33"/>
      <c r="BQ421" s="33"/>
      <c r="BR421" s="33"/>
      <c r="BS421" s="33"/>
      <c r="BT421" s="33"/>
      <c r="BU421" s="33"/>
      <c r="BV421" s="33"/>
      <c r="BW421" s="33"/>
      <c r="BX421" s="33"/>
      <c r="BY421" s="33"/>
      <c r="BZ421" s="33">
        <v>1300</v>
      </c>
      <c r="CA421" s="33">
        <v>85</v>
      </c>
      <c r="CB421" s="33"/>
      <c r="CC421" s="33"/>
    </row>
    <row r="422" spans="1:81" ht="15.6">
      <c r="A422" s="33">
        <v>2</v>
      </c>
      <c r="B422" s="33" t="s">
        <v>361</v>
      </c>
      <c r="C422" s="33">
        <v>54.86</v>
      </c>
      <c r="D422" s="34">
        <v>21.1</v>
      </c>
      <c r="E422" s="33">
        <v>6.33</v>
      </c>
      <c r="F422" s="33">
        <v>2.6</v>
      </c>
      <c r="G422" s="33">
        <v>4.22</v>
      </c>
      <c r="H422" s="33"/>
      <c r="I422" s="35">
        <v>42.5</v>
      </c>
      <c r="J422" s="33">
        <v>325</v>
      </c>
      <c r="K422" s="33">
        <v>170</v>
      </c>
      <c r="L422" s="37">
        <v>0.52307692307692299</v>
      </c>
      <c r="M422" s="33"/>
      <c r="N422" s="33"/>
      <c r="O422" s="33"/>
      <c r="P422" s="33"/>
      <c r="Q422" s="33"/>
      <c r="R422" s="33"/>
      <c r="S422" s="33"/>
      <c r="T422" s="33"/>
      <c r="U422" s="33">
        <v>1068</v>
      </c>
      <c r="V422" s="33"/>
      <c r="W422" s="33"/>
      <c r="X422" s="33"/>
      <c r="Y422" s="33"/>
      <c r="Z422" s="33"/>
      <c r="AA422" s="33"/>
      <c r="AB422" s="33"/>
      <c r="AC422" s="33"/>
      <c r="AD422" s="33">
        <v>2.4</v>
      </c>
      <c r="AE422" s="33">
        <v>712</v>
      </c>
      <c r="AF422" s="33"/>
      <c r="AG422" s="37">
        <v>0.4</v>
      </c>
      <c r="AH422" s="33"/>
      <c r="AI422" s="33"/>
      <c r="AJ422" s="33">
        <v>3.71</v>
      </c>
      <c r="AK422" s="33">
        <v>47.81</v>
      </c>
      <c r="AL422" s="33">
        <v>38.46</v>
      </c>
      <c r="AM422" s="33">
        <v>0.34</v>
      </c>
      <c r="AN422" s="33">
        <v>4.3</v>
      </c>
      <c r="AO422" s="33"/>
      <c r="AP422" s="33">
        <v>87.5</v>
      </c>
      <c r="AQ422" s="33"/>
      <c r="AR422" s="33">
        <v>37.729999999999997</v>
      </c>
      <c r="AS422" s="33">
        <v>32.340000000000003</v>
      </c>
      <c r="AT422" s="33">
        <v>14.03</v>
      </c>
      <c r="AU422" s="33">
        <v>10.98</v>
      </c>
      <c r="AV422" s="33">
        <v>2.0299999999999998</v>
      </c>
      <c r="AW422" s="33">
        <v>87.5</v>
      </c>
      <c r="AX422" s="33"/>
      <c r="AY422" s="33"/>
      <c r="AZ422" s="33"/>
      <c r="BA422" s="33"/>
      <c r="BB422" s="33"/>
      <c r="BC422" s="33"/>
      <c r="BD422" s="33"/>
      <c r="BE422" s="33"/>
      <c r="BF422" s="33"/>
      <c r="BG422" s="33"/>
      <c r="BH422" s="33"/>
      <c r="BI422" s="33"/>
      <c r="BJ422" s="33">
        <v>0</v>
      </c>
      <c r="BK422" s="33"/>
      <c r="BL422" s="33"/>
      <c r="BM422" s="33"/>
      <c r="BN422" s="33"/>
      <c r="BO422" s="33"/>
      <c r="BP422" s="33"/>
      <c r="BQ422" s="33"/>
      <c r="BR422" s="33"/>
      <c r="BS422" s="33"/>
      <c r="BT422" s="33"/>
      <c r="BU422" s="33"/>
      <c r="BV422" s="33"/>
      <c r="BW422" s="33"/>
      <c r="BX422" s="33"/>
      <c r="BY422" s="33"/>
      <c r="BZ422" s="33">
        <v>500</v>
      </c>
      <c r="CA422" s="33">
        <v>90</v>
      </c>
      <c r="CB422" s="33"/>
      <c r="CC422" s="33"/>
    </row>
    <row r="423" spans="1:81" ht="15.6">
      <c r="A423" s="33">
        <v>2</v>
      </c>
      <c r="B423" s="33" t="s">
        <v>362</v>
      </c>
      <c r="C423" s="33">
        <v>54.86</v>
      </c>
      <c r="D423" s="34">
        <v>21.1</v>
      </c>
      <c r="E423" s="33">
        <v>6.33</v>
      </c>
      <c r="F423" s="33">
        <v>2.6</v>
      </c>
      <c r="G423" s="33">
        <v>4.22</v>
      </c>
      <c r="H423" s="33"/>
      <c r="I423" s="35">
        <v>42.5</v>
      </c>
      <c r="J423" s="33">
        <v>325</v>
      </c>
      <c r="K423" s="33">
        <v>170</v>
      </c>
      <c r="L423" s="37">
        <v>0.52307692307692299</v>
      </c>
      <c r="M423" s="33"/>
      <c r="N423" s="33"/>
      <c r="O423" s="33"/>
      <c r="P423" s="33"/>
      <c r="Q423" s="33"/>
      <c r="R423" s="33"/>
      <c r="S423" s="33"/>
      <c r="T423" s="33"/>
      <c r="U423" s="33">
        <v>1068</v>
      </c>
      <c r="V423" s="33"/>
      <c r="W423" s="33"/>
      <c r="X423" s="33"/>
      <c r="Y423" s="33"/>
      <c r="Z423" s="33"/>
      <c r="AA423" s="33"/>
      <c r="AB423" s="33"/>
      <c r="AC423" s="33"/>
      <c r="AD423" s="33">
        <v>2.4</v>
      </c>
      <c r="AE423" s="33">
        <v>712</v>
      </c>
      <c r="AF423" s="33"/>
      <c r="AG423" s="37">
        <v>0.4</v>
      </c>
      <c r="AH423" s="33"/>
      <c r="AI423" s="33"/>
      <c r="AJ423" s="33"/>
      <c r="AK423" s="33"/>
      <c r="AL423" s="33"/>
      <c r="AM423" s="33"/>
      <c r="AN423" s="33"/>
      <c r="AO423" s="33"/>
      <c r="AP423" s="33">
        <v>0</v>
      </c>
      <c r="AQ423" s="33"/>
      <c r="AR423" s="33">
        <v>37.729999999999997</v>
      </c>
      <c r="AS423" s="33">
        <v>32.340000000000003</v>
      </c>
      <c r="AT423" s="33">
        <v>14.03</v>
      </c>
      <c r="AU423" s="33">
        <v>10.98</v>
      </c>
      <c r="AV423" s="33">
        <v>2.0299999999999998</v>
      </c>
      <c r="AW423" s="33">
        <v>87.5</v>
      </c>
      <c r="AX423" s="33"/>
      <c r="AY423" s="33"/>
      <c r="AZ423" s="33"/>
      <c r="BA423" s="33"/>
      <c r="BB423" s="33"/>
      <c r="BC423" s="33"/>
      <c r="BD423" s="33">
        <v>75.69</v>
      </c>
      <c r="BE423" s="33">
        <v>11.69</v>
      </c>
      <c r="BF423" s="33">
        <v>3.26</v>
      </c>
      <c r="BG423" s="33">
        <v>4.34</v>
      </c>
      <c r="BH423" s="33">
        <v>2.66</v>
      </c>
      <c r="BI423" s="33"/>
      <c r="BJ423" s="33">
        <v>87.5</v>
      </c>
      <c r="BK423" s="33"/>
      <c r="BL423" s="33"/>
      <c r="BM423" s="33"/>
      <c r="BN423" s="33"/>
      <c r="BO423" s="33"/>
      <c r="BP423" s="33"/>
      <c r="BQ423" s="33"/>
      <c r="BR423" s="33"/>
      <c r="BS423" s="33"/>
      <c r="BT423" s="33"/>
      <c r="BU423" s="33"/>
      <c r="BV423" s="33"/>
      <c r="BW423" s="33"/>
      <c r="BX423" s="33"/>
      <c r="BY423" s="33"/>
      <c r="BZ423" s="33">
        <v>700</v>
      </c>
      <c r="CA423" s="33">
        <v>87</v>
      </c>
      <c r="CB423" s="33"/>
      <c r="CC423" s="33"/>
    </row>
    <row r="424" spans="1:81" ht="57.6">
      <c r="A424" s="33">
        <v>2</v>
      </c>
      <c r="B424" s="33" t="s">
        <v>363</v>
      </c>
      <c r="C424" s="33">
        <v>54.86</v>
      </c>
      <c r="D424" s="34">
        <v>21.1</v>
      </c>
      <c r="E424" s="33">
        <v>6.33</v>
      </c>
      <c r="F424" s="33">
        <v>2.6</v>
      </c>
      <c r="G424" s="33">
        <v>4.22</v>
      </c>
      <c r="H424" s="33"/>
      <c r="I424" s="35">
        <v>42.5</v>
      </c>
      <c r="J424" s="33">
        <v>325</v>
      </c>
      <c r="K424" s="33">
        <v>170</v>
      </c>
      <c r="L424" s="37">
        <v>0.52307692307692299</v>
      </c>
      <c r="M424" s="33"/>
      <c r="N424" s="33"/>
      <c r="O424" s="33"/>
      <c r="P424" s="33"/>
      <c r="Q424" s="33"/>
      <c r="R424" s="33"/>
      <c r="S424" s="33"/>
      <c r="T424" s="33"/>
      <c r="U424" s="33">
        <v>1068</v>
      </c>
      <c r="V424" s="33"/>
      <c r="W424" s="33"/>
      <c r="X424" s="33"/>
      <c r="Y424" s="33"/>
      <c r="Z424" s="33"/>
      <c r="AA424" s="33"/>
      <c r="AB424" s="33"/>
      <c r="AC424" s="33"/>
      <c r="AD424" s="33">
        <v>2.4</v>
      </c>
      <c r="AE424" s="33">
        <v>712</v>
      </c>
      <c r="AF424" s="33"/>
      <c r="AG424" s="37">
        <v>0.4</v>
      </c>
      <c r="AH424" s="33"/>
      <c r="AI424" s="33"/>
      <c r="AJ424" s="33">
        <v>3.71</v>
      </c>
      <c r="AK424" s="33">
        <v>47.81</v>
      </c>
      <c r="AL424" s="33">
        <v>38.46</v>
      </c>
      <c r="AM424" s="33">
        <v>0.34</v>
      </c>
      <c r="AN424" s="33">
        <v>4.3</v>
      </c>
      <c r="AO424" s="33"/>
      <c r="AP424" s="33">
        <v>87.5</v>
      </c>
      <c r="AQ424" s="33"/>
      <c r="AR424" s="33"/>
      <c r="AS424" s="33"/>
      <c r="AT424" s="33"/>
      <c r="AU424" s="33"/>
      <c r="AV424" s="33"/>
      <c r="AW424" s="33">
        <v>0</v>
      </c>
      <c r="AX424" s="33"/>
      <c r="AY424" s="33"/>
      <c r="AZ424" s="33"/>
      <c r="BA424" s="33"/>
      <c r="BB424" s="33"/>
      <c r="BC424" s="33"/>
      <c r="BD424" s="33">
        <v>75.69</v>
      </c>
      <c r="BE424" s="33">
        <v>11.69</v>
      </c>
      <c r="BF424" s="33">
        <v>3.26</v>
      </c>
      <c r="BG424" s="33">
        <v>4.34</v>
      </c>
      <c r="BH424" s="33">
        <v>2.66</v>
      </c>
      <c r="BI424" s="33"/>
      <c r="BJ424" s="33">
        <v>87.5</v>
      </c>
      <c r="BK424" s="33"/>
      <c r="BL424" s="33"/>
      <c r="BM424" s="33"/>
      <c r="BN424" s="33"/>
      <c r="BO424" s="33"/>
      <c r="BP424" s="33"/>
      <c r="BQ424" s="33"/>
      <c r="BR424" s="33"/>
      <c r="BS424" s="33"/>
      <c r="BT424" s="33"/>
      <c r="BU424" s="33"/>
      <c r="BV424" s="33"/>
      <c r="BW424" s="33"/>
      <c r="BX424" s="33"/>
      <c r="BY424" s="33"/>
      <c r="BZ424" s="33">
        <v>1000</v>
      </c>
      <c r="CA424" s="33">
        <v>81</v>
      </c>
      <c r="CB424" s="33" t="s">
        <v>355</v>
      </c>
      <c r="CC424" s="33" t="s">
        <v>356</v>
      </c>
    </row>
    <row r="425" spans="1:81" ht="57.6">
      <c r="A425" s="33">
        <v>1</v>
      </c>
      <c r="B425" s="33" t="s">
        <v>364</v>
      </c>
      <c r="C425" s="33">
        <v>55</v>
      </c>
      <c r="D425" s="33">
        <v>25.1</v>
      </c>
      <c r="E425" s="33">
        <v>5.5</v>
      </c>
      <c r="F425" s="33">
        <v>3.4</v>
      </c>
      <c r="G425" s="33">
        <v>5.9</v>
      </c>
      <c r="H425" s="33">
        <v>3600</v>
      </c>
      <c r="J425" s="33">
        <v>560</v>
      </c>
      <c r="K425" s="33">
        <v>168</v>
      </c>
      <c r="L425" s="33">
        <v>0.3</v>
      </c>
      <c r="M425" s="37"/>
      <c r="N425" s="34">
        <f>7.5*100/(J425+AM425+AN425+AU425+BH425+BO425)</f>
        <v>1.3392857142857142</v>
      </c>
      <c r="O425" s="34"/>
      <c r="P425" s="33"/>
      <c r="Q425" s="33"/>
      <c r="R425" s="33"/>
      <c r="S425" s="33">
        <v>924</v>
      </c>
      <c r="T425" s="33"/>
      <c r="U425" s="33"/>
      <c r="V425" s="33"/>
      <c r="W425" s="33"/>
      <c r="X425" s="33"/>
      <c r="Y425" s="33"/>
      <c r="Z425" s="33"/>
      <c r="AA425" s="33"/>
      <c r="AB425" s="33"/>
      <c r="AC425" s="33"/>
      <c r="AD425" s="33">
        <v>2.85</v>
      </c>
      <c r="AE425" s="33">
        <v>710</v>
      </c>
      <c r="AF425" s="33"/>
      <c r="AG425" s="33"/>
      <c r="AH425" s="37"/>
      <c r="AI425" s="37">
        <v>0.43</v>
      </c>
      <c r="AJ425" s="33"/>
      <c r="AK425" s="33"/>
      <c r="AL425" s="33"/>
      <c r="AM425" s="33"/>
      <c r="AN425" s="33"/>
      <c r="AO425" s="33"/>
      <c r="AP425" s="33"/>
      <c r="AQ425" s="33"/>
      <c r="AR425" s="33"/>
      <c r="AS425" s="33"/>
      <c r="AT425" s="33"/>
      <c r="AU425" s="33"/>
      <c r="AV425" s="33"/>
      <c r="AW425" s="33"/>
      <c r="AX425" s="33"/>
      <c r="AY425" s="33"/>
      <c r="AZ425" s="33"/>
      <c r="BA425" s="33"/>
      <c r="BB425" s="33"/>
      <c r="BC425" s="33"/>
      <c r="BD425" s="33"/>
      <c r="BE425" s="33"/>
      <c r="BF425" s="33"/>
      <c r="BG425" s="33"/>
      <c r="BH425" s="33"/>
      <c r="BI425" s="33"/>
      <c r="BJ425" s="33"/>
      <c r="BK425" s="33"/>
      <c r="BL425" s="33"/>
      <c r="BM425" s="33"/>
      <c r="BN425" s="33"/>
      <c r="BO425" s="33"/>
      <c r="BP425" s="33"/>
      <c r="BQ425" s="33"/>
      <c r="BR425" s="33">
        <v>7.2</v>
      </c>
      <c r="BS425" s="33"/>
      <c r="BT425" s="33"/>
      <c r="BU425" s="33"/>
      <c r="BV425" s="33"/>
      <c r="BW425" s="33"/>
      <c r="BX425" s="33">
        <v>225</v>
      </c>
      <c r="BY425" s="33"/>
      <c r="BZ425" s="33">
        <v>1780</v>
      </c>
      <c r="CA425" s="33">
        <v>66</v>
      </c>
      <c r="CB425" s="33" t="s">
        <v>365</v>
      </c>
      <c r="CC425" s="33" t="s">
        <v>366</v>
      </c>
    </row>
    <row r="426" spans="1:81" ht="57.6">
      <c r="A426" s="31">
        <v>2</v>
      </c>
      <c r="B426" s="31" t="s">
        <v>367</v>
      </c>
      <c r="C426" s="31"/>
      <c r="D426" s="31"/>
      <c r="E426" s="31"/>
      <c r="F426" s="31"/>
      <c r="G426" s="31"/>
      <c r="H426" s="31"/>
      <c r="I426" s="31">
        <v>42.5</v>
      </c>
      <c r="J426" s="31">
        <v>215</v>
      </c>
      <c r="K426" s="31">
        <v>77.400000000000006</v>
      </c>
      <c r="L426" s="36">
        <f t="shared" ref="L426:L447" si="5">K426/J426</f>
        <v>0.36000000000000004</v>
      </c>
      <c r="M426" s="36"/>
      <c r="N426" s="38">
        <v>0.6</v>
      </c>
      <c r="O426" s="38"/>
      <c r="P426" s="31"/>
      <c r="Q426" s="31"/>
      <c r="R426" s="31"/>
      <c r="S426" s="31"/>
      <c r="T426" s="31"/>
      <c r="U426" s="31"/>
      <c r="V426" s="31">
        <v>1045</v>
      </c>
      <c r="W426" s="31"/>
      <c r="X426" s="31"/>
      <c r="Y426" s="31"/>
      <c r="Z426" s="31"/>
      <c r="AA426" s="31"/>
      <c r="AB426" s="31"/>
      <c r="AC426" s="31"/>
      <c r="AD426" s="31">
        <v>2.44</v>
      </c>
      <c r="AE426" s="31">
        <v>726</v>
      </c>
      <c r="AF426" s="31"/>
      <c r="AG426" s="31"/>
      <c r="AH426" s="36"/>
      <c r="AI426" s="36">
        <v>0.41</v>
      </c>
      <c r="AJ426" s="31"/>
      <c r="AK426" s="31"/>
      <c r="AL426" s="31"/>
      <c r="AM426" s="31"/>
      <c r="AN426" s="31"/>
      <c r="AO426" s="31">
        <v>86</v>
      </c>
      <c r="AP426" s="31"/>
      <c r="AQ426" s="31"/>
      <c r="AR426" s="31"/>
      <c r="AS426" s="31"/>
      <c r="AT426" s="31"/>
      <c r="AU426" s="31"/>
      <c r="AV426" s="31"/>
      <c r="AW426" s="31">
        <v>129</v>
      </c>
      <c r="AX426" s="31"/>
      <c r="AY426" s="31"/>
      <c r="AZ426" s="31"/>
      <c r="BA426" s="31"/>
      <c r="BB426" s="31"/>
      <c r="BC426" s="31"/>
      <c r="BD426" s="31"/>
      <c r="BE426" s="31"/>
      <c r="BF426" s="31"/>
      <c r="BG426" s="31"/>
      <c r="BH426" s="31"/>
      <c r="BI426" s="31"/>
      <c r="BJ426" s="31"/>
      <c r="BK426" s="31"/>
      <c r="BL426" s="31"/>
      <c r="BM426" s="31"/>
      <c r="BN426" s="31"/>
      <c r="BO426" s="31"/>
      <c r="BP426" s="31"/>
      <c r="BQ426" s="31"/>
      <c r="BR426" s="31">
        <v>0</v>
      </c>
      <c r="BS426" s="31"/>
      <c r="BT426" s="31"/>
      <c r="BU426" s="31"/>
      <c r="BV426" s="31"/>
      <c r="BW426" s="31"/>
      <c r="BX426" s="31">
        <v>5.5</v>
      </c>
      <c r="BY426" s="31"/>
      <c r="BZ426" s="31"/>
      <c r="CA426" s="31">
        <v>46.2</v>
      </c>
      <c r="CB426" s="31" t="s">
        <v>368</v>
      </c>
      <c r="CC426" s="31" t="s">
        <v>369</v>
      </c>
    </row>
    <row r="427" spans="1:81" ht="57.6">
      <c r="A427" s="33">
        <v>3</v>
      </c>
      <c r="B427" s="33" t="s">
        <v>370</v>
      </c>
      <c r="C427" s="33">
        <v>61.5</v>
      </c>
      <c r="D427" s="33">
        <v>19.600000000000001</v>
      </c>
      <c r="E427" s="33">
        <v>5</v>
      </c>
      <c r="F427" s="33">
        <v>0.8</v>
      </c>
      <c r="G427" s="33">
        <v>3</v>
      </c>
      <c r="H427" s="33"/>
      <c r="I427" s="33">
        <v>42.5</v>
      </c>
      <c r="J427" s="33">
        <v>360</v>
      </c>
      <c r="K427" s="33">
        <v>165</v>
      </c>
      <c r="L427" s="37">
        <f t="shared" si="5"/>
        <v>0.45833333333333331</v>
      </c>
      <c r="M427" s="37"/>
      <c r="N427" s="34">
        <v>0.6</v>
      </c>
      <c r="O427" s="34"/>
      <c r="P427" s="33"/>
      <c r="Q427" s="33"/>
      <c r="R427" s="33"/>
      <c r="S427" s="33"/>
      <c r="T427" s="33"/>
      <c r="U427" s="33"/>
      <c r="V427" s="33"/>
      <c r="W427" s="33"/>
      <c r="X427" s="33"/>
      <c r="Y427" s="33">
        <v>698</v>
      </c>
      <c r="Z427" s="33"/>
      <c r="AA427" s="33"/>
      <c r="AB427" s="33"/>
      <c r="AC427" s="33"/>
      <c r="AD427" s="33"/>
      <c r="AE427" s="33">
        <v>853</v>
      </c>
      <c r="AF427" s="33"/>
      <c r="AG427" s="33"/>
      <c r="AH427" s="37"/>
      <c r="AI427" s="37">
        <f t="shared" ref="AI427:AI446" si="6">(AE427+AH427)/(Y427+AE427+AH427+AC427)</f>
        <v>0.54996776273372017</v>
      </c>
      <c r="AJ427" s="33"/>
      <c r="AK427" s="33"/>
      <c r="AL427" s="33"/>
      <c r="AM427" s="33"/>
      <c r="AN427" s="33"/>
      <c r="AO427" s="33"/>
      <c r="AP427" s="33"/>
      <c r="AQ427" s="33"/>
      <c r="AR427" s="33"/>
      <c r="AS427" s="33"/>
      <c r="AT427" s="33"/>
      <c r="AU427" s="33"/>
      <c r="AV427" s="33"/>
      <c r="AW427" s="33"/>
      <c r="AX427" s="33"/>
      <c r="AY427" s="33"/>
      <c r="AZ427" s="33"/>
      <c r="BA427" s="33"/>
      <c r="BB427" s="33"/>
      <c r="BC427" s="33"/>
      <c r="BD427" s="33"/>
      <c r="BE427" s="33"/>
      <c r="BF427" s="33"/>
      <c r="BG427" s="33"/>
      <c r="BH427" s="33"/>
      <c r="BI427" s="33"/>
      <c r="BJ427" s="33">
        <v>240</v>
      </c>
      <c r="BK427" s="33"/>
      <c r="BL427" s="33"/>
      <c r="BM427" s="33"/>
      <c r="BN427" s="33"/>
      <c r="BO427" s="33"/>
      <c r="BP427" s="33"/>
      <c r="BQ427" s="33"/>
      <c r="BR427" s="33"/>
      <c r="BS427" s="33"/>
      <c r="BT427" s="33"/>
      <c r="BU427" s="33"/>
      <c r="BV427" s="33"/>
      <c r="BW427" s="33"/>
      <c r="BX427" s="33">
        <v>5.55</v>
      </c>
      <c r="BY427" s="33"/>
      <c r="BZ427" s="33"/>
      <c r="CA427" s="33">
        <v>57.3</v>
      </c>
      <c r="CB427" s="33" t="s">
        <v>371</v>
      </c>
      <c r="CC427" s="33" t="s">
        <v>372</v>
      </c>
    </row>
    <row r="428" spans="1:81" ht="15.6">
      <c r="A428" s="33">
        <v>3</v>
      </c>
      <c r="B428" s="33" t="s">
        <v>373</v>
      </c>
      <c r="C428" s="33">
        <v>64</v>
      </c>
      <c r="D428" s="33">
        <v>20.3</v>
      </c>
      <c r="E428" s="33">
        <v>4.5</v>
      </c>
      <c r="F428" s="33">
        <v>2.2000000000000002</v>
      </c>
      <c r="G428" s="33">
        <v>2.2999999999999998</v>
      </c>
      <c r="H428" s="33"/>
      <c r="I428" s="33">
        <v>52.5</v>
      </c>
      <c r="J428" s="33">
        <v>360</v>
      </c>
      <c r="K428" s="33">
        <v>165</v>
      </c>
      <c r="L428" s="37">
        <f t="shared" si="5"/>
        <v>0.45833333333333331</v>
      </c>
      <c r="M428" s="37"/>
      <c r="N428" s="34">
        <v>0.6</v>
      </c>
      <c r="O428" s="34"/>
      <c r="P428" s="33"/>
      <c r="Q428" s="33"/>
      <c r="R428" s="33"/>
      <c r="S428" s="33"/>
      <c r="T428" s="33"/>
      <c r="U428" s="33"/>
      <c r="V428" s="33"/>
      <c r="W428" s="33"/>
      <c r="X428" s="33"/>
      <c r="Y428" s="33">
        <v>698</v>
      </c>
      <c r="Z428" s="33"/>
      <c r="AA428" s="33"/>
      <c r="AB428" s="33"/>
      <c r="AC428" s="33"/>
      <c r="AD428" s="33"/>
      <c r="AE428" s="33">
        <v>853</v>
      </c>
      <c r="AF428" s="33"/>
      <c r="AG428" s="33"/>
      <c r="AH428" s="37"/>
      <c r="AI428" s="37">
        <f t="shared" si="6"/>
        <v>0.54996776273372017</v>
      </c>
      <c r="AJ428" s="33"/>
      <c r="AK428" s="33"/>
      <c r="AL428" s="33"/>
      <c r="AM428" s="33"/>
      <c r="AN428" s="33"/>
      <c r="AO428" s="33"/>
      <c r="AP428" s="33"/>
      <c r="AQ428" s="33"/>
      <c r="AR428" s="33"/>
      <c r="AS428" s="33"/>
      <c r="AT428" s="33"/>
      <c r="AU428" s="33"/>
      <c r="AV428" s="33"/>
      <c r="AW428" s="33"/>
      <c r="AX428" s="33"/>
      <c r="AY428" s="33"/>
      <c r="AZ428" s="33"/>
      <c r="BA428" s="33"/>
      <c r="BB428" s="33"/>
      <c r="BC428" s="33"/>
      <c r="BD428" s="33"/>
      <c r="BE428" s="33"/>
      <c r="BF428" s="33"/>
      <c r="BG428" s="33"/>
      <c r="BH428" s="33"/>
      <c r="BI428" s="33"/>
      <c r="BJ428" s="33">
        <v>240</v>
      </c>
      <c r="BK428" s="33"/>
      <c r="BL428" s="33"/>
      <c r="BM428" s="33"/>
      <c r="BN428" s="33"/>
      <c r="BO428" s="33"/>
      <c r="BP428" s="33"/>
      <c r="BQ428" s="33"/>
      <c r="BR428" s="33"/>
      <c r="BS428" s="33"/>
      <c r="BT428" s="33"/>
      <c r="BU428" s="33"/>
      <c r="BV428" s="33"/>
      <c r="BW428" s="33"/>
      <c r="BX428" s="33">
        <v>3.31</v>
      </c>
      <c r="BY428" s="33"/>
      <c r="BZ428" s="33"/>
      <c r="CA428" s="33">
        <v>68</v>
      </c>
      <c r="CB428" s="33"/>
      <c r="CC428" s="33"/>
    </row>
    <row r="429" spans="1:81" ht="15.6">
      <c r="A429" s="33">
        <v>3</v>
      </c>
      <c r="B429" s="33" t="s">
        <v>374</v>
      </c>
      <c r="C429" s="33">
        <v>49.3</v>
      </c>
      <c r="D429" s="33">
        <v>26.1</v>
      </c>
      <c r="E429" s="33">
        <v>7.8</v>
      </c>
      <c r="F429" s="33">
        <v>5.8</v>
      </c>
      <c r="G429" s="33">
        <v>2</v>
      </c>
      <c r="H429" s="33"/>
      <c r="I429" s="33">
        <v>42.5</v>
      </c>
      <c r="J429" s="33">
        <v>360</v>
      </c>
      <c r="K429" s="33">
        <v>165</v>
      </c>
      <c r="L429" s="37">
        <f t="shared" si="5"/>
        <v>0.45833333333333331</v>
      </c>
      <c r="M429" s="37"/>
      <c r="N429" s="34">
        <v>0.6</v>
      </c>
      <c r="O429" s="34"/>
      <c r="P429" s="33"/>
      <c r="Q429" s="33"/>
      <c r="R429" s="33"/>
      <c r="S429" s="33"/>
      <c r="T429" s="33"/>
      <c r="U429" s="33"/>
      <c r="V429" s="33"/>
      <c r="W429" s="33"/>
      <c r="X429" s="33"/>
      <c r="Y429" s="33">
        <v>698</v>
      </c>
      <c r="Z429" s="33"/>
      <c r="AA429" s="33"/>
      <c r="AB429" s="33"/>
      <c r="AC429" s="33"/>
      <c r="AD429" s="33"/>
      <c r="AE429" s="33">
        <v>853</v>
      </c>
      <c r="AF429" s="33"/>
      <c r="AG429" s="33"/>
      <c r="AH429" s="37"/>
      <c r="AI429" s="37">
        <f t="shared" si="6"/>
        <v>0.54996776273372017</v>
      </c>
      <c r="AJ429" s="33"/>
      <c r="AK429" s="33"/>
      <c r="AL429" s="33"/>
      <c r="AM429" s="33"/>
      <c r="AN429" s="33"/>
      <c r="AO429" s="33"/>
      <c r="AP429" s="33"/>
      <c r="AQ429" s="33"/>
      <c r="AR429" s="33"/>
      <c r="AS429" s="33"/>
      <c r="AT429" s="33"/>
      <c r="AU429" s="33"/>
      <c r="AV429" s="33"/>
      <c r="AW429" s="33"/>
      <c r="AX429" s="33"/>
      <c r="AY429" s="33"/>
      <c r="AZ429" s="33"/>
      <c r="BA429" s="33"/>
      <c r="BB429" s="33"/>
      <c r="BC429" s="33"/>
      <c r="BD429" s="33"/>
      <c r="BE429" s="33"/>
      <c r="BF429" s="33"/>
      <c r="BG429" s="33"/>
      <c r="BH429" s="33"/>
      <c r="BI429" s="33"/>
      <c r="BJ429" s="33">
        <v>240</v>
      </c>
      <c r="BK429" s="33"/>
      <c r="BL429" s="33"/>
      <c r="BM429" s="33"/>
      <c r="BN429" s="33"/>
      <c r="BO429" s="33"/>
      <c r="BP429" s="33"/>
      <c r="BQ429" s="33"/>
      <c r="BR429" s="33"/>
      <c r="BS429" s="33"/>
      <c r="BT429" s="33"/>
      <c r="BU429" s="33"/>
      <c r="BV429" s="33"/>
      <c r="BW429" s="33"/>
      <c r="BX429" s="33">
        <v>1.66</v>
      </c>
      <c r="BY429" s="33"/>
      <c r="BZ429" s="33"/>
      <c r="CA429" s="33">
        <v>66.099999999999994</v>
      </c>
      <c r="CB429" s="33"/>
      <c r="CC429" s="33"/>
    </row>
    <row r="430" spans="1:81" ht="15.6">
      <c r="A430" s="33">
        <v>3</v>
      </c>
      <c r="B430" s="33" t="s">
        <v>375</v>
      </c>
      <c r="C430" s="33">
        <v>64.2</v>
      </c>
      <c r="D430" s="33">
        <v>20.8</v>
      </c>
      <c r="E430" s="33">
        <v>3.6</v>
      </c>
      <c r="F430" s="33">
        <v>2.4</v>
      </c>
      <c r="G430" s="33">
        <v>3.9</v>
      </c>
      <c r="H430" s="33"/>
      <c r="I430" s="33">
        <v>52.5</v>
      </c>
      <c r="J430" s="33">
        <v>360</v>
      </c>
      <c r="K430" s="33">
        <v>165</v>
      </c>
      <c r="L430" s="37">
        <f t="shared" si="5"/>
        <v>0.45833333333333331</v>
      </c>
      <c r="M430" s="37"/>
      <c r="N430" s="34">
        <v>0.5</v>
      </c>
      <c r="O430" s="34"/>
      <c r="P430" s="33"/>
      <c r="Q430" s="33"/>
      <c r="R430" s="33"/>
      <c r="S430" s="33"/>
      <c r="T430" s="33"/>
      <c r="U430" s="33"/>
      <c r="V430" s="33"/>
      <c r="W430" s="33"/>
      <c r="X430" s="33"/>
      <c r="Y430" s="33">
        <v>698</v>
      </c>
      <c r="Z430" s="33"/>
      <c r="AA430" s="33"/>
      <c r="AB430" s="33"/>
      <c r="AC430" s="33"/>
      <c r="AD430" s="33"/>
      <c r="AE430" s="33">
        <v>853</v>
      </c>
      <c r="AF430" s="33"/>
      <c r="AG430" s="33"/>
      <c r="AH430" s="37"/>
      <c r="AI430" s="37">
        <f t="shared" si="6"/>
        <v>0.54996776273372017</v>
      </c>
      <c r="AJ430" s="33"/>
      <c r="AK430" s="33"/>
      <c r="AL430" s="33"/>
      <c r="AM430" s="33"/>
      <c r="AN430" s="33"/>
      <c r="AO430" s="33"/>
      <c r="AP430" s="33"/>
      <c r="AQ430" s="33"/>
      <c r="AR430" s="33"/>
      <c r="AS430" s="33"/>
      <c r="AT430" s="33"/>
      <c r="AU430" s="33"/>
      <c r="AV430" s="33"/>
      <c r="AW430" s="33"/>
      <c r="AX430" s="33"/>
      <c r="AY430" s="33"/>
      <c r="AZ430" s="33"/>
      <c r="BA430" s="33"/>
      <c r="BB430" s="33"/>
      <c r="BC430" s="33"/>
      <c r="BD430" s="33"/>
      <c r="BE430" s="33"/>
      <c r="BF430" s="33"/>
      <c r="BG430" s="33"/>
      <c r="BH430" s="33"/>
      <c r="BI430" s="33"/>
      <c r="BJ430" s="33">
        <v>240</v>
      </c>
      <c r="BK430" s="33"/>
      <c r="BL430" s="33"/>
      <c r="BM430" s="33"/>
      <c r="BN430" s="33"/>
      <c r="BO430" s="33"/>
      <c r="BP430" s="33"/>
      <c r="BQ430" s="33"/>
      <c r="BR430" s="33"/>
      <c r="BS430" s="33"/>
      <c r="BT430" s="33"/>
      <c r="BU430" s="33"/>
      <c r="BV430" s="33"/>
      <c r="BW430" s="33"/>
      <c r="BX430" s="33">
        <v>6.59</v>
      </c>
      <c r="BY430" s="33"/>
      <c r="BZ430" s="33"/>
      <c r="CA430" s="33">
        <v>70.099999999999994</v>
      </c>
      <c r="CB430" s="33"/>
      <c r="CC430" s="33"/>
    </row>
    <row r="431" spans="1:81" ht="15.6">
      <c r="A431" s="33">
        <v>3</v>
      </c>
      <c r="B431" s="33" t="s">
        <v>376</v>
      </c>
      <c r="C431" s="33">
        <v>61.5</v>
      </c>
      <c r="D431" s="33">
        <v>19.600000000000001</v>
      </c>
      <c r="E431" s="33">
        <v>5</v>
      </c>
      <c r="F431" s="33">
        <v>0.8</v>
      </c>
      <c r="G431" s="33">
        <v>3</v>
      </c>
      <c r="H431" s="33"/>
      <c r="I431" s="33">
        <v>42.5</v>
      </c>
      <c r="J431" s="33">
        <v>300</v>
      </c>
      <c r="K431" s="33">
        <v>165</v>
      </c>
      <c r="L431" s="37">
        <f t="shared" si="5"/>
        <v>0.55000000000000004</v>
      </c>
      <c r="M431" s="37"/>
      <c r="N431" s="34">
        <v>0.67</v>
      </c>
      <c r="O431" s="34"/>
      <c r="P431" s="33"/>
      <c r="Q431" s="33"/>
      <c r="R431" s="33"/>
      <c r="S431" s="33"/>
      <c r="T431" s="33"/>
      <c r="U431" s="33"/>
      <c r="V431" s="33"/>
      <c r="W431" s="33"/>
      <c r="X431" s="33"/>
      <c r="Y431" s="33">
        <v>698</v>
      </c>
      <c r="Z431" s="33"/>
      <c r="AA431" s="33"/>
      <c r="AB431" s="33"/>
      <c r="AC431" s="33"/>
      <c r="AD431" s="33"/>
      <c r="AE431" s="33">
        <v>853</v>
      </c>
      <c r="AF431" s="33"/>
      <c r="AG431" s="33"/>
      <c r="AH431" s="37"/>
      <c r="AI431" s="37">
        <f t="shared" si="6"/>
        <v>0.54996776273372017</v>
      </c>
      <c r="AJ431" s="33"/>
      <c r="AK431" s="33"/>
      <c r="AL431" s="33"/>
      <c r="AM431" s="33"/>
      <c r="AN431" s="33"/>
      <c r="AO431" s="33"/>
      <c r="AP431" s="33"/>
      <c r="AQ431" s="33"/>
      <c r="AR431" s="33"/>
      <c r="AS431" s="33"/>
      <c r="AT431" s="33"/>
      <c r="AU431" s="33"/>
      <c r="AV431" s="33"/>
      <c r="AW431" s="33"/>
      <c r="AX431" s="33"/>
      <c r="AY431" s="33"/>
      <c r="AZ431" s="33"/>
      <c r="BA431" s="33"/>
      <c r="BB431" s="33"/>
      <c r="BC431" s="33"/>
      <c r="BD431" s="33"/>
      <c r="BE431" s="33"/>
      <c r="BF431" s="33"/>
      <c r="BG431" s="33"/>
      <c r="BH431" s="33"/>
      <c r="BI431" s="33"/>
      <c r="BJ431" s="33">
        <v>300</v>
      </c>
      <c r="BK431" s="33"/>
      <c r="BL431" s="33"/>
      <c r="BM431" s="33"/>
      <c r="BN431" s="33"/>
      <c r="BO431" s="33"/>
      <c r="BP431" s="33"/>
      <c r="BQ431" s="33"/>
      <c r="BR431" s="33"/>
      <c r="BS431" s="33"/>
      <c r="BT431" s="33"/>
      <c r="BU431" s="33"/>
      <c r="BV431" s="33"/>
      <c r="BW431" s="33"/>
      <c r="BX431" s="33">
        <v>8.39</v>
      </c>
      <c r="BY431" s="33"/>
      <c r="BZ431" s="33"/>
      <c r="CA431" s="33">
        <v>46.5</v>
      </c>
      <c r="CB431" s="33"/>
      <c r="CC431" s="33"/>
    </row>
    <row r="432" spans="1:81" ht="15.6">
      <c r="A432" s="33">
        <v>3</v>
      </c>
      <c r="B432" s="33" t="s">
        <v>377</v>
      </c>
      <c r="C432" s="33">
        <v>61.5</v>
      </c>
      <c r="D432" s="33">
        <v>19.600000000000001</v>
      </c>
      <c r="E432" s="33">
        <v>5</v>
      </c>
      <c r="F432" s="33">
        <v>0.8</v>
      </c>
      <c r="G432" s="33">
        <v>3</v>
      </c>
      <c r="H432" s="33"/>
      <c r="I432" s="33">
        <v>42.5</v>
      </c>
      <c r="J432" s="33">
        <v>400</v>
      </c>
      <c r="K432" s="33">
        <v>165</v>
      </c>
      <c r="L432" s="37">
        <f t="shared" si="5"/>
        <v>0.41249999999999998</v>
      </c>
      <c r="M432" s="37"/>
      <c r="N432" s="34">
        <v>0.75</v>
      </c>
      <c r="O432" s="34"/>
      <c r="P432" s="33"/>
      <c r="Q432" s="33"/>
      <c r="R432" s="33"/>
      <c r="S432" s="33"/>
      <c r="T432" s="33"/>
      <c r="U432" s="33"/>
      <c r="V432" s="33"/>
      <c r="W432" s="33"/>
      <c r="X432" s="33"/>
      <c r="Y432" s="33">
        <v>698</v>
      </c>
      <c r="Z432" s="33"/>
      <c r="AA432" s="33"/>
      <c r="AB432" s="33"/>
      <c r="AC432" s="33"/>
      <c r="AD432" s="33"/>
      <c r="AE432" s="33">
        <v>853</v>
      </c>
      <c r="AF432" s="33"/>
      <c r="AG432" s="33"/>
      <c r="AH432" s="37"/>
      <c r="AI432" s="37">
        <f t="shared" si="6"/>
        <v>0.54996776273372017</v>
      </c>
      <c r="AJ432" s="33"/>
      <c r="AK432" s="33"/>
      <c r="AL432" s="33"/>
      <c r="AM432" s="33"/>
      <c r="AN432" s="33"/>
      <c r="AO432" s="33"/>
      <c r="AP432" s="33"/>
      <c r="AQ432" s="33"/>
      <c r="AR432" s="33"/>
      <c r="AS432" s="33"/>
      <c r="AT432" s="33"/>
      <c r="AU432" s="33"/>
      <c r="AV432" s="33"/>
      <c r="AW432" s="33"/>
      <c r="AX432" s="33"/>
      <c r="AY432" s="33"/>
      <c r="AZ432" s="33"/>
      <c r="BA432" s="33"/>
      <c r="BB432" s="33"/>
      <c r="BC432" s="33"/>
      <c r="BD432" s="33"/>
      <c r="BE432" s="33"/>
      <c r="BF432" s="33"/>
      <c r="BG432" s="33"/>
      <c r="BH432" s="33"/>
      <c r="BI432" s="33"/>
      <c r="BJ432" s="33">
        <v>200</v>
      </c>
      <c r="BK432" s="33"/>
      <c r="BL432" s="33"/>
      <c r="BM432" s="33"/>
      <c r="BN432" s="33"/>
      <c r="BO432" s="33"/>
      <c r="BP432" s="33"/>
      <c r="BQ432" s="33"/>
      <c r="BR432" s="33"/>
      <c r="BS432" s="33"/>
      <c r="BT432" s="33"/>
      <c r="BU432" s="33"/>
      <c r="BV432" s="33"/>
      <c r="BW432" s="33"/>
      <c r="BX432" s="33">
        <v>5.38</v>
      </c>
      <c r="BY432" s="33"/>
      <c r="BZ432" s="33"/>
      <c r="CA432" s="33">
        <v>64.2</v>
      </c>
      <c r="CB432" s="33"/>
      <c r="CC432" s="33"/>
    </row>
    <row r="433" spans="1:81" ht="15.6">
      <c r="A433" s="33">
        <v>3</v>
      </c>
      <c r="B433" s="33" t="s">
        <v>378</v>
      </c>
      <c r="C433" s="33">
        <v>61.5</v>
      </c>
      <c r="D433" s="33">
        <v>19.600000000000001</v>
      </c>
      <c r="E433" s="33">
        <v>5</v>
      </c>
      <c r="F433" s="33">
        <v>0.8</v>
      </c>
      <c r="G433" s="33">
        <v>3</v>
      </c>
      <c r="H433" s="33"/>
      <c r="I433" s="33">
        <v>42.5</v>
      </c>
      <c r="J433" s="33">
        <v>450</v>
      </c>
      <c r="K433" s="33">
        <v>165</v>
      </c>
      <c r="L433" s="37">
        <f t="shared" si="5"/>
        <v>0.36666666666666664</v>
      </c>
      <c r="M433" s="37"/>
      <c r="N433" s="34">
        <v>0.6</v>
      </c>
      <c r="O433" s="34"/>
      <c r="P433" s="33"/>
      <c r="Q433" s="33"/>
      <c r="R433" s="33"/>
      <c r="S433" s="33"/>
      <c r="T433" s="33"/>
      <c r="U433" s="33"/>
      <c r="V433" s="33"/>
      <c r="W433" s="33"/>
      <c r="X433" s="33"/>
      <c r="Y433" s="33">
        <v>698</v>
      </c>
      <c r="Z433" s="33"/>
      <c r="AA433" s="33"/>
      <c r="AB433" s="33"/>
      <c r="AC433" s="33"/>
      <c r="AD433" s="33"/>
      <c r="AE433" s="33">
        <v>853</v>
      </c>
      <c r="AF433" s="33"/>
      <c r="AG433" s="33"/>
      <c r="AH433" s="37"/>
      <c r="AI433" s="37">
        <f t="shared" si="6"/>
        <v>0.54996776273372017</v>
      </c>
      <c r="AJ433" s="33"/>
      <c r="AK433" s="33"/>
      <c r="AL433" s="33"/>
      <c r="AM433" s="33"/>
      <c r="AN433" s="33"/>
      <c r="AO433" s="33"/>
      <c r="AP433" s="33"/>
      <c r="AQ433" s="33"/>
      <c r="AR433" s="33"/>
      <c r="AS433" s="33"/>
      <c r="AT433" s="33"/>
      <c r="AU433" s="33"/>
      <c r="AV433" s="33"/>
      <c r="AW433" s="33"/>
      <c r="AX433" s="33"/>
      <c r="AY433" s="33"/>
      <c r="AZ433" s="33"/>
      <c r="BA433" s="33"/>
      <c r="BB433" s="33"/>
      <c r="BC433" s="33"/>
      <c r="BD433" s="33"/>
      <c r="BE433" s="33"/>
      <c r="BF433" s="33"/>
      <c r="BG433" s="33"/>
      <c r="BH433" s="33"/>
      <c r="BI433" s="33"/>
      <c r="BJ433" s="33">
        <v>150</v>
      </c>
      <c r="BK433" s="33"/>
      <c r="BL433" s="33"/>
      <c r="BM433" s="33"/>
      <c r="BN433" s="33"/>
      <c r="BO433" s="33"/>
      <c r="BP433" s="33"/>
      <c r="BQ433" s="33"/>
      <c r="BR433" s="33"/>
      <c r="BS433" s="33"/>
      <c r="BT433" s="33"/>
      <c r="BU433" s="33"/>
      <c r="BV433" s="33"/>
      <c r="BW433" s="33"/>
      <c r="BX433" s="39">
        <v>3.09</v>
      </c>
      <c r="BY433" s="33"/>
      <c r="BZ433" s="33"/>
      <c r="CA433" s="33">
        <v>68.7</v>
      </c>
      <c r="CB433" s="33"/>
      <c r="CC433" s="33"/>
    </row>
    <row r="434" spans="1:81" ht="15.6">
      <c r="A434" s="33">
        <v>3</v>
      </c>
      <c r="B434" s="33" t="s">
        <v>379</v>
      </c>
      <c r="C434" s="33">
        <v>61.5</v>
      </c>
      <c r="D434" s="33">
        <v>19.600000000000001</v>
      </c>
      <c r="E434" s="33">
        <v>5</v>
      </c>
      <c r="F434" s="33">
        <v>0.8</v>
      </c>
      <c r="G434" s="33">
        <v>3</v>
      </c>
      <c r="H434" s="33"/>
      <c r="I434" s="33">
        <v>42.5</v>
      </c>
      <c r="J434" s="33">
        <v>360</v>
      </c>
      <c r="K434" s="33">
        <v>165</v>
      </c>
      <c r="L434" s="37">
        <f t="shared" si="5"/>
        <v>0.45833333333333331</v>
      </c>
      <c r="M434" s="37"/>
      <c r="N434" s="34">
        <v>0.6</v>
      </c>
      <c r="O434" s="34"/>
      <c r="P434" s="33"/>
      <c r="Q434" s="33"/>
      <c r="R434" s="33"/>
      <c r="S434" s="33"/>
      <c r="T434" s="33"/>
      <c r="U434" s="33"/>
      <c r="V434" s="33"/>
      <c r="W434" s="33"/>
      <c r="X434" s="33"/>
      <c r="Y434" s="33">
        <v>698</v>
      </c>
      <c r="Z434" s="33"/>
      <c r="AA434" s="33"/>
      <c r="AB434" s="33"/>
      <c r="AC434" s="33"/>
      <c r="AD434" s="33"/>
      <c r="AE434" s="33">
        <v>853</v>
      </c>
      <c r="AF434" s="33"/>
      <c r="AG434" s="33"/>
      <c r="AH434" s="37"/>
      <c r="AI434" s="37">
        <f t="shared" si="6"/>
        <v>0.54996776273372017</v>
      </c>
      <c r="AJ434" s="33"/>
      <c r="AK434" s="33"/>
      <c r="AL434" s="33"/>
      <c r="AM434" s="33"/>
      <c r="AN434" s="33"/>
      <c r="AO434" s="33"/>
      <c r="AP434" s="33"/>
      <c r="AQ434" s="33"/>
      <c r="AR434" s="33"/>
      <c r="AS434" s="33"/>
      <c r="AT434" s="33"/>
      <c r="AU434" s="33"/>
      <c r="AV434" s="33"/>
      <c r="AW434" s="33"/>
      <c r="AX434" s="33"/>
      <c r="AY434" s="33"/>
      <c r="AZ434" s="33"/>
      <c r="BA434" s="33"/>
      <c r="BB434" s="33"/>
      <c r="BC434" s="33"/>
      <c r="BD434" s="33"/>
      <c r="BE434" s="33"/>
      <c r="BF434" s="33"/>
      <c r="BG434" s="33"/>
      <c r="BH434" s="33"/>
      <c r="BI434" s="33"/>
      <c r="BJ434" s="33">
        <v>240</v>
      </c>
      <c r="BK434" s="33"/>
      <c r="BL434" s="33"/>
      <c r="BM434" s="33"/>
      <c r="BN434" s="33"/>
      <c r="BO434" s="33"/>
      <c r="BP434" s="33"/>
      <c r="BQ434" s="33"/>
      <c r="BR434" s="33"/>
      <c r="BS434" s="33"/>
      <c r="BT434" s="33"/>
      <c r="BU434" s="33"/>
      <c r="BV434" s="33"/>
      <c r="BW434" s="33"/>
      <c r="BX434" s="33">
        <v>4.95</v>
      </c>
      <c r="BY434" s="33"/>
      <c r="BZ434" s="33"/>
      <c r="CA434" s="33">
        <v>56.9</v>
      </c>
      <c r="CB434" s="33"/>
      <c r="CC434" s="33"/>
    </row>
    <row r="435" spans="1:81" ht="15.6">
      <c r="A435" s="33">
        <v>3</v>
      </c>
      <c r="B435" s="33" t="s">
        <v>380</v>
      </c>
      <c r="C435" s="33">
        <v>61.5</v>
      </c>
      <c r="D435" s="33">
        <v>19.600000000000001</v>
      </c>
      <c r="E435" s="33">
        <v>5</v>
      </c>
      <c r="F435" s="33">
        <v>0.8</v>
      </c>
      <c r="G435" s="33">
        <v>3</v>
      </c>
      <c r="H435" s="33"/>
      <c r="I435" s="33">
        <v>42.5</v>
      </c>
      <c r="J435" s="33">
        <v>360</v>
      </c>
      <c r="K435" s="33">
        <v>165</v>
      </c>
      <c r="L435" s="37">
        <f t="shared" si="5"/>
        <v>0.45833333333333331</v>
      </c>
      <c r="M435" s="37"/>
      <c r="N435" s="34">
        <v>0.6</v>
      </c>
      <c r="O435" s="34"/>
      <c r="P435" s="33"/>
      <c r="Q435" s="33"/>
      <c r="R435" s="33"/>
      <c r="S435" s="33"/>
      <c r="T435" s="33"/>
      <c r="U435" s="33"/>
      <c r="V435" s="33"/>
      <c r="W435" s="33"/>
      <c r="X435" s="33"/>
      <c r="Y435" s="33">
        <v>698</v>
      </c>
      <c r="Z435" s="33"/>
      <c r="AA435" s="33"/>
      <c r="AB435" s="33"/>
      <c r="AC435" s="33"/>
      <c r="AD435" s="33"/>
      <c r="AE435" s="33">
        <v>853</v>
      </c>
      <c r="AF435" s="33"/>
      <c r="AG435" s="33"/>
      <c r="AH435" s="37"/>
      <c r="AI435" s="37">
        <f t="shared" si="6"/>
        <v>0.54996776273372017</v>
      </c>
      <c r="AJ435" s="33"/>
      <c r="AK435" s="33"/>
      <c r="AL435" s="33"/>
      <c r="AM435" s="33"/>
      <c r="AN435" s="33"/>
      <c r="AO435" s="33"/>
      <c r="AP435" s="33">
        <v>240</v>
      </c>
      <c r="AQ435" s="33"/>
      <c r="AR435" s="33"/>
      <c r="AS435" s="33"/>
      <c r="AT435" s="33"/>
      <c r="AU435" s="33"/>
      <c r="AV435" s="33"/>
      <c r="AW435" s="33"/>
      <c r="AX435" s="33"/>
      <c r="AY435" s="33"/>
      <c r="AZ435" s="33"/>
      <c r="BA435" s="33"/>
      <c r="BB435" s="33"/>
      <c r="BC435" s="33"/>
      <c r="BD435" s="33"/>
      <c r="BE435" s="33"/>
      <c r="BF435" s="33"/>
      <c r="BG435" s="33"/>
      <c r="BH435" s="33"/>
      <c r="BI435" s="33"/>
      <c r="BJ435" s="33">
        <v>0</v>
      </c>
      <c r="BK435" s="33"/>
      <c r="BL435" s="33"/>
      <c r="BM435" s="33"/>
      <c r="BN435" s="33"/>
      <c r="BO435" s="33"/>
      <c r="BP435" s="33"/>
      <c r="BQ435" s="33"/>
      <c r="BR435" s="33"/>
      <c r="BS435" s="33"/>
      <c r="BT435" s="33"/>
      <c r="BU435" s="33"/>
      <c r="BV435" s="33"/>
      <c r="BW435" s="33"/>
      <c r="BX435" s="33">
        <v>0.15</v>
      </c>
      <c r="BY435" s="33"/>
      <c r="BZ435" s="33"/>
      <c r="CA435" s="33">
        <v>66.2</v>
      </c>
      <c r="CB435" s="33"/>
      <c r="CC435" s="33"/>
    </row>
    <row r="436" spans="1:81" ht="15.6">
      <c r="A436" s="33">
        <v>3</v>
      </c>
      <c r="B436" s="33" t="s">
        <v>381</v>
      </c>
      <c r="C436" s="33">
        <v>61.5</v>
      </c>
      <c r="D436" s="33">
        <v>19.600000000000001</v>
      </c>
      <c r="E436" s="33">
        <v>5</v>
      </c>
      <c r="F436" s="33">
        <v>0.8</v>
      </c>
      <c r="G436" s="33">
        <v>3</v>
      </c>
      <c r="H436" s="33"/>
      <c r="I436" s="33">
        <v>42.5</v>
      </c>
      <c r="J436" s="33">
        <v>300</v>
      </c>
      <c r="K436" s="33">
        <v>137</v>
      </c>
      <c r="L436" s="37">
        <f t="shared" si="5"/>
        <v>0.45666666666666667</v>
      </c>
      <c r="M436" s="37"/>
      <c r="N436" s="34">
        <v>0.56999999999999995</v>
      </c>
      <c r="O436" s="34"/>
      <c r="P436" s="33"/>
      <c r="Q436" s="33"/>
      <c r="R436" s="33"/>
      <c r="S436" s="33"/>
      <c r="T436" s="33"/>
      <c r="U436" s="33"/>
      <c r="V436" s="33"/>
      <c r="W436" s="33"/>
      <c r="X436" s="33"/>
      <c r="Y436" s="33">
        <v>755</v>
      </c>
      <c r="Z436" s="33"/>
      <c r="AA436" s="33"/>
      <c r="AB436" s="33"/>
      <c r="AC436" s="33"/>
      <c r="AD436" s="33"/>
      <c r="AE436" s="33">
        <v>823</v>
      </c>
      <c r="AF436" s="33"/>
      <c r="AG436" s="33"/>
      <c r="AH436" s="37"/>
      <c r="AI436" s="37">
        <f t="shared" si="6"/>
        <v>0.52154626108998736</v>
      </c>
      <c r="AJ436" s="33"/>
      <c r="AK436" s="33"/>
      <c r="AL436" s="33"/>
      <c r="AM436" s="33"/>
      <c r="AN436" s="33"/>
      <c r="AO436" s="33"/>
      <c r="AP436" s="33"/>
      <c r="AQ436" s="33"/>
      <c r="AR436" s="33"/>
      <c r="AS436" s="33"/>
      <c r="AT436" s="33"/>
      <c r="AU436" s="33"/>
      <c r="AV436" s="33"/>
      <c r="AW436" s="33"/>
      <c r="AX436" s="33"/>
      <c r="AY436" s="33"/>
      <c r="AZ436" s="33"/>
      <c r="BA436" s="33"/>
      <c r="BB436" s="33"/>
      <c r="BC436" s="33"/>
      <c r="BD436" s="33"/>
      <c r="BE436" s="33"/>
      <c r="BF436" s="33"/>
      <c r="BG436" s="33"/>
      <c r="BH436" s="33"/>
      <c r="BI436" s="33"/>
      <c r="BJ436" s="33">
        <v>200</v>
      </c>
      <c r="BK436" s="33"/>
      <c r="BL436" s="33"/>
      <c r="BM436" s="33"/>
      <c r="BN436" s="33"/>
      <c r="BO436" s="33"/>
      <c r="BP436" s="33"/>
      <c r="BQ436" s="33"/>
      <c r="BR436" s="33"/>
      <c r="BS436" s="33"/>
      <c r="BT436" s="33"/>
      <c r="BU436" s="33"/>
      <c r="BV436" s="33"/>
      <c r="BW436" s="33"/>
      <c r="BX436" s="33">
        <v>5.09</v>
      </c>
      <c r="BY436" s="33"/>
      <c r="BZ436" s="33"/>
      <c r="CA436" s="33">
        <v>60.1</v>
      </c>
      <c r="CB436" s="33"/>
      <c r="CC436" s="33"/>
    </row>
    <row r="437" spans="1:81" ht="15.6">
      <c r="A437" s="33">
        <v>3</v>
      </c>
      <c r="B437" s="33" t="s">
        <v>382</v>
      </c>
      <c r="C437" s="33">
        <v>61.5</v>
      </c>
      <c r="D437" s="33">
        <v>19.600000000000001</v>
      </c>
      <c r="E437" s="33">
        <v>5</v>
      </c>
      <c r="F437" s="33">
        <v>0.8</v>
      </c>
      <c r="G437" s="33">
        <v>3</v>
      </c>
      <c r="H437" s="33"/>
      <c r="I437" s="33">
        <v>42.5</v>
      </c>
      <c r="J437" s="33">
        <v>400</v>
      </c>
      <c r="K437" s="33">
        <v>192</v>
      </c>
      <c r="L437" s="37">
        <f t="shared" si="5"/>
        <v>0.48</v>
      </c>
      <c r="M437" s="37"/>
      <c r="N437" s="34">
        <v>0.56000000000000005</v>
      </c>
      <c r="O437" s="34"/>
      <c r="P437" s="33"/>
      <c r="Q437" s="33"/>
      <c r="R437" s="33"/>
      <c r="S437" s="33"/>
      <c r="T437" s="33"/>
      <c r="U437" s="33"/>
      <c r="V437" s="33"/>
      <c r="W437" s="33"/>
      <c r="X437" s="33"/>
      <c r="Y437" s="33">
        <v>640</v>
      </c>
      <c r="Z437" s="33"/>
      <c r="AA437" s="33"/>
      <c r="AB437" s="33"/>
      <c r="AC437" s="33"/>
      <c r="AD437" s="33"/>
      <c r="AE437" s="33">
        <v>782</v>
      </c>
      <c r="AF437" s="33"/>
      <c r="AG437" s="33"/>
      <c r="AH437" s="37"/>
      <c r="AI437" s="37">
        <f t="shared" si="6"/>
        <v>0.54992967651195501</v>
      </c>
      <c r="AJ437" s="33"/>
      <c r="AK437" s="33"/>
      <c r="AL437" s="33"/>
      <c r="AM437" s="33"/>
      <c r="AN437" s="33"/>
      <c r="AO437" s="33"/>
      <c r="AP437" s="33"/>
      <c r="AQ437" s="33"/>
      <c r="AR437" s="33"/>
      <c r="AS437" s="33"/>
      <c r="AT437" s="33"/>
      <c r="AU437" s="33"/>
      <c r="AV437" s="33"/>
      <c r="AW437" s="33"/>
      <c r="AX437" s="33"/>
      <c r="AY437" s="33"/>
      <c r="AZ437" s="33"/>
      <c r="BA437" s="33"/>
      <c r="BB437" s="33"/>
      <c r="BC437" s="33"/>
      <c r="BD437" s="33"/>
      <c r="BE437" s="33"/>
      <c r="BF437" s="33"/>
      <c r="BG437" s="33"/>
      <c r="BH437" s="33"/>
      <c r="BI437" s="33"/>
      <c r="BJ437" s="33">
        <v>300</v>
      </c>
      <c r="BK437" s="33"/>
      <c r="BL437" s="33"/>
      <c r="BM437" s="33"/>
      <c r="BN437" s="33"/>
      <c r="BO437" s="33"/>
      <c r="BP437" s="33"/>
      <c r="BQ437" s="33"/>
      <c r="BR437" s="33"/>
      <c r="BS437" s="33"/>
      <c r="BT437" s="33"/>
      <c r="BU437" s="33"/>
      <c r="BV437" s="33"/>
      <c r="BW437" s="33"/>
      <c r="BX437" s="33">
        <v>6.11</v>
      </c>
      <c r="BY437" s="33"/>
      <c r="BZ437" s="33"/>
      <c r="CA437" s="33">
        <v>55.9</v>
      </c>
      <c r="CB437" s="33"/>
      <c r="CC437" s="33"/>
    </row>
    <row r="438" spans="1:81" ht="15.6">
      <c r="A438" s="33">
        <v>3</v>
      </c>
      <c r="B438" s="33" t="s">
        <v>383</v>
      </c>
      <c r="C438" s="33">
        <v>61.5</v>
      </c>
      <c r="D438" s="33">
        <v>19.600000000000001</v>
      </c>
      <c r="E438" s="33">
        <v>5</v>
      </c>
      <c r="F438" s="33">
        <v>0.8</v>
      </c>
      <c r="G438" s="33">
        <v>3</v>
      </c>
      <c r="H438" s="33"/>
      <c r="I438" s="33">
        <v>42.5</v>
      </c>
      <c r="J438" s="33">
        <v>450</v>
      </c>
      <c r="K438" s="33">
        <v>220</v>
      </c>
      <c r="L438" s="37">
        <f t="shared" si="5"/>
        <v>0.48888888888888887</v>
      </c>
      <c r="M438" s="37"/>
      <c r="N438" s="34">
        <v>0.6</v>
      </c>
      <c r="O438" s="34"/>
      <c r="P438" s="33"/>
      <c r="Q438" s="33"/>
      <c r="R438" s="33"/>
      <c r="S438" s="33"/>
      <c r="T438" s="33"/>
      <c r="U438" s="33"/>
      <c r="V438" s="33"/>
      <c r="W438" s="33"/>
      <c r="X438" s="33"/>
      <c r="Y438" s="33">
        <v>583</v>
      </c>
      <c r="Z438" s="33"/>
      <c r="AA438" s="33"/>
      <c r="AB438" s="33"/>
      <c r="AC438" s="33"/>
      <c r="AD438" s="33"/>
      <c r="AE438" s="33">
        <v>712</v>
      </c>
      <c r="AF438" s="33"/>
      <c r="AG438" s="33"/>
      <c r="AH438" s="37"/>
      <c r="AI438" s="37">
        <f t="shared" si="6"/>
        <v>0.54980694980694977</v>
      </c>
      <c r="AJ438" s="33"/>
      <c r="AK438" s="33"/>
      <c r="AL438" s="33"/>
      <c r="AM438" s="33"/>
      <c r="AN438" s="33"/>
      <c r="AO438" s="33"/>
      <c r="AP438" s="33"/>
      <c r="AQ438" s="33"/>
      <c r="AR438" s="33"/>
      <c r="AS438" s="33"/>
      <c r="AT438" s="33"/>
      <c r="AU438" s="33"/>
      <c r="AV438" s="33"/>
      <c r="AW438" s="33"/>
      <c r="AX438" s="33"/>
      <c r="AY438" s="33"/>
      <c r="AZ438" s="33"/>
      <c r="BA438" s="33"/>
      <c r="BB438" s="33"/>
      <c r="BC438" s="33"/>
      <c r="BD438" s="33"/>
      <c r="BE438" s="33"/>
      <c r="BF438" s="33"/>
      <c r="BG438" s="33"/>
      <c r="BH438" s="33"/>
      <c r="BI438" s="33"/>
      <c r="BJ438" s="33">
        <v>350</v>
      </c>
      <c r="BK438" s="33"/>
      <c r="BL438" s="33"/>
      <c r="BM438" s="33"/>
      <c r="BN438" s="33"/>
      <c r="BO438" s="33"/>
      <c r="BP438" s="33"/>
      <c r="BQ438" s="33"/>
      <c r="BR438" s="33"/>
      <c r="BS438" s="33"/>
      <c r="BT438" s="33"/>
      <c r="BU438" s="33"/>
      <c r="BV438" s="33"/>
      <c r="BW438" s="33"/>
      <c r="BX438" s="33">
        <v>7.42</v>
      </c>
      <c r="BY438" s="33"/>
      <c r="BZ438" s="33"/>
      <c r="CA438" s="33">
        <v>50.9</v>
      </c>
      <c r="CB438" s="33"/>
      <c r="CC438" s="33"/>
    </row>
    <row r="439" spans="1:81" ht="15.6">
      <c r="A439" s="33">
        <v>3</v>
      </c>
      <c r="B439" s="33" t="s">
        <v>384</v>
      </c>
      <c r="C439" s="33">
        <v>61.5</v>
      </c>
      <c r="D439" s="33">
        <v>19.600000000000001</v>
      </c>
      <c r="E439" s="33">
        <v>5</v>
      </c>
      <c r="F439" s="33">
        <v>0.8</v>
      </c>
      <c r="G439" s="33">
        <v>3</v>
      </c>
      <c r="H439" s="33"/>
      <c r="I439" s="33">
        <v>42.5</v>
      </c>
      <c r="J439" s="33">
        <v>360</v>
      </c>
      <c r="K439" s="33">
        <v>144</v>
      </c>
      <c r="L439" s="37">
        <f t="shared" si="5"/>
        <v>0.4</v>
      </c>
      <c r="M439" s="37"/>
      <c r="N439" s="34">
        <v>0.6</v>
      </c>
      <c r="O439" s="34"/>
      <c r="P439" s="33"/>
      <c r="Q439" s="33"/>
      <c r="R439" s="33"/>
      <c r="S439" s="33"/>
      <c r="T439" s="33"/>
      <c r="U439" s="33"/>
      <c r="V439" s="33"/>
      <c r="W439" s="33"/>
      <c r="X439" s="33"/>
      <c r="Y439" s="33">
        <v>707</v>
      </c>
      <c r="Z439" s="33"/>
      <c r="AA439" s="33"/>
      <c r="AB439" s="33"/>
      <c r="AC439" s="33"/>
      <c r="AD439" s="33"/>
      <c r="AE439" s="33">
        <v>865</v>
      </c>
      <c r="AF439" s="33"/>
      <c r="AG439" s="33"/>
      <c r="AH439" s="37"/>
      <c r="AI439" s="37">
        <f t="shared" si="6"/>
        <v>0.55025445292620867</v>
      </c>
      <c r="AJ439" s="33"/>
      <c r="AK439" s="33"/>
      <c r="AL439" s="33"/>
      <c r="AM439" s="33"/>
      <c r="AN439" s="33"/>
      <c r="AO439" s="33"/>
      <c r="AP439" s="33"/>
      <c r="AQ439" s="33"/>
      <c r="AR439" s="33"/>
      <c r="AS439" s="33"/>
      <c r="AT439" s="33"/>
      <c r="AU439" s="33"/>
      <c r="AV439" s="33"/>
      <c r="AW439" s="33"/>
      <c r="AX439" s="33"/>
      <c r="AY439" s="33"/>
      <c r="AZ439" s="33"/>
      <c r="BA439" s="33"/>
      <c r="BB439" s="33"/>
      <c r="BC439" s="33"/>
      <c r="BD439" s="33"/>
      <c r="BE439" s="33"/>
      <c r="BF439" s="33"/>
      <c r="BG439" s="33"/>
      <c r="BH439" s="33"/>
      <c r="BI439" s="33"/>
      <c r="BJ439" s="33">
        <v>240</v>
      </c>
      <c r="BK439" s="33"/>
      <c r="BL439" s="33"/>
      <c r="BM439" s="33"/>
      <c r="BN439" s="33"/>
      <c r="BO439" s="33"/>
      <c r="BP439" s="33"/>
      <c r="BQ439" s="33"/>
      <c r="BR439" s="33"/>
      <c r="BS439" s="33"/>
      <c r="BT439" s="33"/>
      <c r="BU439" s="33"/>
      <c r="BV439" s="33"/>
      <c r="BW439" s="33"/>
      <c r="BX439" s="33">
        <v>3.65</v>
      </c>
      <c r="BY439" s="33"/>
      <c r="BZ439" s="33"/>
      <c r="CA439" s="33">
        <v>68.7</v>
      </c>
      <c r="CB439" s="33"/>
      <c r="CC439" s="33"/>
    </row>
    <row r="440" spans="1:81" ht="15.6">
      <c r="A440" s="33">
        <v>3</v>
      </c>
      <c r="B440" s="33" t="s">
        <v>385</v>
      </c>
      <c r="C440" s="33">
        <v>61.5</v>
      </c>
      <c r="D440" s="33">
        <v>19.600000000000001</v>
      </c>
      <c r="E440" s="33">
        <v>5</v>
      </c>
      <c r="F440" s="33">
        <v>0.8</v>
      </c>
      <c r="G440" s="33">
        <v>3</v>
      </c>
      <c r="H440" s="33"/>
      <c r="I440" s="33">
        <v>42.5</v>
      </c>
      <c r="J440" s="33">
        <v>360</v>
      </c>
      <c r="K440" s="33">
        <v>198</v>
      </c>
      <c r="L440" s="37">
        <f t="shared" si="5"/>
        <v>0.55000000000000004</v>
      </c>
      <c r="M440" s="37"/>
      <c r="N440" s="34">
        <v>0.6</v>
      </c>
      <c r="O440" s="34"/>
      <c r="P440" s="33"/>
      <c r="Q440" s="33"/>
      <c r="R440" s="33"/>
      <c r="S440" s="33"/>
      <c r="T440" s="33"/>
      <c r="U440" s="33"/>
      <c r="V440" s="33"/>
      <c r="W440" s="33"/>
      <c r="X440" s="33"/>
      <c r="Y440" s="33">
        <v>683</v>
      </c>
      <c r="Z440" s="33"/>
      <c r="AA440" s="33"/>
      <c r="AB440" s="33"/>
      <c r="AC440" s="33"/>
      <c r="AD440" s="33"/>
      <c r="AE440" s="33">
        <v>835</v>
      </c>
      <c r="AF440" s="33"/>
      <c r="AG440" s="33"/>
      <c r="AH440" s="37"/>
      <c r="AI440" s="37">
        <f t="shared" si="6"/>
        <v>0.55006587615283264</v>
      </c>
      <c r="AJ440" s="33"/>
      <c r="AK440" s="33"/>
      <c r="AL440" s="33"/>
      <c r="AM440" s="33"/>
      <c r="AN440" s="33"/>
      <c r="AO440" s="33"/>
      <c r="AP440" s="33"/>
      <c r="AQ440" s="33"/>
      <c r="AR440" s="33"/>
      <c r="AS440" s="33"/>
      <c r="AT440" s="33"/>
      <c r="AU440" s="33"/>
      <c r="AV440" s="33"/>
      <c r="AW440" s="33"/>
      <c r="AX440" s="33"/>
      <c r="AY440" s="33"/>
      <c r="AZ440" s="33"/>
      <c r="BA440" s="33"/>
      <c r="BB440" s="33"/>
      <c r="BC440" s="33"/>
      <c r="BD440" s="33"/>
      <c r="BE440" s="33"/>
      <c r="BF440" s="33"/>
      <c r="BG440" s="33"/>
      <c r="BH440" s="33"/>
      <c r="BI440" s="33"/>
      <c r="BJ440" s="33">
        <v>240</v>
      </c>
      <c r="BK440" s="33"/>
      <c r="BL440" s="33"/>
      <c r="BM440" s="33"/>
      <c r="BN440" s="33"/>
      <c r="BO440" s="33"/>
      <c r="BP440" s="33"/>
      <c r="BQ440" s="33"/>
      <c r="BR440" s="33"/>
      <c r="BS440" s="33"/>
      <c r="BT440" s="33"/>
      <c r="BU440" s="33"/>
      <c r="BV440" s="33"/>
      <c r="BW440" s="33"/>
      <c r="BX440" s="33">
        <v>9.16</v>
      </c>
      <c r="BY440" s="33"/>
      <c r="BZ440" s="33"/>
      <c r="CA440" s="33">
        <v>46.6</v>
      </c>
      <c r="CB440" s="33"/>
      <c r="CC440" s="33"/>
    </row>
    <row r="441" spans="1:81" ht="15.6">
      <c r="A441" s="33">
        <v>3</v>
      </c>
      <c r="B441" s="33" t="s">
        <v>386</v>
      </c>
      <c r="C441" s="33">
        <v>61.5</v>
      </c>
      <c r="D441" s="33">
        <v>19.600000000000001</v>
      </c>
      <c r="E441" s="33">
        <v>5</v>
      </c>
      <c r="F441" s="33">
        <v>0.8</v>
      </c>
      <c r="G441" s="33">
        <v>3</v>
      </c>
      <c r="H441" s="33"/>
      <c r="I441" s="33">
        <v>42.5</v>
      </c>
      <c r="J441" s="33">
        <v>360</v>
      </c>
      <c r="K441" s="33">
        <v>216</v>
      </c>
      <c r="L441" s="37">
        <f t="shared" si="5"/>
        <v>0.6</v>
      </c>
      <c r="M441" s="37"/>
      <c r="N441" s="34">
        <v>0.6</v>
      </c>
      <c r="O441" s="34"/>
      <c r="P441" s="33"/>
      <c r="Q441" s="33"/>
      <c r="R441" s="33"/>
      <c r="S441" s="33"/>
      <c r="T441" s="33"/>
      <c r="U441" s="33"/>
      <c r="V441" s="33"/>
      <c r="W441" s="33"/>
      <c r="X441" s="33"/>
      <c r="Y441" s="33">
        <v>675</v>
      </c>
      <c r="Z441" s="33"/>
      <c r="AA441" s="33"/>
      <c r="AB441" s="33"/>
      <c r="AC441" s="33"/>
      <c r="AD441" s="33"/>
      <c r="AE441" s="33">
        <v>825</v>
      </c>
      <c r="AF441" s="33"/>
      <c r="AG441" s="33"/>
      <c r="AH441" s="37"/>
      <c r="AI441" s="37">
        <f t="shared" si="6"/>
        <v>0.55000000000000004</v>
      </c>
      <c r="AJ441" s="33"/>
      <c r="AK441" s="33"/>
      <c r="AL441" s="33"/>
      <c r="AM441" s="33"/>
      <c r="AN441" s="33"/>
      <c r="AO441" s="33"/>
      <c r="AP441" s="33"/>
      <c r="AQ441" s="33"/>
      <c r="AR441" s="33"/>
      <c r="AS441" s="33"/>
      <c r="AT441" s="33"/>
      <c r="AU441" s="33"/>
      <c r="AV441" s="33"/>
      <c r="AW441" s="33"/>
      <c r="AX441" s="33"/>
      <c r="AY441" s="33"/>
      <c r="AZ441" s="33"/>
      <c r="BA441" s="33"/>
      <c r="BB441" s="33"/>
      <c r="BC441" s="33"/>
      <c r="BD441" s="33"/>
      <c r="BE441" s="33"/>
      <c r="BF441" s="33"/>
      <c r="BG441" s="33"/>
      <c r="BH441" s="33"/>
      <c r="BI441" s="33"/>
      <c r="BJ441" s="33">
        <v>240</v>
      </c>
      <c r="BK441" s="33"/>
      <c r="BL441" s="33"/>
      <c r="BM441" s="33"/>
      <c r="BN441" s="33"/>
      <c r="BO441" s="33"/>
      <c r="BP441" s="33"/>
      <c r="BQ441" s="33"/>
      <c r="BR441" s="33"/>
      <c r="BS441" s="33"/>
      <c r="BT441" s="33"/>
      <c r="BU441" s="33"/>
      <c r="BV441" s="33"/>
      <c r="BW441" s="33"/>
      <c r="BX441" s="33">
        <v>13.52</v>
      </c>
      <c r="BY441" s="33"/>
      <c r="BZ441" s="33"/>
      <c r="CA441" s="33">
        <v>40.299999999999997</v>
      </c>
      <c r="CB441" s="33"/>
      <c r="CC441" s="33"/>
    </row>
    <row r="442" spans="1:81" ht="15.6">
      <c r="A442" s="33">
        <v>3</v>
      </c>
      <c r="B442" s="33" t="s">
        <v>387</v>
      </c>
      <c r="C442" s="33">
        <v>61.5</v>
      </c>
      <c r="D442" s="33">
        <v>19.600000000000001</v>
      </c>
      <c r="E442" s="33">
        <v>5</v>
      </c>
      <c r="F442" s="33">
        <v>0.8</v>
      </c>
      <c r="G442" s="33">
        <v>3</v>
      </c>
      <c r="H442" s="33"/>
      <c r="I442" s="33">
        <v>42.5</v>
      </c>
      <c r="J442" s="33">
        <v>360</v>
      </c>
      <c r="K442" s="33">
        <v>165</v>
      </c>
      <c r="L442" s="37">
        <f t="shared" si="5"/>
        <v>0.45833333333333331</v>
      </c>
      <c r="M442" s="37"/>
      <c r="N442" s="34">
        <v>1</v>
      </c>
      <c r="O442" s="34"/>
      <c r="P442" s="33"/>
      <c r="Q442" s="33"/>
      <c r="R442" s="33"/>
      <c r="S442" s="33"/>
      <c r="T442" s="33"/>
      <c r="U442" s="33"/>
      <c r="V442" s="33"/>
      <c r="W442" s="33"/>
      <c r="X442" s="33"/>
      <c r="Y442" s="33">
        <v>734</v>
      </c>
      <c r="Z442" s="33"/>
      <c r="AA442" s="33"/>
      <c r="AB442" s="33"/>
      <c r="AC442" s="33"/>
      <c r="AD442" s="33"/>
      <c r="AE442" s="33">
        <v>816</v>
      </c>
      <c r="AF442" s="33"/>
      <c r="AG442" s="33"/>
      <c r="AH442" s="37"/>
      <c r="AI442" s="37">
        <f t="shared" si="6"/>
        <v>0.52645161290322584</v>
      </c>
      <c r="AJ442" s="33"/>
      <c r="AK442" s="33"/>
      <c r="AL442" s="33"/>
      <c r="AM442" s="33"/>
      <c r="AN442" s="33"/>
      <c r="AO442" s="33"/>
      <c r="AP442" s="33"/>
      <c r="AQ442" s="33"/>
      <c r="AR442" s="33"/>
      <c r="AS442" s="33"/>
      <c r="AT442" s="33"/>
      <c r="AU442" s="33"/>
      <c r="AV442" s="33"/>
      <c r="AW442" s="33"/>
      <c r="AX442" s="33"/>
      <c r="AY442" s="33"/>
      <c r="AZ442" s="33"/>
      <c r="BA442" s="33"/>
      <c r="BB442" s="33"/>
      <c r="BC442" s="33"/>
      <c r="BD442" s="33"/>
      <c r="BE442" s="33"/>
      <c r="BF442" s="33"/>
      <c r="BG442" s="33"/>
      <c r="BH442" s="33"/>
      <c r="BI442" s="33"/>
      <c r="BJ442" s="33">
        <v>240</v>
      </c>
      <c r="BK442" s="33"/>
      <c r="BL442" s="33"/>
      <c r="BM442" s="33"/>
      <c r="BN442" s="33"/>
      <c r="BO442" s="33"/>
      <c r="BP442" s="33"/>
      <c r="BQ442" s="33"/>
      <c r="BR442" s="33"/>
      <c r="BS442" s="33"/>
      <c r="BT442" s="33"/>
      <c r="BU442" s="33"/>
      <c r="BV442" s="33"/>
      <c r="BW442" s="33"/>
      <c r="BX442" s="33">
        <v>3.99</v>
      </c>
      <c r="BY442" s="33"/>
      <c r="BZ442" s="33"/>
      <c r="CA442" s="33">
        <v>74.7</v>
      </c>
      <c r="CB442" s="33"/>
      <c r="CC442" s="33"/>
    </row>
    <row r="443" spans="1:81" ht="15.6">
      <c r="A443" s="33">
        <v>3</v>
      </c>
      <c r="B443" s="33" t="s">
        <v>388</v>
      </c>
      <c r="C443" s="33">
        <v>61.5</v>
      </c>
      <c r="D443" s="33">
        <v>19.600000000000001</v>
      </c>
      <c r="E443" s="33">
        <v>5</v>
      </c>
      <c r="F443" s="33">
        <v>0.8</v>
      </c>
      <c r="G443" s="33">
        <v>3</v>
      </c>
      <c r="H443" s="33"/>
      <c r="I443" s="33">
        <v>42.5</v>
      </c>
      <c r="J443" s="33">
        <v>360</v>
      </c>
      <c r="K443" s="33">
        <v>165</v>
      </c>
      <c r="L443" s="37">
        <f t="shared" si="5"/>
        <v>0.45833333333333331</v>
      </c>
      <c r="M443" s="37"/>
      <c r="N443" s="34">
        <v>1</v>
      </c>
      <c r="O443" s="34"/>
      <c r="P443" s="33"/>
      <c r="Q443" s="33"/>
      <c r="R443" s="33"/>
      <c r="S443" s="33"/>
      <c r="T443" s="33"/>
      <c r="U443" s="33"/>
      <c r="V443" s="33"/>
      <c r="W443" s="33"/>
      <c r="X443" s="33"/>
      <c r="Y443" s="33">
        <v>1225</v>
      </c>
      <c r="Z443" s="33"/>
      <c r="AA443" s="33"/>
      <c r="AB443" s="33"/>
      <c r="AC443" s="33"/>
      <c r="AD443" s="33"/>
      <c r="AE443" s="33">
        <v>640</v>
      </c>
      <c r="AF443" s="33"/>
      <c r="AG443" s="33"/>
      <c r="AH443" s="37"/>
      <c r="AI443" s="37">
        <f t="shared" si="6"/>
        <v>0.34316353887399464</v>
      </c>
      <c r="AJ443" s="33"/>
      <c r="AK443" s="33"/>
      <c r="AL443" s="33"/>
      <c r="AM443" s="33"/>
      <c r="AN443" s="33"/>
      <c r="AO443" s="33"/>
      <c r="AP443" s="33"/>
      <c r="AQ443" s="33"/>
      <c r="AR443" s="33"/>
      <c r="AS443" s="33"/>
      <c r="AT443" s="33"/>
      <c r="AU443" s="33"/>
      <c r="AV443" s="33"/>
      <c r="AW443" s="33"/>
      <c r="AX443" s="33"/>
      <c r="AY443" s="33"/>
      <c r="AZ443" s="33"/>
      <c r="BA443" s="33"/>
      <c r="BB443" s="33"/>
      <c r="BC443" s="33"/>
      <c r="BD443" s="33"/>
      <c r="BE443" s="33"/>
      <c r="BF443" s="33"/>
      <c r="BG443" s="33"/>
      <c r="BH443" s="33"/>
      <c r="BI443" s="33"/>
      <c r="BJ443" s="33">
        <v>0</v>
      </c>
      <c r="BK443" s="33"/>
      <c r="BL443" s="33"/>
      <c r="BM443" s="33"/>
      <c r="BN443" s="33"/>
      <c r="BO443" s="33"/>
      <c r="BP443" s="33"/>
      <c r="BQ443" s="33"/>
      <c r="BR443" s="33"/>
      <c r="BS443" s="33"/>
      <c r="BT443" s="33"/>
      <c r="BU443" s="33"/>
      <c r="BV443" s="33"/>
      <c r="BW443" s="33"/>
      <c r="BX443" s="33">
        <v>6.32</v>
      </c>
      <c r="BY443" s="33"/>
      <c r="BZ443" s="33"/>
      <c r="CA443" s="33">
        <v>48.6</v>
      </c>
      <c r="CB443" s="33"/>
      <c r="CC443" s="33"/>
    </row>
    <row r="444" spans="1:81" ht="15.6">
      <c r="A444" s="33">
        <v>3</v>
      </c>
      <c r="B444" s="33" t="s">
        <v>389</v>
      </c>
      <c r="C444" s="33">
        <v>49.3</v>
      </c>
      <c r="D444" s="33">
        <v>26.1</v>
      </c>
      <c r="E444" s="33">
        <v>7.8</v>
      </c>
      <c r="F444" s="33">
        <v>5.8</v>
      </c>
      <c r="G444" s="33">
        <v>2</v>
      </c>
      <c r="H444" s="33"/>
      <c r="I444" s="33">
        <v>42.5</v>
      </c>
      <c r="J444" s="33">
        <v>360</v>
      </c>
      <c r="K444" s="33">
        <v>165</v>
      </c>
      <c r="L444" s="37">
        <f t="shared" si="5"/>
        <v>0.45833333333333331</v>
      </c>
      <c r="M444" s="37"/>
      <c r="N444" s="34">
        <v>1</v>
      </c>
      <c r="O444" s="34"/>
      <c r="P444" s="33"/>
      <c r="Q444" s="33"/>
      <c r="R444" s="33"/>
      <c r="S444" s="33"/>
      <c r="T444" s="33"/>
      <c r="U444" s="33"/>
      <c r="V444" s="33"/>
      <c r="W444" s="33"/>
      <c r="X444" s="33"/>
      <c r="Y444" s="33">
        <v>1225</v>
      </c>
      <c r="Z444" s="33"/>
      <c r="AA444" s="33"/>
      <c r="AB444" s="33"/>
      <c r="AC444" s="33"/>
      <c r="AD444" s="33"/>
      <c r="AE444" s="33">
        <v>640</v>
      </c>
      <c r="AF444" s="33"/>
      <c r="AG444" s="33"/>
      <c r="AH444" s="37"/>
      <c r="AI444" s="37">
        <f t="shared" si="6"/>
        <v>0.34316353887399464</v>
      </c>
      <c r="AJ444" s="33"/>
      <c r="AK444" s="33"/>
      <c r="AL444" s="33"/>
      <c r="AM444" s="33"/>
      <c r="AN444" s="33"/>
      <c r="AO444" s="33"/>
      <c r="AP444" s="33"/>
      <c r="AQ444" s="33"/>
      <c r="AR444" s="33"/>
      <c r="AS444" s="33"/>
      <c r="AT444" s="33"/>
      <c r="AU444" s="33"/>
      <c r="AV444" s="33"/>
      <c r="AW444" s="33"/>
      <c r="AX444" s="33"/>
      <c r="AY444" s="33"/>
      <c r="AZ444" s="33"/>
      <c r="BA444" s="33"/>
      <c r="BB444" s="33"/>
      <c r="BC444" s="33"/>
      <c r="BD444" s="33"/>
      <c r="BE444" s="33"/>
      <c r="BF444" s="33"/>
      <c r="BG444" s="33"/>
      <c r="BH444" s="33"/>
      <c r="BI444" s="33"/>
      <c r="BJ444" s="33">
        <v>0</v>
      </c>
      <c r="BK444" s="33"/>
      <c r="BL444" s="33"/>
      <c r="BM444" s="33"/>
      <c r="BN444" s="33"/>
      <c r="BO444" s="33"/>
      <c r="BP444" s="33"/>
      <c r="BQ444" s="33"/>
      <c r="BR444" s="33"/>
      <c r="BS444" s="33"/>
      <c r="BT444" s="33"/>
      <c r="BU444" s="33"/>
      <c r="BV444" s="33"/>
      <c r="BW444" s="33"/>
      <c r="BX444" s="34">
        <v>3.8</v>
      </c>
      <c r="BY444" s="33"/>
      <c r="BZ444" s="33"/>
      <c r="CA444" s="33">
        <v>49.7</v>
      </c>
      <c r="CB444" s="33"/>
      <c r="CC444" s="33"/>
    </row>
    <row r="445" spans="1:81" ht="15.6">
      <c r="A445" s="33">
        <v>3</v>
      </c>
      <c r="B445" s="33" t="s">
        <v>390</v>
      </c>
      <c r="C445" s="33">
        <v>61.5</v>
      </c>
      <c r="D445" s="33">
        <v>19.600000000000001</v>
      </c>
      <c r="E445" s="33">
        <v>5</v>
      </c>
      <c r="F445" s="33">
        <v>0.8</v>
      </c>
      <c r="G445" s="33">
        <v>3</v>
      </c>
      <c r="H445" s="33"/>
      <c r="I445" s="33">
        <v>42.5</v>
      </c>
      <c r="J445" s="33">
        <v>400</v>
      </c>
      <c r="K445" s="33">
        <v>165</v>
      </c>
      <c r="L445" s="37">
        <f t="shared" si="5"/>
        <v>0.41249999999999998</v>
      </c>
      <c r="M445" s="37"/>
      <c r="N445" s="34">
        <v>1</v>
      </c>
      <c r="O445" s="34"/>
      <c r="P445" s="33"/>
      <c r="Q445" s="33"/>
      <c r="R445" s="33"/>
      <c r="S445" s="33"/>
      <c r="T445" s="33"/>
      <c r="U445" s="33"/>
      <c r="V445" s="33"/>
      <c r="W445" s="33"/>
      <c r="X445" s="33"/>
      <c r="Y445" s="33">
        <v>1200</v>
      </c>
      <c r="Z445" s="33"/>
      <c r="AA445" s="33"/>
      <c r="AB445" s="33"/>
      <c r="AC445" s="33"/>
      <c r="AD445" s="33"/>
      <c r="AE445" s="33">
        <v>626</v>
      </c>
      <c r="AF445" s="33"/>
      <c r="AG445" s="33"/>
      <c r="AH445" s="37"/>
      <c r="AI445" s="37">
        <f t="shared" si="6"/>
        <v>0.34282584884994521</v>
      </c>
      <c r="AJ445" s="33"/>
      <c r="AK445" s="33"/>
      <c r="AL445" s="33"/>
      <c r="AM445" s="33"/>
      <c r="AN445" s="33"/>
      <c r="AO445" s="33"/>
      <c r="AP445" s="33"/>
      <c r="AQ445" s="33"/>
      <c r="AR445" s="33"/>
      <c r="AS445" s="33"/>
      <c r="AT445" s="33"/>
      <c r="AU445" s="33"/>
      <c r="AV445" s="33"/>
      <c r="AW445" s="33"/>
      <c r="AX445" s="33"/>
      <c r="AY445" s="33"/>
      <c r="AZ445" s="33"/>
      <c r="BA445" s="33"/>
      <c r="BB445" s="33"/>
      <c r="BC445" s="33"/>
      <c r="BD445" s="33"/>
      <c r="BE445" s="33"/>
      <c r="BF445" s="33"/>
      <c r="BG445" s="33"/>
      <c r="BH445" s="33"/>
      <c r="BI445" s="33"/>
      <c r="BJ445" s="33">
        <v>0</v>
      </c>
      <c r="BK445" s="33"/>
      <c r="BL445" s="33"/>
      <c r="BM445" s="33"/>
      <c r="BN445" s="33"/>
      <c r="BO445" s="33"/>
      <c r="BP445" s="33"/>
      <c r="BQ445" s="33"/>
      <c r="BR445" s="33"/>
      <c r="BS445" s="33"/>
      <c r="BT445" s="33"/>
      <c r="BU445" s="33"/>
      <c r="BV445" s="33"/>
      <c r="BW445" s="33"/>
      <c r="BX445" s="33">
        <v>4.84</v>
      </c>
      <c r="BY445" s="33"/>
      <c r="BZ445" s="33"/>
      <c r="CA445" s="33">
        <v>53.7</v>
      </c>
      <c r="CB445" s="33"/>
      <c r="CC445" s="33"/>
    </row>
    <row r="446" spans="1:81" ht="15.6">
      <c r="A446" s="33">
        <v>3</v>
      </c>
      <c r="B446" s="33" t="s">
        <v>391</v>
      </c>
      <c r="C446" s="33">
        <v>64.2</v>
      </c>
      <c r="D446" s="33">
        <v>20.8</v>
      </c>
      <c r="E446" s="33">
        <v>3.6</v>
      </c>
      <c r="F446" s="33">
        <v>2.4</v>
      </c>
      <c r="G446" s="33">
        <v>3.9</v>
      </c>
      <c r="H446" s="33"/>
      <c r="I446" s="33">
        <v>52.5</v>
      </c>
      <c r="J446" s="33">
        <v>360</v>
      </c>
      <c r="K446" s="33">
        <v>165</v>
      </c>
      <c r="L446" s="37">
        <f t="shared" si="5"/>
        <v>0.45833333333333331</v>
      </c>
      <c r="M446" s="37"/>
      <c r="N446" s="34">
        <v>1</v>
      </c>
      <c r="O446" s="34"/>
      <c r="P446" s="33"/>
      <c r="Q446" s="33"/>
      <c r="R446" s="33"/>
      <c r="S446" s="33"/>
      <c r="T446" s="33"/>
      <c r="U446" s="33"/>
      <c r="V446" s="33"/>
      <c r="W446" s="33"/>
      <c r="X446" s="33"/>
      <c r="Y446" s="33">
        <v>1225</v>
      </c>
      <c r="Z446" s="33"/>
      <c r="AA446" s="33"/>
      <c r="AB446" s="33"/>
      <c r="AC446" s="33"/>
      <c r="AD446" s="33"/>
      <c r="AE446" s="33">
        <v>640</v>
      </c>
      <c r="AF446" s="33"/>
      <c r="AG446" s="33"/>
      <c r="AH446" s="37"/>
      <c r="AI446" s="37">
        <f t="shared" si="6"/>
        <v>0.34316353887399464</v>
      </c>
      <c r="AJ446" s="33"/>
      <c r="AK446" s="33"/>
      <c r="AL446" s="33"/>
      <c r="AM446" s="33"/>
      <c r="AN446" s="33"/>
      <c r="AO446" s="33"/>
      <c r="AP446" s="33"/>
      <c r="AQ446" s="33"/>
      <c r="AR446" s="33"/>
      <c r="AS446" s="33"/>
      <c r="AT446" s="33"/>
      <c r="AU446" s="33"/>
      <c r="AV446" s="33"/>
      <c r="AW446" s="33"/>
      <c r="AX446" s="33"/>
      <c r="AY446" s="33"/>
      <c r="AZ446" s="33"/>
      <c r="BA446" s="33"/>
      <c r="BB446" s="33"/>
      <c r="BC446" s="33"/>
      <c r="BD446" s="33"/>
      <c r="BE446" s="33"/>
      <c r="BF446" s="33"/>
      <c r="BG446" s="33"/>
      <c r="BH446" s="33"/>
      <c r="BI446" s="33"/>
      <c r="BJ446" s="33">
        <v>0</v>
      </c>
      <c r="BK446" s="33"/>
      <c r="BL446" s="33"/>
      <c r="BM446" s="33"/>
      <c r="BN446" s="33"/>
      <c r="BO446" s="33"/>
      <c r="BP446" s="33"/>
      <c r="BQ446" s="33"/>
      <c r="BR446" s="33"/>
      <c r="BS446" s="33"/>
      <c r="BT446" s="33"/>
      <c r="BU446" s="33"/>
      <c r="BV446" s="33"/>
      <c r="BW446" s="33"/>
      <c r="BX446" s="40">
        <v>7.6</v>
      </c>
      <c r="BY446" s="33"/>
      <c r="BZ446" s="33"/>
      <c r="CA446" s="33">
        <v>50.2</v>
      </c>
      <c r="CB446" s="33"/>
      <c r="CC446" s="33"/>
    </row>
    <row r="447" spans="1:81" ht="72">
      <c r="A447">
        <v>1</v>
      </c>
      <c r="B447" s="31" t="s">
        <v>392</v>
      </c>
      <c r="C447" s="31">
        <v>44.62</v>
      </c>
      <c r="D447" s="31">
        <v>25.06</v>
      </c>
      <c r="E447" s="31">
        <v>9.34</v>
      </c>
      <c r="F447" s="31">
        <v>2.41</v>
      </c>
      <c r="G447" s="31">
        <v>2.68</v>
      </c>
      <c r="H447" s="31"/>
      <c r="J447" s="31">
        <v>380</v>
      </c>
      <c r="K447" s="31">
        <v>152</v>
      </c>
      <c r="L447" s="44">
        <f t="shared" si="5"/>
        <v>0.4</v>
      </c>
      <c r="M447" s="45">
        <v>0.3</v>
      </c>
      <c r="N447" s="38"/>
      <c r="O447" s="44">
        <f>(K447/(1-M447))-K447</f>
        <v>65.142857142857167</v>
      </c>
      <c r="P447" s="44"/>
      <c r="Q447" s="44"/>
      <c r="V447" s="31">
        <v>1090.8</v>
      </c>
      <c r="AD447" s="31">
        <v>2.73</v>
      </c>
      <c r="AE447" s="31">
        <v>727.2</v>
      </c>
      <c r="AI447" s="44">
        <v>0.4</v>
      </c>
      <c r="BR447">
        <v>19.02</v>
      </c>
      <c r="BX447" s="50">
        <v>8.7799999999999994</v>
      </c>
      <c r="BY447" s="31"/>
      <c r="BZ447" s="31">
        <v>1811</v>
      </c>
      <c r="CA447" s="31">
        <v>35</v>
      </c>
      <c r="CB447" s="31" t="s">
        <v>393</v>
      </c>
      <c r="CC447" s="31" t="s">
        <v>394</v>
      </c>
    </row>
    <row r="448" spans="1:81" ht="86.4">
      <c r="A448">
        <v>2</v>
      </c>
      <c r="B448" s="33" t="s">
        <v>395</v>
      </c>
      <c r="C448" s="33">
        <v>62.33</v>
      </c>
      <c r="D448" s="33">
        <v>13.96</v>
      </c>
      <c r="E448" s="33">
        <v>2.58</v>
      </c>
      <c r="F448" s="33">
        <v>1.42</v>
      </c>
      <c r="G448" s="33">
        <v>3.49</v>
      </c>
      <c r="H448" s="33"/>
      <c r="J448" s="33">
        <v>300</v>
      </c>
      <c r="K448" s="33">
        <v>135</v>
      </c>
      <c r="L448" s="37">
        <v>0.45</v>
      </c>
      <c r="M448" s="33"/>
      <c r="N448" s="46">
        <v>3.3E-3</v>
      </c>
      <c r="Y448" s="33">
        <v>1050</v>
      </c>
      <c r="AD448" s="33"/>
      <c r="AE448" s="47">
        <v>900</v>
      </c>
      <c r="AI448" s="48">
        <f t="shared" ref="AI448:AI453" si="7">(AE448+AH448)/(Y448+AE448+AH448+AC448)</f>
        <v>0.46153846153846156</v>
      </c>
      <c r="AJ448" s="49">
        <v>6.77</v>
      </c>
      <c r="AK448" s="49">
        <v>48.77</v>
      </c>
      <c r="AL448" s="49">
        <v>19.97</v>
      </c>
      <c r="AM448" s="49">
        <v>0.69</v>
      </c>
      <c r="AN448" s="49">
        <v>13.86</v>
      </c>
      <c r="AQ448">
        <v>0</v>
      </c>
      <c r="AR448" s="49">
        <v>38.19</v>
      </c>
      <c r="AS448" s="49">
        <v>38.659999999999997</v>
      </c>
      <c r="AT448" s="49">
        <v>12.84</v>
      </c>
      <c r="AU448" s="49">
        <v>8.02</v>
      </c>
      <c r="AV448" s="49">
        <v>0.56000000000000005</v>
      </c>
      <c r="AW448" s="49">
        <v>0</v>
      </c>
      <c r="BR448">
        <v>1.5</v>
      </c>
      <c r="BX448" s="33"/>
      <c r="BY448" s="33"/>
      <c r="BZ448" s="33">
        <v>3031</v>
      </c>
      <c r="CA448" s="33">
        <v>52</v>
      </c>
      <c r="CB448" s="33" t="s">
        <v>396</v>
      </c>
      <c r="CC448" s="33" t="s">
        <v>397</v>
      </c>
    </row>
    <row r="449" spans="1:81" ht="15.6">
      <c r="A449">
        <v>2</v>
      </c>
      <c r="B449" s="41" t="s">
        <v>398</v>
      </c>
      <c r="C449" s="33">
        <v>62.33</v>
      </c>
      <c r="D449" s="33">
        <v>13.96</v>
      </c>
      <c r="E449" s="33">
        <v>2.58</v>
      </c>
      <c r="F449" s="33">
        <v>1.42</v>
      </c>
      <c r="G449" s="33">
        <v>3.49</v>
      </c>
      <c r="H449" s="33"/>
      <c r="J449" s="41">
        <v>60</v>
      </c>
      <c r="K449" s="33">
        <v>135</v>
      </c>
      <c r="L449" s="37">
        <v>0.45</v>
      </c>
      <c r="N449" s="46">
        <v>3.3E-3</v>
      </c>
      <c r="U449" s="42"/>
      <c r="Y449" s="33">
        <v>1050</v>
      </c>
      <c r="AD449" s="42"/>
      <c r="AE449" s="47">
        <v>900</v>
      </c>
      <c r="AI449" s="48">
        <f t="shared" si="7"/>
        <v>0.46153846153846156</v>
      </c>
      <c r="AJ449" s="49">
        <v>6.77</v>
      </c>
      <c r="AK449" s="49">
        <v>48.77</v>
      </c>
      <c r="AL449" s="49">
        <v>19.97</v>
      </c>
      <c r="AM449" s="49">
        <v>0.69</v>
      </c>
      <c r="AN449" s="49">
        <v>13.86</v>
      </c>
      <c r="AQ449">
        <v>114.2</v>
      </c>
      <c r="AR449" s="49">
        <v>38.19</v>
      </c>
      <c r="AS449" s="49">
        <v>38.659999999999997</v>
      </c>
      <c r="AT449" s="49">
        <v>12.84</v>
      </c>
      <c r="AU449" s="49">
        <v>8.02</v>
      </c>
      <c r="AV449" s="49">
        <v>0.56000000000000005</v>
      </c>
      <c r="AW449" s="49">
        <v>114.2</v>
      </c>
      <c r="BR449">
        <v>1.9</v>
      </c>
      <c r="BX449" s="42"/>
      <c r="BY449" s="42"/>
      <c r="BZ449" s="41">
        <v>698</v>
      </c>
      <c r="CA449" s="41">
        <v>35.5</v>
      </c>
      <c r="CB449" s="42"/>
      <c r="CC449" s="42"/>
    </row>
    <row r="450" spans="1:81" ht="15.6">
      <c r="A450">
        <v>2</v>
      </c>
      <c r="B450" s="41" t="s">
        <v>399</v>
      </c>
      <c r="C450" s="33">
        <v>62.33</v>
      </c>
      <c r="D450" s="33">
        <v>13.96</v>
      </c>
      <c r="E450" s="33">
        <v>2.58</v>
      </c>
      <c r="F450" s="33">
        <v>1.42</v>
      </c>
      <c r="G450" s="33">
        <v>3.49</v>
      </c>
      <c r="H450" s="33"/>
      <c r="J450" s="41">
        <v>90</v>
      </c>
      <c r="K450" s="33">
        <v>135</v>
      </c>
      <c r="L450" s="37">
        <v>0.45</v>
      </c>
      <c r="N450" s="46">
        <v>3.3E-3</v>
      </c>
      <c r="U450" s="42"/>
      <c r="Y450" s="33">
        <v>1050</v>
      </c>
      <c r="AD450" s="42"/>
      <c r="AE450" s="47">
        <v>900</v>
      </c>
      <c r="AI450" s="48">
        <f t="shared" si="7"/>
        <v>0.46153846153846156</v>
      </c>
      <c r="AJ450" s="49">
        <v>6.77</v>
      </c>
      <c r="AK450" s="49">
        <v>48.77</v>
      </c>
      <c r="AL450" s="49">
        <v>19.97</v>
      </c>
      <c r="AM450" s="49">
        <v>0.69</v>
      </c>
      <c r="AN450" s="49">
        <v>13.86</v>
      </c>
      <c r="AQ450">
        <v>100</v>
      </c>
      <c r="AR450" s="49">
        <v>38.19</v>
      </c>
      <c r="AS450" s="49">
        <v>38.659999999999997</v>
      </c>
      <c r="AT450" s="49">
        <v>12.84</v>
      </c>
      <c r="AU450" s="49">
        <v>8.02</v>
      </c>
      <c r="AV450" s="49">
        <v>0.56000000000000005</v>
      </c>
      <c r="AW450" s="49">
        <v>100</v>
      </c>
      <c r="BR450">
        <v>1.7</v>
      </c>
      <c r="BX450" s="42"/>
      <c r="BY450" s="42"/>
      <c r="BZ450" s="41">
        <v>875</v>
      </c>
      <c r="CA450" s="41">
        <v>41.5</v>
      </c>
      <c r="CB450" s="42"/>
      <c r="CC450" s="42"/>
    </row>
    <row r="451" spans="1:81" ht="15.6">
      <c r="A451">
        <v>2</v>
      </c>
      <c r="B451" s="41" t="s">
        <v>400</v>
      </c>
      <c r="C451" s="33">
        <v>62.33</v>
      </c>
      <c r="D451" s="33">
        <v>13.96</v>
      </c>
      <c r="E451" s="33">
        <v>2.58</v>
      </c>
      <c r="F451" s="33">
        <v>1.42</v>
      </c>
      <c r="G451" s="33">
        <v>3.49</v>
      </c>
      <c r="H451" s="33"/>
      <c r="J451" s="41">
        <v>120</v>
      </c>
      <c r="K451" s="33">
        <v>135</v>
      </c>
      <c r="L451" s="37">
        <v>0.45</v>
      </c>
      <c r="N451" s="46">
        <v>3.3E-3</v>
      </c>
      <c r="U451" s="42"/>
      <c r="Y451" s="33">
        <v>1050</v>
      </c>
      <c r="AD451" s="42"/>
      <c r="AE451" s="47">
        <v>900</v>
      </c>
      <c r="AI451" s="48">
        <f t="shared" si="7"/>
        <v>0.46153846153846156</v>
      </c>
      <c r="AJ451" s="49">
        <v>6.77</v>
      </c>
      <c r="AK451" s="49">
        <v>48.77</v>
      </c>
      <c r="AL451" s="49">
        <v>19.97</v>
      </c>
      <c r="AM451" s="49">
        <v>0.69</v>
      </c>
      <c r="AN451" s="49">
        <v>13.86</v>
      </c>
      <c r="AQ451">
        <v>85.7</v>
      </c>
      <c r="AR451" s="49">
        <v>38.19</v>
      </c>
      <c r="AS451" s="49">
        <v>38.659999999999997</v>
      </c>
      <c r="AT451" s="49">
        <v>12.84</v>
      </c>
      <c r="AU451" s="49">
        <v>8.02</v>
      </c>
      <c r="AV451" s="49">
        <v>0.56000000000000005</v>
      </c>
      <c r="AW451" s="49">
        <v>85.7</v>
      </c>
      <c r="BR451">
        <v>1.8</v>
      </c>
      <c r="BX451" s="42"/>
      <c r="BY451" s="42"/>
      <c r="BZ451" s="41">
        <v>1023</v>
      </c>
      <c r="CA451" s="41">
        <v>48.1</v>
      </c>
      <c r="CB451" s="42"/>
      <c r="CC451" s="42"/>
    </row>
    <row r="452" spans="1:81" ht="15.6">
      <c r="A452">
        <v>2</v>
      </c>
      <c r="B452" s="41" t="s">
        <v>401</v>
      </c>
      <c r="C452" s="33">
        <v>62.33</v>
      </c>
      <c r="D452" s="33">
        <v>13.96</v>
      </c>
      <c r="E452" s="33">
        <v>2.58</v>
      </c>
      <c r="F452" s="33">
        <v>1.42</v>
      </c>
      <c r="G452" s="33">
        <v>3.49</v>
      </c>
      <c r="H452" s="33"/>
      <c r="J452" s="41">
        <v>150</v>
      </c>
      <c r="K452" s="33">
        <v>135</v>
      </c>
      <c r="L452" s="37">
        <v>0.45</v>
      </c>
      <c r="N452" s="46">
        <v>3.3E-3</v>
      </c>
      <c r="U452" s="42"/>
      <c r="Y452" s="33">
        <v>1050</v>
      </c>
      <c r="AD452" s="42"/>
      <c r="AE452" s="47">
        <v>900</v>
      </c>
      <c r="AI452" s="48">
        <f t="shared" si="7"/>
        <v>0.46153846153846156</v>
      </c>
      <c r="AJ452" s="49">
        <v>6.77</v>
      </c>
      <c r="AK452" s="49">
        <v>48.77</v>
      </c>
      <c r="AL452" s="49">
        <v>19.97</v>
      </c>
      <c r="AM452" s="49">
        <v>0.69</v>
      </c>
      <c r="AN452" s="49">
        <v>13.86</v>
      </c>
      <c r="AQ452">
        <v>71.400000000000006</v>
      </c>
      <c r="AR452" s="49">
        <v>38.19</v>
      </c>
      <c r="AS452" s="49">
        <v>38.659999999999997</v>
      </c>
      <c r="AT452" s="49">
        <v>12.84</v>
      </c>
      <c r="AU452" s="49">
        <v>8.02</v>
      </c>
      <c r="AV452" s="49">
        <v>0.56000000000000005</v>
      </c>
      <c r="AW452" s="49">
        <v>71.400000000000006</v>
      </c>
      <c r="BR452">
        <v>1.7</v>
      </c>
      <c r="BX452" s="42"/>
      <c r="BY452" s="42"/>
      <c r="BZ452" s="41">
        <v>1091</v>
      </c>
      <c r="CA452" s="41">
        <v>52.5</v>
      </c>
      <c r="CB452" s="42"/>
      <c r="CC452" s="42"/>
    </row>
    <row r="453" spans="1:81" ht="15.6">
      <c r="A453">
        <v>2</v>
      </c>
      <c r="B453" s="41" t="s">
        <v>402</v>
      </c>
      <c r="C453" s="33">
        <v>62.33</v>
      </c>
      <c r="D453" s="33">
        <v>13.96</v>
      </c>
      <c r="E453" s="33">
        <v>2.58</v>
      </c>
      <c r="F453" s="33">
        <v>1.42</v>
      </c>
      <c r="G453" s="33">
        <v>3.49</v>
      </c>
      <c r="H453" s="33"/>
      <c r="J453" s="41">
        <v>180</v>
      </c>
      <c r="K453" s="33">
        <v>135</v>
      </c>
      <c r="L453" s="37">
        <v>0.45</v>
      </c>
      <c r="N453" s="46">
        <v>3.3E-3</v>
      </c>
      <c r="U453" s="42"/>
      <c r="Y453" s="33">
        <v>1050</v>
      </c>
      <c r="AD453" s="42"/>
      <c r="AE453" s="47">
        <v>900</v>
      </c>
      <c r="AI453" s="48">
        <f t="shared" si="7"/>
        <v>0.46153846153846156</v>
      </c>
      <c r="AJ453" s="49">
        <v>6.77</v>
      </c>
      <c r="AK453" s="49">
        <v>48.77</v>
      </c>
      <c r="AL453" s="49">
        <v>19.97</v>
      </c>
      <c r="AM453" s="49">
        <v>0.69</v>
      </c>
      <c r="AN453" s="49">
        <v>13.86</v>
      </c>
      <c r="AQ453">
        <v>57.1</v>
      </c>
      <c r="AR453" s="49">
        <v>38.19</v>
      </c>
      <c r="AS453" s="49">
        <v>38.659999999999997</v>
      </c>
      <c r="AT453" s="49">
        <v>12.84</v>
      </c>
      <c r="AU453" s="49">
        <v>8.02</v>
      </c>
      <c r="AV453" s="49">
        <v>0.56000000000000005</v>
      </c>
      <c r="AW453" s="49">
        <v>57.1</v>
      </c>
      <c r="BR453">
        <v>1.6</v>
      </c>
      <c r="BX453" s="42"/>
      <c r="BY453" s="42"/>
      <c r="BZ453" s="41">
        <v>1187</v>
      </c>
      <c r="CA453" s="41">
        <v>54</v>
      </c>
      <c r="CB453" s="42"/>
      <c r="CC453" s="42"/>
    </row>
    <row r="454" spans="1:81" ht="96.6">
      <c r="A454">
        <v>1</v>
      </c>
      <c r="B454" s="42" t="s">
        <v>403</v>
      </c>
      <c r="C454" s="42">
        <v>65.3</v>
      </c>
      <c r="D454" s="42">
        <v>20.8</v>
      </c>
      <c r="E454" s="42">
        <v>4.3</v>
      </c>
      <c r="F454" s="42">
        <v>2.17</v>
      </c>
      <c r="G454" s="42">
        <v>2.2000000000000002</v>
      </c>
      <c r="H454">
        <v>2800</v>
      </c>
      <c r="J454" s="42">
        <v>350</v>
      </c>
      <c r="K454" s="42">
        <v>157.5</v>
      </c>
      <c r="L454" s="36">
        <v>0.45</v>
      </c>
      <c r="U454" s="42">
        <v>712</v>
      </c>
      <c r="AD454" s="42">
        <v>2.95</v>
      </c>
      <c r="AE454" s="42">
        <v>1043</v>
      </c>
      <c r="AI454" s="44">
        <v>0.59430199430199404</v>
      </c>
      <c r="BX454" s="42">
        <v>25.6</v>
      </c>
      <c r="BY454" s="42"/>
      <c r="BZ454" s="42">
        <v>6769</v>
      </c>
      <c r="CA454" s="42">
        <v>43.3</v>
      </c>
      <c r="CB454" s="42" t="s">
        <v>404</v>
      </c>
      <c r="CC454" s="42" t="s">
        <v>405</v>
      </c>
    </row>
    <row r="455" spans="1:81" ht="15.6">
      <c r="B455" s="42" t="s">
        <v>406</v>
      </c>
      <c r="C455" s="42">
        <v>65.3</v>
      </c>
      <c r="D455" s="42">
        <v>20.8</v>
      </c>
      <c r="E455" s="42">
        <v>4.3</v>
      </c>
      <c r="F455" s="42">
        <v>2.17</v>
      </c>
      <c r="G455" s="42">
        <v>2.2000000000000002</v>
      </c>
      <c r="H455">
        <v>2800</v>
      </c>
      <c r="J455" s="42">
        <v>350</v>
      </c>
      <c r="K455" s="42">
        <v>122.5</v>
      </c>
      <c r="L455" s="36">
        <v>0.35</v>
      </c>
      <c r="U455" s="42">
        <v>754</v>
      </c>
      <c r="AD455" s="42">
        <v>2.95</v>
      </c>
      <c r="AE455" s="42">
        <v>1131</v>
      </c>
      <c r="AI455" s="44">
        <v>0.6</v>
      </c>
      <c r="BX455" s="42">
        <v>17.100000000000001</v>
      </c>
      <c r="BY455" s="42"/>
      <c r="BZ455" s="42">
        <v>3922</v>
      </c>
      <c r="CA455" s="42">
        <v>59</v>
      </c>
      <c r="CB455" s="42"/>
      <c r="CC455" s="42"/>
    </row>
    <row r="456" spans="1:81" ht="72">
      <c r="A456">
        <v>1</v>
      </c>
      <c r="B456" s="33" t="s">
        <v>407</v>
      </c>
      <c r="C456" s="33">
        <v>62.8</v>
      </c>
      <c r="D456" s="33">
        <v>22.01</v>
      </c>
      <c r="E456" s="33">
        <v>5.51</v>
      </c>
      <c r="F456" s="33">
        <v>2.59</v>
      </c>
      <c r="G456" s="33">
        <v>3.44</v>
      </c>
      <c r="H456" s="33"/>
      <c r="J456" s="33">
        <v>533</v>
      </c>
      <c r="K456" s="33">
        <v>183</v>
      </c>
      <c r="L456" s="37">
        <v>0.34333958724202601</v>
      </c>
      <c r="M456" s="33"/>
      <c r="N456" s="34">
        <v>2</v>
      </c>
      <c r="Y456" s="33">
        <v>660</v>
      </c>
      <c r="AD456" s="33">
        <v>3</v>
      </c>
      <c r="AE456" s="33">
        <v>1075</v>
      </c>
      <c r="AI456" s="48">
        <v>0.61959654178674395</v>
      </c>
      <c r="AJ456" s="33"/>
      <c r="AK456" s="33"/>
      <c r="AL456" s="33"/>
      <c r="AM456" s="33"/>
      <c r="AN456" s="33"/>
      <c r="AP456" s="31"/>
      <c r="AQ456" s="31"/>
      <c r="AR456" s="31"/>
      <c r="AS456" s="31"/>
      <c r="AT456" s="31"/>
      <c r="AU456" s="31"/>
      <c r="AV456" s="31"/>
      <c r="AW456" s="31"/>
      <c r="BX456" s="33"/>
      <c r="BY456" s="33"/>
      <c r="BZ456" s="33">
        <v>4300</v>
      </c>
      <c r="CA456" s="33">
        <v>60</v>
      </c>
      <c r="CB456" s="33" t="s">
        <v>408</v>
      </c>
      <c r="CC456" s="33" t="s">
        <v>409</v>
      </c>
    </row>
    <row r="457" spans="1:81" ht="72">
      <c r="A457">
        <v>2</v>
      </c>
      <c r="B457" s="31" t="s">
        <v>410</v>
      </c>
      <c r="C457" s="31">
        <v>63.83</v>
      </c>
      <c r="D457" s="31">
        <v>20.239999999999998</v>
      </c>
      <c r="E457" s="31">
        <v>4.43</v>
      </c>
      <c r="F457" s="31">
        <v>0.97</v>
      </c>
      <c r="G457" s="31">
        <v>5.3</v>
      </c>
      <c r="H457" s="31"/>
      <c r="I457">
        <v>42.5</v>
      </c>
      <c r="J457" s="31">
        <v>230</v>
      </c>
      <c r="K457" s="31">
        <v>80.5</v>
      </c>
      <c r="L457" s="36">
        <v>0.35</v>
      </c>
      <c r="M457" s="31"/>
      <c r="N457" s="38">
        <v>0.8</v>
      </c>
      <c r="U457" s="31">
        <v>1126</v>
      </c>
      <c r="Y457" s="33"/>
      <c r="AD457" s="31">
        <v>2.2999999999999998</v>
      </c>
      <c r="AE457" s="31">
        <v>723</v>
      </c>
      <c r="AI457" s="44">
        <v>0.39102217414818802</v>
      </c>
      <c r="AJ457" s="31"/>
      <c r="AK457" s="31"/>
      <c r="AL457" s="31"/>
      <c r="AM457" s="31"/>
      <c r="AN457" s="31"/>
      <c r="AP457" s="31">
        <v>0</v>
      </c>
      <c r="AQ457" s="31"/>
      <c r="AR457" s="31">
        <v>38.200000000000003</v>
      </c>
      <c r="AS457" s="31">
        <v>60.81</v>
      </c>
      <c r="AT457" s="31">
        <v>13.39</v>
      </c>
      <c r="AU457" s="31">
        <v>9.02</v>
      </c>
      <c r="AV457" s="31">
        <v>1.2</v>
      </c>
      <c r="AW457" s="31">
        <v>230</v>
      </c>
      <c r="BR457" s="31">
        <v>14.79</v>
      </c>
      <c r="BS457" s="31"/>
      <c r="BT457" s="31">
        <v>13.62</v>
      </c>
      <c r="BU457" s="31">
        <v>55.44</v>
      </c>
      <c r="BV457" s="31">
        <v>22.28</v>
      </c>
      <c r="BW457" s="31">
        <v>8.66</v>
      </c>
      <c r="BX457" s="42">
        <v>2.4500000000000002</v>
      </c>
      <c r="BY457" s="31"/>
      <c r="BZ457" s="31"/>
      <c r="CA457" s="31">
        <v>66</v>
      </c>
      <c r="CB457" s="31" t="s">
        <v>411</v>
      </c>
      <c r="CC457" s="31" t="s">
        <v>412</v>
      </c>
    </row>
    <row r="458" spans="1:81" ht="15.6">
      <c r="A458">
        <v>2</v>
      </c>
      <c r="B458" s="31" t="s">
        <v>413</v>
      </c>
      <c r="C458" s="31">
        <v>63.83</v>
      </c>
      <c r="D458" s="31">
        <v>20.239999999999998</v>
      </c>
      <c r="E458" s="31">
        <v>4.43</v>
      </c>
      <c r="F458" s="31">
        <v>0.97</v>
      </c>
      <c r="G458" s="31">
        <v>5.3</v>
      </c>
      <c r="H458" s="31"/>
      <c r="I458">
        <v>42.5</v>
      </c>
      <c r="J458" s="31">
        <v>230</v>
      </c>
      <c r="K458" s="31">
        <v>80.5</v>
      </c>
      <c r="L458" s="36">
        <v>0.35</v>
      </c>
      <c r="M458" s="31"/>
      <c r="N458" s="38">
        <v>0.7</v>
      </c>
      <c r="U458" s="31">
        <v>1089</v>
      </c>
      <c r="AD458" s="31">
        <v>2.2999999999999998</v>
      </c>
      <c r="AE458" s="31">
        <v>718</v>
      </c>
      <c r="AI458" s="44">
        <v>0.39734366353071399</v>
      </c>
      <c r="AJ458" s="31">
        <v>3.03</v>
      </c>
      <c r="AK458" s="31">
        <v>60.81</v>
      </c>
      <c r="AL458" s="31">
        <v>24.12</v>
      </c>
      <c r="AM458" s="31">
        <v>0.55000000000000004</v>
      </c>
      <c r="AN458" s="31">
        <v>5.76</v>
      </c>
      <c r="AP458" s="31">
        <v>46</v>
      </c>
      <c r="AQ458" s="31"/>
      <c r="AR458" s="31">
        <v>38.200000000000003</v>
      </c>
      <c r="AS458" s="31">
        <v>60.81</v>
      </c>
      <c r="AT458" s="31">
        <v>13.39</v>
      </c>
      <c r="AU458" s="31">
        <v>9.02</v>
      </c>
      <c r="AV458" s="31">
        <v>1.2</v>
      </c>
      <c r="AW458" s="31">
        <v>184</v>
      </c>
      <c r="BR458" s="31">
        <v>11.91</v>
      </c>
      <c r="BS458" s="31"/>
      <c r="BT458" s="31">
        <v>18.690000000000001</v>
      </c>
      <c r="BU458" s="31">
        <v>61.57</v>
      </c>
      <c r="BV458" s="31">
        <v>15.44</v>
      </c>
      <c r="BW458" s="31">
        <v>4.3</v>
      </c>
      <c r="BX458" s="42">
        <v>1.59</v>
      </c>
      <c r="BY458" s="31"/>
      <c r="BZ458" s="31"/>
      <c r="CA458" s="31">
        <v>68.2</v>
      </c>
      <c r="CB458" s="31"/>
      <c r="CC458" s="31"/>
    </row>
    <row r="459" spans="1:81" ht="15.6">
      <c r="A459">
        <v>2</v>
      </c>
      <c r="B459" s="31" t="s">
        <v>414</v>
      </c>
      <c r="C459" s="31">
        <v>63.83</v>
      </c>
      <c r="D459" s="31">
        <v>20.239999999999998</v>
      </c>
      <c r="E459" s="31">
        <v>4.43</v>
      </c>
      <c r="F459" s="31">
        <v>0.97</v>
      </c>
      <c r="G459" s="31">
        <v>5.3</v>
      </c>
      <c r="H459" s="31"/>
      <c r="I459">
        <v>42.5</v>
      </c>
      <c r="J459" s="31">
        <v>230</v>
      </c>
      <c r="K459" s="31">
        <v>80.5</v>
      </c>
      <c r="L459" s="36">
        <v>0.35</v>
      </c>
      <c r="M459" s="31"/>
      <c r="N459" s="38">
        <v>0.8</v>
      </c>
      <c r="U459" s="31">
        <v>1084</v>
      </c>
      <c r="AD459" s="31">
        <v>2.2999999999999998</v>
      </c>
      <c r="AE459" s="31">
        <v>712</v>
      </c>
      <c r="AI459" s="44">
        <v>0.396436525612472</v>
      </c>
      <c r="AJ459" s="31">
        <v>3.03</v>
      </c>
      <c r="AK459" s="31">
        <v>60.81</v>
      </c>
      <c r="AL459" s="31">
        <v>24.12</v>
      </c>
      <c r="AM459" s="31">
        <v>0.55000000000000004</v>
      </c>
      <c r="AN459" s="31">
        <v>5.76</v>
      </c>
      <c r="AP459" s="31">
        <v>92</v>
      </c>
      <c r="AQ459" s="31"/>
      <c r="AR459" s="31">
        <v>38.200000000000003</v>
      </c>
      <c r="AS459" s="31">
        <v>60.81</v>
      </c>
      <c r="AT459" s="31">
        <v>13.39</v>
      </c>
      <c r="AU459" s="31">
        <v>9.02</v>
      </c>
      <c r="AV459" s="31">
        <v>1.2</v>
      </c>
      <c r="AW459" s="31">
        <v>138</v>
      </c>
      <c r="BR459" s="31">
        <v>12.32</v>
      </c>
      <c r="BS459" s="31"/>
      <c r="BT459" s="31">
        <v>18.66</v>
      </c>
      <c r="BU459" s="31">
        <v>59.64</v>
      </c>
      <c r="BV459" s="31">
        <v>16.920000000000002</v>
      </c>
      <c r="BW459" s="31">
        <v>4.78</v>
      </c>
      <c r="BX459" s="42">
        <v>1.81</v>
      </c>
      <c r="BY459" s="31"/>
      <c r="BZ459" s="31"/>
      <c r="CA459" s="31">
        <v>65.7</v>
      </c>
      <c r="CB459" s="31"/>
      <c r="CC459" s="31"/>
    </row>
    <row r="460" spans="1:81" ht="15.6">
      <c r="A460">
        <v>2</v>
      </c>
      <c r="B460" s="31" t="s">
        <v>415</v>
      </c>
      <c r="C460" s="31">
        <v>63.83</v>
      </c>
      <c r="D460" s="31">
        <v>20.239999999999998</v>
      </c>
      <c r="E460" s="31">
        <v>4.43</v>
      </c>
      <c r="F460" s="31">
        <v>0.97</v>
      </c>
      <c r="G460" s="31">
        <v>5.3</v>
      </c>
      <c r="H460" s="31"/>
      <c r="I460">
        <v>42.5</v>
      </c>
      <c r="J460" s="31">
        <v>230</v>
      </c>
      <c r="K460" s="31">
        <v>80.5</v>
      </c>
      <c r="L460" s="36">
        <v>0.35</v>
      </c>
      <c r="M460" s="31"/>
      <c r="N460" s="38">
        <v>0.7</v>
      </c>
      <c r="U460" s="31">
        <v>1082</v>
      </c>
      <c r="AD460" s="31">
        <v>2.2999999999999998</v>
      </c>
      <c r="AE460" s="31">
        <v>709</v>
      </c>
      <c r="AI460" s="44">
        <v>0.395868230039084</v>
      </c>
      <c r="AJ460" s="31">
        <v>3.03</v>
      </c>
      <c r="AK460" s="31">
        <v>60.81</v>
      </c>
      <c r="AL460" s="31">
        <v>24.12</v>
      </c>
      <c r="AM460" s="31">
        <v>0.55000000000000004</v>
      </c>
      <c r="AN460" s="31">
        <v>5.76</v>
      </c>
      <c r="AP460" s="31">
        <v>115</v>
      </c>
      <c r="AQ460" s="31"/>
      <c r="AR460" s="31">
        <v>38.200000000000003</v>
      </c>
      <c r="AS460" s="31">
        <v>60.81</v>
      </c>
      <c r="AT460" s="31">
        <v>13.39</v>
      </c>
      <c r="AU460" s="31">
        <v>9.02</v>
      </c>
      <c r="AV460" s="31">
        <v>1.2</v>
      </c>
      <c r="AW460" s="31">
        <v>115</v>
      </c>
      <c r="BR460" s="31">
        <v>12.99</v>
      </c>
      <c r="BS460" s="31"/>
      <c r="BT460" s="31">
        <v>16.420000000000002</v>
      </c>
      <c r="BU460" s="31">
        <v>60.35</v>
      </c>
      <c r="BV460" s="31">
        <v>17.260000000000002</v>
      </c>
      <c r="BW460" s="31">
        <v>5.97</v>
      </c>
      <c r="BX460" s="42">
        <v>1.93</v>
      </c>
      <c r="BY460" s="31"/>
      <c r="BZ460" s="31"/>
      <c r="CA460" s="31">
        <v>64.099999999999994</v>
      </c>
      <c r="CB460" s="31"/>
      <c r="CC460" s="31"/>
    </row>
    <row r="461" spans="1:81" ht="15.6">
      <c r="A461">
        <v>2</v>
      </c>
      <c r="B461" s="31" t="s">
        <v>416</v>
      </c>
      <c r="C461" s="31">
        <v>63.83</v>
      </c>
      <c r="D461" s="31">
        <v>20.239999999999998</v>
      </c>
      <c r="E461" s="31">
        <v>4.43</v>
      </c>
      <c r="F461" s="31">
        <v>0.97</v>
      </c>
      <c r="G461" s="31">
        <v>5.3</v>
      </c>
      <c r="H461" s="31"/>
      <c r="I461">
        <v>42.5</v>
      </c>
      <c r="J461" s="31">
        <v>230</v>
      </c>
      <c r="K461" s="31">
        <v>80.5</v>
      </c>
      <c r="L461" s="36">
        <v>0.35</v>
      </c>
      <c r="M461" s="31"/>
      <c r="N461" s="38">
        <v>0.7</v>
      </c>
      <c r="U461" s="31">
        <v>1075</v>
      </c>
      <c r="AD461" s="31">
        <v>2.2999999999999998</v>
      </c>
      <c r="AE461" s="31">
        <v>701</v>
      </c>
      <c r="AI461" s="44">
        <v>0.39470720720720698</v>
      </c>
      <c r="AJ461" s="31">
        <v>3.03</v>
      </c>
      <c r="AK461" s="31">
        <v>60.81</v>
      </c>
      <c r="AL461" s="31">
        <v>24.12</v>
      </c>
      <c r="AM461" s="31">
        <v>0.55000000000000004</v>
      </c>
      <c r="AN461" s="31">
        <v>5.76</v>
      </c>
      <c r="AP461" s="31">
        <v>184</v>
      </c>
      <c r="AQ461" s="31"/>
      <c r="AR461" s="31">
        <v>38.200000000000003</v>
      </c>
      <c r="AS461" s="31">
        <v>60.81</v>
      </c>
      <c r="AT461" s="31">
        <v>13.39</v>
      </c>
      <c r="AU461" s="31">
        <v>9.02</v>
      </c>
      <c r="AV461" s="31">
        <v>1.2</v>
      </c>
      <c r="AW461" s="31">
        <v>16</v>
      </c>
      <c r="BR461" s="31">
        <v>14.55</v>
      </c>
      <c r="BS461" s="31"/>
      <c r="BT461" s="31">
        <v>13.37</v>
      </c>
      <c r="BU461" s="31">
        <v>56.37</v>
      </c>
      <c r="BV461" s="31">
        <v>22.41</v>
      </c>
      <c r="BW461" s="31">
        <v>7.85</v>
      </c>
      <c r="BX461" s="42">
        <v>2.29</v>
      </c>
      <c r="BY461" s="31"/>
      <c r="BZ461" s="31"/>
      <c r="CA461" s="31">
        <v>59.7</v>
      </c>
      <c r="CB461" s="31"/>
      <c r="CC461" s="31"/>
    </row>
    <row r="462" spans="1:81" ht="15.6">
      <c r="A462">
        <v>2</v>
      </c>
      <c r="B462" s="31" t="s">
        <v>413</v>
      </c>
      <c r="C462" s="31">
        <v>63.83</v>
      </c>
      <c r="D462" s="31">
        <v>20.239999999999998</v>
      </c>
      <c r="E462" s="31">
        <v>4.43</v>
      </c>
      <c r="F462" s="31">
        <v>0.97</v>
      </c>
      <c r="G462" s="31">
        <v>5.3</v>
      </c>
      <c r="H462" s="31"/>
      <c r="I462">
        <v>42.5</v>
      </c>
      <c r="J462" s="31">
        <v>230</v>
      </c>
      <c r="K462" s="31">
        <v>80.5</v>
      </c>
      <c r="L462" s="36">
        <v>0.35</v>
      </c>
      <c r="M462" s="31"/>
      <c r="N462" s="38">
        <v>0.7</v>
      </c>
      <c r="U462" s="31">
        <v>1089</v>
      </c>
      <c r="AD462" s="31">
        <v>2.2999999999999998</v>
      </c>
      <c r="AE462" s="31">
        <v>718</v>
      </c>
      <c r="AI462" s="44">
        <v>0.39734366353071399</v>
      </c>
      <c r="AJ462" s="31">
        <v>3.03</v>
      </c>
      <c r="AK462" s="31">
        <v>60.81</v>
      </c>
      <c r="AL462" s="31">
        <v>24.12</v>
      </c>
      <c r="AM462" s="31">
        <v>0.55000000000000004</v>
      </c>
      <c r="AN462" s="31">
        <v>5.76</v>
      </c>
      <c r="AP462" s="31">
        <v>46</v>
      </c>
      <c r="AQ462" s="31"/>
      <c r="AR462" s="31">
        <v>38.200000000000003</v>
      </c>
      <c r="AS462" s="31">
        <v>60.81</v>
      </c>
      <c r="AT462" s="31">
        <v>13.39</v>
      </c>
      <c r="AU462" s="31">
        <v>9.02</v>
      </c>
      <c r="AV462" s="31">
        <v>1.2</v>
      </c>
      <c r="AW462" s="31">
        <v>184</v>
      </c>
      <c r="BR462" s="31">
        <v>13.94</v>
      </c>
      <c r="BS462" s="31"/>
      <c r="BT462" s="31"/>
      <c r="BU462" s="31"/>
      <c r="BV462" s="31"/>
      <c r="BW462" s="31"/>
      <c r="BX462" s="42">
        <v>3.15</v>
      </c>
      <c r="BY462" s="31"/>
      <c r="BZ462" s="31"/>
      <c r="CA462" s="31"/>
      <c r="CB462" s="31"/>
      <c r="CC462" s="31"/>
    </row>
    <row r="463" spans="1:81" ht="15.6">
      <c r="A463">
        <v>2</v>
      </c>
      <c r="B463" s="31" t="s">
        <v>414</v>
      </c>
      <c r="C463" s="31">
        <v>63.83</v>
      </c>
      <c r="D463" s="31">
        <v>20.239999999999998</v>
      </c>
      <c r="E463" s="31">
        <v>4.43</v>
      </c>
      <c r="F463" s="31">
        <v>0.97</v>
      </c>
      <c r="G463" s="31">
        <v>5.3</v>
      </c>
      <c r="H463" s="31"/>
      <c r="I463">
        <v>42.5</v>
      </c>
      <c r="J463" s="31">
        <v>230</v>
      </c>
      <c r="K463" s="31">
        <v>80.5</v>
      </c>
      <c r="L463" s="36">
        <v>0.35</v>
      </c>
      <c r="M463" s="31"/>
      <c r="N463" s="38">
        <v>0.8</v>
      </c>
      <c r="U463" s="31">
        <v>1084</v>
      </c>
      <c r="AD463" s="31">
        <v>2.2999999999999998</v>
      </c>
      <c r="AE463" s="31">
        <v>712</v>
      </c>
      <c r="AI463" s="44">
        <v>0.396436525612472</v>
      </c>
      <c r="AJ463" s="31">
        <v>3.03</v>
      </c>
      <c r="AK463" s="31">
        <v>60.81</v>
      </c>
      <c r="AL463" s="31">
        <v>24.12</v>
      </c>
      <c r="AM463" s="31">
        <v>0.55000000000000004</v>
      </c>
      <c r="AN463" s="31">
        <v>5.76</v>
      </c>
      <c r="AP463" s="31">
        <v>92</v>
      </c>
      <c r="AQ463" s="31"/>
      <c r="AR463" s="31">
        <v>38.200000000000003</v>
      </c>
      <c r="AS463" s="31">
        <v>60.81</v>
      </c>
      <c r="AT463" s="31">
        <v>13.39</v>
      </c>
      <c r="AU463" s="31">
        <v>9.02</v>
      </c>
      <c r="AV463" s="31">
        <v>1.2</v>
      </c>
      <c r="AW463" s="31">
        <v>138</v>
      </c>
      <c r="BR463" s="31">
        <v>15.05</v>
      </c>
      <c r="BS463" s="31"/>
      <c r="BT463" s="31"/>
      <c r="BU463" s="31"/>
      <c r="BV463" s="31"/>
      <c r="BW463" s="31"/>
      <c r="BX463" s="42">
        <v>3.42</v>
      </c>
      <c r="BY463" s="31"/>
      <c r="BZ463" s="31"/>
      <c r="CA463" s="31"/>
      <c r="CB463" s="31"/>
      <c r="CC463" s="31"/>
    </row>
    <row r="464" spans="1:81" ht="15.6">
      <c r="A464">
        <v>2</v>
      </c>
      <c r="B464" s="31" t="s">
        <v>415</v>
      </c>
      <c r="C464" s="31">
        <v>63.83</v>
      </c>
      <c r="D464" s="31">
        <v>20.239999999999998</v>
      </c>
      <c r="E464" s="31">
        <v>4.43</v>
      </c>
      <c r="F464" s="31">
        <v>0.97</v>
      </c>
      <c r="G464" s="31">
        <v>5.3</v>
      </c>
      <c r="H464" s="31"/>
      <c r="I464">
        <v>42.5</v>
      </c>
      <c r="J464" s="31">
        <v>230</v>
      </c>
      <c r="K464" s="31">
        <v>80.5</v>
      </c>
      <c r="L464" s="36">
        <v>0.35</v>
      </c>
      <c r="M464" s="31"/>
      <c r="N464" s="38">
        <v>0.7</v>
      </c>
      <c r="U464" s="31">
        <v>1082</v>
      </c>
      <c r="AD464" s="31">
        <v>2.2999999999999998</v>
      </c>
      <c r="AE464" s="31">
        <v>709</v>
      </c>
      <c r="AI464" s="44">
        <v>0.395868230039084</v>
      </c>
      <c r="AJ464" s="31">
        <v>3.03</v>
      </c>
      <c r="AK464" s="31">
        <v>60.81</v>
      </c>
      <c r="AL464" s="31">
        <v>24.12</v>
      </c>
      <c r="AM464" s="31">
        <v>0.55000000000000004</v>
      </c>
      <c r="AN464" s="31">
        <v>5.76</v>
      </c>
      <c r="AP464" s="31">
        <v>115</v>
      </c>
      <c r="AQ464" s="31"/>
      <c r="AR464" s="31">
        <v>38.200000000000003</v>
      </c>
      <c r="AS464" s="31">
        <v>60.81</v>
      </c>
      <c r="AT464" s="31">
        <v>13.39</v>
      </c>
      <c r="AU464" s="31">
        <v>9.02</v>
      </c>
      <c r="AV464" s="31">
        <v>1.2</v>
      </c>
      <c r="AW464" s="31">
        <v>115</v>
      </c>
      <c r="BR464" s="31">
        <v>15.58</v>
      </c>
      <c r="BS464" s="31"/>
      <c r="BT464" s="31"/>
      <c r="BU464" s="31"/>
      <c r="BV464" s="31"/>
      <c r="BW464" s="31"/>
      <c r="BX464" s="42">
        <v>3.98</v>
      </c>
      <c r="BY464" s="31"/>
      <c r="BZ464" s="31"/>
      <c r="CA464" s="31"/>
      <c r="CB464" s="31"/>
      <c r="CC464" s="31"/>
    </row>
    <row r="465" spans="1:81" ht="15.6">
      <c r="A465">
        <v>2</v>
      </c>
      <c r="B465" s="31" t="s">
        <v>416</v>
      </c>
      <c r="C465" s="31">
        <v>63.83</v>
      </c>
      <c r="D465" s="31">
        <v>20.239999999999998</v>
      </c>
      <c r="E465" s="31">
        <v>4.43</v>
      </c>
      <c r="F465" s="31">
        <v>0.97</v>
      </c>
      <c r="G465" s="31">
        <v>5.3</v>
      </c>
      <c r="H465" s="31"/>
      <c r="I465">
        <v>42.5</v>
      </c>
      <c r="J465" s="31">
        <v>230</v>
      </c>
      <c r="K465" s="31">
        <v>80.5</v>
      </c>
      <c r="L465" s="36">
        <v>0.35</v>
      </c>
      <c r="M465" s="31"/>
      <c r="N465" s="38">
        <v>0.7</v>
      </c>
      <c r="U465" s="31">
        <v>1075</v>
      </c>
      <c r="AD465" s="31">
        <v>2.2999999999999998</v>
      </c>
      <c r="AE465" s="31">
        <v>701</v>
      </c>
      <c r="AI465" s="44">
        <v>0.39470720720720698</v>
      </c>
      <c r="AJ465" s="31">
        <v>3.03</v>
      </c>
      <c r="AK465" s="31">
        <v>60.81</v>
      </c>
      <c r="AL465" s="31">
        <v>24.12</v>
      </c>
      <c r="AM465" s="31">
        <v>0.55000000000000004</v>
      </c>
      <c r="AN465" s="31">
        <v>5.76</v>
      </c>
      <c r="AP465" s="31">
        <v>184</v>
      </c>
      <c r="AQ465" s="31"/>
      <c r="AR465" s="31">
        <v>38.200000000000003</v>
      </c>
      <c r="AS465" s="31">
        <v>60.81</v>
      </c>
      <c r="AT465" s="31">
        <v>13.39</v>
      </c>
      <c r="AU465" s="31">
        <v>9.02</v>
      </c>
      <c r="AV465" s="31">
        <v>1.2</v>
      </c>
      <c r="AW465" s="31">
        <v>16</v>
      </c>
      <c r="BR465" s="31">
        <v>17.07</v>
      </c>
      <c r="BS465" s="31"/>
      <c r="BT465" s="31">
        <v>11.34</v>
      </c>
      <c r="BU465" s="31">
        <v>56.78</v>
      </c>
      <c r="BV465" s="31">
        <v>22.31</v>
      </c>
      <c r="BW465" s="31">
        <v>9.57</v>
      </c>
      <c r="BX465" s="42">
        <v>4.57</v>
      </c>
      <c r="BY465" s="31"/>
      <c r="BZ465" s="31"/>
      <c r="CA465" s="31"/>
      <c r="CB465" s="31"/>
      <c r="CC465" s="31"/>
    </row>
    <row r="466" spans="1:81" ht="15.6">
      <c r="A466">
        <v>2</v>
      </c>
      <c r="B466" s="31" t="s">
        <v>413</v>
      </c>
      <c r="C466" s="31">
        <v>63.83</v>
      </c>
      <c r="D466" s="31">
        <v>20.239999999999998</v>
      </c>
      <c r="E466" s="31">
        <v>4.43</v>
      </c>
      <c r="F466" s="31">
        <v>0.97</v>
      </c>
      <c r="G466" s="31">
        <v>5.3</v>
      </c>
      <c r="H466" s="31"/>
      <c r="I466">
        <v>42.5</v>
      </c>
      <c r="J466" s="31">
        <v>230</v>
      </c>
      <c r="K466" s="31">
        <v>80.5</v>
      </c>
      <c r="L466" s="36">
        <v>0.35</v>
      </c>
      <c r="M466" s="31"/>
      <c r="N466" s="38">
        <v>0.7</v>
      </c>
      <c r="U466" s="31">
        <v>1089</v>
      </c>
      <c r="AD466" s="31">
        <v>2.2999999999999998</v>
      </c>
      <c r="AE466" s="31">
        <v>718</v>
      </c>
      <c r="AI466" s="44">
        <v>0.39734366353071399</v>
      </c>
      <c r="AJ466" s="31">
        <v>3.03</v>
      </c>
      <c r="AK466" s="31">
        <v>60.81</v>
      </c>
      <c r="AL466" s="31">
        <v>24.12</v>
      </c>
      <c r="AM466" s="31">
        <v>0.55000000000000004</v>
      </c>
      <c r="AN466" s="31">
        <v>5.76</v>
      </c>
      <c r="AP466" s="31">
        <v>46</v>
      </c>
      <c r="AQ466" s="31"/>
      <c r="AR466" s="31">
        <v>38.200000000000003</v>
      </c>
      <c r="AS466" s="31">
        <v>60.81</v>
      </c>
      <c r="AT466" s="31">
        <v>13.39</v>
      </c>
      <c r="AU466" s="31">
        <v>9.02</v>
      </c>
      <c r="AV466" s="31">
        <v>1.2</v>
      </c>
      <c r="AW466" s="31">
        <v>184</v>
      </c>
      <c r="BR466" s="31">
        <v>11.57</v>
      </c>
      <c r="BS466" s="31"/>
      <c r="BT466" s="31"/>
      <c r="BU466" s="31"/>
      <c r="BV466" s="31"/>
      <c r="BW466" s="31"/>
      <c r="BX466" s="42">
        <v>1.51</v>
      </c>
      <c r="BY466" s="31"/>
      <c r="BZ466" s="31"/>
      <c r="CA466" s="31"/>
      <c r="CB466" s="31"/>
      <c r="CC466" s="31"/>
    </row>
    <row r="467" spans="1:81" ht="15.6">
      <c r="A467">
        <v>2</v>
      </c>
      <c r="B467" s="31" t="s">
        <v>414</v>
      </c>
      <c r="C467" s="31">
        <v>63.83</v>
      </c>
      <c r="D467" s="31">
        <v>20.239999999999998</v>
      </c>
      <c r="E467" s="31">
        <v>4.43</v>
      </c>
      <c r="F467" s="31">
        <v>0.97</v>
      </c>
      <c r="G467" s="31">
        <v>5.3</v>
      </c>
      <c r="H467" s="31"/>
      <c r="I467">
        <v>42.5</v>
      </c>
      <c r="J467" s="31">
        <v>230</v>
      </c>
      <c r="K467" s="31">
        <v>80.5</v>
      </c>
      <c r="L467" s="36">
        <v>0.35</v>
      </c>
      <c r="M467" s="31"/>
      <c r="N467" s="38">
        <v>0.8</v>
      </c>
      <c r="U467" s="31">
        <v>1084</v>
      </c>
      <c r="AD467" s="31">
        <v>2.2999999999999998</v>
      </c>
      <c r="AE467" s="31">
        <v>712</v>
      </c>
      <c r="AI467" s="44">
        <v>0.396436525612472</v>
      </c>
      <c r="AJ467" s="31">
        <v>3.03</v>
      </c>
      <c r="AK467" s="31">
        <v>60.81</v>
      </c>
      <c r="AL467" s="31">
        <v>24.12</v>
      </c>
      <c r="AM467" s="31">
        <v>0.55000000000000004</v>
      </c>
      <c r="AN467" s="31">
        <v>5.76</v>
      </c>
      <c r="AP467" s="31">
        <v>92</v>
      </c>
      <c r="AQ467" s="31"/>
      <c r="AR467" s="31">
        <v>38.200000000000003</v>
      </c>
      <c r="AS467" s="31">
        <v>60.81</v>
      </c>
      <c r="AT467" s="31">
        <v>13.39</v>
      </c>
      <c r="AU467" s="31">
        <v>9.02</v>
      </c>
      <c r="AV467" s="31">
        <v>1.2</v>
      </c>
      <c r="AW467" s="31">
        <v>138</v>
      </c>
      <c r="BR467" s="31">
        <v>11.86</v>
      </c>
      <c r="BS467" s="31"/>
      <c r="BT467" s="31"/>
      <c r="BU467" s="31"/>
      <c r="BV467" s="31"/>
      <c r="BW467" s="31"/>
      <c r="BX467" s="42">
        <v>1.54</v>
      </c>
      <c r="BY467" s="31"/>
      <c r="BZ467" s="31"/>
      <c r="CA467" s="31"/>
      <c r="CB467" s="31"/>
      <c r="CC467" s="31"/>
    </row>
    <row r="468" spans="1:81" ht="15.6">
      <c r="A468">
        <v>2</v>
      </c>
      <c r="B468" s="31" t="s">
        <v>415</v>
      </c>
      <c r="C468" s="31">
        <v>63.83</v>
      </c>
      <c r="D468" s="31">
        <v>20.239999999999998</v>
      </c>
      <c r="E468" s="31">
        <v>4.43</v>
      </c>
      <c r="F468" s="31">
        <v>0.97</v>
      </c>
      <c r="G468" s="31">
        <v>5.3</v>
      </c>
      <c r="H468" s="31"/>
      <c r="I468">
        <v>42.5</v>
      </c>
      <c r="J468" s="31">
        <v>230</v>
      </c>
      <c r="K468" s="31">
        <v>80.5</v>
      </c>
      <c r="L468" s="36">
        <v>0.35</v>
      </c>
      <c r="M468" s="31"/>
      <c r="N468" s="38">
        <v>0.7</v>
      </c>
      <c r="U468" s="31">
        <v>1082</v>
      </c>
      <c r="AD468" s="31">
        <v>2.2999999999999998</v>
      </c>
      <c r="AE468" s="31">
        <v>709</v>
      </c>
      <c r="AI468" s="44">
        <v>0.395868230039084</v>
      </c>
      <c r="AJ468" s="31">
        <v>3.03</v>
      </c>
      <c r="AK468" s="31">
        <v>60.81</v>
      </c>
      <c r="AL468" s="31">
        <v>24.12</v>
      </c>
      <c r="AM468" s="31">
        <v>0.55000000000000004</v>
      </c>
      <c r="AN468" s="31">
        <v>5.76</v>
      </c>
      <c r="AP468" s="31">
        <v>115</v>
      </c>
      <c r="AQ468" s="31"/>
      <c r="AR468" s="31">
        <v>38.200000000000003</v>
      </c>
      <c r="AS468" s="31">
        <v>60.81</v>
      </c>
      <c r="AT468" s="31">
        <v>13.39</v>
      </c>
      <c r="AU468" s="31">
        <v>9.02</v>
      </c>
      <c r="AV468" s="31">
        <v>1.2</v>
      </c>
      <c r="AW468" s="31">
        <v>115</v>
      </c>
      <c r="BR468" s="31">
        <v>12.02</v>
      </c>
      <c r="BS468" s="31"/>
      <c r="BT468" s="31"/>
      <c r="BU468" s="31"/>
      <c r="BV468" s="31"/>
      <c r="BW468" s="31"/>
      <c r="BX468" s="42">
        <v>1.63</v>
      </c>
      <c r="BY468" s="31"/>
      <c r="BZ468" s="31"/>
      <c r="CA468" s="31"/>
      <c r="CB468" s="31"/>
      <c r="CC468" s="31"/>
    </row>
    <row r="469" spans="1:81" ht="15.6">
      <c r="A469">
        <v>2</v>
      </c>
      <c r="B469" s="31" t="s">
        <v>416</v>
      </c>
      <c r="C469" s="31">
        <v>63.83</v>
      </c>
      <c r="D469" s="31">
        <v>20.239999999999998</v>
      </c>
      <c r="E469" s="31">
        <v>4.43</v>
      </c>
      <c r="F469" s="31">
        <v>0.97</v>
      </c>
      <c r="G469" s="31">
        <v>5.3</v>
      </c>
      <c r="H469" s="31"/>
      <c r="I469">
        <v>42.5</v>
      </c>
      <c r="J469" s="31">
        <v>230</v>
      </c>
      <c r="K469" s="31">
        <v>80.5</v>
      </c>
      <c r="L469" s="36">
        <v>0.35</v>
      </c>
      <c r="M469" s="31"/>
      <c r="N469" s="38">
        <v>0.7</v>
      </c>
      <c r="U469" s="31">
        <v>1075</v>
      </c>
      <c r="AD469" s="31">
        <v>2.2999999999999998</v>
      </c>
      <c r="AE469" s="31">
        <v>701</v>
      </c>
      <c r="AI469" s="44">
        <v>0.39470720720720698</v>
      </c>
      <c r="AJ469" s="31">
        <v>3.03</v>
      </c>
      <c r="AK469" s="31">
        <v>60.81</v>
      </c>
      <c r="AL469" s="31">
        <v>24.12</v>
      </c>
      <c r="AM469" s="31">
        <v>0.55000000000000004</v>
      </c>
      <c r="AN469" s="31">
        <v>5.76</v>
      </c>
      <c r="AP469" s="31">
        <v>184</v>
      </c>
      <c r="AQ469" s="31"/>
      <c r="AR469" s="31">
        <v>38.200000000000003</v>
      </c>
      <c r="AS469" s="31">
        <v>60.81</v>
      </c>
      <c r="AT469" s="31">
        <v>13.39</v>
      </c>
      <c r="AU469" s="31">
        <v>9.02</v>
      </c>
      <c r="AV469" s="31">
        <v>1.2</v>
      </c>
      <c r="AW469" s="31">
        <v>16</v>
      </c>
      <c r="BR469" s="31">
        <v>14.01</v>
      </c>
      <c r="BS469" s="31"/>
      <c r="BT469" s="31">
        <v>15.59</v>
      </c>
      <c r="BU469" s="31">
        <v>57.01</v>
      </c>
      <c r="BV469" s="31">
        <v>21.98</v>
      </c>
      <c r="BW469" s="31">
        <v>5.42</v>
      </c>
      <c r="BX469" s="42">
        <v>1.84</v>
      </c>
      <c r="BY469" s="31"/>
      <c r="BZ469" s="31"/>
      <c r="CA469" s="31"/>
      <c r="CB469" s="31"/>
      <c r="CC469" s="31"/>
    </row>
    <row r="470" spans="1:81" ht="15.6">
      <c r="A470">
        <v>2</v>
      </c>
      <c r="B470" s="31" t="s">
        <v>413</v>
      </c>
      <c r="C470" s="31">
        <v>63.83</v>
      </c>
      <c r="D470" s="31">
        <v>20.239999999999998</v>
      </c>
      <c r="E470" s="31">
        <v>4.43</v>
      </c>
      <c r="F470" s="31">
        <v>0.97</v>
      </c>
      <c r="G470" s="31">
        <v>5.3</v>
      </c>
      <c r="H470" s="31"/>
      <c r="I470">
        <v>42.5</v>
      </c>
      <c r="J470" s="31">
        <v>230</v>
      </c>
      <c r="K470" s="31">
        <v>80.5</v>
      </c>
      <c r="L470" s="36">
        <v>0.35</v>
      </c>
      <c r="M470" s="31"/>
      <c r="N470" s="38">
        <v>0.7</v>
      </c>
      <c r="U470" s="31">
        <v>1089</v>
      </c>
      <c r="AD470" s="31">
        <v>2.2999999999999998</v>
      </c>
      <c r="AE470" s="31">
        <v>718</v>
      </c>
      <c r="AI470" s="44">
        <v>0.39734366353071399</v>
      </c>
      <c r="AJ470" s="31">
        <v>3.03</v>
      </c>
      <c r="AK470" s="31">
        <v>60.81</v>
      </c>
      <c r="AL470" s="31">
        <v>24.12</v>
      </c>
      <c r="AM470" s="31">
        <v>0.55000000000000004</v>
      </c>
      <c r="AN470" s="31">
        <v>5.76</v>
      </c>
      <c r="AP470" s="31">
        <v>46</v>
      </c>
      <c r="AQ470" s="31"/>
      <c r="AR470" s="31">
        <v>38.200000000000003</v>
      </c>
      <c r="AS470" s="31">
        <v>60.81</v>
      </c>
      <c r="AT470" s="31">
        <v>13.39</v>
      </c>
      <c r="AU470" s="31">
        <v>9.02</v>
      </c>
      <c r="AV470" s="31">
        <v>1.2</v>
      </c>
      <c r="AW470" s="31">
        <v>184</v>
      </c>
      <c r="BR470" s="31">
        <v>11.24</v>
      </c>
      <c r="BS470" s="31"/>
      <c r="BT470" s="31"/>
      <c r="BU470" s="31"/>
      <c r="BV470" s="31"/>
      <c r="BW470" s="31"/>
      <c r="BX470" s="42">
        <v>1.29</v>
      </c>
      <c r="BY470" s="31"/>
      <c r="BZ470" s="31"/>
      <c r="CA470" s="31"/>
      <c r="CB470" s="31"/>
      <c r="CC470" s="31"/>
    </row>
    <row r="471" spans="1:81" ht="15.6">
      <c r="A471">
        <v>2</v>
      </c>
      <c r="B471" s="31" t="s">
        <v>414</v>
      </c>
      <c r="C471" s="31">
        <v>63.83</v>
      </c>
      <c r="D471" s="31">
        <v>20.239999999999998</v>
      </c>
      <c r="E471" s="31">
        <v>4.43</v>
      </c>
      <c r="F471" s="31">
        <v>0.97</v>
      </c>
      <c r="G471" s="31">
        <v>5.3</v>
      </c>
      <c r="H471" s="31"/>
      <c r="I471">
        <v>42.5</v>
      </c>
      <c r="J471" s="31">
        <v>230</v>
      </c>
      <c r="K471" s="31">
        <v>80.5</v>
      </c>
      <c r="L471" s="36">
        <v>0.35</v>
      </c>
      <c r="M471" s="31"/>
      <c r="N471" s="38">
        <v>0.8</v>
      </c>
      <c r="U471" s="31">
        <v>1084</v>
      </c>
      <c r="AD471" s="31">
        <v>2.2999999999999998</v>
      </c>
      <c r="AE471" s="31">
        <v>712</v>
      </c>
      <c r="AI471" s="44">
        <v>0.396436525612472</v>
      </c>
      <c r="AJ471" s="31">
        <v>3.03</v>
      </c>
      <c r="AK471" s="31">
        <v>60.81</v>
      </c>
      <c r="AL471" s="31">
        <v>24.12</v>
      </c>
      <c r="AM471" s="31">
        <v>0.55000000000000004</v>
      </c>
      <c r="AN471" s="31">
        <v>5.76</v>
      </c>
      <c r="AP471" s="31">
        <v>92</v>
      </c>
      <c r="AQ471" s="31"/>
      <c r="AR471" s="31">
        <v>38.200000000000003</v>
      </c>
      <c r="AS471" s="31">
        <v>60.81</v>
      </c>
      <c r="AT471" s="31">
        <v>13.39</v>
      </c>
      <c r="AU471" s="31">
        <v>9.02</v>
      </c>
      <c r="AV471" s="31">
        <v>1.2</v>
      </c>
      <c r="AW471" s="31">
        <v>138</v>
      </c>
      <c r="BR471" s="31">
        <v>11.07</v>
      </c>
      <c r="BS471" s="31"/>
      <c r="BT471" s="31"/>
      <c r="BU471" s="31"/>
      <c r="BV471" s="31"/>
      <c r="BW471" s="31"/>
      <c r="BX471" s="42">
        <v>1.21</v>
      </c>
      <c r="BY471" s="31"/>
      <c r="BZ471" s="31"/>
      <c r="CA471" s="31"/>
      <c r="CB471" s="31"/>
      <c r="CC471" s="31"/>
    </row>
    <row r="472" spans="1:81" ht="15.6">
      <c r="A472">
        <v>2</v>
      </c>
      <c r="B472" s="31" t="s">
        <v>415</v>
      </c>
      <c r="C472" s="31">
        <v>63.83</v>
      </c>
      <c r="D472" s="31">
        <v>20.239999999999998</v>
      </c>
      <c r="E472" s="31">
        <v>4.43</v>
      </c>
      <c r="F472" s="31">
        <v>0.97</v>
      </c>
      <c r="G472" s="31">
        <v>5.3</v>
      </c>
      <c r="H472" s="31"/>
      <c r="I472">
        <v>42.5</v>
      </c>
      <c r="J472" s="31">
        <v>230</v>
      </c>
      <c r="K472" s="31">
        <v>80.5</v>
      </c>
      <c r="L472" s="36">
        <v>0.35</v>
      </c>
      <c r="M472" s="31"/>
      <c r="N472" s="38">
        <v>0.7</v>
      </c>
      <c r="U472" s="31">
        <v>1082</v>
      </c>
      <c r="AD472" s="31">
        <v>2.2999999999999998</v>
      </c>
      <c r="AE472" s="31">
        <v>709</v>
      </c>
      <c r="AI472" s="44">
        <v>0.395868230039084</v>
      </c>
      <c r="AJ472" s="31">
        <v>3.03</v>
      </c>
      <c r="AK472" s="31">
        <v>60.81</v>
      </c>
      <c r="AL472" s="31">
        <v>24.12</v>
      </c>
      <c r="AM472" s="31">
        <v>0.55000000000000004</v>
      </c>
      <c r="AN472" s="31">
        <v>5.76</v>
      </c>
      <c r="AP472" s="31">
        <v>115</v>
      </c>
      <c r="AQ472" s="31"/>
      <c r="AR472" s="31">
        <v>38.200000000000003</v>
      </c>
      <c r="AS472" s="31">
        <v>60.81</v>
      </c>
      <c r="AT472" s="31">
        <v>13.39</v>
      </c>
      <c r="AU472" s="31">
        <v>9.02</v>
      </c>
      <c r="AV472" s="31">
        <v>1.2</v>
      </c>
      <c r="AW472" s="31">
        <v>115</v>
      </c>
      <c r="BR472" s="31">
        <v>11.79</v>
      </c>
      <c r="BS472" s="31"/>
      <c r="BT472" s="31"/>
      <c r="BU472" s="31"/>
      <c r="BV472" s="31"/>
      <c r="BW472" s="31"/>
      <c r="BX472" s="42">
        <v>1.38</v>
      </c>
      <c r="BY472" s="31"/>
      <c r="BZ472" s="31"/>
      <c r="CA472" s="31"/>
      <c r="CB472" s="31"/>
      <c r="CC472" s="31"/>
    </row>
    <row r="473" spans="1:81" ht="15.6">
      <c r="A473">
        <v>2</v>
      </c>
      <c r="B473" s="31" t="s">
        <v>416</v>
      </c>
      <c r="C473" s="31">
        <v>63.83</v>
      </c>
      <c r="D473" s="31">
        <v>20.239999999999998</v>
      </c>
      <c r="E473" s="31">
        <v>4.43</v>
      </c>
      <c r="F473" s="31">
        <v>0.97</v>
      </c>
      <c r="G473" s="31">
        <v>5.3</v>
      </c>
      <c r="H473" s="31"/>
      <c r="I473">
        <v>42.5</v>
      </c>
      <c r="J473" s="31">
        <v>230</v>
      </c>
      <c r="K473" s="31">
        <v>80.5</v>
      </c>
      <c r="L473" s="36">
        <v>0.35</v>
      </c>
      <c r="M473" s="31"/>
      <c r="N473" s="38">
        <v>0.7</v>
      </c>
      <c r="U473" s="31">
        <v>1075</v>
      </c>
      <c r="AD473" s="31">
        <v>2.2999999999999998</v>
      </c>
      <c r="AE473" s="31">
        <v>701</v>
      </c>
      <c r="AI473" s="44">
        <v>0.39470720720720698</v>
      </c>
      <c r="AJ473" s="31">
        <v>3.03</v>
      </c>
      <c r="AK473" s="31">
        <v>60.81</v>
      </c>
      <c r="AL473" s="31">
        <v>24.12</v>
      </c>
      <c r="AM473" s="31">
        <v>0.55000000000000004</v>
      </c>
      <c r="AN473" s="31">
        <v>5.76</v>
      </c>
      <c r="AP473" s="31">
        <v>184</v>
      </c>
      <c r="AQ473" s="31"/>
      <c r="AR473" s="31">
        <v>38.200000000000003</v>
      </c>
      <c r="AS473" s="31">
        <v>60.81</v>
      </c>
      <c r="AT473" s="31">
        <v>13.39</v>
      </c>
      <c r="AU473" s="31">
        <v>9.02</v>
      </c>
      <c r="AV473" s="31">
        <v>1.2</v>
      </c>
      <c r="AW473" s="31">
        <v>16</v>
      </c>
      <c r="BR473" s="31">
        <v>12.58</v>
      </c>
      <c r="BS473" s="31"/>
      <c r="BT473" s="31">
        <v>19.670000000000002</v>
      </c>
      <c r="BU473" s="38">
        <v>62.1</v>
      </c>
      <c r="BV473" s="31">
        <v>15.57</v>
      </c>
      <c r="BW473" s="31">
        <v>2.66</v>
      </c>
      <c r="BX473" s="42">
        <v>1.57</v>
      </c>
      <c r="BY473" s="31"/>
      <c r="BZ473" s="31"/>
      <c r="CA473" s="31"/>
      <c r="CB473" s="31"/>
      <c r="CC473" s="31"/>
    </row>
    <row r="474" spans="1:81" ht="15.6">
      <c r="A474">
        <v>2</v>
      </c>
      <c r="B474" s="31" t="s">
        <v>413</v>
      </c>
      <c r="C474" s="31">
        <v>63.83</v>
      </c>
      <c r="D474" s="31">
        <v>20.239999999999998</v>
      </c>
      <c r="E474" s="31">
        <v>4.43</v>
      </c>
      <c r="F474" s="31">
        <v>0.97</v>
      </c>
      <c r="G474" s="31">
        <v>5.3</v>
      </c>
      <c r="H474" s="31"/>
      <c r="I474">
        <v>42.5</v>
      </c>
      <c r="J474" s="31">
        <v>230</v>
      </c>
      <c r="K474" s="31">
        <v>80.5</v>
      </c>
      <c r="L474" s="36">
        <v>0.35</v>
      </c>
      <c r="M474" s="31"/>
      <c r="N474" s="38">
        <v>0.7</v>
      </c>
      <c r="U474" s="31">
        <v>1089</v>
      </c>
      <c r="AD474" s="31">
        <v>2.2999999999999998</v>
      </c>
      <c r="AE474" s="31">
        <v>718</v>
      </c>
      <c r="AI474" s="44">
        <v>0.39734366353071399</v>
      </c>
      <c r="AJ474" s="31">
        <v>3.03</v>
      </c>
      <c r="AK474" s="31">
        <v>60.81</v>
      </c>
      <c r="AL474" s="31">
        <v>24.12</v>
      </c>
      <c r="AM474" s="31">
        <v>0.55000000000000004</v>
      </c>
      <c r="AN474" s="31">
        <v>5.76</v>
      </c>
      <c r="AP474" s="31">
        <v>46</v>
      </c>
      <c r="AQ474" s="31"/>
      <c r="AR474" s="31">
        <v>38.200000000000003</v>
      </c>
      <c r="AS474" s="31">
        <v>60.81</v>
      </c>
      <c r="AT474" s="31">
        <v>13.39</v>
      </c>
      <c r="AU474" s="31">
        <v>9.02</v>
      </c>
      <c r="AV474" s="31">
        <v>1.2</v>
      </c>
      <c r="AW474" s="31">
        <v>184</v>
      </c>
      <c r="BR474" s="31">
        <v>13.59</v>
      </c>
      <c r="BS474" s="31"/>
      <c r="BT474" s="31"/>
      <c r="BU474" s="31"/>
      <c r="BV474" s="31"/>
      <c r="BW474" s="31"/>
      <c r="BX474" s="44">
        <v>2.1</v>
      </c>
      <c r="BY474" s="31"/>
      <c r="BZ474" s="31"/>
      <c r="CA474" s="31"/>
      <c r="CB474" s="31"/>
      <c r="CC474" s="31"/>
    </row>
    <row r="475" spans="1:81" ht="15.6">
      <c r="A475">
        <v>2</v>
      </c>
      <c r="B475" s="31" t="s">
        <v>414</v>
      </c>
      <c r="C475" s="31">
        <v>63.83</v>
      </c>
      <c r="D475" s="31">
        <v>20.239999999999998</v>
      </c>
      <c r="E475" s="31">
        <v>4.43</v>
      </c>
      <c r="F475" s="31">
        <v>0.97</v>
      </c>
      <c r="G475" s="31">
        <v>5.3</v>
      </c>
      <c r="H475" s="31"/>
      <c r="I475">
        <v>42.5</v>
      </c>
      <c r="J475" s="31">
        <v>230</v>
      </c>
      <c r="K475" s="31">
        <v>80.5</v>
      </c>
      <c r="L475" s="36">
        <v>0.35</v>
      </c>
      <c r="M475" s="31"/>
      <c r="N475" s="38">
        <v>0.8</v>
      </c>
      <c r="U475" s="31">
        <v>1084</v>
      </c>
      <c r="AD475" s="31">
        <v>2.2999999999999998</v>
      </c>
      <c r="AE475" s="31">
        <v>712</v>
      </c>
      <c r="AI475" s="44">
        <v>0.396436525612472</v>
      </c>
      <c r="AJ475" s="31">
        <v>3.03</v>
      </c>
      <c r="AK475" s="31">
        <v>60.81</v>
      </c>
      <c r="AL475" s="31">
        <v>24.12</v>
      </c>
      <c r="AM475" s="31">
        <v>0.55000000000000004</v>
      </c>
      <c r="AN475" s="31">
        <v>5.76</v>
      </c>
      <c r="AP475" s="31">
        <v>92</v>
      </c>
      <c r="AQ475" s="31"/>
      <c r="AR475" s="31">
        <v>38.200000000000003</v>
      </c>
      <c r="AS475" s="31">
        <v>60.81</v>
      </c>
      <c r="AT475" s="31">
        <v>13.39</v>
      </c>
      <c r="AU475" s="31">
        <v>9.02</v>
      </c>
      <c r="AV475" s="31">
        <v>1.2</v>
      </c>
      <c r="AW475" s="31">
        <v>138</v>
      </c>
      <c r="BR475" s="31">
        <v>14.87</v>
      </c>
      <c r="BS475" s="31"/>
      <c r="BT475" s="31"/>
      <c r="BU475" s="31"/>
      <c r="BV475" s="31"/>
      <c r="BW475" s="31"/>
      <c r="BX475" s="42">
        <v>2.56</v>
      </c>
      <c r="BY475" s="31"/>
      <c r="BZ475" s="31"/>
      <c r="CA475" s="31"/>
      <c r="CB475" s="31"/>
      <c r="CC475" s="31"/>
    </row>
    <row r="476" spans="1:81" ht="15.6">
      <c r="A476">
        <v>2</v>
      </c>
      <c r="B476" s="31" t="s">
        <v>415</v>
      </c>
      <c r="C476" s="31">
        <v>63.83</v>
      </c>
      <c r="D476" s="31">
        <v>20.239999999999998</v>
      </c>
      <c r="E476" s="31">
        <v>4.43</v>
      </c>
      <c r="F476" s="31">
        <v>0.97</v>
      </c>
      <c r="G476" s="31">
        <v>5.3</v>
      </c>
      <c r="H476" s="31"/>
      <c r="I476">
        <v>42.5</v>
      </c>
      <c r="J476" s="31">
        <v>230</v>
      </c>
      <c r="K476" s="31">
        <v>80.5</v>
      </c>
      <c r="L476" s="36">
        <v>0.35</v>
      </c>
      <c r="M476" s="31"/>
      <c r="N476" s="38">
        <v>0.7</v>
      </c>
      <c r="U476" s="31">
        <v>1082</v>
      </c>
      <c r="AD476" s="31">
        <v>2.2999999999999998</v>
      </c>
      <c r="AE476" s="31">
        <v>709</v>
      </c>
      <c r="AI476" s="44">
        <v>0.395868230039084</v>
      </c>
      <c r="AJ476" s="31">
        <v>3.03</v>
      </c>
      <c r="AK476" s="31">
        <v>60.81</v>
      </c>
      <c r="AL476" s="31">
        <v>24.12</v>
      </c>
      <c r="AM476" s="31">
        <v>0.55000000000000004</v>
      </c>
      <c r="AN476" s="31">
        <v>5.76</v>
      </c>
      <c r="AP476" s="31">
        <v>115</v>
      </c>
      <c r="AQ476" s="31"/>
      <c r="AR476" s="31">
        <v>38.200000000000003</v>
      </c>
      <c r="AS476" s="31">
        <v>60.81</v>
      </c>
      <c r="AT476" s="31">
        <v>13.39</v>
      </c>
      <c r="AU476" s="31">
        <v>9.02</v>
      </c>
      <c r="AV476" s="31">
        <v>1.2</v>
      </c>
      <c r="AW476" s="31">
        <v>115</v>
      </c>
      <c r="BR476" s="31">
        <v>15.16</v>
      </c>
      <c r="BS476" s="31"/>
      <c r="BT476" s="31"/>
      <c r="BU476" s="31"/>
      <c r="BV476" s="31"/>
      <c r="BW476" s="31"/>
      <c r="BX476" s="42">
        <v>2.71</v>
      </c>
      <c r="BY476" s="31"/>
      <c r="BZ476" s="31"/>
      <c r="CA476" s="31"/>
      <c r="CB476" s="31"/>
      <c r="CC476" s="31"/>
    </row>
    <row r="477" spans="1:81" ht="15.6">
      <c r="A477">
        <v>2</v>
      </c>
      <c r="B477" s="31" t="s">
        <v>416</v>
      </c>
      <c r="C477" s="31">
        <v>63.83</v>
      </c>
      <c r="D477" s="31">
        <v>20.239999999999998</v>
      </c>
      <c r="E477" s="31">
        <v>4.43</v>
      </c>
      <c r="F477" s="31">
        <v>0.97</v>
      </c>
      <c r="G477" s="31">
        <v>5.3</v>
      </c>
      <c r="H477" s="31"/>
      <c r="I477">
        <v>42.5</v>
      </c>
      <c r="J477" s="31">
        <v>230</v>
      </c>
      <c r="K477" s="31">
        <v>80.5</v>
      </c>
      <c r="L477" s="36">
        <v>0.35</v>
      </c>
      <c r="M477" s="31"/>
      <c r="N477" s="38">
        <v>0.7</v>
      </c>
      <c r="U477" s="31">
        <v>1075</v>
      </c>
      <c r="AD477" s="31">
        <v>2.2999999999999998</v>
      </c>
      <c r="AE477" s="31">
        <v>701</v>
      </c>
      <c r="AI477" s="44">
        <v>0.39470720720720698</v>
      </c>
      <c r="AJ477" s="31">
        <v>3.03</v>
      </c>
      <c r="AK477" s="31">
        <v>60.81</v>
      </c>
      <c r="AL477" s="31">
        <v>24.12</v>
      </c>
      <c r="AM477" s="31">
        <v>0.55000000000000004</v>
      </c>
      <c r="AN477" s="31">
        <v>5.76</v>
      </c>
      <c r="AP477" s="31">
        <v>184</v>
      </c>
      <c r="AQ477" s="31"/>
      <c r="AR477" s="31">
        <v>38.200000000000003</v>
      </c>
      <c r="AS477" s="31">
        <v>60.81</v>
      </c>
      <c r="AT477" s="31">
        <v>13.39</v>
      </c>
      <c r="AU477" s="31">
        <v>9.02</v>
      </c>
      <c r="AV477" s="31">
        <v>1.2</v>
      </c>
      <c r="AW477" s="31">
        <v>16</v>
      </c>
      <c r="BR477" s="31">
        <v>15.51</v>
      </c>
      <c r="BS477" s="31"/>
      <c r="BT477" s="31">
        <v>15.27</v>
      </c>
      <c r="BU477" s="38">
        <v>53.96</v>
      </c>
      <c r="BV477" s="31">
        <v>25.92</v>
      </c>
      <c r="BW477" s="31">
        <v>4.8499999999999996</v>
      </c>
      <c r="BX477" s="42">
        <v>3.05</v>
      </c>
      <c r="BY477" s="31"/>
      <c r="BZ477" s="31"/>
      <c r="CA477" s="31"/>
      <c r="CB477" s="31"/>
      <c r="CC477" s="31"/>
    </row>
    <row r="478" spans="1:81" ht="15.6">
      <c r="A478">
        <v>2</v>
      </c>
      <c r="B478" s="31" t="s">
        <v>413</v>
      </c>
      <c r="C478" s="31">
        <v>63.83</v>
      </c>
      <c r="D478" s="31">
        <v>20.239999999999998</v>
      </c>
      <c r="E478" s="31">
        <v>4.43</v>
      </c>
      <c r="F478" s="31">
        <v>0.97</v>
      </c>
      <c r="G478" s="31">
        <v>5.3</v>
      </c>
      <c r="H478" s="31"/>
      <c r="I478">
        <v>42.5</v>
      </c>
      <c r="J478" s="31">
        <v>230</v>
      </c>
      <c r="K478" s="31">
        <v>80.5</v>
      </c>
      <c r="L478" s="36">
        <v>0.35</v>
      </c>
      <c r="M478" s="31"/>
      <c r="N478" s="38">
        <v>0.7</v>
      </c>
      <c r="U478" s="31">
        <v>1089</v>
      </c>
      <c r="AD478" s="31">
        <v>2.2999999999999998</v>
      </c>
      <c r="AE478" s="31">
        <v>718</v>
      </c>
      <c r="AI478" s="44">
        <v>0.39734366353071399</v>
      </c>
      <c r="AJ478" s="31">
        <v>3.03</v>
      </c>
      <c r="AK478" s="31">
        <v>60.81</v>
      </c>
      <c r="AL478" s="31">
        <v>24.12</v>
      </c>
      <c r="AM478" s="31">
        <v>0.55000000000000004</v>
      </c>
      <c r="AN478" s="31">
        <v>5.76</v>
      </c>
      <c r="AP478" s="31">
        <v>46</v>
      </c>
      <c r="AQ478" s="31"/>
      <c r="AR478" s="31">
        <v>38.200000000000003</v>
      </c>
      <c r="AS478" s="31">
        <v>60.81</v>
      </c>
      <c r="AT478" s="31">
        <v>13.39</v>
      </c>
      <c r="AU478" s="31">
        <v>9.02</v>
      </c>
      <c r="AV478" s="31">
        <v>1.2</v>
      </c>
      <c r="AW478" s="31">
        <v>184</v>
      </c>
      <c r="BR478" s="31">
        <v>13.05</v>
      </c>
      <c r="BS478" s="31"/>
      <c r="BT478" s="31"/>
      <c r="BU478" s="31"/>
      <c r="BV478" s="31"/>
      <c r="BW478" s="31"/>
      <c r="BX478" s="42">
        <v>1.92</v>
      </c>
      <c r="BY478" s="31"/>
      <c r="BZ478" s="31"/>
      <c r="CA478" s="31"/>
      <c r="CB478" s="31"/>
      <c r="CC478" s="31"/>
    </row>
    <row r="479" spans="1:81" ht="15.6">
      <c r="A479">
        <v>2</v>
      </c>
      <c r="B479" s="31" t="s">
        <v>414</v>
      </c>
      <c r="C479" s="31">
        <v>63.83</v>
      </c>
      <c r="D479" s="31">
        <v>20.239999999999998</v>
      </c>
      <c r="E479" s="31">
        <v>4.43</v>
      </c>
      <c r="F479" s="31">
        <v>0.97</v>
      </c>
      <c r="G479" s="31">
        <v>5.3</v>
      </c>
      <c r="H479" s="31"/>
      <c r="I479">
        <v>42.5</v>
      </c>
      <c r="J479" s="31">
        <v>230</v>
      </c>
      <c r="K479" s="31">
        <v>80.5</v>
      </c>
      <c r="L479" s="36">
        <v>0.35</v>
      </c>
      <c r="M479" s="31"/>
      <c r="N479" s="38">
        <v>0.8</v>
      </c>
      <c r="U479" s="31">
        <v>1084</v>
      </c>
      <c r="AD479" s="31">
        <v>2.2999999999999998</v>
      </c>
      <c r="AE479" s="31">
        <v>712</v>
      </c>
      <c r="AI479" s="44">
        <v>0.396436525612472</v>
      </c>
      <c r="AJ479" s="31">
        <v>3.03</v>
      </c>
      <c r="AK479" s="31">
        <v>60.81</v>
      </c>
      <c r="AL479" s="31">
        <v>24.12</v>
      </c>
      <c r="AM479" s="31">
        <v>0.55000000000000004</v>
      </c>
      <c r="AN479" s="31">
        <v>5.76</v>
      </c>
      <c r="AP479" s="31">
        <v>92</v>
      </c>
      <c r="AQ479" s="31"/>
      <c r="AR479" s="31">
        <v>38.200000000000003</v>
      </c>
      <c r="AS479" s="31">
        <v>60.81</v>
      </c>
      <c r="AT479" s="31">
        <v>13.39</v>
      </c>
      <c r="AU479" s="31">
        <v>9.02</v>
      </c>
      <c r="AV479" s="31">
        <v>1.2</v>
      </c>
      <c r="AW479" s="31">
        <v>138</v>
      </c>
      <c r="BR479" s="31">
        <v>14.14</v>
      </c>
      <c r="BS479" s="31"/>
      <c r="BT479" s="31"/>
      <c r="BU479" s="31"/>
      <c r="BV479" s="31"/>
      <c r="BW479" s="31"/>
      <c r="BX479" s="42">
        <v>2.0699999999999998</v>
      </c>
      <c r="BY479" s="31"/>
      <c r="BZ479" s="31"/>
      <c r="CA479" s="31"/>
      <c r="CB479" s="31"/>
      <c r="CC479" s="31"/>
    </row>
    <row r="480" spans="1:81" ht="15.6">
      <c r="A480">
        <v>2</v>
      </c>
      <c r="B480" s="31" t="s">
        <v>415</v>
      </c>
      <c r="C480" s="31">
        <v>63.83</v>
      </c>
      <c r="D480" s="31">
        <v>20.239999999999998</v>
      </c>
      <c r="E480" s="31">
        <v>4.43</v>
      </c>
      <c r="F480" s="31">
        <v>0.97</v>
      </c>
      <c r="G480" s="31">
        <v>5.3</v>
      </c>
      <c r="H480" s="31"/>
      <c r="I480">
        <v>42.5</v>
      </c>
      <c r="J480" s="31">
        <v>230</v>
      </c>
      <c r="K480" s="31">
        <v>80.5</v>
      </c>
      <c r="L480" s="36">
        <v>0.35</v>
      </c>
      <c r="M480" s="31"/>
      <c r="N480" s="38">
        <v>0.7</v>
      </c>
      <c r="U480" s="31">
        <v>1082</v>
      </c>
      <c r="AD480" s="31">
        <v>2.2999999999999998</v>
      </c>
      <c r="AE480" s="31">
        <v>709</v>
      </c>
      <c r="AI480" s="44">
        <v>0.395868230039084</v>
      </c>
      <c r="AJ480" s="31">
        <v>3.03</v>
      </c>
      <c r="AK480" s="31">
        <v>60.81</v>
      </c>
      <c r="AL480" s="31">
        <v>24.12</v>
      </c>
      <c r="AM480" s="31">
        <v>0.55000000000000004</v>
      </c>
      <c r="AN480" s="31">
        <v>5.76</v>
      </c>
      <c r="AP480" s="31">
        <v>115</v>
      </c>
      <c r="AQ480" s="31"/>
      <c r="AR480" s="31">
        <v>38.200000000000003</v>
      </c>
      <c r="AS480" s="31">
        <v>60.81</v>
      </c>
      <c r="AT480" s="31">
        <v>13.39</v>
      </c>
      <c r="AU480" s="31">
        <v>9.02</v>
      </c>
      <c r="AV480" s="31">
        <v>1.2</v>
      </c>
      <c r="AW480" s="31">
        <v>115</v>
      </c>
      <c r="BR480" s="31">
        <v>14.86</v>
      </c>
      <c r="BS480" s="31"/>
      <c r="BT480" s="31"/>
      <c r="BU480" s="31"/>
      <c r="BV480" s="31"/>
      <c r="BW480" s="31"/>
      <c r="BX480" s="42">
        <v>2.39</v>
      </c>
      <c r="BY480" s="31"/>
      <c r="BZ480" s="31"/>
      <c r="CA480" s="31"/>
      <c r="CB480" s="31"/>
      <c r="CC480" s="31"/>
    </row>
    <row r="481" spans="1:81" ht="15.6">
      <c r="A481">
        <v>2</v>
      </c>
      <c r="B481" s="31" t="s">
        <v>416</v>
      </c>
      <c r="C481" s="31">
        <v>63.83</v>
      </c>
      <c r="D481" s="31">
        <v>20.239999999999998</v>
      </c>
      <c r="E481" s="31">
        <v>4.43</v>
      </c>
      <c r="F481" s="31">
        <v>0.97</v>
      </c>
      <c r="G481" s="31">
        <v>5.3</v>
      </c>
      <c r="H481" s="31"/>
      <c r="I481">
        <v>42.5</v>
      </c>
      <c r="J481" s="31">
        <v>230</v>
      </c>
      <c r="K481" s="31">
        <v>80.5</v>
      </c>
      <c r="L481" s="36">
        <v>0.35</v>
      </c>
      <c r="M481" s="31"/>
      <c r="N481" s="38">
        <v>0.7</v>
      </c>
      <c r="U481" s="31">
        <v>1075</v>
      </c>
      <c r="AD481" s="31">
        <v>2.2999999999999998</v>
      </c>
      <c r="AE481" s="31">
        <v>701</v>
      </c>
      <c r="AI481" s="44">
        <v>0.39470720720720698</v>
      </c>
      <c r="AJ481" s="31">
        <v>3.03</v>
      </c>
      <c r="AK481" s="31">
        <v>60.81</v>
      </c>
      <c r="AL481" s="31">
        <v>24.12</v>
      </c>
      <c r="AM481" s="31">
        <v>0.55000000000000004</v>
      </c>
      <c r="AN481" s="31">
        <v>5.76</v>
      </c>
      <c r="AP481" s="31">
        <v>184</v>
      </c>
      <c r="AQ481" s="31"/>
      <c r="AR481" s="31">
        <v>38.200000000000003</v>
      </c>
      <c r="AS481" s="31">
        <v>60.81</v>
      </c>
      <c r="AT481" s="31">
        <v>13.39</v>
      </c>
      <c r="AU481" s="31">
        <v>9.02</v>
      </c>
      <c r="AV481" s="31">
        <v>1.2</v>
      </c>
      <c r="AW481" s="31">
        <v>16</v>
      </c>
      <c r="BR481" s="31">
        <v>14.17</v>
      </c>
      <c r="BS481" s="31"/>
      <c r="BT481" s="31">
        <v>16.41</v>
      </c>
      <c r="BU481" s="38">
        <v>54.69</v>
      </c>
      <c r="BV481" s="31">
        <v>25.27</v>
      </c>
      <c r="BW481" s="31">
        <v>3.63</v>
      </c>
      <c r="BX481" s="42">
        <v>2.56</v>
      </c>
      <c r="BY481" s="31"/>
      <c r="BZ481" s="31"/>
      <c r="CA481" s="31"/>
      <c r="CB481" s="31"/>
      <c r="CC481" s="31"/>
    </row>
    <row r="482" spans="1:81" ht="15.6">
      <c r="A482">
        <v>2</v>
      </c>
      <c r="B482" s="31" t="s">
        <v>413</v>
      </c>
      <c r="C482" s="31">
        <v>63.83</v>
      </c>
      <c r="D482" s="31">
        <v>20.239999999999998</v>
      </c>
      <c r="E482" s="31">
        <v>4.43</v>
      </c>
      <c r="F482" s="31">
        <v>0.97</v>
      </c>
      <c r="G482" s="31">
        <v>5.3</v>
      </c>
      <c r="H482" s="31"/>
      <c r="I482">
        <v>42.5</v>
      </c>
      <c r="J482" s="31">
        <v>230</v>
      </c>
      <c r="K482" s="31">
        <v>80.5</v>
      </c>
      <c r="L482" s="36">
        <v>0.35</v>
      </c>
      <c r="M482" s="31"/>
      <c r="N482" s="38">
        <v>0.7</v>
      </c>
      <c r="U482" s="31">
        <v>1089</v>
      </c>
      <c r="AD482" s="31">
        <v>2.2999999999999998</v>
      </c>
      <c r="AE482" s="31">
        <v>718</v>
      </c>
      <c r="AI482" s="44">
        <v>0.39734366353071399</v>
      </c>
      <c r="AJ482" s="31">
        <v>3.03</v>
      </c>
      <c r="AK482" s="31">
        <v>60.81</v>
      </c>
      <c r="AL482" s="31">
        <v>24.12</v>
      </c>
      <c r="AM482" s="31">
        <v>0.55000000000000004</v>
      </c>
      <c r="AN482" s="31">
        <v>5.76</v>
      </c>
      <c r="AP482" s="31">
        <v>46</v>
      </c>
      <c r="AQ482" s="31"/>
      <c r="AR482" s="31">
        <v>38.200000000000003</v>
      </c>
      <c r="AS482" s="31">
        <v>60.81</v>
      </c>
      <c r="AT482" s="31">
        <v>13.39</v>
      </c>
      <c r="AU482" s="31">
        <v>9.02</v>
      </c>
      <c r="AV482" s="31">
        <v>1.2</v>
      </c>
      <c r="AW482" s="31">
        <v>184</v>
      </c>
      <c r="BR482" s="31">
        <v>12.22</v>
      </c>
      <c r="BS482" s="31"/>
      <c r="BT482" s="31"/>
      <c r="BU482" s="31"/>
      <c r="BV482" s="31"/>
      <c r="BW482" s="31"/>
      <c r="BX482" s="42">
        <v>1.53</v>
      </c>
      <c r="BY482" s="31"/>
      <c r="BZ482" s="31"/>
      <c r="CA482" s="31"/>
      <c r="CB482" s="31"/>
      <c r="CC482" s="31"/>
    </row>
    <row r="483" spans="1:81" ht="15.6">
      <c r="A483">
        <v>2</v>
      </c>
      <c r="B483" s="31" t="s">
        <v>414</v>
      </c>
      <c r="C483" s="31">
        <v>63.83</v>
      </c>
      <c r="D483" s="31">
        <v>20.239999999999998</v>
      </c>
      <c r="E483" s="31">
        <v>4.43</v>
      </c>
      <c r="F483" s="31">
        <v>0.97</v>
      </c>
      <c r="G483" s="31">
        <v>5.3</v>
      </c>
      <c r="H483" s="31"/>
      <c r="I483">
        <v>42.5</v>
      </c>
      <c r="J483" s="31">
        <v>230</v>
      </c>
      <c r="K483" s="31">
        <v>80.5</v>
      </c>
      <c r="L483" s="36">
        <v>0.35</v>
      </c>
      <c r="M483" s="31"/>
      <c r="N483" s="38">
        <v>0.8</v>
      </c>
      <c r="U483" s="31">
        <v>1084</v>
      </c>
      <c r="AD483" s="31">
        <v>2.2999999999999998</v>
      </c>
      <c r="AE483" s="31">
        <v>712</v>
      </c>
      <c r="AI483" s="44">
        <v>0.396436525612472</v>
      </c>
      <c r="AJ483" s="31">
        <v>3.03</v>
      </c>
      <c r="AK483" s="31">
        <v>60.81</v>
      </c>
      <c r="AL483" s="31">
        <v>24.12</v>
      </c>
      <c r="AM483" s="31">
        <v>0.55000000000000004</v>
      </c>
      <c r="AN483" s="31">
        <v>5.76</v>
      </c>
      <c r="AP483" s="31">
        <v>92</v>
      </c>
      <c r="AQ483" s="31"/>
      <c r="AR483" s="31">
        <v>38.200000000000003</v>
      </c>
      <c r="AS483" s="31">
        <v>60.81</v>
      </c>
      <c r="AT483" s="31">
        <v>13.39</v>
      </c>
      <c r="AU483" s="31">
        <v>9.02</v>
      </c>
      <c r="AV483" s="31">
        <v>1.2</v>
      </c>
      <c r="AW483" s="31">
        <v>138</v>
      </c>
      <c r="BR483" s="31">
        <v>13.04</v>
      </c>
      <c r="BS483" s="31"/>
      <c r="BT483" s="31"/>
      <c r="BU483" s="31"/>
      <c r="BV483" s="31"/>
      <c r="BW483" s="31"/>
      <c r="BX483" s="42">
        <v>1.55</v>
      </c>
      <c r="BY483" s="31"/>
      <c r="BZ483" s="31"/>
      <c r="CA483" s="31"/>
      <c r="CB483" s="31"/>
      <c r="CC483" s="31"/>
    </row>
    <row r="484" spans="1:81" ht="15.6">
      <c r="A484">
        <v>2</v>
      </c>
      <c r="B484" s="31" t="s">
        <v>415</v>
      </c>
      <c r="C484" s="31">
        <v>63.83</v>
      </c>
      <c r="D484" s="31">
        <v>20.239999999999998</v>
      </c>
      <c r="E484" s="31">
        <v>4.43</v>
      </c>
      <c r="F484" s="31">
        <v>0.97</v>
      </c>
      <c r="G484" s="31">
        <v>5.3</v>
      </c>
      <c r="H484" s="31"/>
      <c r="I484">
        <v>42.5</v>
      </c>
      <c r="J484" s="31">
        <v>230</v>
      </c>
      <c r="K484" s="31">
        <v>80.5</v>
      </c>
      <c r="L484" s="36">
        <v>0.35</v>
      </c>
      <c r="M484" s="31"/>
      <c r="N484" s="38">
        <v>0.7</v>
      </c>
      <c r="U484" s="31">
        <v>1082</v>
      </c>
      <c r="AD484" s="31">
        <v>2.2999999999999998</v>
      </c>
      <c r="AE484" s="31">
        <v>709</v>
      </c>
      <c r="AI484" s="44">
        <v>0.395868230039084</v>
      </c>
      <c r="AJ484" s="31">
        <v>3.03</v>
      </c>
      <c r="AK484" s="31">
        <v>60.81</v>
      </c>
      <c r="AL484" s="31">
        <v>24.12</v>
      </c>
      <c r="AM484" s="31">
        <v>0.55000000000000004</v>
      </c>
      <c r="AN484" s="31">
        <v>5.76</v>
      </c>
      <c r="AP484" s="31">
        <v>115</v>
      </c>
      <c r="AQ484" s="31"/>
      <c r="AR484" s="31">
        <v>38.200000000000003</v>
      </c>
      <c r="AS484" s="31">
        <v>60.81</v>
      </c>
      <c r="AT484" s="31">
        <v>13.39</v>
      </c>
      <c r="AU484" s="31">
        <v>9.02</v>
      </c>
      <c r="AV484" s="31">
        <v>1.2</v>
      </c>
      <c r="AW484" s="31">
        <v>115</v>
      </c>
      <c r="BR484" s="31">
        <v>13.51</v>
      </c>
      <c r="BS484" s="31"/>
      <c r="BT484" s="31"/>
      <c r="BU484" s="31"/>
      <c r="BV484" s="31"/>
      <c r="BW484" s="31"/>
      <c r="BX484" s="42">
        <v>1.74</v>
      </c>
      <c r="BY484" s="31"/>
      <c r="BZ484" s="31"/>
      <c r="CA484" s="31"/>
      <c r="CB484" s="31"/>
      <c r="CC484" s="31"/>
    </row>
    <row r="485" spans="1:81" ht="15.6">
      <c r="A485">
        <v>2</v>
      </c>
      <c r="B485" s="31" t="s">
        <v>416</v>
      </c>
      <c r="C485" s="31">
        <v>63.83</v>
      </c>
      <c r="D485" s="31">
        <v>20.239999999999998</v>
      </c>
      <c r="E485" s="31">
        <v>4.43</v>
      </c>
      <c r="F485" s="31">
        <v>0.97</v>
      </c>
      <c r="G485" s="31">
        <v>5.3</v>
      </c>
      <c r="H485" s="31"/>
      <c r="I485">
        <v>42.5</v>
      </c>
      <c r="J485" s="31">
        <v>230</v>
      </c>
      <c r="K485" s="31">
        <v>80.5</v>
      </c>
      <c r="L485" s="36">
        <v>0.35</v>
      </c>
      <c r="M485" s="31"/>
      <c r="N485" s="38">
        <v>0.7</v>
      </c>
      <c r="U485" s="31">
        <v>1075</v>
      </c>
      <c r="AD485" s="31">
        <v>2.2999999999999998</v>
      </c>
      <c r="AE485" s="31">
        <v>701</v>
      </c>
      <c r="AI485" s="44">
        <v>0.39470720720720698</v>
      </c>
      <c r="AJ485" s="31">
        <v>3.03</v>
      </c>
      <c r="AK485" s="31">
        <v>60.81</v>
      </c>
      <c r="AL485" s="31">
        <v>24.12</v>
      </c>
      <c r="AM485" s="31">
        <v>0.55000000000000004</v>
      </c>
      <c r="AN485" s="31">
        <v>5.76</v>
      </c>
      <c r="AP485" s="31">
        <v>184</v>
      </c>
      <c r="AQ485" s="31"/>
      <c r="AR485" s="31">
        <v>38.200000000000003</v>
      </c>
      <c r="AS485" s="31">
        <v>60.81</v>
      </c>
      <c r="AT485" s="31">
        <v>13.39</v>
      </c>
      <c r="AU485" s="31">
        <v>9.02</v>
      </c>
      <c r="AV485" s="31">
        <v>1.2</v>
      </c>
      <c r="AW485" s="31">
        <v>16</v>
      </c>
      <c r="BR485" s="31">
        <v>13.85</v>
      </c>
      <c r="BS485" s="31"/>
      <c r="BT485" s="31">
        <v>17.62</v>
      </c>
      <c r="BU485" s="38">
        <v>56.93</v>
      </c>
      <c r="BV485" s="31">
        <v>22.71</v>
      </c>
      <c r="BW485" s="31">
        <v>2.74</v>
      </c>
      <c r="BX485" s="42">
        <v>2.21</v>
      </c>
      <c r="BY485" s="31"/>
      <c r="BZ485" s="31"/>
      <c r="CA485" s="31"/>
      <c r="CB485" s="31"/>
      <c r="CC485" s="31"/>
    </row>
    <row r="486" spans="1:81" ht="43.2">
      <c r="A486">
        <v>3</v>
      </c>
      <c r="B486" s="33" t="s">
        <v>417</v>
      </c>
      <c r="C486" s="33">
        <v>62</v>
      </c>
      <c r="D486" s="33">
        <v>20.3</v>
      </c>
      <c r="E486" s="33">
        <v>4.2</v>
      </c>
      <c r="F486" s="33">
        <v>2.8</v>
      </c>
      <c r="G486" s="43">
        <v>3</v>
      </c>
      <c r="H486">
        <v>4070</v>
      </c>
      <c r="J486" s="33">
        <v>400</v>
      </c>
      <c r="K486" s="33">
        <v>140</v>
      </c>
      <c r="L486" s="37">
        <v>0.35</v>
      </c>
      <c r="M486" s="33"/>
      <c r="N486" s="34">
        <v>3.4</v>
      </c>
      <c r="U486" s="33">
        <v>850</v>
      </c>
      <c r="AD486" s="33"/>
      <c r="AE486" s="33">
        <v>850</v>
      </c>
      <c r="AI486" s="48">
        <v>0.5</v>
      </c>
      <c r="AJ486" s="33"/>
      <c r="AK486" s="33"/>
      <c r="AL486" s="33"/>
      <c r="AM486" s="33"/>
      <c r="AN486" s="33"/>
      <c r="BX486" s="33"/>
      <c r="BY486" s="33"/>
      <c r="BZ486" s="33">
        <v>1100</v>
      </c>
      <c r="CA486" s="33">
        <v>54</v>
      </c>
      <c r="CB486" s="33" t="s">
        <v>418</v>
      </c>
      <c r="CC486" s="33" t="s">
        <v>419</v>
      </c>
    </row>
    <row r="487" spans="1:81" ht="15.6">
      <c r="B487" s="33" t="s">
        <v>420</v>
      </c>
      <c r="C487" s="33">
        <v>62</v>
      </c>
      <c r="D487" s="33">
        <v>20.3</v>
      </c>
      <c r="E487" s="33">
        <v>4.2</v>
      </c>
      <c r="F487" s="33">
        <v>2.8</v>
      </c>
      <c r="G487" s="43">
        <v>3</v>
      </c>
      <c r="H487">
        <v>4070</v>
      </c>
      <c r="J487" s="33">
        <v>400</v>
      </c>
      <c r="K487" s="33">
        <v>160</v>
      </c>
      <c r="L487" s="37">
        <v>0.4</v>
      </c>
      <c r="M487" s="33"/>
      <c r="N487" s="34">
        <v>2.5</v>
      </c>
      <c r="U487" s="33">
        <v>850</v>
      </c>
      <c r="AD487" s="33"/>
      <c r="AE487" s="33">
        <v>850</v>
      </c>
      <c r="AI487" s="48">
        <v>0.5</v>
      </c>
      <c r="AJ487" s="33"/>
      <c r="AK487" s="33"/>
      <c r="AL487" s="33"/>
      <c r="AM487" s="33"/>
      <c r="AN487" s="33"/>
      <c r="BX487" s="33"/>
      <c r="BY487" s="33"/>
      <c r="BZ487" s="33">
        <v>1250</v>
      </c>
      <c r="CA487" s="33">
        <v>48</v>
      </c>
      <c r="CB487" s="33"/>
      <c r="CC487" s="33"/>
    </row>
    <row r="488" spans="1:81" ht="15.6">
      <c r="B488" s="33" t="s">
        <v>421</v>
      </c>
      <c r="C488" s="33">
        <v>62</v>
      </c>
      <c r="D488" s="33">
        <v>20.3</v>
      </c>
      <c r="E488" s="33">
        <v>4.2</v>
      </c>
      <c r="F488" s="33">
        <v>2.8</v>
      </c>
      <c r="G488" s="43">
        <v>3</v>
      </c>
      <c r="H488">
        <v>4070</v>
      </c>
      <c r="J488" s="33">
        <v>400</v>
      </c>
      <c r="K488" s="33">
        <v>180</v>
      </c>
      <c r="L488" s="37">
        <v>0.45</v>
      </c>
      <c r="M488" s="33"/>
      <c r="N488" s="34">
        <v>1.5</v>
      </c>
      <c r="U488" s="33">
        <v>850</v>
      </c>
      <c r="AD488" s="33"/>
      <c r="AE488" s="33">
        <v>850</v>
      </c>
      <c r="AI488" s="48">
        <v>0.5</v>
      </c>
      <c r="AJ488" s="33"/>
      <c r="AK488" s="33"/>
      <c r="AL488" s="33"/>
      <c r="AM488" s="33"/>
      <c r="AN488" s="33"/>
      <c r="BX488" s="33"/>
      <c r="BY488" s="33"/>
      <c r="BZ488" s="33">
        <v>1405</v>
      </c>
      <c r="CA488" s="33">
        <v>41</v>
      </c>
      <c r="CB488" s="33"/>
      <c r="CC488" s="33"/>
    </row>
    <row r="489" spans="1:81" ht="43.2">
      <c r="A489">
        <v>1</v>
      </c>
      <c r="B489" s="31" t="s">
        <v>370</v>
      </c>
      <c r="I489" s="5">
        <v>43</v>
      </c>
      <c r="J489" s="31">
        <v>500</v>
      </c>
      <c r="K489" s="31">
        <v>190</v>
      </c>
      <c r="L489" s="36">
        <v>0.38</v>
      </c>
      <c r="N489" s="38">
        <v>2</v>
      </c>
      <c r="U489" s="33"/>
      <c r="Y489" s="31">
        <v>876</v>
      </c>
      <c r="AD489" s="31">
        <v>2.5</v>
      </c>
      <c r="AE489" s="31">
        <v>830</v>
      </c>
      <c r="AI489" s="44">
        <f t="shared" ref="AI489:AI498" si="8">(AE489+AH489)/(Y489+AE489+AH489+AC489)</f>
        <v>0.48651817116060964</v>
      </c>
      <c r="AJ489" s="31"/>
      <c r="AK489" s="31"/>
      <c r="AL489" s="31"/>
      <c r="AM489" s="31"/>
      <c r="AN489" s="31"/>
      <c r="AP489" s="31">
        <v>0</v>
      </c>
      <c r="BX489" s="31"/>
      <c r="BY489" s="31"/>
      <c r="BZ489" s="31">
        <v>1400</v>
      </c>
      <c r="CA489" s="31">
        <v>41</v>
      </c>
      <c r="CB489" s="31" t="s">
        <v>422</v>
      </c>
      <c r="CC489" s="31" t="s">
        <v>423</v>
      </c>
    </row>
    <row r="490" spans="1:81" ht="15.6">
      <c r="B490" s="31" t="s">
        <v>373</v>
      </c>
      <c r="I490" s="5">
        <v>43</v>
      </c>
      <c r="J490" s="31">
        <v>350</v>
      </c>
      <c r="K490" s="31">
        <v>190</v>
      </c>
      <c r="L490" s="36">
        <v>0.54285714285714304</v>
      </c>
      <c r="N490" s="38">
        <v>1.82</v>
      </c>
      <c r="Y490" s="31">
        <v>876</v>
      </c>
      <c r="AD490" s="31">
        <v>2.5</v>
      </c>
      <c r="AE490" s="31">
        <v>830</v>
      </c>
      <c r="AI490" s="44">
        <f t="shared" si="8"/>
        <v>0.48651817116060964</v>
      </c>
      <c r="AJ490" s="31">
        <v>2.23</v>
      </c>
      <c r="AK490" s="31">
        <v>58.55</v>
      </c>
      <c r="AL490" s="31">
        <v>28.2</v>
      </c>
      <c r="AM490" s="31">
        <v>0.32</v>
      </c>
      <c r="AN490" s="31">
        <v>3.44</v>
      </c>
      <c r="AP490" s="31">
        <v>150</v>
      </c>
      <c r="BX490" s="31"/>
      <c r="BY490" s="31"/>
      <c r="BZ490" s="31">
        <v>1250</v>
      </c>
      <c r="CA490" s="31">
        <v>31</v>
      </c>
      <c r="CB490" s="31"/>
      <c r="CC490" s="31"/>
    </row>
    <row r="491" spans="1:81" ht="15.6">
      <c r="B491" s="31" t="s">
        <v>374</v>
      </c>
      <c r="I491" s="5">
        <v>43</v>
      </c>
      <c r="J491" s="31">
        <v>300</v>
      </c>
      <c r="K491" s="31">
        <v>200</v>
      </c>
      <c r="L491" s="36">
        <v>0.66666666666666696</v>
      </c>
      <c r="N491" s="38">
        <v>1.8</v>
      </c>
      <c r="Y491" s="31">
        <v>860</v>
      </c>
      <c r="AD491" s="31">
        <v>2.5</v>
      </c>
      <c r="AE491" s="31">
        <v>845</v>
      </c>
      <c r="AI491" s="44">
        <f t="shared" si="8"/>
        <v>0.49560117302052786</v>
      </c>
      <c r="AJ491" s="31">
        <v>2.23</v>
      </c>
      <c r="AK491" s="31">
        <v>58.55</v>
      </c>
      <c r="AL491" s="31">
        <v>28.2</v>
      </c>
      <c r="AM491" s="31">
        <v>0.32</v>
      </c>
      <c r="AN491" s="31">
        <v>3.44</v>
      </c>
      <c r="AP491" s="31">
        <v>200</v>
      </c>
      <c r="BX491" s="31"/>
      <c r="BY491" s="31"/>
      <c r="BZ491" s="31">
        <v>1230</v>
      </c>
      <c r="CA491" s="31">
        <v>27</v>
      </c>
      <c r="CB491" s="31"/>
      <c r="CC491" s="31"/>
    </row>
    <row r="492" spans="1:81" ht="15.6">
      <c r="B492" s="31" t="s">
        <v>375</v>
      </c>
      <c r="I492" s="5">
        <v>43</v>
      </c>
      <c r="J492" s="31">
        <v>250</v>
      </c>
      <c r="K492" s="31">
        <v>210</v>
      </c>
      <c r="L492" s="36">
        <v>0.84</v>
      </c>
      <c r="N492" s="38">
        <v>1.72</v>
      </c>
      <c r="Y492" s="31">
        <v>856</v>
      </c>
      <c r="AD492" s="31">
        <v>2.5</v>
      </c>
      <c r="AE492" s="31">
        <v>856</v>
      </c>
      <c r="AI492" s="44">
        <f t="shared" si="8"/>
        <v>0.5</v>
      </c>
      <c r="AJ492" s="31">
        <v>2.23</v>
      </c>
      <c r="AK492" s="31">
        <v>58.55</v>
      </c>
      <c r="AL492" s="31">
        <v>28.2</v>
      </c>
      <c r="AM492" s="31">
        <v>0.32</v>
      </c>
      <c r="AN492" s="31">
        <v>3.44</v>
      </c>
      <c r="AP492" s="31">
        <v>250</v>
      </c>
      <c r="BX492" s="31"/>
      <c r="BY492" s="31"/>
      <c r="BZ492" s="31">
        <v>1200</v>
      </c>
      <c r="CA492" s="31">
        <v>22</v>
      </c>
      <c r="CB492" s="31"/>
      <c r="CC492" s="31"/>
    </row>
    <row r="493" spans="1:81" ht="28.8">
      <c r="A493">
        <v>2</v>
      </c>
      <c r="B493" s="33" t="s">
        <v>424</v>
      </c>
      <c r="C493" s="33">
        <v>64.400000000000006</v>
      </c>
      <c r="D493" s="33">
        <v>20.36</v>
      </c>
      <c r="E493" s="33">
        <v>4.96</v>
      </c>
      <c r="F493" s="33">
        <v>2.09</v>
      </c>
      <c r="G493" s="33">
        <v>3.17</v>
      </c>
      <c r="H493" s="33"/>
      <c r="I493">
        <v>42.5</v>
      </c>
      <c r="J493" s="33">
        <v>390</v>
      </c>
      <c r="K493" s="33">
        <v>156</v>
      </c>
      <c r="L493" s="37">
        <v>0.4</v>
      </c>
      <c r="Y493" s="33">
        <v>1103</v>
      </c>
      <c r="AD493" s="33"/>
      <c r="AE493" s="33">
        <v>676</v>
      </c>
      <c r="AI493" s="48">
        <f t="shared" si="8"/>
        <v>0.37998875772906127</v>
      </c>
      <c r="AJ493" s="33"/>
      <c r="AK493" s="33"/>
      <c r="AL493" s="33"/>
      <c r="AM493" s="33"/>
      <c r="AN493" s="33"/>
      <c r="AP493" s="33">
        <v>0</v>
      </c>
      <c r="BX493" s="41">
        <v>13</v>
      </c>
      <c r="BY493" s="33"/>
      <c r="BZ493" s="33"/>
      <c r="CA493" s="33"/>
      <c r="CB493" s="33" t="s">
        <v>425</v>
      </c>
      <c r="CC493" s="33" t="s">
        <v>426</v>
      </c>
    </row>
    <row r="494" spans="1:81" ht="15.6">
      <c r="B494" s="33" t="s">
        <v>427</v>
      </c>
      <c r="C494" s="33">
        <v>64.400000000000006</v>
      </c>
      <c r="D494" s="33">
        <v>20.36</v>
      </c>
      <c r="E494" s="33">
        <v>4.96</v>
      </c>
      <c r="F494" s="33">
        <v>2.09</v>
      </c>
      <c r="G494" s="33">
        <v>3.17</v>
      </c>
      <c r="H494" s="33"/>
      <c r="I494">
        <v>42.5</v>
      </c>
      <c r="J494" s="33">
        <v>273</v>
      </c>
      <c r="K494" s="33">
        <v>156</v>
      </c>
      <c r="L494" s="37">
        <v>0.57142857142857095</v>
      </c>
      <c r="Y494" s="33">
        <v>1103</v>
      </c>
      <c r="AD494" s="33"/>
      <c r="AE494" s="33">
        <v>676</v>
      </c>
      <c r="AI494" s="48">
        <f t="shared" si="8"/>
        <v>0.37998875772906127</v>
      </c>
      <c r="AJ494" s="33">
        <v>7.14</v>
      </c>
      <c r="AK494" s="33">
        <v>48.36</v>
      </c>
      <c r="AL494" s="33">
        <v>31.36</v>
      </c>
      <c r="AM494" s="33">
        <v>1.35</v>
      </c>
      <c r="AN494" s="33">
        <v>4.4400000000000004</v>
      </c>
      <c r="AP494" s="33">
        <v>117</v>
      </c>
      <c r="BX494" s="41">
        <v>12</v>
      </c>
      <c r="BY494" s="33"/>
      <c r="BZ494" s="33"/>
      <c r="CA494" s="33"/>
      <c r="CB494" s="33"/>
      <c r="CC494" s="33"/>
    </row>
    <row r="495" spans="1:81" ht="15.6">
      <c r="B495" s="33" t="s">
        <v>428</v>
      </c>
      <c r="C495" s="33">
        <v>64.400000000000006</v>
      </c>
      <c r="D495" s="33">
        <v>20.36</v>
      </c>
      <c r="E495" s="33">
        <v>4.96</v>
      </c>
      <c r="F495" s="33">
        <v>2.09</v>
      </c>
      <c r="G495" s="33">
        <v>3.17</v>
      </c>
      <c r="H495" s="33"/>
      <c r="I495">
        <v>42.5</v>
      </c>
      <c r="J495" s="33">
        <v>273</v>
      </c>
      <c r="K495" s="33">
        <v>195</v>
      </c>
      <c r="L495" s="37">
        <v>0.71428571428571397</v>
      </c>
      <c r="Y495" s="33">
        <v>1103</v>
      </c>
      <c r="AD495" s="33"/>
      <c r="AE495" s="33">
        <v>676</v>
      </c>
      <c r="AI495" s="48">
        <f t="shared" si="8"/>
        <v>0.37998875772906127</v>
      </c>
      <c r="AJ495" s="33">
        <v>7.14</v>
      </c>
      <c r="AK495" s="33">
        <v>48.36</v>
      </c>
      <c r="AL495" s="33">
        <v>31.36</v>
      </c>
      <c r="AM495" s="33">
        <v>1.35</v>
      </c>
      <c r="AN495" s="33">
        <v>4.4400000000000004</v>
      </c>
      <c r="AP495" s="33">
        <v>117</v>
      </c>
      <c r="BX495" s="41">
        <v>16</v>
      </c>
      <c r="BY495" s="33"/>
      <c r="BZ495" s="33"/>
      <c r="CA495" s="33"/>
      <c r="CB495" s="33"/>
      <c r="CC495" s="33"/>
    </row>
    <row r="496" spans="1:81" ht="15.6">
      <c r="B496" s="33" t="s">
        <v>429</v>
      </c>
      <c r="C496" s="33">
        <v>64.400000000000006</v>
      </c>
      <c r="D496" s="33">
        <v>20.36</v>
      </c>
      <c r="E496" s="33">
        <v>4.96</v>
      </c>
      <c r="F496" s="33">
        <v>2.09</v>
      </c>
      <c r="G496" s="33">
        <v>3.17</v>
      </c>
      <c r="H496" s="33"/>
      <c r="I496">
        <v>42.5</v>
      </c>
      <c r="J496" s="33">
        <v>273</v>
      </c>
      <c r="K496" s="33">
        <v>234</v>
      </c>
      <c r="L496" s="37">
        <v>0.85714285714285698</v>
      </c>
      <c r="Y496" s="33">
        <v>1103</v>
      </c>
      <c r="AD496" s="33"/>
      <c r="AE496" s="33">
        <v>676</v>
      </c>
      <c r="AI496" s="48">
        <f t="shared" si="8"/>
        <v>0.37998875772906127</v>
      </c>
      <c r="AJ496" s="33">
        <v>7.14</v>
      </c>
      <c r="AK496" s="33">
        <v>48.36</v>
      </c>
      <c r="AL496" s="33">
        <v>31.36</v>
      </c>
      <c r="AM496" s="33">
        <v>1.35</v>
      </c>
      <c r="AN496" s="33">
        <v>4.4400000000000004</v>
      </c>
      <c r="AP496" s="33">
        <v>117</v>
      </c>
      <c r="BX496" s="41">
        <v>18</v>
      </c>
      <c r="BY496" s="33"/>
      <c r="BZ496" s="33"/>
      <c r="CA496" s="33"/>
      <c r="CB496" s="33"/>
      <c r="CC496" s="33"/>
    </row>
    <row r="497" spans="1:81" ht="15.6">
      <c r="B497" s="33" t="s">
        <v>430</v>
      </c>
      <c r="C497" s="33">
        <v>64.400000000000006</v>
      </c>
      <c r="D497" s="33">
        <v>20.36</v>
      </c>
      <c r="E497" s="33">
        <v>4.96</v>
      </c>
      <c r="F497" s="33">
        <v>2.09</v>
      </c>
      <c r="G497" s="33">
        <v>3.17</v>
      </c>
      <c r="H497" s="33"/>
      <c r="I497">
        <v>42.5</v>
      </c>
      <c r="J497" s="33">
        <v>195</v>
      </c>
      <c r="K497" s="33">
        <v>156</v>
      </c>
      <c r="L497" s="37">
        <v>0.8</v>
      </c>
      <c r="Y497" s="33">
        <v>1103</v>
      </c>
      <c r="AD497" s="33"/>
      <c r="AE497" s="33">
        <v>676</v>
      </c>
      <c r="AI497" s="48">
        <f t="shared" si="8"/>
        <v>0.37998875772906127</v>
      </c>
      <c r="AJ497" s="33">
        <v>7.14</v>
      </c>
      <c r="AK497" s="33">
        <v>48.36</v>
      </c>
      <c r="AL497" s="33">
        <v>31.36</v>
      </c>
      <c r="AM497" s="33">
        <v>1.35</v>
      </c>
      <c r="AN497" s="33">
        <v>4.4400000000000004</v>
      </c>
      <c r="AP497" s="33">
        <v>195</v>
      </c>
      <c r="BX497" s="41">
        <v>12</v>
      </c>
      <c r="BY497" s="33"/>
      <c r="BZ497" s="33"/>
      <c r="CA497" s="33"/>
      <c r="CB497" s="33"/>
      <c r="CC497" s="33"/>
    </row>
    <row r="498" spans="1:81" ht="15.6">
      <c r="B498" s="33" t="s">
        <v>431</v>
      </c>
      <c r="C498" s="33">
        <v>64.400000000000006</v>
      </c>
      <c r="D498" s="33">
        <v>20.36</v>
      </c>
      <c r="E498" s="33">
        <v>4.96</v>
      </c>
      <c r="F498" s="33">
        <v>2.09</v>
      </c>
      <c r="G498" s="33">
        <v>3.17</v>
      </c>
      <c r="H498" s="33"/>
      <c r="I498">
        <v>42.5</v>
      </c>
      <c r="J498" s="33">
        <v>195</v>
      </c>
      <c r="K498" s="33">
        <v>195</v>
      </c>
      <c r="L498" s="37">
        <v>1</v>
      </c>
      <c r="Y498" s="33">
        <v>1103</v>
      </c>
      <c r="AD498" s="33"/>
      <c r="AE498" s="33">
        <v>676</v>
      </c>
      <c r="AI498" s="48">
        <f t="shared" si="8"/>
        <v>0.37998875772906127</v>
      </c>
      <c r="AJ498" s="33">
        <v>7.14</v>
      </c>
      <c r="AK498" s="33">
        <v>48.36</v>
      </c>
      <c r="AL498" s="33">
        <v>31.36</v>
      </c>
      <c r="AM498" s="33">
        <v>1.35</v>
      </c>
      <c r="AN498" s="33">
        <v>4.4400000000000004</v>
      </c>
      <c r="AP498" s="33">
        <v>195</v>
      </c>
      <c r="BX498" s="41">
        <v>13</v>
      </c>
      <c r="BY498" s="33"/>
      <c r="BZ498" s="33"/>
      <c r="CA498" s="33"/>
      <c r="CB498" s="33"/>
      <c r="CC498" s="33"/>
    </row>
    <row r="499" spans="1:81" ht="72">
      <c r="A499">
        <v>1</v>
      </c>
      <c r="B499" s="31" t="s">
        <v>432</v>
      </c>
      <c r="C499" s="31">
        <v>60.84</v>
      </c>
      <c r="D499" s="31">
        <v>16.34</v>
      </c>
      <c r="E499" s="31">
        <v>6.95</v>
      </c>
      <c r="F499" s="31">
        <v>2.3199999999999998</v>
      </c>
      <c r="G499" s="31">
        <v>5.38</v>
      </c>
      <c r="H499" s="31"/>
      <c r="J499" s="31">
        <v>410</v>
      </c>
      <c r="K499" s="31">
        <v>175</v>
      </c>
      <c r="L499" s="36">
        <v>0.42682926829268297</v>
      </c>
      <c r="M499" s="31"/>
      <c r="N499" s="38">
        <v>0</v>
      </c>
      <c r="S499" s="31"/>
      <c r="T499" s="31"/>
      <c r="U499" s="31"/>
      <c r="Y499" s="31">
        <v>1134</v>
      </c>
      <c r="AE499" s="31">
        <v>612</v>
      </c>
      <c r="AI499" s="44">
        <v>0.35051546391752603</v>
      </c>
      <c r="AJ499" s="31"/>
      <c r="AK499" s="31"/>
      <c r="AL499" s="31"/>
      <c r="AM499" s="31"/>
      <c r="AN499" s="31"/>
      <c r="BR499" s="31"/>
      <c r="BX499" s="31"/>
      <c r="BY499" s="31"/>
      <c r="BZ499" s="31">
        <v>2950</v>
      </c>
      <c r="CA499" s="31">
        <v>43.65</v>
      </c>
      <c r="CB499" s="31" t="s">
        <v>433</v>
      </c>
      <c r="CC499" s="31" t="s">
        <v>434</v>
      </c>
    </row>
    <row r="500" spans="1:81" ht="15.6">
      <c r="B500" s="31" t="s">
        <v>435</v>
      </c>
      <c r="C500" s="31">
        <v>60.84</v>
      </c>
      <c r="D500" s="31">
        <v>16.34</v>
      </c>
      <c r="E500" s="31">
        <v>6.95</v>
      </c>
      <c r="F500" s="31">
        <v>2.3199999999999998</v>
      </c>
      <c r="G500" s="31">
        <v>5.38</v>
      </c>
      <c r="H500" s="31"/>
      <c r="J500" s="31">
        <v>405</v>
      </c>
      <c r="K500" s="31">
        <v>172</v>
      </c>
      <c r="L500" s="36">
        <v>0.42469135802469099</v>
      </c>
      <c r="M500" s="31"/>
      <c r="N500" s="38">
        <v>0.74074074074074103</v>
      </c>
      <c r="S500" s="31"/>
      <c r="T500" s="31"/>
      <c r="U500" s="31"/>
      <c r="Y500" s="31">
        <v>1130</v>
      </c>
      <c r="AE500" s="31">
        <v>612</v>
      </c>
      <c r="AI500" s="44">
        <v>0.35132032146957498</v>
      </c>
      <c r="AJ500" s="31"/>
      <c r="AK500" s="31"/>
      <c r="AL500" s="31"/>
      <c r="AM500" s="31"/>
      <c r="AN500" s="31"/>
      <c r="BR500" s="31"/>
      <c r="BX500" s="31"/>
      <c r="BY500" s="31"/>
      <c r="BZ500" s="31">
        <v>2000</v>
      </c>
      <c r="CA500" s="31">
        <v>48</v>
      </c>
      <c r="CB500" s="31"/>
      <c r="CC500" s="31"/>
    </row>
    <row r="501" spans="1:81" ht="15.6">
      <c r="B501" s="31" t="s">
        <v>436</v>
      </c>
      <c r="C501" s="31">
        <v>60.84</v>
      </c>
      <c r="D501" s="31">
        <v>16.34</v>
      </c>
      <c r="E501" s="31">
        <v>6.95</v>
      </c>
      <c r="F501" s="31">
        <v>2.3199999999999998</v>
      </c>
      <c r="G501" s="31">
        <v>5.38</v>
      </c>
      <c r="H501" s="31"/>
      <c r="J501" s="31">
        <v>240</v>
      </c>
      <c r="K501" s="31">
        <v>168</v>
      </c>
      <c r="L501" s="36">
        <v>0.7</v>
      </c>
      <c r="M501" s="31"/>
      <c r="N501" s="38">
        <v>0.5</v>
      </c>
      <c r="S501" s="31"/>
      <c r="T501" s="31"/>
      <c r="U501" s="31"/>
      <c r="Y501" s="31">
        <v>720</v>
      </c>
      <c r="AE501" s="31">
        <v>765</v>
      </c>
      <c r="AI501" s="44">
        <v>0.51515151515151503</v>
      </c>
      <c r="AJ501" s="31">
        <v>1.79</v>
      </c>
      <c r="AK501" s="31">
        <v>58.87</v>
      </c>
      <c r="AL501" s="31">
        <v>32.17</v>
      </c>
      <c r="AM501" s="31">
        <v>0.92</v>
      </c>
      <c r="AN501" s="31">
        <v>2.93</v>
      </c>
      <c r="AP501" s="31">
        <v>360</v>
      </c>
      <c r="BR501" s="31"/>
      <c r="BX501" s="31"/>
      <c r="BY501" s="31"/>
      <c r="BZ501" s="31">
        <v>1000</v>
      </c>
      <c r="CA501" s="31">
        <v>55.33</v>
      </c>
      <c r="CB501" s="31"/>
      <c r="CC501" s="31"/>
    </row>
    <row r="502" spans="1:81" ht="15.6">
      <c r="B502" s="31" t="s">
        <v>437</v>
      </c>
      <c r="C502" s="31">
        <v>60.84</v>
      </c>
      <c r="D502" s="31">
        <v>16.34</v>
      </c>
      <c r="E502" s="31">
        <v>6.95</v>
      </c>
      <c r="F502" s="31">
        <v>2.3199999999999998</v>
      </c>
      <c r="G502" s="31">
        <v>5.38</v>
      </c>
      <c r="H502" s="31"/>
      <c r="J502" s="31">
        <v>222</v>
      </c>
      <c r="K502" s="31">
        <v>168</v>
      </c>
      <c r="L502" s="36">
        <v>0.75675675675675702</v>
      </c>
      <c r="M502" s="31"/>
      <c r="N502" s="38">
        <v>0.5</v>
      </c>
      <c r="S502" s="31"/>
      <c r="T502" s="31"/>
      <c r="U502" s="31"/>
      <c r="Y502" s="31">
        <v>720</v>
      </c>
      <c r="AE502" s="31">
        <v>731</v>
      </c>
      <c r="AI502" s="44">
        <v>0.50379048931771198</v>
      </c>
      <c r="AJ502" s="31">
        <v>1.79</v>
      </c>
      <c r="AK502" s="31">
        <v>58.87</v>
      </c>
      <c r="AL502" s="31">
        <v>32.17</v>
      </c>
      <c r="AM502" s="31">
        <v>0.92</v>
      </c>
      <c r="AN502" s="31">
        <v>2.93</v>
      </c>
      <c r="AP502" s="31">
        <v>360</v>
      </c>
      <c r="BK502" s="31">
        <v>0.68</v>
      </c>
      <c r="BL502" s="31">
        <v>94.89</v>
      </c>
      <c r="BM502" s="31">
        <v>2.2000000000000002</v>
      </c>
      <c r="BN502" s="31">
        <v>0.46</v>
      </c>
      <c r="BO502" s="31">
        <v>0.18</v>
      </c>
      <c r="BP502" s="31"/>
      <c r="BQ502" s="31">
        <v>18</v>
      </c>
      <c r="BR502" s="31"/>
      <c r="BX502" s="31"/>
      <c r="BY502" s="31"/>
      <c r="BZ502" s="31">
        <v>800</v>
      </c>
      <c r="CA502" s="31">
        <v>38</v>
      </c>
      <c r="CB502" s="31"/>
      <c r="CC502" s="31"/>
    </row>
    <row r="503" spans="1:81" ht="15.6">
      <c r="B503" s="31" t="s">
        <v>438</v>
      </c>
      <c r="C503" s="31">
        <v>60.84</v>
      </c>
      <c r="D503" s="31">
        <v>16.34</v>
      </c>
      <c r="E503" s="31">
        <v>6.95</v>
      </c>
      <c r="F503" s="31">
        <v>2.3199999999999998</v>
      </c>
      <c r="G503" s="31">
        <v>5.38</v>
      </c>
      <c r="H503" s="31"/>
      <c r="J503" s="31">
        <v>120</v>
      </c>
      <c r="K503" s="31">
        <v>168</v>
      </c>
      <c r="L503" s="36">
        <v>1.4</v>
      </c>
      <c r="M503" s="31"/>
      <c r="N503" s="38">
        <v>0.5</v>
      </c>
      <c r="S503" s="31"/>
      <c r="T503" s="31"/>
      <c r="U503" s="31"/>
      <c r="Y503" s="31">
        <v>720</v>
      </c>
      <c r="AE503" s="31">
        <v>754</v>
      </c>
      <c r="AI503" s="44">
        <v>0.51153324287652602</v>
      </c>
      <c r="AJ503" s="31">
        <v>1.79</v>
      </c>
      <c r="AK503" s="31">
        <v>58.87</v>
      </c>
      <c r="AL503" s="31">
        <v>32.17</v>
      </c>
      <c r="AM503" s="31">
        <v>0.92</v>
      </c>
      <c r="AN503" s="31">
        <v>2.93</v>
      </c>
      <c r="AP503" s="31">
        <v>360</v>
      </c>
      <c r="AQ503" s="31"/>
      <c r="AR503" s="31">
        <v>23.28</v>
      </c>
      <c r="AS503" s="31">
        <v>43.63</v>
      </c>
      <c r="AT503" s="31">
        <v>14.82</v>
      </c>
      <c r="AU503" s="31">
        <v>3.4</v>
      </c>
      <c r="AV503" s="31">
        <v>5.14</v>
      </c>
      <c r="AW503" s="31">
        <v>120</v>
      </c>
      <c r="BR503" s="31"/>
      <c r="BX503" s="31"/>
      <c r="BY503" s="31"/>
      <c r="BZ503" s="31">
        <v>200</v>
      </c>
      <c r="CA503" s="31">
        <v>42</v>
      </c>
      <c r="CB503" s="31"/>
      <c r="CC503" s="31"/>
    </row>
    <row r="504" spans="1:81" ht="57.6">
      <c r="A504">
        <v>2</v>
      </c>
      <c r="B504" s="33" t="s">
        <v>439</v>
      </c>
      <c r="C504" s="33"/>
      <c r="D504" s="33"/>
      <c r="E504" s="33"/>
      <c r="F504" s="33"/>
      <c r="G504" s="33"/>
      <c r="H504" s="33"/>
      <c r="I504">
        <v>52.5</v>
      </c>
      <c r="J504" s="33">
        <v>505</v>
      </c>
      <c r="K504" s="33">
        <v>177</v>
      </c>
      <c r="L504" s="37">
        <v>0.35049504950494997</v>
      </c>
      <c r="M504" s="33"/>
      <c r="N504" s="34">
        <v>1</v>
      </c>
      <c r="S504" s="33">
        <v>517</v>
      </c>
      <c r="T504" s="33"/>
      <c r="U504" s="33">
        <v>517</v>
      </c>
      <c r="AE504" s="33">
        <v>689</v>
      </c>
      <c r="AI504" s="48">
        <v>0.39988392338943701</v>
      </c>
      <c r="AJ504" s="33"/>
      <c r="AK504" s="33"/>
      <c r="AL504" s="33"/>
      <c r="AM504" s="33"/>
      <c r="AN504" s="33"/>
      <c r="AX504" s="33"/>
      <c r="AY504" s="33"/>
      <c r="AZ504" s="33"/>
      <c r="BA504" s="33"/>
      <c r="BB504" s="33"/>
      <c r="BC504" s="33"/>
      <c r="BD504" s="33"/>
      <c r="BE504" s="33"/>
      <c r="BF504" s="33"/>
      <c r="BG504" s="33"/>
      <c r="BH504" s="33"/>
      <c r="BI504" s="33"/>
      <c r="BJ504" s="33">
        <v>0</v>
      </c>
      <c r="BR504" s="33"/>
      <c r="BX504" s="33"/>
      <c r="BY504" s="33"/>
      <c r="BZ504" s="33">
        <v>3525</v>
      </c>
      <c r="CA504" s="33">
        <v>82.2</v>
      </c>
      <c r="CB504" s="33" t="s">
        <v>440</v>
      </c>
      <c r="CC504" s="33" t="s">
        <v>441</v>
      </c>
    </row>
    <row r="505" spans="1:81" ht="15.6">
      <c r="B505" s="33" t="s">
        <v>442</v>
      </c>
      <c r="C505" s="33"/>
      <c r="D505" s="33"/>
      <c r="E505" s="33"/>
      <c r="F505" s="33"/>
      <c r="G505" s="33"/>
      <c r="H505" s="33"/>
      <c r="I505">
        <v>52.5</v>
      </c>
      <c r="J505" s="33">
        <v>445</v>
      </c>
      <c r="K505" s="33">
        <v>156</v>
      </c>
      <c r="L505" s="37">
        <v>0.35056179775280899</v>
      </c>
      <c r="M505" s="33"/>
      <c r="N505" s="34">
        <v>1.60072595281307</v>
      </c>
      <c r="S505" s="33">
        <v>517</v>
      </c>
      <c r="T505" s="33"/>
      <c r="U505" s="33">
        <v>517</v>
      </c>
      <c r="AE505" s="33">
        <v>689</v>
      </c>
      <c r="AI505" s="48">
        <v>0.39988392338943701</v>
      </c>
      <c r="AJ505" s="33"/>
      <c r="AK505" s="33"/>
      <c r="AL505" s="33"/>
      <c r="AM505" s="33"/>
      <c r="AN505" s="33"/>
      <c r="AX505" s="33"/>
      <c r="AY505" s="33"/>
      <c r="AZ505" s="33"/>
      <c r="BA505" s="33"/>
      <c r="BB505" s="33"/>
      <c r="BC505" s="33"/>
      <c r="BD505" s="33"/>
      <c r="BE505" s="33"/>
      <c r="BF505" s="33"/>
      <c r="BG505" s="33"/>
      <c r="BH505" s="33"/>
      <c r="BI505" s="33"/>
      <c r="BJ505" s="33">
        <v>106</v>
      </c>
      <c r="BR505" s="33"/>
      <c r="BX505" s="33"/>
      <c r="BY505" s="33"/>
      <c r="BZ505" s="33">
        <v>2517</v>
      </c>
      <c r="CA505" s="33">
        <v>87.6</v>
      </c>
      <c r="CB505" s="33"/>
      <c r="CC505" s="33"/>
    </row>
    <row r="506" spans="1:81" ht="15.6">
      <c r="B506" s="33" t="s">
        <v>443</v>
      </c>
      <c r="C506" s="33"/>
      <c r="D506" s="33"/>
      <c r="E506" s="33"/>
      <c r="F506" s="33"/>
      <c r="G506" s="33"/>
      <c r="H506" s="33"/>
      <c r="I506">
        <v>52.5</v>
      </c>
      <c r="J506" s="33">
        <v>386</v>
      </c>
      <c r="K506" s="33">
        <v>135</v>
      </c>
      <c r="L506" s="37">
        <v>0.34974093264248701</v>
      </c>
      <c r="M506" s="33"/>
      <c r="N506" s="34">
        <v>2.13065326633166</v>
      </c>
      <c r="S506" s="33">
        <v>517</v>
      </c>
      <c r="T506" s="33"/>
      <c r="U506" s="33">
        <v>517</v>
      </c>
      <c r="AE506" s="33">
        <v>689</v>
      </c>
      <c r="AI506" s="48">
        <v>0.39988392338943701</v>
      </c>
      <c r="AJ506" s="33"/>
      <c r="AK506" s="33"/>
      <c r="AL506" s="33"/>
      <c r="AM506" s="33"/>
      <c r="AN506" s="33"/>
      <c r="AX506" s="33"/>
      <c r="AY506" s="33"/>
      <c r="AZ506" s="33"/>
      <c r="BA506" s="33"/>
      <c r="BB506" s="33"/>
      <c r="BC506" s="33"/>
      <c r="BD506" s="33"/>
      <c r="BE506" s="33"/>
      <c r="BF506" s="33"/>
      <c r="BG506" s="33"/>
      <c r="BH506" s="33"/>
      <c r="BI506" s="33"/>
      <c r="BJ506" s="33">
        <v>211</v>
      </c>
      <c r="BR506" s="33"/>
      <c r="BX506" s="33"/>
      <c r="BY506" s="33"/>
      <c r="BZ506" s="33">
        <v>2137</v>
      </c>
      <c r="CA506" s="33">
        <v>89.8</v>
      </c>
      <c r="CB506" s="33"/>
      <c r="CC506" s="33"/>
    </row>
    <row r="507" spans="1:81" ht="15.6">
      <c r="B507" s="33" t="s">
        <v>444</v>
      </c>
      <c r="C507" s="33"/>
      <c r="D507" s="33"/>
      <c r="E507" s="33"/>
      <c r="F507" s="33"/>
      <c r="G507" s="33"/>
      <c r="H507" s="33"/>
      <c r="I507">
        <v>52.5</v>
      </c>
      <c r="J507" s="33">
        <v>470</v>
      </c>
      <c r="K507" s="33">
        <v>188</v>
      </c>
      <c r="L507" s="37">
        <v>0.4</v>
      </c>
      <c r="M507" s="33"/>
      <c r="N507" s="34">
        <v>0.88085106382978695</v>
      </c>
      <c r="S507" s="33">
        <v>517</v>
      </c>
      <c r="T507" s="33"/>
      <c r="U507" s="33">
        <v>517</v>
      </c>
      <c r="AE507" s="33">
        <v>689</v>
      </c>
      <c r="AI507" s="48">
        <v>0.39988392338943701</v>
      </c>
      <c r="AJ507" s="33"/>
      <c r="AK507" s="33"/>
      <c r="AL507" s="33"/>
      <c r="AM507" s="33"/>
      <c r="AN507" s="33"/>
      <c r="AX507" s="33"/>
      <c r="AY507" s="33"/>
      <c r="AZ507" s="33"/>
      <c r="BA507" s="33"/>
      <c r="BB507" s="33"/>
      <c r="BC507" s="33"/>
      <c r="BD507" s="33"/>
      <c r="BE507" s="33"/>
      <c r="BF507" s="33"/>
      <c r="BG507" s="33"/>
      <c r="BH507" s="33"/>
      <c r="BI507" s="33"/>
      <c r="BJ507" s="33">
        <v>0</v>
      </c>
      <c r="BR507" s="33"/>
      <c r="BX507" s="33"/>
      <c r="BY507" s="33"/>
      <c r="BZ507" s="33">
        <v>4618</v>
      </c>
      <c r="CA507" s="33">
        <v>72.599999999999994</v>
      </c>
      <c r="CB507" s="33"/>
      <c r="CC507" s="33"/>
    </row>
    <row r="508" spans="1:81" ht="15.6">
      <c r="B508" s="33" t="s">
        <v>445</v>
      </c>
      <c r="C508" s="33"/>
      <c r="D508" s="33"/>
      <c r="E508" s="33"/>
      <c r="F508" s="33"/>
      <c r="G508" s="33"/>
      <c r="H508" s="33"/>
      <c r="I508">
        <v>52.5</v>
      </c>
      <c r="J508" s="33">
        <v>415</v>
      </c>
      <c r="K508" s="33">
        <v>166</v>
      </c>
      <c r="L508" s="37">
        <v>0.4</v>
      </c>
      <c r="M508" s="33"/>
      <c r="N508" s="34">
        <v>1.1094049904030701</v>
      </c>
      <c r="S508" s="33">
        <v>517</v>
      </c>
      <c r="T508" s="33"/>
      <c r="U508" s="33">
        <v>517</v>
      </c>
      <c r="AE508" s="33">
        <v>689</v>
      </c>
      <c r="AI508" s="48">
        <v>0.39988392338943701</v>
      </c>
      <c r="AJ508" s="33"/>
      <c r="AK508" s="33"/>
      <c r="AL508" s="33"/>
      <c r="AM508" s="33"/>
      <c r="AN508" s="33"/>
      <c r="AX508" s="33"/>
      <c r="AY508" s="33"/>
      <c r="AZ508" s="33"/>
      <c r="BA508" s="33"/>
      <c r="BB508" s="33"/>
      <c r="BC508" s="33"/>
      <c r="BD508" s="33"/>
      <c r="BE508" s="33"/>
      <c r="BF508" s="33"/>
      <c r="BG508" s="33"/>
      <c r="BH508" s="33"/>
      <c r="BI508" s="33"/>
      <c r="BJ508" s="33">
        <v>106</v>
      </c>
      <c r="BR508" s="33"/>
      <c r="BX508" s="33"/>
      <c r="BY508" s="33"/>
      <c r="BZ508" s="33">
        <v>3081</v>
      </c>
      <c r="CA508" s="33">
        <v>78.2</v>
      </c>
      <c r="CB508" s="33"/>
      <c r="CC508" s="33"/>
    </row>
    <row r="509" spans="1:81" ht="15.6">
      <c r="B509" s="33" t="s">
        <v>446</v>
      </c>
      <c r="C509" s="33"/>
      <c r="D509" s="33"/>
      <c r="E509" s="33"/>
      <c r="F509" s="33"/>
      <c r="G509" s="33"/>
      <c r="H509" s="33"/>
      <c r="I509">
        <v>52.5</v>
      </c>
      <c r="J509" s="33">
        <v>359</v>
      </c>
      <c r="K509" s="33">
        <v>144</v>
      </c>
      <c r="L509" s="37">
        <v>0.40111420612813398</v>
      </c>
      <c r="M509" s="33"/>
      <c r="N509" s="34">
        <v>1.8</v>
      </c>
      <c r="S509" s="33">
        <v>517</v>
      </c>
      <c r="T509" s="33"/>
      <c r="U509" s="33">
        <v>517</v>
      </c>
      <c r="AE509" s="33">
        <v>689</v>
      </c>
      <c r="AI509" s="48">
        <v>0.39988392338943701</v>
      </c>
      <c r="AJ509" s="33"/>
      <c r="AK509" s="33"/>
      <c r="AL509" s="33"/>
      <c r="AM509" s="33"/>
      <c r="AN509" s="33"/>
      <c r="AX509" s="33"/>
      <c r="AY509" s="33"/>
      <c r="AZ509" s="33"/>
      <c r="BA509" s="33"/>
      <c r="BB509" s="33"/>
      <c r="BC509" s="33"/>
      <c r="BD509" s="33"/>
      <c r="BE509" s="33"/>
      <c r="BF509" s="33"/>
      <c r="BG509" s="33"/>
      <c r="BH509" s="33"/>
      <c r="BI509" s="33"/>
      <c r="BJ509" s="33">
        <v>211</v>
      </c>
      <c r="BR509" s="33"/>
      <c r="BX509" s="33"/>
      <c r="BY509" s="33"/>
      <c r="BZ509" s="33">
        <v>2377</v>
      </c>
      <c r="CA509" s="33">
        <v>80.3</v>
      </c>
      <c r="CB509" s="33"/>
      <c r="CC509" s="33"/>
    </row>
    <row r="510" spans="1:81" ht="15.6">
      <c r="B510" s="33" t="s">
        <v>447</v>
      </c>
      <c r="C510" s="33"/>
      <c r="D510" s="33"/>
      <c r="E510" s="33"/>
      <c r="F510" s="33"/>
      <c r="G510" s="33"/>
      <c r="H510" s="33"/>
      <c r="I510">
        <v>52.5</v>
      </c>
      <c r="J510" s="33">
        <v>440</v>
      </c>
      <c r="K510" s="33">
        <v>198</v>
      </c>
      <c r="L510" s="37">
        <v>0.45</v>
      </c>
      <c r="M510" s="33"/>
      <c r="N510" s="34">
        <v>0.7</v>
      </c>
      <c r="S510" s="33">
        <v>517</v>
      </c>
      <c r="T510" s="33"/>
      <c r="U510" s="33">
        <v>517</v>
      </c>
      <c r="AE510" s="33">
        <v>689</v>
      </c>
      <c r="AI510" s="48">
        <v>0.39988392338943701</v>
      </c>
      <c r="AJ510" s="33"/>
      <c r="AK510" s="33"/>
      <c r="AL510" s="33"/>
      <c r="AM510" s="33"/>
      <c r="AN510" s="33"/>
      <c r="AX510" s="33"/>
      <c r="AY510" s="33"/>
      <c r="AZ510" s="33"/>
      <c r="BA510" s="33"/>
      <c r="BB510" s="33"/>
      <c r="BC510" s="33"/>
      <c r="BD510" s="33"/>
      <c r="BE510" s="33"/>
      <c r="BF510" s="33"/>
      <c r="BG510" s="33"/>
      <c r="BH510" s="33"/>
      <c r="BI510" s="33"/>
      <c r="BJ510" s="33">
        <v>0</v>
      </c>
      <c r="BR510" s="33"/>
      <c r="BX510" s="33"/>
      <c r="BY510" s="33"/>
      <c r="BZ510" s="33">
        <v>4866</v>
      </c>
      <c r="CA510" s="33">
        <v>62.9</v>
      </c>
      <c r="CB510" s="33"/>
      <c r="CC510" s="33"/>
    </row>
    <row r="511" spans="1:81" ht="15.6">
      <c r="B511" s="33" t="s">
        <v>448</v>
      </c>
      <c r="C511" s="33"/>
      <c r="D511" s="33"/>
      <c r="E511" s="33"/>
      <c r="F511" s="33"/>
      <c r="G511" s="33"/>
      <c r="H511" s="33"/>
      <c r="I511">
        <v>52.5</v>
      </c>
      <c r="J511" s="33">
        <v>388</v>
      </c>
      <c r="K511" s="33">
        <v>175</v>
      </c>
      <c r="L511" s="37">
        <v>0.451030927835052</v>
      </c>
      <c r="M511" s="33"/>
      <c r="N511" s="34">
        <v>0.90080971659918996</v>
      </c>
      <c r="S511" s="33">
        <v>517</v>
      </c>
      <c r="T511" s="33"/>
      <c r="U511" s="33">
        <v>517</v>
      </c>
      <c r="AE511" s="33">
        <v>689</v>
      </c>
      <c r="AI511" s="48">
        <v>0.39988392338943701</v>
      </c>
      <c r="AJ511" s="33"/>
      <c r="AK511" s="33"/>
      <c r="AL511" s="33"/>
      <c r="AM511" s="33"/>
      <c r="AN511" s="33"/>
      <c r="AX511" s="33"/>
      <c r="AY511" s="33"/>
      <c r="AZ511" s="33"/>
      <c r="BA511" s="33"/>
      <c r="BB511" s="33"/>
      <c r="BC511" s="33"/>
      <c r="BD511" s="33"/>
      <c r="BE511" s="33"/>
      <c r="BF511" s="33"/>
      <c r="BG511" s="33"/>
      <c r="BH511" s="33"/>
      <c r="BI511" s="33"/>
      <c r="BJ511" s="33">
        <v>106</v>
      </c>
      <c r="BR511" s="33"/>
      <c r="BX511" s="33"/>
      <c r="BY511" s="33"/>
      <c r="BZ511" s="33">
        <v>4368</v>
      </c>
      <c r="CA511" s="33">
        <v>66.599999999999994</v>
      </c>
      <c r="CB511" s="33"/>
      <c r="CC511" s="33"/>
    </row>
    <row r="512" spans="1:81" ht="15.6">
      <c r="B512" s="33" t="s">
        <v>449</v>
      </c>
      <c r="C512" s="33"/>
      <c r="D512" s="33"/>
      <c r="E512" s="33"/>
      <c r="F512" s="33"/>
      <c r="G512" s="33"/>
      <c r="H512" s="33"/>
      <c r="I512">
        <v>52.5</v>
      </c>
      <c r="J512" s="33">
        <v>336</v>
      </c>
      <c r="K512" s="33">
        <v>151</v>
      </c>
      <c r="L512" s="37">
        <v>0.44940476190476197</v>
      </c>
      <c r="M512" s="33"/>
      <c r="N512" s="34">
        <v>1.2504570383912199</v>
      </c>
      <c r="S512" s="33">
        <v>517</v>
      </c>
      <c r="T512" s="33"/>
      <c r="U512" s="33">
        <v>517</v>
      </c>
      <c r="AE512" s="33">
        <v>689</v>
      </c>
      <c r="AI512" s="48">
        <v>0.39988392338943701</v>
      </c>
      <c r="AJ512" s="33"/>
      <c r="AK512" s="33"/>
      <c r="AL512" s="33"/>
      <c r="AM512" s="33"/>
      <c r="AN512" s="33"/>
      <c r="AX512" s="33"/>
      <c r="AY512" s="33"/>
      <c r="AZ512" s="33"/>
      <c r="BA512" s="33"/>
      <c r="BB512" s="33"/>
      <c r="BC512" s="33"/>
      <c r="BD512" s="33"/>
      <c r="BE512" s="33"/>
      <c r="BF512" s="33"/>
      <c r="BG512" s="33"/>
      <c r="BH512" s="33"/>
      <c r="BI512" s="33"/>
      <c r="BJ512" s="33">
        <v>211</v>
      </c>
      <c r="BR512" s="33"/>
      <c r="BX512" s="33"/>
      <c r="BY512" s="33"/>
      <c r="BZ512" s="33">
        <v>3410</v>
      </c>
      <c r="CA512" s="33">
        <v>75.8</v>
      </c>
      <c r="CB512" s="33"/>
      <c r="CC512" s="33"/>
    </row>
    <row r="513" spans="1:81" ht="15.6">
      <c r="B513" s="33" t="s">
        <v>450</v>
      </c>
      <c r="C513" s="33"/>
      <c r="D513" s="33"/>
      <c r="E513" s="33"/>
      <c r="F513" s="33"/>
      <c r="G513" s="33"/>
      <c r="H513" s="33"/>
      <c r="I513">
        <v>52.5</v>
      </c>
      <c r="J513" s="33">
        <v>413</v>
      </c>
      <c r="K513" s="33">
        <v>207</v>
      </c>
      <c r="L513" s="37">
        <v>0.50121065375302698</v>
      </c>
      <c r="M513" s="33"/>
      <c r="N513" s="34">
        <v>0.62953995157385001</v>
      </c>
      <c r="S513" s="33">
        <v>517</v>
      </c>
      <c r="T513" s="33"/>
      <c r="U513" s="33">
        <v>517</v>
      </c>
      <c r="AE513" s="33">
        <v>689</v>
      </c>
      <c r="AI513" s="48">
        <v>0.39988392338943701</v>
      </c>
      <c r="AJ513" s="33"/>
      <c r="AK513" s="33"/>
      <c r="AL513" s="33"/>
      <c r="AM513" s="33"/>
      <c r="AN513" s="33"/>
      <c r="AX513" s="33"/>
      <c r="AY513" s="33"/>
      <c r="AZ513" s="33"/>
      <c r="BA513" s="33"/>
      <c r="BB513" s="33"/>
      <c r="BC513" s="33"/>
      <c r="BD513" s="33"/>
      <c r="BE513" s="33"/>
      <c r="BF513" s="33"/>
      <c r="BG513" s="33"/>
      <c r="BH513" s="33"/>
      <c r="BI513" s="33"/>
      <c r="BJ513" s="33">
        <v>0</v>
      </c>
      <c r="BR513" s="33"/>
      <c r="BX513" s="33"/>
      <c r="BY513" s="33"/>
      <c r="BZ513" s="33">
        <v>5552</v>
      </c>
      <c r="CA513" s="33">
        <v>55.9</v>
      </c>
      <c r="CB513" s="33"/>
      <c r="CC513" s="33"/>
    </row>
    <row r="514" spans="1:81" ht="15.6">
      <c r="B514" s="33" t="s">
        <v>451</v>
      </c>
      <c r="C514" s="33"/>
      <c r="D514" s="33"/>
      <c r="E514" s="33"/>
      <c r="F514" s="33"/>
      <c r="G514" s="33"/>
      <c r="H514" s="33"/>
      <c r="I514">
        <v>52.5</v>
      </c>
      <c r="J514" s="33">
        <v>364</v>
      </c>
      <c r="K514" s="33">
        <v>182</v>
      </c>
      <c r="L514" s="37">
        <v>0.5</v>
      </c>
      <c r="M514" s="33"/>
      <c r="N514" s="34">
        <v>0.88085106382978695</v>
      </c>
      <c r="S514" s="33">
        <v>517</v>
      </c>
      <c r="T514" s="33"/>
      <c r="U514" s="33">
        <v>517</v>
      </c>
      <c r="AE514" s="33">
        <v>689</v>
      </c>
      <c r="AI514" s="48">
        <v>0.39988392338943701</v>
      </c>
      <c r="AJ514" s="33"/>
      <c r="AK514" s="33"/>
      <c r="AL514" s="33"/>
      <c r="AM514" s="33"/>
      <c r="AN514" s="33"/>
      <c r="AX514" s="33"/>
      <c r="AY514" s="33"/>
      <c r="AZ514" s="33"/>
      <c r="BA514" s="33"/>
      <c r="BB514" s="33"/>
      <c r="BC514" s="33"/>
      <c r="BD514" s="33"/>
      <c r="BE514" s="33"/>
      <c r="BF514" s="33"/>
      <c r="BG514" s="33"/>
      <c r="BH514" s="33"/>
      <c r="BI514" s="33"/>
      <c r="BJ514" s="33">
        <v>106</v>
      </c>
      <c r="BR514" s="33"/>
      <c r="BX514" s="33"/>
      <c r="BY514" s="33"/>
      <c r="BZ514" s="33">
        <v>4677</v>
      </c>
      <c r="CA514" s="33">
        <v>63.4</v>
      </c>
      <c r="CB514" s="33"/>
      <c r="CC514" s="33"/>
    </row>
    <row r="515" spans="1:81" ht="15.6">
      <c r="B515" s="33" t="s">
        <v>452</v>
      </c>
      <c r="C515" s="33"/>
      <c r="D515" s="33"/>
      <c r="E515" s="33"/>
      <c r="F515" s="33"/>
      <c r="G515" s="33"/>
      <c r="H515" s="33"/>
      <c r="I515">
        <v>52.5</v>
      </c>
      <c r="J515" s="33">
        <v>315</v>
      </c>
      <c r="K515" s="33">
        <v>158</v>
      </c>
      <c r="L515" s="37">
        <v>0.50158730158730203</v>
      </c>
      <c r="M515" s="33"/>
      <c r="N515" s="34">
        <v>1.0798479087452499</v>
      </c>
      <c r="S515" s="33">
        <v>517</v>
      </c>
      <c r="T515" s="33"/>
      <c r="U515" s="33">
        <v>517</v>
      </c>
      <c r="AE515" s="33">
        <v>689</v>
      </c>
      <c r="AI515" s="48">
        <v>0.39988392338943701</v>
      </c>
      <c r="AJ515" s="33"/>
      <c r="AK515" s="33"/>
      <c r="AL515" s="33"/>
      <c r="AM515" s="33"/>
      <c r="AN515" s="33"/>
      <c r="AX515" s="33"/>
      <c r="AY515" s="33"/>
      <c r="AZ515" s="33"/>
      <c r="BA515" s="33"/>
      <c r="BB515" s="33"/>
      <c r="BC515" s="33"/>
      <c r="BD515" s="33"/>
      <c r="BE515" s="33"/>
      <c r="BF515" s="33"/>
      <c r="BG515" s="33"/>
      <c r="BH515" s="33"/>
      <c r="BI515" s="33"/>
      <c r="BJ515" s="33">
        <v>211</v>
      </c>
      <c r="BR515" s="33"/>
      <c r="BX515" s="33"/>
      <c r="BY515" s="33"/>
      <c r="BZ515" s="33">
        <v>3994</v>
      </c>
      <c r="CA515" s="33">
        <v>69.900000000000006</v>
      </c>
      <c r="CB515" s="33"/>
      <c r="CC515" s="33"/>
    </row>
    <row r="516" spans="1:81" ht="15.6">
      <c r="B516" s="33" t="s">
        <v>453</v>
      </c>
      <c r="C516" s="33"/>
      <c r="D516" s="33"/>
      <c r="E516" s="33"/>
      <c r="F516" s="33"/>
      <c r="G516" s="33"/>
      <c r="H516" s="33"/>
      <c r="I516">
        <v>52.5</v>
      </c>
      <c r="J516" s="33">
        <v>389</v>
      </c>
      <c r="K516" s="33">
        <v>214</v>
      </c>
      <c r="L516" s="37">
        <v>0.55012853470436995</v>
      </c>
      <c r="M516" s="33"/>
      <c r="N516" s="34">
        <v>0.55012853470436995</v>
      </c>
      <c r="S516" s="33">
        <v>517</v>
      </c>
      <c r="T516" s="33"/>
      <c r="U516" s="33">
        <v>517</v>
      </c>
      <c r="AE516" s="33">
        <v>689</v>
      </c>
      <c r="AI516" s="48">
        <v>0.39988392338943701</v>
      </c>
      <c r="AJ516" s="33"/>
      <c r="AK516" s="33"/>
      <c r="AL516" s="33"/>
      <c r="AM516" s="33"/>
      <c r="AN516" s="33"/>
      <c r="AX516" s="33"/>
      <c r="AY516" s="33"/>
      <c r="AZ516" s="33"/>
      <c r="BA516" s="33"/>
      <c r="BB516" s="33"/>
      <c r="BC516" s="33"/>
      <c r="BD516" s="33"/>
      <c r="BE516" s="33"/>
      <c r="BF516" s="33"/>
      <c r="BG516" s="33"/>
      <c r="BH516" s="33"/>
      <c r="BI516" s="33"/>
      <c r="BJ516" s="33">
        <v>0</v>
      </c>
      <c r="BR516" s="33"/>
      <c r="BX516" s="33"/>
      <c r="BY516" s="33"/>
      <c r="BZ516" s="33">
        <v>5840</v>
      </c>
      <c r="CA516" s="33">
        <v>52.3</v>
      </c>
      <c r="CB516" s="33"/>
      <c r="CC516" s="33"/>
    </row>
    <row r="517" spans="1:81" ht="15.6">
      <c r="B517" s="33" t="s">
        <v>454</v>
      </c>
      <c r="C517" s="33"/>
      <c r="D517" s="33"/>
      <c r="E517" s="33"/>
      <c r="F517" s="33"/>
      <c r="G517" s="33"/>
      <c r="H517" s="33"/>
      <c r="I517">
        <v>52.5</v>
      </c>
      <c r="J517" s="33">
        <v>343</v>
      </c>
      <c r="K517" s="33">
        <v>189</v>
      </c>
      <c r="L517" s="37">
        <v>0.55102040816326503</v>
      </c>
      <c r="M517" s="33"/>
      <c r="N517" s="34">
        <v>0.83964365256124696</v>
      </c>
      <c r="S517" s="33">
        <v>517</v>
      </c>
      <c r="T517" s="33"/>
      <c r="U517" s="33">
        <v>517</v>
      </c>
      <c r="AE517" s="33">
        <v>689</v>
      </c>
      <c r="AI517" s="48">
        <v>0.39988392338943701</v>
      </c>
      <c r="AJ517" s="33"/>
      <c r="AK517" s="33"/>
      <c r="AL517" s="33"/>
      <c r="AM517" s="33"/>
      <c r="AN517" s="33"/>
      <c r="AX517" s="33"/>
      <c r="AY517" s="33"/>
      <c r="AZ517" s="33"/>
      <c r="BA517" s="33"/>
      <c r="BB517" s="33"/>
      <c r="BC517" s="33"/>
      <c r="BD517" s="33"/>
      <c r="BE517" s="33"/>
      <c r="BF517" s="33"/>
      <c r="BG517" s="33"/>
      <c r="BH517" s="33"/>
      <c r="BI517" s="33"/>
      <c r="BJ517" s="33">
        <v>106</v>
      </c>
      <c r="BR517" s="33"/>
      <c r="BX517" s="33"/>
      <c r="BY517" s="33"/>
      <c r="BZ517" s="33">
        <v>5341</v>
      </c>
      <c r="CA517" s="33">
        <v>58.2</v>
      </c>
      <c r="CB517" s="33"/>
      <c r="CC517" s="33"/>
    </row>
    <row r="518" spans="1:81" ht="15.6">
      <c r="B518" s="33" t="s">
        <v>455</v>
      </c>
      <c r="C518" s="33"/>
      <c r="D518" s="33"/>
      <c r="E518" s="33"/>
      <c r="F518" s="33"/>
      <c r="G518" s="33"/>
      <c r="H518" s="33"/>
      <c r="I518">
        <v>52.5</v>
      </c>
      <c r="J518" s="33">
        <v>297</v>
      </c>
      <c r="K518" s="33">
        <v>164</v>
      </c>
      <c r="L518" s="37">
        <v>0.55218855218855201</v>
      </c>
      <c r="M518" s="33"/>
      <c r="N518" s="34">
        <v>0.98031496062992096</v>
      </c>
      <c r="S518" s="33">
        <v>517</v>
      </c>
      <c r="T518" s="33"/>
      <c r="U518" s="33">
        <v>517</v>
      </c>
      <c r="AE518" s="33">
        <v>689</v>
      </c>
      <c r="AI518" s="48">
        <v>0.39988392338943701</v>
      </c>
      <c r="AJ518" s="33"/>
      <c r="AK518" s="33"/>
      <c r="AL518" s="33"/>
      <c r="AM518" s="33"/>
      <c r="AN518" s="33"/>
      <c r="AX518" s="33"/>
      <c r="AY518" s="33"/>
      <c r="AZ518" s="33"/>
      <c r="BA518" s="33"/>
      <c r="BB518" s="33"/>
      <c r="BC518" s="33"/>
      <c r="BD518" s="33"/>
      <c r="BE518" s="33"/>
      <c r="BF518" s="33"/>
      <c r="BG518" s="33"/>
      <c r="BH518" s="33"/>
      <c r="BI518" s="33"/>
      <c r="BJ518" s="33">
        <v>211</v>
      </c>
      <c r="BR518" s="33"/>
      <c r="BX518" s="33"/>
      <c r="BY518" s="33"/>
      <c r="BZ518" s="33">
        <v>3912</v>
      </c>
      <c r="CA518" s="33">
        <v>62.5</v>
      </c>
      <c r="CB518" s="33"/>
      <c r="CC518" s="33"/>
    </row>
    <row r="519" spans="1:81" ht="15.6">
      <c r="B519" s="33" t="s">
        <v>456</v>
      </c>
      <c r="C519" s="33"/>
      <c r="D519" s="33"/>
      <c r="E519" s="33"/>
      <c r="F519" s="33"/>
      <c r="G519" s="33"/>
      <c r="H519" s="33"/>
      <c r="I519">
        <v>52.5</v>
      </c>
      <c r="J519" s="33">
        <v>351</v>
      </c>
      <c r="K519" s="33">
        <v>138</v>
      </c>
      <c r="L519" s="37">
        <v>0.39316239316239299</v>
      </c>
      <c r="M519" s="33"/>
      <c r="N519" s="34">
        <v>1.4715568862275401</v>
      </c>
      <c r="S519" s="33">
        <v>517</v>
      </c>
      <c r="T519" s="33"/>
      <c r="U519" s="33">
        <v>517</v>
      </c>
      <c r="AE519" s="33">
        <v>689</v>
      </c>
      <c r="AI519" s="48">
        <v>0.39988392338943701</v>
      </c>
      <c r="AJ519" s="33"/>
      <c r="AK519" s="33"/>
      <c r="AL519" s="33"/>
      <c r="AM519" s="33"/>
      <c r="AN519" s="33"/>
      <c r="AX519" s="33"/>
      <c r="AY519" s="33"/>
      <c r="AZ519" s="33"/>
      <c r="BA519" s="33"/>
      <c r="BB519" s="33"/>
      <c r="BC519" s="33"/>
      <c r="BD519" s="33"/>
      <c r="BE519" s="33"/>
      <c r="BF519" s="33"/>
      <c r="BG519" s="33"/>
      <c r="BH519" s="33"/>
      <c r="BI519" s="33"/>
      <c r="BJ519" s="33">
        <v>317</v>
      </c>
      <c r="BR519" s="33"/>
      <c r="BX519" s="33"/>
      <c r="BY519" s="33"/>
      <c r="BZ519" s="33">
        <v>3358</v>
      </c>
      <c r="CA519" s="33">
        <v>65.099999999999994</v>
      </c>
      <c r="CB519" s="33"/>
      <c r="CC519" s="33"/>
    </row>
    <row r="520" spans="1:81" ht="15.6">
      <c r="B520" s="33" t="s">
        <v>457</v>
      </c>
      <c r="C520" s="33"/>
      <c r="D520" s="33"/>
      <c r="E520" s="33"/>
      <c r="F520" s="33"/>
      <c r="G520" s="33"/>
      <c r="H520" s="33"/>
      <c r="I520">
        <v>52.5</v>
      </c>
      <c r="J520" s="33">
        <v>368</v>
      </c>
      <c r="K520" s="33">
        <v>221</v>
      </c>
      <c r="L520" s="37">
        <v>0.60054347826086996</v>
      </c>
      <c r="M520" s="33"/>
      <c r="N520" s="34">
        <v>0.48913043478260898</v>
      </c>
      <c r="S520" s="33">
        <v>517</v>
      </c>
      <c r="T520" s="33"/>
      <c r="U520" s="33">
        <v>517</v>
      </c>
      <c r="AE520" s="33">
        <v>689</v>
      </c>
      <c r="AI520" s="48">
        <v>0.39988392338943701</v>
      </c>
      <c r="AJ520" s="33"/>
      <c r="AK520" s="33"/>
      <c r="AL520" s="33"/>
      <c r="AM520" s="33"/>
      <c r="AN520" s="33"/>
      <c r="AX520" s="33"/>
      <c r="AY520" s="33"/>
      <c r="AZ520" s="33"/>
      <c r="BA520" s="33"/>
      <c r="BB520" s="33"/>
      <c r="BC520" s="33"/>
      <c r="BD520" s="33"/>
      <c r="BE520" s="33"/>
      <c r="BF520" s="33"/>
      <c r="BG520" s="33"/>
      <c r="BH520" s="33"/>
      <c r="BI520" s="33"/>
      <c r="BJ520" s="33">
        <v>0</v>
      </c>
      <c r="BR520" s="33"/>
      <c r="BX520" s="33"/>
      <c r="BY520" s="33"/>
      <c r="BZ520" s="33">
        <v>6730</v>
      </c>
      <c r="CA520" s="33">
        <v>45.3</v>
      </c>
      <c r="CB520" s="33"/>
      <c r="CC520" s="33"/>
    </row>
    <row r="521" spans="1:81" ht="15.6">
      <c r="B521" s="33" t="s">
        <v>458</v>
      </c>
      <c r="C521" s="33"/>
      <c r="D521" s="33"/>
      <c r="E521" s="33"/>
      <c r="F521" s="33"/>
      <c r="G521" s="33"/>
      <c r="H521" s="33"/>
      <c r="I521">
        <v>52.5</v>
      </c>
      <c r="J521" s="33">
        <v>325</v>
      </c>
      <c r="K521" s="33">
        <v>195</v>
      </c>
      <c r="L521" s="37">
        <v>0.6</v>
      </c>
      <c r="M521" s="33"/>
      <c r="N521" s="34">
        <v>0.71925754060324798</v>
      </c>
      <c r="S521" s="33">
        <v>517</v>
      </c>
      <c r="T521" s="33"/>
      <c r="U521" s="33">
        <v>517</v>
      </c>
      <c r="AE521" s="33">
        <v>689</v>
      </c>
      <c r="AI521" s="48">
        <v>0.39988392338943701</v>
      </c>
      <c r="AJ521" s="33"/>
      <c r="AK521" s="33"/>
      <c r="AL521" s="33"/>
      <c r="AM521" s="33"/>
      <c r="AN521" s="33"/>
      <c r="AX521" s="33"/>
      <c r="AY521" s="33"/>
      <c r="AZ521" s="33"/>
      <c r="BA521" s="33"/>
      <c r="BB521" s="33"/>
      <c r="BC521" s="33"/>
      <c r="BD521" s="33"/>
      <c r="BE521" s="33"/>
      <c r="BF521" s="33"/>
      <c r="BG521" s="33"/>
      <c r="BH521" s="33"/>
      <c r="BI521" s="33"/>
      <c r="BJ521" s="33">
        <v>106</v>
      </c>
      <c r="BR521" s="33"/>
      <c r="BX521" s="33"/>
      <c r="BY521" s="33"/>
      <c r="BZ521" s="33">
        <v>5458</v>
      </c>
      <c r="CA521" s="33">
        <v>50.9</v>
      </c>
      <c r="CB521" s="33"/>
      <c r="CC521" s="33"/>
    </row>
    <row r="522" spans="1:81" ht="15.6">
      <c r="B522" s="33" t="s">
        <v>459</v>
      </c>
      <c r="C522" s="33"/>
      <c r="D522" s="33"/>
      <c r="E522" s="33"/>
      <c r="F522" s="33"/>
      <c r="G522" s="33"/>
      <c r="H522" s="33"/>
      <c r="I522">
        <v>52.5</v>
      </c>
      <c r="J522" s="33">
        <v>281</v>
      </c>
      <c r="K522" s="33">
        <v>169</v>
      </c>
      <c r="L522" s="37">
        <v>0.60142348754448405</v>
      </c>
      <c r="M522" s="33"/>
      <c r="N522" s="34">
        <v>0.91056910569105698</v>
      </c>
      <c r="S522" s="33">
        <v>517</v>
      </c>
      <c r="T522" s="33"/>
      <c r="U522" s="33">
        <v>517</v>
      </c>
      <c r="AE522" s="33">
        <v>689</v>
      </c>
      <c r="AI522" s="48">
        <v>0.39988392338943701</v>
      </c>
      <c r="AJ522" s="33"/>
      <c r="AK522" s="33"/>
      <c r="AL522" s="33"/>
      <c r="AM522" s="33"/>
      <c r="AN522" s="33"/>
      <c r="AX522" s="33"/>
      <c r="AY522" s="33"/>
      <c r="AZ522" s="33"/>
      <c r="BA522" s="33"/>
      <c r="BB522" s="33"/>
      <c r="BC522" s="33"/>
      <c r="BD522" s="33"/>
      <c r="BE522" s="33"/>
      <c r="BF522" s="33"/>
      <c r="BG522" s="33"/>
      <c r="BH522" s="33"/>
      <c r="BI522" s="33"/>
      <c r="BJ522" s="33">
        <v>211</v>
      </c>
      <c r="BR522" s="33"/>
      <c r="BX522" s="33"/>
      <c r="BY522" s="33"/>
      <c r="BZ522" s="33">
        <v>4311</v>
      </c>
      <c r="CA522" s="33">
        <v>52.6</v>
      </c>
      <c r="CB522" s="33"/>
      <c r="CC522" s="33"/>
    </row>
    <row r="523" spans="1:81" ht="15.6">
      <c r="B523" s="33" t="s">
        <v>460</v>
      </c>
      <c r="C523" s="33"/>
      <c r="D523" s="33"/>
      <c r="E523" s="33"/>
      <c r="F523" s="33"/>
      <c r="G523" s="33"/>
      <c r="H523" s="33"/>
      <c r="I523">
        <v>52.5</v>
      </c>
      <c r="J523" s="33">
        <v>238</v>
      </c>
      <c r="K523" s="33">
        <v>143</v>
      </c>
      <c r="L523" s="37">
        <v>0.60084033613445398</v>
      </c>
      <c r="M523" s="33"/>
      <c r="N523" s="34">
        <v>1.6</v>
      </c>
      <c r="S523" s="33">
        <v>517</v>
      </c>
      <c r="T523" s="33"/>
      <c r="U523" s="33">
        <v>517</v>
      </c>
      <c r="AE523" s="33">
        <v>689</v>
      </c>
      <c r="AI523" s="48">
        <v>0.39988392338943701</v>
      </c>
      <c r="AJ523" s="33"/>
      <c r="AK523" s="33"/>
      <c r="AL523" s="33"/>
      <c r="AM523" s="33"/>
      <c r="AN523" s="33"/>
      <c r="AX523" s="33"/>
      <c r="AY523" s="33"/>
      <c r="AZ523" s="33"/>
      <c r="BA523" s="33"/>
      <c r="BB523" s="33"/>
      <c r="BC523" s="33"/>
      <c r="BD523" s="33"/>
      <c r="BE523" s="33"/>
      <c r="BF523" s="33"/>
      <c r="BG523" s="33"/>
      <c r="BH523" s="33"/>
      <c r="BI523" s="33"/>
      <c r="BJ523" s="33">
        <v>317</v>
      </c>
      <c r="BR523" s="33"/>
      <c r="BX523" s="33"/>
      <c r="BY523" s="33"/>
      <c r="BZ523" s="33">
        <v>3421</v>
      </c>
      <c r="CA523" s="33">
        <v>58.2</v>
      </c>
      <c r="CB523" s="33"/>
      <c r="CC523" s="33"/>
    </row>
    <row r="524" spans="1:81" ht="115.2">
      <c r="A524">
        <v>3</v>
      </c>
      <c r="B524" s="33" t="s">
        <v>370</v>
      </c>
      <c r="C524" s="33"/>
      <c r="D524" s="33"/>
      <c r="E524" s="33"/>
      <c r="F524" s="33"/>
      <c r="G524" s="33"/>
      <c r="H524" s="33"/>
      <c r="I524">
        <v>42.5</v>
      </c>
      <c r="J524" s="33">
        <v>350</v>
      </c>
      <c r="K524" s="33">
        <v>210</v>
      </c>
      <c r="L524" s="37">
        <v>0.6</v>
      </c>
      <c r="M524" s="33"/>
      <c r="N524" s="34">
        <v>1.16190476190476</v>
      </c>
      <c r="S524" s="33">
        <v>280</v>
      </c>
      <c r="T524" s="33"/>
      <c r="U524" s="33">
        <v>491</v>
      </c>
      <c r="AE524" s="33">
        <v>800</v>
      </c>
      <c r="AI524" s="48">
        <v>0.50922978994271195</v>
      </c>
      <c r="AJ524" s="33"/>
      <c r="AK524" s="33"/>
      <c r="AL524" s="33"/>
      <c r="AM524" s="33"/>
      <c r="AN524" s="33"/>
      <c r="AX524" s="33"/>
      <c r="AY524" s="33"/>
      <c r="AZ524" s="33"/>
      <c r="BA524" s="33"/>
      <c r="BB524" s="33"/>
      <c r="BC524" s="33"/>
      <c r="BD524" s="33">
        <v>96</v>
      </c>
      <c r="BE524" s="33"/>
      <c r="BF524" s="33"/>
      <c r="BG524" s="33"/>
      <c r="BH524" s="33"/>
      <c r="BI524" s="33">
        <v>2.8</v>
      </c>
      <c r="BJ524" s="33">
        <v>175</v>
      </c>
      <c r="BR524" s="33">
        <v>19</v>
      </c>
      <c r="BX524" s="33"/>
      <c r="BY524" s="33"/>
      <c r="BZ524" s="33">
        <v>6376</v>
      </c>
      <c r="CA524" s="33">
        <v>44.3</v>
      </c>
      <c r="CB524" s="33" t="s">
        <v>461</v>
      </c>
      <c r="CC524" s="33" t="s">
        <v>462</v>
      </c>
    </row>
    <row r="525" spans="1:81" ht="15.6">
      <c r="B525" s="33" t="s">
        <v>373</v>
      </c>
      <c r="C525" s="33"/>
      <c r="D525" s="33"/>
      <c r="E525" s="33"/>
      <c r="F525" s="33"/>
      <c r="G525" s="33"/>
      <c r="H525" s="33"/>
      <c r="I525">
        <v>42.5</v>
      </c>
      <c r="J525" s="33">
        <v>350</v>
      </c>
      <c r="K525" s="33">
        <v>175</v>
      </c>
      <c r="L525" s="37">
        <v>0.5</v>
      </c>
      <c r="M525" s="33"/>
      <c r="N525" s="34">
        <v>1.3714285714285701</v>
      </c>
      <c r="S525" s="33">
        <v>280</v>
      </c>
      <c r="T525" s="33"/>
      <c r="U525" s="33">
        <v>491</v>
      </c>
      <c r="AE525" s="33">
        <v>800</v>
      </c>
      <c r="AI525" s="48">
        <v>0.50922978994271195</v>
      </c>
      <c r="AJ525" s="33"/>
      <c r="AK525" s="33"/>
      <c r="AL525" s="33"/>
      <c r="AM525" s="33"/>
      <c r="AN525" s="33"/>
      <c r="AX525" s="33"/>
      <c r="AY525" s="33"/>
      <c r="AZ525" s="33"/>
      <c r="BA525" s="33"/>
      <c r="BB525" s="33"/>
      <c r="BC525" s="33"/>
      <c r="BD525" s="33">
        <v>96</v>
      </c>
      <c r="BE525" s="33"/>
      <c r="BF525" s="33"/>
      <c r="BG525" s="33"/>
      <c r="BH525" s="33"/>
      <c r="BI525" s="33">
        <v>2.8</v>
      </c>
      <c r="BJ525" s="33">
        <v>175</v>
      </c>
      <c r="BR525" s="33">
        <v>18</v>
      </c>
      <c r="BX525" s="33"/>
      <c r="BY525" s="33"/>
      <c r="BZ525" s="33">
        <v>4235</v>
      </c>
      <c r="CA525" s="33">
        <v>63.4</v>
      </c>
      <c r="CB525" s="33"/>
      <c r="CC525" s="33"/>
    </row>
    <row r="526" spans="1:81" ht="15.6">
      <c r="B526" s="33" t="s">
        <v>374</v>
      </c>
      <c r="C526" s="33"/>
      <c r="D526" s="33"/>
      <c r="E526" s="33"/>
      <c r="F526" s="33"/>
      <c r="G526" s="33"/>
      <c r="H526" s="33"/>
      <c r="I526">
        <v>42.5</v>
      </c>
      <c r="J526" s="33">
        <v>350</v>
      </c>
      <c r="K526" s="33">
        <v>157</v>
      </c>
      <c r="L526" s="37">
        <v>0.44857142857142901</v>
      </c>
      <c r="M526" s="33"/>
      <c r="N526" s="34">
        <v>2.4761904761904798</v>
      </c>
      <c r="S526" s="33">
        <v>280</v>
      </c>
      <c r="T526" s="33"/>
      <c r="U526" s="33">
        <v>491</v>
      </c>
      <c r="AE526" s="33">
        <v>800</v>
      </c>
      <c r="AI526" s="48">
        <v>0.50922978994271195</v>
      </c>
      <c r="AJ526" s="33"/>
      <c r="AK526" s="33"/>
      <c r="AL526" s="33"/>
      <c r="AM526" s="33"/>
      <c r="AN526" s="33"/>
      <c r="AX526" s="33"/>
      <c r="AY526" s="33"/>
      <c r="AZ526" s="33"/>
      <c r="BA526" s="33"/>
      <c r="BB526" s="33"/>
      <c r="BC526" s="33"/>
      <c r="BD526" s="33">
        <v>96</v>
      </c>
      <c r="BE526" s="33"/>
      <c r="BF526" s="33"/>
      <c r="BG526" s="33"/>
      <c r="BH526" s="33"/>
      <c r="BI526" s="33">
        <v>2.8</v>
      </c>
      <c r="BJ526" s="33">
        <v>175</v>
      </c>
      <c r="BR526" s="33">
        <v>17</v>
      </c>
      <c r="BX526" s="33"/>
      <c r="BY526" s="33"/>
      <c r="BZ526" s="33">
        <v>4195</v>
      </c>
      <c r="CA526" s="33">
        <v>60.2</v>
      </c>
      <c r="CB526" s="33"/>
      <c r="CC526" s="33"/>
    </row>
    <row r="527" spans="1:81" ht="15.6">
      <c r="B527" s="33" t="s">
        <v>375</v>
      </c>
      <c r="C527" s="33"/>
      <c r="D527" s="33"/>
      <c r="E527" s="33"/>
      <c r="F527" s="33"/>
      <c r="G527" s="33"/>
      <c r="H527" s="33"/>
      <c r="I527">
        <v>42.5</v>
      </c>
      <c r="J527" s="33">
        <v>333</v>
      </c>
      <c r="K527" s="33">
        <v>175</v>
      </c>
      <c r="L527" s="37">
        <v>0.525525525525526</v>
      </c>
      <c r="M527" s="33"/>
      <c r="N527" s="34">
        <v>1.52380952380952</v>
      </c>
      <c r="S527" s="33">
        <v>280</v>
      </c>
      <c r="T527" s="33"/>
      <c r="U527" s="33">
        <v>491</v>
      </c>
      <c r="AE527" s="33">
        <v>800</v>
      </c>
      <c r="AI527" s="48">
        <v>0.50922978994271195</v>
      </c>
      <c r="AJ527" s="33"/>
      <c r="AK527" s="33"/>
      <c r="AL527" s="33"/>
      <c r="AM527" s="33"/>
      <c r="AN527" s="33"/>
      <c r="AX527" s="33"/>
      <c r="AY527" s="33"/>
      <c r="AZ527" s="33"/>
      <c r="BA527" s="33"/>
      <c r="BB527" s="33"/>
      <c r="BC527" s="33"/>
      <c r="BD527" s="33">
        <v>96</v>
      </c>
      <c r="BE527" s="33"/>
      <c r="BF527" s="33"/>
      <c r="BG527" s="33"/>
      <c r="BH527" s="33"/>
      <c r="BI527" s="33">
        <v>2.8</v>
      </c>
      <c r="BJ527" s="33">
        <v>175</v>
      </c>
      <c r="BK527" s="33"/>
      <c r="BL527" s="33">
        <v>95</v>
      </c>
      <c r="BM527" s="33"/>
      <c r="BN527" s="33"/>
      <c r="BO527" s="33"/>
      <c r="BP527" s="33"/>
      <c r="BQ527" s="33">
        <v>17</v>
      </c>
      <c r="BR527" s="33">
        <v>16</v>
      </c>
      <c r="BX527" s="33"/>
      <c r="BY527" s="33"/>
      <c r="BZ527" s="33">
        <v>1862</v>
      </c>
      <c r="CA527" s="33">
        <v>70.099999999999994</v>
      </c>
      <c r="CB527" s="33"/>
      <c r="CC527" s="33"/>
    </row>
    <row r="528" spans="1:81" ht="15.6">
      <c r="B528" s="33" t="s">
        <v>376</v>
      </c>
      <c r="C528" s="33"/>
      <c r="D528" s="33"/>
      <c r="E528" s="33"/>
      <c r="F528" s="33"/>
      <c r="G528" s="33"/>
      <c r="H528" s="33"/>
      <c r="I528">
        <v>42.5</v>
      </c>
      <c r="J528" s="33">
        <v>313</v>
      </c>
      <c r="K528" s="33">
        <v>175</v>
      </c>
      <c r="L528" s="37">
        <v>0.55910543130990398</v>
      </c>
      <c r="M528" s="33"/>
      <c r="N528" s="34">
        <v>1.52380952380952</v>
      </c>
      <c r="S528" s="33">
        <v>280</v>
      </c>
      <c r="T528" s="33"/>
      <c r="U528" s="33">
        <v>491</v>
      </c>
      <c r="AE528" s="33">
        <v>800</v>
      </c>
      <c r="AI528" s="48">
        <v>0.50922978994271195</v>
      </c>
      <c r="AJ528" s="33"/>
      <c r="AK528" s="33"/>
      <c r="AL528" s="33"/>
      <c r="AM528" s="33"/>
      <c r="AN528" s="33"/>
      <c r="AX528" s="33"/>
      <c r="AY528" s="33"/>
      <c r="AZ528" s="33"/>
      <c r="BA528" s="33"/>
      <c r="BB528" s="33"/>
      <c r="BC528" s="33"/>
      <c r="BD528" s="33">
        <v>96</v>
      </c>
      <c r="BE528" s="33"/>
      <c r="BF528" s="33"/>
      <c r="BG528" s="33"/>
      <c r="BH528" s="33"/>
      <c r="BI528" s="33">
        <v>2.8</v>
      </c>
      <c r="BJ528" s="33">
        <v>175</v>
      </c>
      <c r="BK528" s="33"/>
      <c r="BL528" s="33">
        <v>95</v>
      </c>
      <c r="BM528" s="33"/>
      <c r="BN528" s="33"/>
      <c r="BO528" s="33"/>
      <c r="BP528" s="33"/>
      <c r="BQ528" s="33">
        <v>37</v>
      </c>
      <c r="BR528" s="33">
        <v>14.5</v>
      </c>
      <c r="BX528" s="33"/>
      <c r="BY528" s="33"/>
      <c r="BZ528" s="33">
        <v>897</v>
      </c>
      <c r="CA528" s="33">
        <v>75.400000000000006</v>
      </c>
      <c r="CB528" s="33"/>
      <c r="CC528" s="33"/>
    </row>
    <row r="529" spans="1:81" ht="15.6">
      <c r="B529" s="33" t="s">
        <v>377</v>
      </c>
      <c r="C529" s="33"/>
      <c r="D529" s="33"/>
      <c r="E529" s="33"/>
      <c r="F529" s="33"/>
      <c r="G529" s="33"/>
      <c r="H529" s="33"/>
      <c r="I529">
        <v>42.5</v>
      </c>
      <c r="J529" s="33">
        <v>301</v>
      </c>
      <c r="K529" s="33">
        <v>175</v>
      </c>
      <c r="L529" s="37">
        <v>0.581395348837209</v>
      </c>
      <c r="M529" s="33"/>
      <c r="N529" s="34">
        <v>1.77142857142857</v>
      </c>
      <c r="S529" s="33">
        <v>280</v>
      </c>
      <c r="T529" s="33"/>
      <c r="U529" s="33">
        <v>491</v>
      </c>
      <c r="AE529" s="33">
        <v>800</v>
      </c>
      <c r="AI529" s="48">
        <v>0.50922978994271195</v>
      </c>
      <c r="AJ529" s="33"/>
      <c r="AK529" s="33"/>
      <c r="AL529" s="33"/>
      <c r="AM529" s="33"/>
      <c r="AN529" s="33"/>
      <c r="AX529" s="33"/>
      <c r="AY529" s="33"/>
      <c r="AZ529" s="33"/>
      <c r="BA529" s="33"/>
      <c r="BB529" s="33"/>
      <c r="BC529" s="33"/>
      <c r="BD529" s="33">
        <v>96</v>
      </c>
      <c r="BE529" s="33"/>
      <c r="BF529" s="33"/>
      <c r="BG529" s="33"/>
      <c r="BH529" s="33"/>
      <c r="BI529" s="33">
        <v>2.8</v>
      </c>
      <c r="BJ529" s="33">
        <v>175</v>
      </c>
      <c r="BK529" s="33"/>
      <c r="BL529" s="33">
        <v>95</v>
      </c>
      <c r="BM529" s="33"/>
      <c r="BN529" s="33"/>
      <c r="BO529" s="33"/>
      <c r="BP529" s="33"/>
      <c r="BQ529" s="33">
        <v>49</v>
      </c>
      <c r="BR529" s="33">
        <v>13.5</v>
      </c>
      <c r="BX529" s="33"/>
      <c r="BY529" s="33"/>
      <c r="BZ529" s="33">
        <v>710</v>
      </c>
      <c r="CA529" s="33">
        <v>78.2</v>
      </c>
      <c r="CB529" s="33"/>
      <c r="CC529" s="33"/>
    </row>
    <row r="530" spans="1:81" ht="15.6">
      <c r="B530" s="33" t="s">
        <v>463</v>
      </c>
      <c r="C530" s="33"/>
      <c r="D530" s="33"/>
      <c r="E530" s="33"/>
      <c r="F530" s="33"/>
      <c r="G530" s="33"/>
      <c r="H530" s="33"/>
      <c r="I530">
        <v>42.5</v>
      </c>
      <c r="J530" s="33">
        <v>400</v>
      </c>
      <c r="K530" s="33">
        <v>200</v>
      </c>
      <c r="L530" s="37">
        <v>0.5</v>
      </c>
      <c r="M530" s="33"/>
      <c r="N530" s="34">
        <v>0</v>
      </c>
      <c r="S530" s="33">
        <v>560</v>
      </c>
      <c r="T530" s="33"/>
      <c r="U530" s="33">
        <v>110</v>
      </c>
      <c r="AE530" s="33">
        <v>955</v>
      </c>
      <c r="AI530" s="48">
        <v>0.58769230769230796</v>
      </c>
      <c r="AJ530" s="33"/>
      <c r="AK530" s="33"/>
      <c r="AL530" s="33"/>
      <c r="AM530" s="33"/>
      <c r="AN530" s="33"/>
      <c r="AX530" s="33"/>
      <c r="AY530" s="33"/>
      <c r="AZ530" s="33"/>
      <c r="BA530" s="33"/>
      <c r="BB530" s="33"/>
      <c r="BC530" s="33"/>
      <c r="BD530" s="33"/>
      <c r="BE530" s="33"/>
      <c r="BF530" s="33"/>
      <c r="BG530" s="33"/>
      <c r="BH530" s="33"/>
      <c r="BI530" s="33"/>
      <c r="BJ530" s="33">
        <v>0</v>
      </c>
      <c r="BK530" s="33"/>
      <c r="BL530" s="33"/>
      <c r="BM530" s="33"/>
      <c r="BN530" s="33"/>
      <c r="BO530" s="33"/>
      <c r="BP530" s="33"/>
      <c r="BQ530" s="33">
        <v>0</v>
      </c>
      <c r="BR530" s="33">
        <v>20.5</v>
      </c>
      <c r="BX530" s="33"/>
      <c r="BY530" s="33"/>
      <c r="BZ530" s="33">
        <v>4932</v>
      </c>
      <c r="CA530" s="33">
        <v>56.1</v>
      </c>
      <c r="CB530" s="33"/>
      <c r="CC530" s="33"/>
    </row>
    <row r="531" spans="1:81" ht="15.6">
      <c r="B531" s="33" t="s">
        <v>464</v>
      </c>
      <c r="C531" s="33"/>
      <c r="D531" s="33"/>
      <c r="E531" s="33"/>
      <c r="F531" s="33"/>
      <c r="G531" s="33"/>
      <c r="H531" s="33"/>
      <c r="I531">
        <v>42.5</v>
      </c>
      <c r="J531" s="33">
        <v>400</v>
      </c>
      <c r="K531" s="33">
        <v>200</v>
      </c>
      <c r="L531" s="37">
        <v>0.5</v>
      </c>
      <c r="M531" s="33"/>
      <c r="N531" s="34">
        <v>1.6</v>
      </c>
      <c r="S531" s="33">
        <v>560</v>
      </c>
      <c r="T531" s="33"/>
      <c r="U531" s="33">
        <v>110</v>
      </c>
      <c r="AE531" s="33">
        <v>955</v>
      </c>
      <c r="AI531" s="48">
        <v>0.58769230769230796</v>
      </c>
      <c r="AJ531" s="33"/>
      <c r="AK531" s="33"/>
      <c r="AL531" s="33"/>
      <c r="AM531" s="33"/>
      <c r="AN531" s="33"/>
      <c r="AX531" s="33"/>
      <c r="AY531" s="33"/>
      <c r="AZ531" s="33"/>
      <c r="BA531" s="33"/>
      <c r="BB531" s="33"/>
      <c r="BC531" s="33"/>
      <c r="BD531" s="33"/>
      <c r="BE531" s="33"/>
      <c r="BF531" s="33"/>
      <c r="BG531" s="33"/>
      <c r="BH531" s="33"/>
      <c r="BI531" s="33"/>
      <c r="BJ531" s="33">
        <v>0</v>
      </c>
      <c r="BK531" s="33"/>
      <c r="BL531" s="33"/>
      <c r="BM531" s="33"/>
      <c r="BN531" s="33"/>
      <c r="BO531" s="33"/>
      <c r="BP531" s="33"/>
      <c r="BQ531" s="33">
        <v>0</v>
      </c>
      <c r="BR531" s="33">
        <v>20</v>
      </c>
      <c r="BX531" s="33"/>
      <c r="BY531" s="33"/>
      <c r="BZ531" s="33">
        <v>5181</v>
      </c>
      <c r="CA531" s="33">
        <v>64.400000000000006</v>
      </c>
      <c r="CB531" s="33"/>
      <c r="CC531" s="33"/>
    </row>
    <row r="532" spans="1:81" ht="15.6">
      <c r="B532" s="33" t="s">
        <v>370</v>
      </c>
      <c r="C532" s="33"/>
      <c r="D532" s="33"/>
      <c r="E532" s="33"/>
      <c r="F532" s="33"/>
      <c r="G532" s="33"/>
      <c r="H532" s="33"/>
      <c r="I532">
        <v>42.5</v>
      </c>
      <c r="J532" s="33">
        <v>350</v>
      </c>
      <c r="K532" s="33">
        <v>210</v>
      </c>
      <c r="L532" s="37">
        <v>0.6</v>
      </c>
      <c r="M532" s="33"/>
      <c r="N532" s="34">
        <v>0.64761904761904798</v>
      </c>
      <c r="S532" s="33">
        <v>150</v>
      </c>
      <c r="T532" s="33"/>
      <c r="U532" s="33">
        <v>350</v>
      </c>
      <c r="AE532" s="33">
        <v>1050</v>
      </c>
      <c r="AI532" s="48">
        <v>0.67741935483870996</v>
      </c>
      <c r="AJ532" s="33"/>
      <c r="AK532" s="33"/>
      <c r="AL532" s="33"/>
      <c r="AM532" s="33"/>
      <c r="AN532" s="33"/>
      <c r="AX532" s="33"/>
      <c r="AY532" s="33"/>
      <c r="AZ532" s="33"/>
      <c r="BA532" s="33"/>
      <c r="BB532" s="33"/>
      <c r="BC532" s="33"/>
      <c r="BD532" s="33">
        <v>97.6</v>
      </c>
      <c r="BE532" s="33"/>
      <c r="BF532" s="33"/>
      <c r="BG532" s="33"/>
      <c r="BH532" s="33"/>
      <c r="BI532" s="33">
        <v>2.7</v>
      </c>
      <c r="BJ532" s="33">
        <v>175</v>
      </c>
      <c r="BK532" s="33"/>
      <c r="BL532" s="33"/>
      <c r="BM532" s="33"/>
      <c r="BN532" s="33"/>
      <c r="BO532" s="33"/>
      <c r="BP532" s="33"/>
      <c r="BQ532" s="33">
        <v>0</v>
      </c>
      <c r="BR532" s="33">
        <v>18.5</v>
      </c>
      <c r="BX532" s="33">
        <v>29.86</v>
      </c>
      <c r="BY532" s="33"/>
      <c r="BZ532" s="33"/>
      <c r="CA532" s="33">
        <v>66</v>
      </c>
      <c r="CB532" s="33"/>
      <c r="CC532" s="33"/>
    </row>
    <row r="533" spans="1:81" ht="15.6">
      <c r="B533" s="33" t="s">
        <v>373</v>
      </c>
      <c r="C533" s="33"/>
      <c r="D533" s="33"/>
      <c r="E533" s="33"/>
      <c r="F533" s="33"/>
      <c r="G533" s="33"/>
      <c r="H533" s="33"/>
      <c r="I533">
        <v>42.5</v>
      </c>
      <c r="J533" s="33">
        <v>350</v>
      </c>
      <c r="K533" s="33">
        <v>175</v>
      </c>
      <c r="L533" s="37">
        <v>0.5</v>
      </c>
      <c r="M533" s="33"/>
      <c r="N533" s="34">
        <v>1.16190476190476</v>
      </c>
      <c r="S533" s="33">
        <v>150</v>
      </c>
      <c r="T533" s="33"/>
      <c r="U533" s="33">
        <v>350</v>
      </c>
      <c r="AE533" s="33">
        <v>1050</v>
      </c>
      <c r="AI533" s="48">
        <v>0.67741935483870996</v>
      </c>
      <c r="AJ533" s="33"/>
      <c r="AK533" s="33"/>
      <c r="AL533" s="33"/>
      <c r="AM533" s="33"/>
      <c r="AN533" s="33"/>
      <c r="AX533" s="33"/>
      <c r="AY533" s="33"/>
      <c r="AZ533" s="33"/>
      <c r="BA533" s="33"/>
      <c r="BB533" s="33"/>
      <c r="BC533" s="33"/>
      <c r="BD533" s="33">
        <v>97.6</v>
      </c>
      <c r="BE533" s="33"/>
      <c r="BF533" s="33"/>
      <c r="BG533" s="33"/>
      <c r="BH533" s="33"/>
      <c r="BI533" s="33">
        <v>2.7</v>
      </c>
      <c r="BJ533" s="33">
        <v>175</v>
      </c>
      <c r="BK533" s="33"/>
      <c r="BL533" s="33"/>
      <c r="BM533" s="33"/>
      <c r="BN533" s="33"/>
      <c r="BO533" s="33"/>
      <c r="BP533" s="33"/>
      <c r="BQ533" s="33">
        <v>0</v>
      </c>
      <c r="BR533" s="33">
        <v>15.5</v>
      </c>
      <c r="BX533" s="33">
        <v>19.22</v>
      </c>
      <c r="BY533" s="33"/>
      <c r="BZ533" s="33"/>
      <c r="CA533" s="33">
        <v>76.5</v>
      </c>
      <c r="CB533" s="33"/>
      <c r="CC533" s="33"/>
    </row>
    <row r="534" spans="1:81" ht="15.6">
      <c r="B534" s="33" t="s">
        <v>374</v>
      </c>
      <c r="C534" s="33"/>
      <c r="D534" s="33"/>
      <c r="E534" s="33"/>
      <c r="F534" s="33"/>
      <c r="G534" s="33"/>
      <c r="H534" s="33"/>
      <c r="I534">
        <v>42.5</v>
      </c>
      <c r="J534" s="33">
        <v>350</v>
      </c>
      <c r="K534" s="33">
        <v>157</v>
      </c>
      <c r="L534" s="37">
        <v>0.44857142857142901</v>
      </c>
      <c r="M534" s="33"/>
      <c r="N534" s="34">
        <v>2.05714285714286</v>
      </c>
      <c r="S534" s="33">
        <v>150</v>
      </c>
      <c r="T534" s="33"/>
      <c r="U534" s="33">
        <v>350</v>
      </c>
      <c r="AE534" s="33">
        <v>1050</v>
      </c>
      <c r="AI534" s="48">
        <v>0.67741935483870996</v>
      </c>
      <c r="AJ534" s="33"/>
      <c r="AK534" s="33"/>
      <c r="AL534" s="33"/>
      <c r="AM534" s="33"/>
      <c r="AN534" s="33"/>
      <c r="AX534" s="33"/>
      <c r="AY534" s="33"/>
      <c r="AZ534" s="33"/>
      <c r="BA534" s="33"/>
      <c r="BB534" s="33"/>
      <c r="BC534" s="33"/>
      <c r="BD534" s="33">
        <v>97.6</v>
      </c>
      <c r="BE534" s="33"/>
      <c r="BF534" s="33"/>
      <c r="BG534" s="33"/>
      <c r="BH534" s="33"/>
      <c r="BI534" s="33">
        <v>2.7</v>
      </c>
      <c r="BJ534" s="33">
        <v>175</v>
      </c>
      <c r="BK534" s="33"/>
      <c r="BL534" s="33"/>
      <c r="BM534" s="33"/>
      <c r="BN534" s="33"/>
      <c r="BO534" s="33"/>
      <c r="BP534" s="33"/>
      <c r="BQ534" s="33">
        <v>0</v>
      </c>
      <c r="BR534" s="33">
        <v>13.5</v>
      </c>
      <c r="BX534" s="33">
        <v>18.23</v>
      </c>
      <c r="BY534" s="33"/>
      <c r="BZ534" s="33"/>
      <c r="CA534" s="33">
        <v>70.3</v>
      </c>
      <c r="CB534" s="33"/>
      <c r="CC534" s="33"/>
    </row>
    <row r="535" spans="1:81" ht="15.6">
      <c r="B535" s="33" t="s">
        <v>375</v>
      </c>
      <c r="C535" s="33"/>
      <c r="D535" s="33"/>
      <c r="E535" s="33"/>
      <c r="F535" s="33"/>
      <c r="G535" s="33"/>
      <c r="H535" s="33"/>
      <c r="I535">
        <v>42.5</v>
      </c>
      <c r="J535" s="33">
        <v>333</v>
      </c>
      <c r="K535" s="33">
        <v>175</v>
      </c>
      <c r="L535" s="37">
        <v>0.525525525525526</v>
      </c>
      <c r="M535" s="33"/>
      <c r="N535" s="34">
        <v>0.85714285714285698</v>
      </c>
      <c r="S535" s="33">
        <v>150</v>
      </c>
      <c r="T535" s="33"/>
      <c r="U535" s="33">
        <v>350</v>
      </c>
      <c r="AE535" s="33">
        <v>1050</v>
      </c>
      <c r="AI535" s="48">
        <v>0.67741935483870996</v>
      </c>
      <c r="AJ535" s="33"/>
      <c r="AK535" s="33"/>
      <c r="AL535" s="33"/>
      <c r="AM535" s="33"/>
      <c r="AN535" s="33"/>
      <c r="AX535" s="33"/>
      <c r="AY535" s="33"/>
      <c r="AZ535" s="33"/>
      <c r="BA535" s="33"/>
      <c r="BB535" s="33"/>
      <c r="BC535" s="33"/>
      <c r="BD535" s="33">
        <v>97.6</v>
      </c>
      <c r="BE535" s="33"/>
      <c r="BF535" s="33"/>
      <c r="BG535" s="33"/>
      <c r="BH535" s="33"/>
      <c r="BI535" s="33">
        <v>2.7</v>
      </c>
      <c r="BJ535" s="33">
        <v>175</v>
      </c>
      <c r="BK535" s="33"/>
      <c r="BL535" s="33">
        <v>96</v>
      </c>
      <c r="BM535" s="33"/>
      <c r="BN535" s="33"/>
      <c r="BO535" s="33"/>
      <c r="BP535" s="33"/>
      <c r="BQ535" s="33">
        <v>17</v>
      </c>
      <c r="BR535" s="33">
        <v>16</v>
      </c>
      <c r="BX535" s="33">
        <v>11.92</v>
      </c>
      <c r="BY535" s="33"/>
      <c r="BZ535" s="33"/>
      <c r="CA535" s="33">
        <v>74.099999999999994</v>
      </c>
      <c r="CB535" s="33"/>
      <c r="CC535" s="33"/>
    </row>
    <row r="536" spans="1:81" ht="15.6">
      <c r="B536" s="33" t="s">
        <v>376</v>
      </c>
      <c r="C536" s="33"/>
      <c r="D536" s="33"/>
      <c r="E536" s="33"/>
      <c r="F536" s="33"/>
      <c r="G536" s="33"/>
      <c r="H536" s="33"/>
      <c r="I536">
        <v>42.5</v>
      </c>
      <c r="J536" s="33">
        <v>313</v>
      </c>
      <c r="K536" s="33">
        <v>175</v>
      </c>
      <c r="L536" s="37">
        <v>0.55910543130990398</v>
      </c>
      <c r="M536" s="33"/>
      <c r="N536" s="34">
        <v>1.2952380952381</v>
      </c>
      <c r="S536" s="33">
        <v>150</v>
      </c>
      <c r="T536" s="33"/>
      <c r="U536" s="33">
        <v>350</v>
      </c>
      <c r="AE536" s="33">
        <v>1050</v>
      </c>
      <c r="AI536" s="48">
        <v>0.67741935483870996</v>
      </c>
      <c r="AJ536" s="33"/>
      <c r="AK536" s="33"/>
      <c r="AL536" s="33"/>
      <c r="AM536" s="33"/>
      <c r="AN536" s="33"/>
      <c r="AX536" s="33"/>
      <c r="AY536" s="33"/>
      <c r="AZ536" s="33"/>
      <c r="BA536" s="33"/>
      <c r="BB536" s="33"/>
      <c r="BC536" s="33"/>
      <c r="BD536" s="33">
        <v>97.6</v>
      </c>
      <c r="BE536" s="33"/>
      <c r="BF536" s="33"/>
      <c r="BG536" s="33"/>
      <c r="BH536" s="33"/>
      <c r="BI536" s="33">
        <v>2.7</v>
      </c>
      <c r="BJ536" s="33">
        <v>175</v>
      </c>
      <c r="BK536" s="33"/>
      <c r="BL536" s="33">
        <v>96</v>
      </c>
      <c r="BM536" s="33"/>
      <c r="BN536" s="33"/>
      <c r="BO536" s="33"/>
      <c r="BP536" s="33"/>
      <c r="BQ536" s="33">
        <v>37</v>
      </c>
      <c r="BR536" s="33">
        <v>17</v>
      </c>
      <c r="BX536" s="33">
        <v>7.33</v>
      </c>
      <c r="BY536" s="33"/>
      <c r="BZ536" s="33"/>
      <c r="CA536" s="33">
        <v>75.3</v>
      </c>
      <c r="CB536" s="33"/>
      <c r="CC536" s="33"/>
    </row>
    <row r="537" spans="1:81" ht="15.6">
      <c r="B537" s="33" t="s">
        <v>377</v>
      </c>
      <c r="C537" s="33"/>
      <c r="D537" s="33"/>
      <c r="E537" s="33"/>
      <c r="F537" s="33"/>
      <c r="G537" s="33"/>
      <c r="H537" s="33"/>
      <c r="I537">
        <v>42.5</v>
      </c>
      <c r="J537" s="33">
        <v>301</v>
      </c>
      <c r="K537" s="33">
        <v>175</v>
      </c>
      <c r="L537" s="37">
        <v>0.581395348837209</v>
      </c>
      <c r="M537" s="33"/>
      <c r="N537" s="34">
        <v>1.39047619047619</v>
      </c>
      <c r="S537" s="33">
        <v>150</v>
      </c>
      <c r="T537" s="33"/>
      <c r="U537" s="33">
        <v>350</v>
      </c>
      <c r="AE537" s="33">
        <v>1050</v>
      </c>
      <c r="AI537" s="48">
        <v>0.67741935483870996</v>
      </c>
      <c r="AJ537" s="33"/>
      <c r="AK537" s="33"/>
      <c r="AL537" s="33"/>
      <c r="AM537" s="33"/>
      <c r="AN537" s="33"/>
      <c r="AX537" s="33"/>
      <c r="AY537" s="33"/>
      <c r="AZ537" s="33"/>
      <c r="BA537" s="33"/>
      <c r="BB537" s="33"/>
      <c r="BC537" s="33"/>
      <c r="BD537" s="33">
        <v>97.6</v>
      </c>
      <c r="BE537" s="33"/>
      <c r="BF537" s="33"/>
      <c r="BG537" s="33"/>
      <c r="BH537" s="33"/>
      <c r="BI537" s="33">
        <v>2.7</v>
      </c>
      <c r="BJ537" s="33">
        <v>175</v>
      </c>
      <c r="BK537" s="33"/>
      <c r="BL537" s="33">
        <v>96</v>
      </c>
      <c r="BM537" s="33"/>
      <c r="BN537" s="33"/>
      <c r="BO537" s="33"/>
      <c r="BP537" s="33"/>
      <c r="BQ537" s="33">
        <v>49</v>
      </c>
      <c r="BR537" s="33">
        <v>12.5</v>
      </c>
      <c r="BX537" s="33">
        <v>5.18</v>
      </c>
      <c r="BY537" s="33"/>
      <c r="BZ537" s="33"/>
      <c r="CA537" s="33">
        <v>75.3</v>
      </c>
      <c r="CB537" s="33"/>
      <c r="CC537" s="33"/>
    </row>
    <row r="538" spans="1:81" ht="15.6">
      <c r="B538" s="33" t="s">
        <v>463</v>
      </c>
      <c r="C538" s="33"/>
      <c r="D538" s="33"/>
      <c r="E538" s="33"/>
      <c r="F538" s="33"/>
      <c r="G538" s="33"/>
      <c r="H538" s="33"/>
      <c r="I538">
        <v>42.5</v>
      </c>
      <c r="J538" s="33">
        <v>360</v>
      </c>
      <c r="K538" s="33">
        <v>200</v>
      </c>
      <c r="L538" s="37">
        <v>0.55555555555555602</v>
      </c>
      <c r="M538" s="33"/>
      <c r="N538" s="34">
        <v>0</v>
      </c>
      <c r="S538" s="33">
        <v>225</v>
      </c>
      <c r="T538" s="33"/>
      <c r="U538" s="33">
        <v>495</v>
      </c>
      <c r="AE538" s="33">
        <v>1080</v>
      </c>
      <c r="AI538" s="48">
        <v>0.6</v>
      </c>
      <c r="AJ538" s="33"/>
      <c r="AK538" s="33"/>
      <c r="AL538" s="33"/>
      <c r="AM538" s="33"/>
      <c r="AN538" s="33"/>
      <c r="AX538" s="33"/>
      <c r="AY538" s="33"/>
      <c r="AZ538" s="33"/>
      <c r="BA538" s="33"/>
      <c r="BB538" s="33"/>
      <c r="BC538" s="33"/>
      <c r="BD538" s="33"/>
      <c r="BE538" s="33"/>
      <c r="BF538" s="33"/>
      <c r="BG538" s="33"/>
      <c r="BH538" s="33"/>
      <c r="BI538" s="33"/>
      <c r="BJ538" s="33">
        <v>0</v>
      </c>
      <c r="BK538" s="33"/>
      <c r="BL538" s="33"/>
      <c r="BM538" s="33"/>
      <c r="BN538" s="33"/>
      <c r="BO538" s="33"/>
      <c r="BP538" s="33"/>
      <c r="BQ538" s="33">
        <v>0</v>
      </c>
      <c r="BR538" s="33">
        <v>17</v>
      </c>
      <c r="BX538" s="33">
        <v>15.76</v>
      </c>
      <c r="BY538" s="33"/>
      <c r="BZ538" s="33"/>
      <c r="CA538" s="33">
        <v>54.1</v>
      </c>
      <c r="CB538" s="33"/>
      <c r="CC538" s="33"/>
    </row>
    <row r="539" spans="1:81" ht="15.6">
      <c r="B539" s="33" t="s">
        <v>464</v>
      </c>
      <c r="C539" s="33"/>
      <c r="D539" s="33"/>
      <c r="E539" s="33"/>
      <c r="F539" s="33"/>
      <c r="G539" s="33"/>
      <c r="H539" s="33"/>
      <c r="I539">
        <v>42.5</v>
      </c>
      <c r="J539" s="33">
        <v>360</v>
      </c>
      <c r="K539" s="33">
        <v>200</v>
      </c>
      <c r="L539" s="37">
        <v>0.55555555555555602</v>
      </c>
      <c r="M539" s="33"/>
      <c r="N539" s="34">
        <v>0.61111111111111105</v>
      </c>
      <c r="S539" s="33">
        <v>225</v>
      </c>
      <c r="T539" s="33"/>
      <c r="U539" s="33">
        <v>495</v>
      </c>
      <c r="AE539" s="33">
        <v>1080</v>
      </c>
      <c r="AI539" s="48">
        <v>0.6</v>
      </c>
      <c r="AJ539" s="33"/>
      <c r="AK539" s="33"/>
      <c r="AL539" s="33"/>
      <c r="AM539" s="33"/>
      <c r="AN539" s="33"/>
      <c r="AX539" s="33"/>
      <c r="AY539" s="33"/>
      <c r="AZ539" s="33"/>
      <c r="BA539" s="33"/>
      <c r="BB539" s="33"/>
      <c r="BC539" s="33"/>
      <c r="BD539" s="33"/>
      <c r="BE539" s="33"/>
      <c r="BF539" s="33"/>
      <c r="BG539" s="33"/>
      <c r="BH539" s="33"/>
      <c r="BI539" s="33"/>
      <c r="BJ539" s="33">
        <v>0</v>
      </c>
      <c r="BK539" s="33"/>
      <c r="BL539" s="33"/>
      <c r="BM539" s="33"/>
      <c r="BN539" s="33"/>
      <c r="BO539" s="33"/>
      <c r="BP539" s="33"/>
      <c r="BQ539" s="33">
        <v>0</v>
      </c>
      <c r="BR539" s="33">
        <v>17.5</v>
      </c>
      <c r="BX539" s="33">
        <v>16.52</v>
      </c>
      <c r="BY539" s="33"/>
      <c r="BZ539" s="33"/>
      <c r="CA539" s="33">
        <v>62.6</v>
      </c>
      <c r="CB539" s="33"/>
      <c r="CC539" s="33"/>
    </row>
    <row r="540" spans="1:81" ht="43.2">
      <c r="A540">
        <v>4</v>
      </c>
      <c r="B540" s="31" t="s">
        <v>168</v>
      </c>
      <c r="C540" s="31">
        <v>62.28</v>
      </c>
      <c r="D540" s="31">
        <v>21.08</v>
      </c>
      <c r="E540" s="31">
        <v>5.47</v>
      </c>
      <c r="F540" s="31">
        <v>1.73</v>
      </c>
      <c r="G540" s="31">
        <v>3.96</v>
      </c>
      <c r="H540" s="31"/>
      <c r="I540">
        <v>42.5</v>
      </c>
      <c r="J540" s="31">
        <v>450</v>
      </c>
      <c r="K540" s="31">
        <v>157.5</v>
      </c>
      <c r="L540" s="36">
        <v>0.35</v>
      </c>
      <c r="M540" s="31"/>
      <c r="N540" s="38">
        <v>0.6</v>
      </c>
      <c r="Y540" s="31">
        <v>1105.5</v>
      </c>
      <c r="AD540" s="31">
        <v>2.82</v>
      </c>
      <c r="AE540" s="31">
        <v>737</v>
      </c>
      <c r="AI540" s="44">
        <v>0.4</v>
      </c>
      <c r="AJ540" s="31"/>
      <c r="AK540" s="31"/>
      <c r="AL540" s="31"/>
      <c r="AM540" s="31"/>
      <c r="AN540" s="31"/>
      <c r="BK540" s="31"/>
      <c r="BL540" s="31"/>
      <c r="BM540" s="31"/>
      <c r="BN540" s="31"/>
      <c r="BO540" s="31"/>
      <c r="BP540" s="31"/>
      <c r="BQ540" s="31"/>
      <c r="BR540" s="31"/>
      <c r="BX540" s="31">
        <v>0.24199999999999999</v>
      </c>
      <c r="BY540" s="31"/>
      <c r="BZ540" s="31"/>
      <c r="CA540" s="31">
        <v>44.2</v>
      </c>
      <c r="CB540" s="31" t="s">
        <v>465</v>
      </c>
      <c r="CC540" s="31" t="s">
        <v>466</v>
      </c>
    </row>
    <row r="541" spans="1:81" ht="15.6">
      <c r="B541" s="31" t="s">
        <v>290</v>
      </c>
      <c r="C541" s="31">
        <v>62.28</v>
      </c>
      <c r="D541" s="31">
        <v>21.08</v>
      </c>
      <c r="E541" s="31">
        <v>5.47</v>
      </c>
      <c r="F541" s="31">
        <v>1.73</v>
      </c>
      <c r="G541" s="31">
        <v>3.96</v>
      </c>
      <c r="H541" s="31"/>
      <c r="I541">
        <v>42.5</v>
      </c>
      <c r="J541" s="31">
        <v>427.5</v>
      </c>
      <c r="K541" s="31">
        <v>157.5</v>
      </c>
      <c r="L541" s="36">
        <v>0.36842105263157898</v>
      </c>
      <c r="M541" s="31"/>
      <c r="N541" s="38">
        <v>0.71111111111111103</v>
      </c>
      <c r="Y541" s="31">
        <v>1105.5</v>
      </c>
      <c r="AD541" s="31">
        <v>2.82</v>
      </c>
      <c r="AE541" s="31">
        <v>737</v>
      </c>
      <c r="AI541" s="44">
        <v>0.4</v>
      </c>
      <c r="AJ541" s="31"/>
      <c r="AK541" s="31"/>
      <c r="AL541" s="31"/>
      <c r="AM541" s="31"/>
      <c r="AN541" s="31"/>
      <c r="BK541" s="31">
        <v>0.2</v>
      </c>
      <c r="BL541" s="31">
        <v>93.7</v>
      </c>
      <c r="BM541" s="31">
        <v>0.3</v>
      </c>
      <c r="BN541" s="31">
        <v>0.2</v>
      </c>
      <c r="BO541" s="31">
        <v>0.8</v>
      </c>
      <c r="BP541" s="31">
        <v>15</v>
      </c>
      <c r="BQ541" s="31">
        <v>22.5</v>
      </c>
      <c r="BR541" s="31"/>
      <c r="BX541" s="31">
        <v>0.13200000000000001</v>
      </c>
      <c r="BY541" s="31"/>
      <c r="BZ541" s="31"/>
      <c r="CA541" s="31">
        <v>54</v>
      </c>
      <c r="CB541" s="31"/>
      <c r="CC541" s="31"/>
    </row>
    <row r="542" spans="1:81" ht="15.6">
      <c r="B542" s="31" t="s">
        <v>341</v>
      </c>
      <c r="C542" s="31">
        <v>62.28</v>
      </c>
      <c r="D542" s="31">
        <v>21.08</v>
      </c>
      <c r="E542" s="31">
        <v>5.47</v>
      </c>
      <c r="F542" s="31">
        <v>1.73</v>
      </c>
      <c r="G542" s="31">
        <v>3.96</v>
      </c>
      <c r="H542" s="31"/>
      <c r="I542">
        <v>42.5</v>
      </c>
      <c r="J542" s="31">
        <v>405</v>
      </c>
      <c r="K542" s="31">
        <v>157.5</v>
      </c>
      <c r="L542" s="36">
        <v>0.38888888888888901</v>
      </c>
      <c r="M542" s="31"/>
      <c r="N542" s="38">
        <v>0.73333333333333295</v>
      </c>
      <c r="Y542" s="31">
        <v>1105.5</v>
      </c>
      <c r="AD542" s="31">
        <v>2.82</v>
      </c>
      <c r="AE542" s="31">
        <v>737</v>
      </c>
      <c r="AI542" s="44">
        <v>0.4</v>
      </c>
      <c r="AJ542" s="31"/>
      <c r="AK542" s="31"/>
      <c r="AL542" s="31"/>
      <c r="AM542" s="31"/>
      <c r="AN542" s="31"/>
      <c r="BK542" s="31">
        <v>0.2</v>
      </c>
      <c r="BL542" s="31">
        <v>93.7</v>
      </c>
      <c r="BM542" s="31">
        <v>0.3</v>
      </c>
      <c r="BN542" s="31">
        <v>0.2</v>
      </c>
      <c r="BO542" s="31">
        <v>0.8</v>
      </c>
      <c r="BP542" s="31">
        <v>15</v>
      </c>
      <c r="BQ542" s="31">
        <v>45</v>
      </c>
      <c r="BR542" s="31"/>
      <c r="BX542" s="31">
        <v>8.2799999999999999E-2</v>
      </c>
      <c r="BY542" s="31"/>
      <c r="BZ542" s="31"/>
      <c r="CA542" s="31">
        <v>58.6</v>
      </c>
      <c r="CB542" s="31"/>
      <c r="CC542" s="31"/>
    </row>
    <row r="543" spans="1:81">
      <c r="A543">
        <v>351</v>
      </c>
      <c r="B543" s="51" t="s">
        <v>177</v>
      </c>
      <c r="C543" s="51">
        <v>63.62</v>
      </c>
      <c r="D543" s="51">
        <v>20.64</v>
      </c>
      <c r="E543" s="51">
        <v>4.8499999999999996</v>
      </c>
      <c r="F543" s="51">
        <v>1.1399999999999999</v>
      </c>
      <c r="G543" s="51">
        <v>3.17</v>
      </c>
      <c r="H543" s="51"/>
      <c r="I543" s="51"/>
      <c r="J543" s="51">
        <v>600</v>
      </c>
      <c r="K543" s="51">
        <v>180</v>
      </c>
      <c r="L543" s="51">
        <v>0.3</v>
      </c>
      <c r="N543" s="51">
        <v>1.19</v>
      </c>
      <c r="R543" s="52">
        <v>61.34</v>
      </c>
      <c r="S543" s="51"/>
      <c r="T543" s="51"/>
      <c r="U543" s="51">
        <v>492.42</v>
      </c>
      <c r="X543" s="51">
        <v>102.58</v>
      </c>
      <c r="AD543" s="51"/>
      <c r="AE543" s="51">
        <v>1084</v>
      </c>
      <c r="AJ543" s="51">
        <v>18.55</v>
      </c>
      <c r="AK543" s="51">
        <v>36.840000000000003</v>
      </c>
      <c r="AL543" s="51">
        <v>19.989999999999998</v>
      </c>
      <c r="AM543" s="53">
        <v>2.2200000000000002</v>
      </c>
      <c r="AN543" s="54">
        <v>15.25</v>
      </c>
      <c r="AO543" s="51">
        <v>0</v>
      </c>
      <c r="BK543" s="51">
        <v>1.1299999999999999</v>
      </c>
      <c r="BL543" s="51">
        <v>93.55</v>
      </c>
      <c r="BM543" s="51">
        <v>0.56000000000000005</v>
      </c>
      <c r="BN543" s="51">
        <v>0.75</v>
      </c>
      <c r="BO543" s="51">
        <v>0.17</v>
      </c>
      <c r="BP543" s="51">
        <v>18.09</v>
      </c>
      <c r="BQ543" s="51">
        <v>0</v>
      </c>
      <c r="BR543" s="52">
        <v>4.5</v>
      </c>
      <c r="BX543" s="51"/>
      <c r="BY543" s="51"/>
      <c r="BZ543" s="51">
        <v>3400</v>
      </c>
      <c r="CA543" s="51">
        <v>84</v>
      </c>
      <c r="CB543" s="51" t="s">
        <v>467</v>
      </c>
      <c r="CC543" s="51" t="s">
        <v>468</v>
      </c>
    </row>
    <row r="544" spans="1:81">
      <c r="B544" s="51" t="s">
        <v>469</v>
      </c>
      <c r="C544" s="51">
        <v>63.62</v>
      </c>
      <c r="D544" s="51">
        <v>20.64</v>
      </c>
      <c r="E544" s="51">
        <v>4.8499999999999996</v>
      </c>
      <c r="F544" s="51">
        <v>1.1399999999999999</v>
      </c>
      <c r="G544" s="51">
        <v>3.17</v>
      </c>
      <c r="H544" s="51"/>
      <c r="I544" s="51"/>
      <c r="J544" s="51">
        <v>300</v>
      </c>
      <c r="K544" s="51">
        <v>180</v>
      </c>
      <c r="L544" s="51">
        <v>0.3</v>
      </c>
      <c r="N544" s="51">
        <v>0.25</v>
      </c>
      <c r="R544" s="52">
        <v>61.34</v>
      </c>
      <c r="S544" s="51"/>
      <c r="T544" s="51"/>
      <c r="U544" s="51">
        <v>492.42</v>
      </c>
      <c r="X544" s="51">
        <v>102.58</v>
      </c>
      <c r="AD544" s="51"/>
      <c r="AE544" s="51">
        <v>958</v>
      </c>
      <c r="AJ544" s="51">
        <v>18.55</v>
      </c>
      <c r="AK544" s="51">
        <v>36.840000000000003</v>
      </c>
      <c r="AL544" s="51">
        <v>19.989999999999998</v>
      </c>
      <c r="AM544" s="53">
        <v>2.2200000000000002</v>
      </c>
      <c r="AN544" s="54">
        <v>15.25</v>
      </c>
      <c r="AO544" s="51">
        <v>300</v>
      </c>
      <c r="BK544" s="51">
        <v>1.1299999999999999</v>
      </c>
      <c r="BL544" s="51">
        <v>93.55</v>
      </c>
      <c r="BM544" s="51">
        <v>0.56000000000000005</v>
      </c>
      <c r="BN544" s="51">
        <v>0.75</v>
      </c>
      <c r="BO544" s="51">
        <v>0.17</v>
      </c>
      <c r="BP544" s="51">
        <v>18.09</v>
      </c>
      <c r="BQ544" s="51">
        <v>0</v>
      </c>
      <c r="BR544" s="52">
        <v>5.6</v>
      </c>
      <c r="BX544" s="51"/>
      <c r="BY544" s="51"/>
      <c r="BZ544" s="51">
        <v>2000</v>
      </c>
      <c r="CA544" s="51">
        <v>66.400000000000006</v>
      </c>
      <c r="CB544" s="51"/>
      <c r="CC544" s="51"/>
    </row>
    <row r="545" spans="2:81">
      <c r="B545" s="51" t="s">
        <v>470</v>
      </c>
      <c r="C545" s="51">
        <v>63.62</v>
      </c>
      <c r="D545" s="51">
        <v>20.64</v>
      </c>
      <c r="E545" s="51">
        <v>4.8499999999999996</v>
      </c>
      <c r="F545" s="51">
        <v>1.1399999999999999</v>
      </c>
      <c r="G545" s="51">
        <v>3.17</v>
      </c>
      <c r="H545" s="51"/>
      <c r="I545" s="51"/>
      <c r="J545" s="51">
        <v>240</v>
      </c>
      <c r="K545" s="51">
        <v>180</v>
      </c>
      <c r="L545" s="51">
        <v>0.3</v>
      </c>
      <c r="N545" s="51">
        <v>0.17</v>
      </c>
      <c r="R545" s="52">
        <v>61.34</v>
      </c>
      <c r="S545" s="51"/>
      <c r="T545" s="51"/>
      <c r="U545" s="51">
        <v>492.42</v>
      </c>
      <c r="X545" s="51">
        <v>102.58</v>
      </c>
      <c r="AD545" s="51"/>
      <c r="AE545" s="51">
        <v>933</v>
      </c>
      <c r="AJ545" s="51">
        <v>18.55</v>
      </c>
      <c r="AK545" s="51">
        <v>36.840000000000003</v>
      </c>
      <c r="AL545" s="51">
        <v>19.989999999999998</v>
      </c>
      <c r="AM545" s="53">
        <v>2.2200000000000002</v>
      </c>
      <c r="AN545" s="54">
        <v>15.25</v>
      </c>
      <c r="AO545" s="51">
        <v>360</v>
      </c>
      <c r="BK545" s="51">
        <v>1.1299999999999999</v>
      </c>
      <c r="BL545" s="51">
        <v>93.55</v>
      </c>
      <c r="BM545" s="51">
        <v>0.56000000000000005</v>
      </c>
      <c r="BN545" s="51">
        <v>0.75</v>
      </c>
      <c r="BO545" s="51">
        <v>0.17</v>
      </c>
      <c r="BP545" s="51">
        <v>18.09</v>
      </c>
      <c r="BQ545" s="51">
        <v>0</v>
      </c>
      <c r="BR545" s="52">
        <v>6.7</v>
      </c>
      <c r="BX545" s="51"/>
      <c r="BY545" s="51"/>
      <c r="BZ545" s="51">
        <v>1800</v>
      </c>
      <c r="CA545" s="51">
        <v>58</v>
      </c>
      <c r="CB545" s="51"/>
      <c r="CC545" s="51"/>
    </row>
    <row r="546" spans="2:81">
      <c r="B546" s="51" t="s">
        <v>471</v>
      </c>
      <c r="C546" s="51">
        <v>63.62</v>
      </c>
      <c r="D546" s="51">
        <v>20.64</v>
      </c>
      <c r="E546" s="51">
        <v>4.8499999999999996</v>
      </c>
      <c r="F546" s="51">
        <v>1.1399999999999999</v>
      </c>
      <c r="G546" s="51">
        <v>3.17</v>
      </c>
      <c r="H546" s="51"/>
      <c r="I546" s="51"/>
      <c r="J546" s="51">
        <v>180</v>
      </c>
      <c r="K546" s="51">
        <v>180</v>
      </c>
      <c r="L546" s="51">
        <v>0.3</v>
      </c>
      <c r="N546" s="51">
        <v>0.12</v>
      </c>
      <c r="R546" s="52">
        <v>61.34</v>
      </c>
      <c r="S546" s="51"/>
      <c r="T546" s="51"/>
      <c r="U546" s="51">
        <v>492.42</v>
      </c>
      <c r="X546" s="51">
        <v>102.58</v>
      </c>
      <c r="AD546" s="51"/>
      <c r="AE546" s="51">
        <v>908</v>
      </c>
      <c r="AJ546" s="51">
        <v>18.55</v>
      </c>
      <c r="AK546" s="51">
        <v>36.840000000000003</v>
      </c>
      <c r="AL546" s="51">
        <v>19.989999999999998</v>
      </c>
      <c r="AM546" s="53">
        <v>2.2200000000000002</v>
      </c>
      <c r="AN546" s="54">
        <v>15.25</v>
      </c>
      <c r="AO546" s="51">
        <v>420</v>
      </c>
      <c r="BK546" s="51">
        <v>1.1299999999999999</v>
      </c>
      <c r="BL546" s="51">
        <v>93.55</v>
      </c>
      <c r="BM546" s="51">
        <v>0.56000000000000005</v>
      </c>
      <c r="BN546" s="51">
        <v>0.75</v>
      </c>
      <c r="BO546" s="51">
        <v>0.17</v>
      </c>
      <c r="BP546" s="51">
        <v>18.09</v>
      </c>
      <c r="BQ546" s="51">
        <v>0</v>
      </c>
      <c r="BR546" s="52">
        <v>7.1</v>
      </c>
      <c r="BX546" s="51"/>
      <c r="BY546" s="51"/>
      <c r="BZ546" s="51">
        <v>1750</v>
      </c>
      <c r="CA546" s="51">
        <v>45.6</v>
      </c>
      <c r="CB546" s="51"/>
      <c r="CC546" s="51"/>
    </row>
    <row r="547" spans="2:81">
      <c r="B547" s="51" t="s">
        <v>345</v>
      </c>
      <c r="C547" s="51">
        <v>63.62</v>
      </c>
      <c r="D547" s="51">
        <v>20.64</v>
      </c>
      <c r="E547" s="51">
        <v>4.8499999999999996</v>
      </c>
      <c r="F547" s="51">
        <v>1.1399999999999999</v>
      </c>
      <c r="G547" s="51">
        <v>3.17</v>
      </c>
      <c r="H547" s="51"/>
      <c r="I547" s="51"/>
      <c r="J547" s="51">
        <v>570</v>
      </c>
      <c r="K547" s="51">
        <v>180</v>
      </c>
      <c r="L547" s="51">
        <v>0.3</v>
      </c>
      <c r="N547" s="51">
        <v>1.33</v>
      </c>
      <c r="R547" s="52">
        <v>61.34</v>
      </c>
      <c r="S547" s="51"/>
      <c r="T547" s="51"/>
      <c r="U547" s="51">
        <v>492.42</v>
      </c>
      <c r="X547" s="51">
        <v>102.58</v>
      </c>
      <c r="AD547" s="51"/>
      <c r="AE547" s="51">
        <v>1072</v>
      </c>
      <c r="AJ547" s="51">
        <v>18.55</v>
      </c>
      <c r="AK547" s="51">
        <v>36.840000000000003</v>
      </c>
      <c r="AL547" s="51">
        <v>19.989999999999998</v>
      </c>
      <c r="AM547" s="53">
        <v>2.2200000000000002</v>
      </c>
      <c r="AN547" s="54">
        <v>15.25</v>
      </c>
      <c r="AO547" s="51">
        <v>0</v>
      </c>
      <c r="BK547" s="51">
        <v>1.1299999999999999</v>
      </c>
      <c r="BL547" s="51">
        <v>93.55</v>
      </c>
      <c r="BM547" s="51">
        <v>0.56000000000000005</v>
      </c>
      <c r="BN547" s="51">
        <v>0.75</v>
      </c>
      <c r="BO547" s="51">
        <v>0.17</v>
      </c>
      <c r="BP547" s="51">
        <v>18.09</v>
      </c>
      <c r="BQ547" s="51">
        <v>30</v>
      </c>
      <c r="BR547" s="52">
        <v>3</v>
      </c>
      <c r="BX547" s="51"/>
      <c r="BY547" s="51"/>
      <c r="BZ547" s="51">
        <v>700</v>
      </c>
      <c r="CA547" s="51">
        <v>95.3</v>
      </c>
      <c r="CB547" s="51"/>
      <c r="CC547" s="51"/>
    </row>
    <row r="548" spans="2:81">
      <c r="B548" s="51" t="s">
        <v>472</v>
      </c>
      <c r="C548" s="51">
        <v>63.62</v>
      </c>
      <c r="D548" s="51">
        <v>20.64</v>
      </c>
      <c r="E548" s="51">
        <v>4.8499999999999996</v>
      </c>
      <c r="F548" s="51">
        <v>1.1399999999999999</v>
      </c>
      <c r="G548" s="51">
        <v>3.17</v>
      </c>
      <c r="H548" s="51"/>
      <c r="I548" s="51"/>
      <c r="J548" s="51">
        <v>540</v>
      </c>
      <c r="K548" s="51">
        <v>180</v>
      </c>
      <c r="L548" s="51">
        <v>0.3</v>
      </c>
      <c r="N548" s="51">
        <v>1.43</v>
      </c>
      <c r="R548" s="52">
        <v>61.34</v>
      </c>
      <c r="S548" s="51"/>
      <c r="T548" s="51"/>
      <c r="U548" s="51">
        <v>492.42</v>
      </c>
      <c r="X548" s="51">
        <v>102.58</v>
      </c>
      <c r="AD548" s="51"/>
      <c r="AE548" s="51">
        <v>1059</v>
      </c>
      <c r="AJ548" s="51">
        <v>18.55</v>
      </c>
      <c r="AK548" s="51">
        <v>36.840000000000003</v>
      </c>
      <c r="AL548" s="51">
        <v>19.989999999999998</v>
      </c>
      <c r="AM548" s="53">
        <v>2.2200000000000002</v>
      </c>
      <c r="AN548" s="54">
        <v>15.25</v>
      </c>
      <c r="AO548" s="51">
        <v>0</v>
      </c>
      <c r="BK548" s="51">
        <v>1.1299999999999999</v>
      </c>
      <c r="BL548" s="51">
        <v>93.55</v>
      </c>
      <c r="BM548" s="51">
        <v>0.56000000000000005</v>
      </c>
      <c r="BN548" s="51">
        <v>0.75</v>
      </c>
      <c r="BO548" s="51">
        <v>0.17</v>
      </c>
      <c r="BP548" s="51">
        <v>18.09</v>
      </c>
      <c r="BQ548" s="51">
        <v>60</v>
      </c>
      <c r="BR548" s="52">
        <v>1.3</v>
      </c>
      <c r="BX548" s="51"/>
      <c r="BY548" s="51"/>
      <c r="BZ548" s="51">
        <v>300</v>
      </c>
      <c r="CA548" s="51">
        <v>100.5</v>
      </c>
      <c r="CB548" s="51"/>
      <c r="CC548" s="51"/>
    </row>
    <row r="549" spans="2:81">
      <c r="B549" s="51" t="s">
        <v>473</v>
      </c>
      <c r="C549" s="51">
        <v>63.62</v>
      </c>
      <c r="D549" s="51">
        <v>20.64</v>
      </c>
      <c r="E549" s="51">
        <v>4.8499999999999996</v>
      </c>
      <c r="F549" s="51">
        <v>1.1399999999999999</v>
      </c>
      <c r="G549" s="51">
        <v>3.17</v>
      </c>
      <c r="H549" s="51"/>
      <c r="I549" s="51"/>
      <c r="J549" s="51">
        <v>300</v>
      </c>
      <c r="K549" s="51">
        <v>180</v>
      </c>
      <c r="L549" s="51">
        <v>0.3</v>
      </c>
      <c r="N549" s="51">
        <v>0.37</v>
      </c>
      <c r="R549" s="52">
        <v>61.34</v>
      </c>
      <c r="S549" s="51"/>
      <c r="T549" s="51"/>
      <c r="U549" s="51">
        <v>492.42</v>
      </c>
      <c r="X549" s="51">
        <v>102.58</v>
      </c>
      <c r="AD549" s="51"/>
      <c r="AE549" s="51">
        <v>958</v>
      </c>
      <c r="AJ549" s="51">
        <v>18.55</v>
      </c>
      <c r="AK549" s="51">
        <v>36.840000000000003</v>
      </c>
      <c r="AL549" s="51">
        <v>19.989999999999998</v>
      </c>
      <c r="AM549" s="53">
        <v>2.2200000000000002</v>
      </c>
      <c r="AN549" s="54">
        <v>15.25</v>
      </c>
      <c r="AO549" s="51">
        <v>270</v>
      </c>
      <c r="BK549" s="51">
        <v>1.1299999999999999</v>
      </c>
      <c r="BL549" s="51">
        <v>93.55</v>
      </c>
      <c r="BM549" s="51">
        <v>0.56000000000000005</v>
      </c>
      <c r="BN549" s="51">
        <v>0.75</v>
      </c>
      <c r="BO549" s="51">
        <v>0.17</v>
      </c>
      <c r="BP549" s="51">
        <v>18.09</v>
      </c>
      <c r="BQ549" s="51">
        <v>30</v>
      </c>
      <c r="BR549" s="52">
        <v>6.5</v>
      </c>
      <c r="BX549" s="51"/>
      <c r="BY549" s="51"/>
      <c r="BZ549" s="51">
        <v>600</v>
      </c>
      <c r="CA549" s="51">
        <v>75.2</v>
      </c>
      <c r="CB549" s="51"/>
      <c r="CC549" s="51"/>
    </row>
    <row r="550" spans="2:81">
      <c r="B550" s="51" t="s">
        <v>474</v>
      </c>
      <c r="C550" s="51">
        <v>63.62</v>
      </c>
      <c r="D550" s="51">
        <v>20.64</v>
      </c>
      <c r="E550" s="51">
        <v>4.8499999999999996</v>
      </c>
      <c r="F550" s="51">
        <v>1.1399999999999999</v>
      </c>
      <c r="G550" s="51">
        <v>3.17</v>
      </c>
      <c r="H550" s="51"/>
      <c r="I550" s="51"/>
      <c r="J550" s="51">
        <v>240</v>
      </c>
      <c r="K550" s="51">
        <v>180</v>
      </c>
      <c r="L550" s="51">
        <v>0.3</v>
      </c>
      <c r="N550" s="51">
        <v>0.3</v>
      </c>
      <c r="R550" s="52">
        <v>61.34</v>
      </c>
      <c r="S550" s="51"/>
      <c r="T550" s="51"/>
      <c r="U550" s="51">
        <v>492.42</v>
      </c>
      <c r="X550" s="51">
        <v>102.58</v>
      </c>
      <c r="AD550" s="51"/>
      <c r="AE550" s="51">
        <v>933</v>
      </c>
      <c r="AJ550" s="51">
        <v>18.55</v>
      </c>
      <c r="AK550" s="51">
        <v>36.840000000000003</v>
      </c>
      <c r="AL550" s="51">
        <v>19.989999999999998</v>
      </c>
      <c r="AM550" s="53">
        <v>2.2200000000000002</v>
      </c>
      <c r="AN550" s="54">
        <v>15.25</v>
      </c>
      <c r="AO550" s="51">
        <v>330</v>
      </c>
      <c r="BK550" s="51">
        <v>1.1299999999999999</v>
      </c>
      <c r="BL550" s="51">
        <v>93.55</v>
      </c>
      <c r="BM550" s="51">
        <v>0.56000000000000005</v>
      </c>
      <c r="BN550" s="51">
        <v>0.75</v>
      </c>
      <c r="BO550" s="51">
        <v>0.17</v>
      </c>
      <c r="BP550" s="51">
        <v>18.09</v>
      </c>
      <c r="BQ550" s="51">
        <v>30</v>
      </c>
      <c r="BR550" s="52">
        <v>6.5</v>
      </c>
      <c r="BX550" s="51"/>
      <c r="BY550" s="51"/>
      <c r="BZ550" s="51">
        <v>600</v>
      </c>
      <c r="CA550" s="51">
        <v>63.4</v>
      </c>
      <c r="CB550" s="51"/>
      <c r="CC550" s="51"/>
    </row>
    <row r="551" spans="2:81">
      <c r="B551" s="51" t="s">
        <v>475</v>
      </c>
      <c r="C551" s="51">
        <v>63.62</v>
      </c>
      <c r="D551" s="51">
        <v>20.64</v>
      </c>
      <c r="E551" s="51">
        <v>4.8499999999999996</v>
      </c>
      <c r="F551" s="51">
        <v>1.1399999999999999</v>
      </c>
      <c r="G551" s="51">
        <v>3.17</v>
      </c>
      <c r="H551" s="51"/>
      <c r="I551" s="51"/>
      <c r="J551" s="51">
        <v>180</v>
      </c>
      <c r="K551" s="51">
        <v>180</v>
      </c>
      <c r="L551" s="51">
        <v>0.3</v>
      </c>
      <c r="N551" s="51">
        <v>0.2</v>
      </c>
      <c r="R551" s="52">
        <v>61.34</v>
      </c>
      <c r="S551" s="51"/>
      <c r="T551" s="51"/>
      <c r="U551" s="51">
        <v>492.42</v>
      </c>
      <c r="X551" s="51">
        <v>102.58</v>
      </c>
      <c r="AD551" s="51"/>
      <c r="AE551" s="51">
        <v>908</v>
      </c>
      <c r="AJ551" s="51">
        <v>18.55</v>
      </c>
      <c r="AK551" s="51">
        <v>36.840000000000003</v>
      </c>
      <c r="AL551" s="51">
        <v>19.989999999999998</v>
      </c>
      <c r="AM551" s="53">
        <v>2.2200000000000002</v>
      </c>
      <c r="AN551" s="54">
        <v>15.25</v>
      </c>
      <c r="AO551" s="51">
        <v>390</v>
      </c>
      <c r="BK551" s="51">
        <v>1.1299999999999999</v>
      </c>
      <c r="BL551" s="51">
        <v>93.55</v>
      </c>
      <c r="BM551" s="51">
        <v>0.56000000000000005</v>
      </c>
      <c r="BN551" s="51">
        <v>0.75</v>
      </c>
      <c r="BO551" s="51">
        <v>0.17</v>
      </c>
      <c r="BP551" s="51">
        <v>18.09</v>
      </c>
      <c r="BQ551" s="51">
        <v>30</v>
      </c>
      <c r="BR551" s="52">
        <v>8.3000000000000007</v>
      </c>
      <c r="BX551" s="51"/>
      <c r="BY551" s="51"/>
      <c r="BZ551" s="51">
        <v>900</v>
      </c>
      <c r="CA551" s="51">
        <v>52.7</v>
      </c>
      <c r="CB551" s="51"/>
      <c r="CC551" s="51"/>
    </row>
    <row r="552" spans="2:81">
      <c r="B552" s="51" t="s">
        <v>476</v>
      </c>
      <c r="C552" s="51">
        <v>63.62</v>
      </c>
      <c r="D552" s="51">
        <v>20.64</v>
      </c>
      <c r="E552" s="51">
        <v>4.8499999999999996</v>
      </c>
      <c r="F552" s="51">
        <v>1.1399999999999999</v>
      </c>
      <c r="G552" s="51">
        <v>3.17</v>
      </c>
      <c r="H552" s="51"/>
      <c r="I552" s="51"/>
      <c r="J552" s="51">
        <v>300</v>
      </c>
      <c r="K552" s="51">
        <v>180</v>
      </c>
      <c r="L552" s="51">
        <v>0.3</v>
      </c>
      <c r="N552" s="51">
        <v>0.6</v>
      </c>
      <c r="R552" s="52">
        <v>61.34</v>
      </c>
      <c r="S552" s="51"/>
      <c r="T552" s="51"/>
      <c r="U552" s="51">
        <v>492.42</v>
      </c>
      <c r="X552" s="51">
        <v>102.58</v>
      </c>
      <c r="AD552" s="51"/>
      <c r="AE552" s="51">
        <v>958</v>
      </c>
      <c r="AJ552" s="51">
        <v>18.55</v>
      </c>
      <c r="AK552" s="51">
        <v>36.840000000000003</v>
      </c>
      <c r="AL552" s="51">
        <v>19.989999999999998</v>
      </c>
      <c r="AM552" s="53">
        <v>2.2200000000000002</v>
      </c>
      <c r="AN552" s="54">
        <v>15.25</v>
      </c>
      <c r="AO552" s="51">
        <v>240</v>
      </c>
      <c r="BK552" s="51">
        <v>1.1299999999999999</v>
      </c>
      <c r="BL552" s="51">
        <v>93.55</v>
      </c>
      <c r="BM552" s="51">
        <v>0.56000000000000005</v>
      </c>
      <c r="BN552" s="51">
        <v>0.75</v>
      </c>
      <c r="BO552" s="51">
        <v>0.17</v>
      </c>
      <c r="BP552" s="51">
        <v>18.09</v>
      </c>
      <c r="BQ552" s="51">
        <v>60</v>
      </c>
      <c r="BR552" s="52">
        <v>2.9</v>
      </c>
      <c r="BX552" s="51"/>
      <c r="BY552" s="51"/>
      <c r="BZ552" s="51">
        <v>400</v>
      </c>
      <c r="CA552" s="51">
        <v>85.2</v>
      </c>
      <c r="CB552" s="51"/>
      <c r="CC552" s="51"/>
    </row>
    <row r="553" spans="2:81">
      <c r="B553" s="51" t="s">
        <v>477</v>
      </c>
      <c r="C553" s="51">
        <v>63.62</v>
      </c>
      <c r="D553" s="51">
        <v>20.64</v>
      </c>
      <c r="E553" s="51">
        <v>4.8499999999999996</v>
      </c>
      <c r="F553" s="51">
        <v>1.1399999999999999</v>
      </c>
      <c r="G553" s="51">
        <v>3.17</v>
      </c>
      <c r="H553" s="51"/>
      <c r="I553" s="51"/>
      <c r="J553" s="51">
        <v>240</v>
      </c>
      <c r="K553" s="51">
        <v>180</v>
      </c>
      <c r="L553" s="51">
        <v>0.3</v>
      </c>
      <c r="N553" s="51">
        <v>0.48</v>
      </c>
      <c r="R553" s="52">
        <v>61.34</v>
      </c>
      <c r="S553" s="51"/>
      <c r="T553" s="51"/>
      <c r="U553" s="51">
        <v>492.42</v>
      </c>
      <c r="X553" s="51">
        <v>102.58</v>
      </c>
      <c r="AD553" s="51"/>
      <c r="AE553" s="51">
        <v>933</v>
      </c>
      <c r="AJ553" s="51">
        <v>18.55</v>
      </c>
      <c r="AK553" s="51">
        <v>36.840000000000003</v>
      </c>
      <c r="AL553" s="51">
        <v>19.989999999999998</v>
      </c>
      <c r="AM553" s="53">
        <v>2.2200000000000002</v>
      </c>
      <c r="AN553" s="54">
        <v>15.25</v>
      </c>
      <c r="AO553" s="51">
        <v>300</v>
      </c>
      <c r="BK553" s="51">
        <v>1.1299999999999999</v>
      </c>
      <c r="BL553" s="51">
        <v>93.55</v>
      </c>
      <c r="BM553" s="51">
        <v>0.56000000000000005</v>
      </c>
      <c r="BN553" s="51">
        <v>0.75</v>
      </c>
      <c r="BO553" s="51">
        <v>0.17</v>
      </c>
      <c r="BP553" s="51">
        <v>18.09</v>
      </c>
      <c r="BQ553" s="51">
        <v>60</v>
      </c>
      <c r="BR553" s="52">
        <v>3.2</v>
      </c>
      <c r="BX553" s="51"/>
      <c r="BY553" s="51"/>
      <c r="BZ553" s="51">
        <v>500</v>
      </c>
      <c r="CA553" s="51">
        <v>73.599999999999994</v>
      </c>
      <c r="CB553" s="51"/>
      <c r="CC553" s="51"/>
    </row>
    <row r="554" spans="2:81">
      <c r="B554" s="51" t="s">
        <v>478</v>
      </c>
      <c r="C554" s="51">
        <v>63.62</v>
      </c>
      <c r="D554" s="51">
        <v>20.64</v>
      </c>
      <c r="E554" s="51">
        <v>4.8499999999999996</v>
      </c>
      <c r="F554" s="51">
        <v>1.1399999999999999</v>
      </c>
      <c r="G554" s="51">
        <v>3.17</v>
      </c>
      <c r="H554" s="51"/>
      <c r="I554" s="51"/>
      <c r="J554" s="51">
        <v>180</v>
      </c>
      <c r="K554" s="51">
        <v>180</v>
      </c>
      <c r="L554" s="51">
        <v>0.3</v>
      </c>
      <c r="N554" s="51">
        <v>0.38</v>
      </c>
      <c r="R554" s="52">
        <v>61.34</v>
      </c>
      <c r="S554" s="51"/>
      <c r="T554" s="51"/>
      <c r="U554" s="51">
        <v>492.42</v>
      </c>
      <c r="X554" s="51">
        <v>102.58</v>
      </c>
      <c r="AD554" s="51"/>
      <c r="AE554" s="51">
        <v>908</v>
      </c>
      <c r="AJ554" s="51">
        <v>18.55</v>
      </c>
      <c r="AK554" s="51">
        <v>36.840000000000003</v>
      </c>
      <c r="AL554" s="51">
        <v>19.989999999999998</v>
      </c>
      <c r="AM554" s="53">
        <v>2.2200000000000002</v>
      </c>
      <c r="AN554" s="54">
        <v>15.25</v>
      </c>
      <c r="AO554" s="51">
        <v>360</v>
      </c>
      <c r="BK554" s="51">
        <v>1.1299999999999999</v>
      </c>
      <c r="BL554" s="51">
        <v>93.55</v>
      </c>
      <c r="BM554" s="51">
        <v>0.56000000000000005</v>
      </c>
      <c r="BN554" s="51">
        <v>0.75</v>
      </c>
      <c r="BO554" s="51">
        <v>0.17</v>
      </c>
      <c r="BP554" s="51">
        <v>18.09</v>
      </c>
      <c r="BQ554" s="51">
        <v>60</v>
      </c>
      <c r="BR554" s="52">
        <v>7.1</v>
      </c>
      <c r="BX554" s="51"/>
      <c r="BY554" s="51"/>
      <c r="BZ554" s="51">
        <v>500</v>
      </c>
      <c r="CA554" s="51">
        <v>61.2</v>
      </c>
      <c r="CB554" s="51"/>
      <c r="CC554" s="51"/>
    </row>
    <row r="555" spans="2:81">
      <c r="B555" s="51" t="s">
        <v>177</v>
      </c>
      <c r="C555" s="51">
        <v>63.62</v>
      </c>
      <c r="D555" s="51">
        <v>20.64</v>
      </c>
      <c r="E555" s="51">
        <v>4.8499999999999996</v>
      </c>
      <c r="F555" s="51">
        <v>1.1399999999999999</v>
      </c>
      <c r="G555" s="51">
        <v>3.17</v>
      </c>
      <c r="H555" s="51"/>
      <c r="I555" s="51"/>
      <c r="J555" s="51">
        <v>514</v>
      </c>
      <c r="K555" s="51">
        <v>180</v>
      </c>
      <c r="L555" s="51">
        <v>0.35</v>
      </c>
      <c r="N555" s="51">
        <v>1.5</v>
      </c>
      <c r="R555" s="52">
        <v>61.34</v>
      </c>
      <c r="S555" s="51"/>
      <c r="T555" s="51"/>
      <c r="U555" s="51">
        <v>492.42</v>
      </c>
      <c r="X555" s="51">
        <v>102.58</v>
      </c>
      <c r="AD555" s="51"/>
      <c r="AE555" s="51">
        <v>1131</v>
      </c>
      <c r="AJ555" s="51">
        <v>18.55</v>
      </c>
      <c r="AK555" s="51">
        <v>36.840000000000003</v>
      </c>
      <c r="AL555" s="51">
        <v>19.989999999999998</v>
      </c>
      <c r="AM555" s="53">
        <v>2.2200000000000002</v>
      </c>
      <c r="AN555" s="54">
        <v>15.25</v>
      </c>
      <c r="AO555" s="51">
        <v>0</v>
      </c>
      <c r="BK555" s="51">
        <v>1.1299999999999999</v>
      </c>
      <c r="BL555" s="51">
        <v>93.55</v>
      </c>
      <c r="BM555" s="51">
        <v>0.56000000000000005</v>
      </c>
      <c r="BN555" s="51">
        <v>0.75</v>
      </c>
      <c r="BO555" s="51">
        <v>0.17</v>
      </c>
      <c r="BP555" s="51">
        <v>18.09</v>
      </c>
      <c r="BQ555" s="51">
        <v>0</v>
      </c>
      <c r="BR555" s="52">
        <v>6.8</v>
      </c>
      <c r="BX555" s="51"/>
      <c r="BY555" s="51"/>
      <c r="BZ555" s="51">
        <v>4000</v>
      </c>
      <c r="CA555" s="51">
        <v>83</v>
      </c>
      <c r="CB555" s="51"/>
      <c r="CC555" s="51"/>
    </row>
    <row r="556" spans="2:81">
      <c r="B556" s="51" t="s">
        <v>469</v>
      </c>
      <c r="C556" s="51">
        <v>63.62</v>
      </c>
      <c r="D556" s="51">
        <v>20.64</v>
      </c>
      <c r="E556" s="51">
        <v>4.8499999999999996</v>
      </c>
      <c r="F556" s="51">
        <v>1.1399999999999999</v>
      </c>
      <c r="G556" s="51">
        <v>3.17</v>
      </c>
      <c r="H556" s="51"/>
      <c r="I556" s="51"/>
      <c r="J556" s="51">
        <v>257</v>
      </c>
      <c r="K556" s="51">
        <v>180</v>
      </c>
      <c r="L556" s="51">
        <v>0.35</v>
      </c>
      <c r="N556" s="51">
        <v>0.26</v>
      </c>
      <c r="R556" s="52">
        <v>61.34</v>
      </c>
      <c r="S556" s="51"/>
      <c r="T556" s="51"/>
      <c r="U556" s="51">
        <v>492.42</v>
      </c>
      <c r="X556" s="51">
        <v>102.58</v>
      </c>
      <c r="AD556" s="51"/>
      <c r="AE556" s="51">
        <v>1023</v>
      </c>
      <c r="AJ556" s="51">
        <v>18.55</v>
      </c>
      <c r="AK556" s="51">
        <v>36.840000000000003</v>
      </c>
      <c r="AL556" s="51">
        <v>19.989999999999998</v>
      </c>
      <c r="AM556" s="53">
        <v>2.2200000000000002</v>
      </c>
      <c r="AN556" s="54">
        <v>15.25</v>
      </c>
      <c r="AO556" s="51">
        <v>257</v>
      </c>
      <c r="BK556" s="51">
        <v>1.1299999999999999</v>
      </c>
      <c r="BL556" s="51">
        <v>93.55</v>
      </c>
      <c r="BM556" s="51">
        <v>0.56000000000000005</v>
      </c>
      <c r="BN556" s="51">
        <v>0.75</v>
      </c>
      <c r="BO556" s="51">
        <v>0.17</v>
      </c>
      <c r="BP556" s="51">
        <v>18.09</v>
      </c>
      <c r="BQ556" s="51">
        <v>0</v>
      </c>
      <c r="BR556" s="52">
        <v>8.8000000000000007</v>
      </c>
      <c r="BX556" s="51"/>
      <c r="BY556" s="51"/>
      <c r="BZ556" s="51">
        <v>3000</v>
      </c>
      <c r="CA556" s="51">
        <v>59.2</v>
      </c>
      <c r="CB556" s="51"/>
      <c r="CC556" s="51"/>
    </row>
    <row r="557" spans="2:81">
      <c r="B557" s="51" t="s">
        <v>470</v>
      </c>
      <c r="C557" s="51">
        <v>63.62</v>
      </c>
      <c r="D557" s="51">
        <v>20.64</v>
      </c>
      <c r="E557" s="51">
        <v>4.8499999999999996</v>
      </c>
      <c r="F557" s="51">
        <v>1.1399999999999999</v>
      </c>
      <c r="G557" s="51">
        <v>3.17</v>
      </c>
      <c r="H557" s="51"/>
      <c r="I557" s="51"/>
      <c r="J557" s="51">
        <v>206</v>
      </c>
      <c r="K557" s="51">
        <v>180</v>
      </c>
      <c r="L557" s="51">
        <v>0.35</v>
      </c>
      <c r="N557" s="51">
        <v>0.19</v>
      </c>
      <c r="R557" s="52">
        <v>61.34</v>
      </c>
      <c r="S557" s="51"/>
      <c r="T557" s="51"/>
      <c r="U557" s="51">
        <v>492.42</v>
      </c>
      <c r="X557" s="51">
        <v>102.58</v>
      </c>
      <c r="AD557" s="51"/>
      <c r="AE557" s="51">
        <v>1001</v>
      </c>
      <c r="AJ557" s="51">
        <v>18.55</v>
      </c>
      <c r="AK557" s="51">
        <v>36.840000000000003</v>
      </c>
      <c r="AL557" s="51">
        <v>19.989999999999998</v>
      </c>
      <c r="AM557" s="53">
        <v>2.2200000000000002</v>
      </c>
      <c r="AN557" s="54">
        <v>15.25</v>
      </c>
      <c r="AO557" s="51">
        <v>309</v>
      </c>
      <c r="BK557" s="51">
        <v>1.1299999999999999</v>
      </c>
      <c r="BL557" s="51">
        <v>93.55</v>
      </c>
      <c r="BM557" s="51">
        <v>0.56000000000000005</v>
      </c>
      <c r="BN557" s="51">
        <v>0.75</v>
      </c>
      <c r="BO557" s="51">
        <v>0.17</v>
      </c>
      <c r="BP557" s="51">
        <v>18.09</v>
      </c>
      <c r="BQ557" s="51">
        <v>0</v>
      </c>
      <c r="BR557" s="52">
        <v>10.5</v>
      </c>
      <c r="BX557" s="51"/>
      <c r="BY557" s="51"/>
      <c r="BZ557" s="51">
        <v>2500</v>
      </c>
      <c r="CA557" s="51">
        <v>52.6</v>
      </c>
      <c r="CB557" s="51"/>
      <c r="CC557" s="51"/>
    </row>
    <row r="558" spans="2:81">
      <c r="B558" s="51" t="s">
        <v>471</v>
      </c>
      <c r="C558" s="51">
        <v>63.62</v>
      </c>
      <c r="D558" s="51">
        <v>20.64</v>
      </c>
      <c r="E558" s="51">
        <v>4.8499999999999996</v>
      </c>
      <c r="F558" s="51">
        <v>1.1399999999999999</v>
      </c>
      <c r="G558" s="51">
        <v>3.17</v>
      </c>
      <c r="H558" s="51"/>
      <c r="I558" s="51"/>
      <c r="J558" s="51">
        <v>154</v>
      </c>
      <c r="K558" s="51">
        <v>180</v>
      </c>
      <c r="L558" s="51">
        <v>0.35</v>
      </c>
      <c r="N558" s="51">
        <v>0.13</v>
      </c>
      <c r="R558" s="52">
        <v>61.34</v>
      </c>
      <c r="S558" s="51"/>
      <c r="T558" s="51"/>
      <c r="U558" s="51">
        <v>492.42</v>
      </c>
      <c r="X558" s="51">
        <v>102.58</v>
      </c>
      <c r="AD558" s="51"/>
      <c r="AE558" s="51">
        <v>980</v>
      </c>
      <c r="AJ558" s="51">
        <v>18.55</v>
      </c>
      <c r="AK558" s="51">
        <v>36.840000000000003</v>
      </c>
      <c r="AL558" s="51">
        <v>19.989999999999998</v>
      </c>
      <c r="AM558" s="53">
        <v>2.2200000000000002</v>
      </c>
      <c r="AN558" s="54">
        <v>15.25</v>
      </c>
      <c r="AO558" s="51">
        <v>360</v>
      </c>
      <c r="BK558" s="51">
        <v>1.1299999999999999</v>
      </c>
      <c r="BL558" s="51">
        <v>93.55</v>
      </c>
      <c r="BM558" s="51">
        <v>0.56000000000000005</v>
      </c>
      <c r="BN558" s="51">
        <v>0.75</v>
      </c>
      <c r="BO558" s="51">
        <v>0.17</v>
      </c>
      <c r="BP558" s="51">
        <v>18.09</v>
      </c>
      <c r="BQ558" s="51">
        <v>0</v>
      </c>
      <c r="BR558" s="52">
        <v>10.5</v>
      </c>
      <c r="BX558" s="51"/>
      <c r="BY558" s="51"/>
      <c r="BZ558" s="51">
        <v>2500</v>
      </c>
      <c r="CA558" s="51">
        <v>39.799999999999997</v>
      </c>
      <c r="CB558" s="51"/>
      <c r="CC558" s="51"/>
    </row>
    <row r="559" spans="2:81">
      <c r="B559" s="51" t="s">
        <v>345</v>
      </c>
      <c r="C559" s="51">
        <v>63.62</v>
      </c>
      <c r="D559" s="51">
        <v>20.64</v>
      </c>
      <c r="E559" s="51">
        <v>4.8499999999999996</v>
      </c>
      <c r="F559" s="51">
        <v>1.1399999999999999</v>
      </c>
      <c r="G559" s="51">
        <v>3.17</v>
      </c>
      <c r="H559" s="51"/>
      <c r="I559" s="51"/>
      <c r="J559" s="51">
        <v>489</v>
      </c>
      <c r="K559" s="51">
        <v>180</v>
      </c>
      <c r="L559" s="51">
        <v>0.35</v>
      </c>
      <c r="N559" s="51">
        <v>1.6</v>
      </c>
      <c r="R559" s="52">
        <v>61.34</v>
      </c>
      <c r="S559" s="51"/>
      <c r="T559" s="51"/>
      <c r="U559" s="51">
        <v>492.42</v>
      </c>
      <c r="X559" s="51">
        <v>102.58</v>
      </c>
      <c r="AD559" s="51"/>
      <c r="AE559" s="51">
        <v>1120</v>
      </c>
      <c r="AJ559" s="51">
        <v>18.55</v>
      </c>
      <c r="AK559" s="51">
        <v>36.840000000000003</v>
      </c>
      <c r="AL559" s="51">
        <v>19.989999999999998</v>
      </c>
      <c r="AM559" s="53">
        <v>2.2200000000000002</v>
      </c>
      <c r="AN559" s="54">
        <v>15.25</v>
      </c>
      <c r="AO559" s="51">
        <v>0</v>
      </c>
      <c r="BK559" s="51">
        <v>1.1299999999999999</v>
      </c>
      <c r="BL559" s="51">
        <v>93.55</v>
      </c>
      <c r="BM559" s="51">
        <v>0.56000000000000005</v>
      </c>
      <c r="BN559" s="51">
        <v>0.75</v>
      </c>
      <c r="BO559" s="51">
        <v>0.17</v>
      </c>
      <c r="BP559" s="51">
        <v>18.09</v>
      </c>
      <c r="BQ559" s="51">
        <v>26</v>
      </c>
      <c r="BR559" s="52">
        <v>7</v>
      </c>
      <c r="BX559" s="51"/>
      <c r="BY559" s="51"/>
      <c r="BZ559" s="51">
        <v>1000</v>
      </c>
      <c r="CA559" s="51">
        <v>85.3</v>
      </c>
      <c r="CB559" s="51"/>
      <c r="CC559" s="51"/>
    </row>
    <row r="560" spans="2:81">
      <c r="B560" s="51" t="s">
        <v>472</v>
      </c>
      <c r="C560" s="51">
        <v>63.62</v>
      </c>
      <c r="D560" s="51">
        <v>20.64</v>
      </c>
      <c r="E560" s="51">
        <v>4.8499999999999996</v>
      </c>
      <c r="F560" s="51">
        <v>1.1399999999999999</v>
      </c>
      <c r="G560" s="51">
        <v>3.17</v>
      </c>
      <c r="H560" s="51"/>
      <c r="I560" s="51"/>
      <c r="J560" s="51">
        <v>463</v>
      </c>
      <c r="K560" s="51">
        <v>180</v>
      </c>
      <c r="L560" s="51">
        <v>0.35</v>
      </c>
      <c r="N560" s="51">
        <v>1.75</v>
      </c>
      <c r="R560" s="52">
        <v>61.34</v>
      </c>
      <c r="S560" s="51"/>
      <c r="T560" s="51"/>
      <c r="U560" s="51">
        <v>492.42</v>
      </c>
      <c r="X560" s="51">
        <v>102.58</v>
      </c>
      <c r="AD560" s="51"/>
      <c r="AE560" s="51">
        <v>1110</v>
      </c>
      <c r="AJ560" s="51">
        <v>18.55</v>
      </c>
      <c r="AK560" s="51">
        <v>36.840000000000003</v>
      </c>
      <c r="AL560" s="51">
        <v>19.989999999999998</v>
      </c>
      <c r="AM560" s="53">
        <v>2.2200000000000002</v>
      </c>
      <c r="AN560" s="54">
        <v>15.25</v>
      </c>
      <c r="AO560" s="51">
        <v>0</v>
      </c>
      <c r="BK560" s="51">
        <v>1.1299999999999999</v>
      </c>
      <c r="BL560" s="51">
        <v>93.55</v>
      </c>
      <c r="BM560" s="51">
        <v>0.56000000000000005</v>
      </c>
      <c r="BN560" s="51">
        <v>0.75</v>
      </c>
      <c r="BO560" s="51">
        <v>0.17</v>
      </c>
      <c r="BP560" s="51">
        <v>18.09</v>
      </c>
      <c r="BQ560" s="51">
        <v>51</v>
      </c>
      <c r="BR560" s="52">
        <v>3.1</v>
      </c>
      <c r="BX560" s="51"/>
      <c r="BY560" s="51"/>
      <c r="BZ560" s="51">
        <v>600</v>
      </c>
      <c r="CA560" s="51">
        <v>91.6</v>
      </c>
      <c r="CB560" s="51"/>
      <c r="CC560" s="51"/>
    </row>
    <row r="561" spans="2:81">
      <c r="B561" s="51" t="s">
        <v>473</v>
      </c>
      <c r="C561" s="51">
        <v>63.62</v>
      </c>
      <c r="D561" s="51">
        <v>20.64</v>
      </c>
      <c r="E561" s="51">
        <v>4.8499999999999996</v>
      </c>
      <c r="F561" s="51">
        <v>1.1399999999999999</v>
      </c>
      <c r="G561" s="51">
        <v>3.17</v>
      </c>
      <c r="H561" s="51"/>
      <c r="I561" s="51"/>
      <c r="J561" s="51">
        <v>257</v>
      </c>
      <c r="K561" s="51">
        <v>180</v>
      </c>
      <c r="L561" s="51">
        <v>0.35</v>
      </c>
      <c r="N561" s="51">
        <v>0.4</v>
      </c>
      <c r="R561" s="52">
        <v>61.34</v>
      </c>
      <c r="S561" s="51"/>
      <c r="T561" s="51"/>
      <c r="U561" s="51">
        <v>492.42</v>
      </c>
      <c r="X561" s="51">
        <v>102.58</v>
      </c>
      <c r="AD561" s="51"/>
      <c r="AE561" s="51">
        <v>1023</v>
      </c>
      <c r="AJ561" s="51">
        <v>18.55</v>
      </c>
      <c r="AK561" s="51">
        <v>36.840000000000003</v>
      </c>
      <c r="AL561" s="51">
        <v>19.989999999999998</v>
      </c>
      <c r="AM561" s="53">
        <v>2.2200000000000002</v>
      </c>
      <c r="AN561" s="54">
        <v>15.25</v>
      </c>
      <c r="AO561" s="51">
        <v>231</v>
      </c>
      <c r="BK561" s="51">
        <v>1.1299999999999999</v>
      </c>
      <c r="BL561" s="51">
        <v>93.55</v>
      </c>
      <c r="BM561" s="51">
        <v>0.56000000000000005</v>
      </c>
      <c r="BN561" s="51">
        <v>0.75</v>
      </c>
      <c r="BO561" s="51">
        <v>0.17</v>
      </c>
      <c r="BP561" s="51">
        <v>18.09</v>
      </c>
      <c r="BQ561" s="51">
        <v>26</v>
      </c>
      <c r="BR561" s="52">
        <v>9</v>
      </c>
      <c r="BX561" s="51"/>
      <c r="BY561" s="51"/>
      <c r="BZ561" s="51">
        <v>1000</v>
      </c>
      <c r="CA561" s="51">
        <v>68.400000000000006</v>
      </c>
      <c r="CB561" s="51"/>
      <c r="CC561" s="51"/>
    </row>
    <row r="562" spans="2:81">
      <c r="B562" s="51" t="s">
        <v>474</v>
      </c>
      <c r="C562" s="51">
        <v>63.62</v>
      </c>
      <c r="D562" s="51">
        <v>20.64</v>
      </c>
      <c r="E562" s="51">
        <v>4.8499999999999996</v>
      </c>
      <c r="F562" s="51">
        <v>1.1399999999999999</v>
      </c>
      <c r="G562" s="51">
        <v>3.17</v>
      </c>
      <c r="H562" s="51"/>
      <c r="I562" s="51"/>
      <c r="J562" s="51">
        <v>206</v>
      </c>
      <c r="K562" s="51">
        <v>180</v>
      </c>
      <c r="L562" s="51">
        <v>0.35</v>
      </c>
      <c r="N562" s="51">
        <v>0.32</v>
      </c>
      <c r="R562" s="52">
        <v>61.34</v>
      </c>
      <c r="S562" s="51"/>
      <c r="T562" s="51"/>
      <c r="U562" s="51">
        <v>492.42</v>
      </c>
      <c r="X562" s="51">
        <v>102.58</v>
      </c>
      <c r="AD562" s="51"/>
      <c r="AE562" s="51">
        <v>1001</v>
      </c>
      <c r="AJ562" s="51">
        <v>18.55</v>
      </c>
      <c r="AK562" s="51">
        <v>36.840000000000003</v>
      </c>
      <c r="AL562" s="51">
        <v>19.989999999999998</v>
      </c>
      <c r="AM562" s="53">
        <v>2.2200000000000002</v>
      </c>
      <c r="AN562" s="54">
        <v>15.25</v>
      </c>
      <c r="AO562" s="51">
        <v>283</v>
      </c>
      <c r="BK562" s="51">
        <v>1.1299999999999999</v>
      </c>
      <c r="BL562" s="51">
        <v>93.55</v>
      </c>
      <c r="BM562" s="51">
        <v>0.56000000000000005</v>
      </c>
      <c r="BN562" s="51">
        <v>0.75</v>
      </c>
      <c r="BO562" s="51">
        <v>0.17</v>
      </c>
      <c r="BP562" s="51">
        <v>18.09</v>
      </c>
      <c r="BQ562" s="51">
        <v>26</v>
      </c>
      <c r="BR562" s="52">
        <v>6.7</v>
      </c>
      <c r="BX562" s="51"/>
      <c r="BY562" s="51"/>
      <c r="BZ562" s="51">
        <v>1400</v>
      </c>
      <c r="CA562" s="51">
        <v>57.4</v>
      </c>
      <c r="CB562" s="51"/>
      <c r="CC562" s="51"/>
    </row>
    <row r="563" spans="2:81">
      <c r="B563" s="51" t="s">
        <v>475</v>
      </c>
      <c r="C563" s="51">
        <v>63.62</v>
      </c>
      <c r="D563" s="51">
        <v>20.64</v>
      </c>
      <c r="E563" s="51">
        <v>4.8499999999999996</v>
      </c>
      <c r="F563" s="51">
        <v>1.1399999999999999</v>
      </c>
      <c r="G563" s="51">
        <v>3.17</v>
      </c>
      <c r="H563" s="51"/>
      <c r="I563" s="51"/>
      <c r="J563" s="51">
        <v>154</v>
      </c>
      <c r="K563" s="51">
        <v>180</v>
      </c>
      <c r="L563" s="51">
        <v>0.35</v>
      </c>
      <c r="N563" s="51">
        <v>0.22</v>
      </c>
      <c r="R563" s="52">
        <v>61.34</v>
      </c>
      <c r="S563" s="51"/>
      <c r="T563" s="51"/>
      <c r="U563" s="51">
        <v>492.42</v>
      </c>
      <c r="X563" s="51">
        <v>102.58</v>
      </c>
      <c r="AD563" s="51"/>
      <c r="AE563" s="51">
        <v>980</v>
      </c>
      <c r="AJ563" s="51">
        <v>18.55</v>
      </c>
      <c r="AK563" s="51">
        <v>36.840000000000003</v>
      </c>
      <c r="AL563" s="51">
        <v>19.989999999999998</v>
      </c>
      <c r="AM563" s="53">
        <v>2.2200000000000002</v>
      </c>
      <c r="AN563" s="54">
        <v>15.25</v>
      </c>
      <c r="AO563" s="51">
        <v>334</v>
      </c>
      <c r="BK563" s="51">
        <v>1.1299999999999999</v>
      </c>
      <c r="BL563" s="51">
        <v>93.55</v>
      </c>
      <c r="BM563" s="51">
        <v>0.56000000000000005</v>
      </c>
      <c r="BN563" s="51">
        <v>0.75</v>
      </c>
      <c r="BO563" s="51">
        <v>0.17</v>
      </c>
      <c r="BP563" s="51">
        <v>18.09</v>
      </c>
      <c r="BQ563" s="51">
        <v>26</v>
      </c>
      <c r="BR563" s="52">
        <v>8.8000000000000007</v>
      </c>
      <c r="BX563" s="51"/>
      <c r="BY563" s="51"/>
      <c r="BZ563" s="51">
        <v>1900</v>
      </c>
      <c r="CA563" s="51">
        <v>45.9</v>
      </c>
      <c r="CB563" s="51"/>
      <c r="CC563" s="51"/>
    </row>
    <row r="564" spans="2:81">
      <c r="B564" s="51" t="s">
        <v>476</v>
      </c>
      <c r="C564" s="51">
        <v>63.62</v>
      </c>
      <c r="D564" s="51">
        <v>20.64</v>
      </c>
      <c r="E564" s="51">
        <v>4.8499999999999996</v>
      </c>
      <c r="F564" s="51">
        <v>1.1399999999999999</v>
      </c>
      <c r="G564" s="51">
        <v>3.17</v>
      </c>
      <c r="H564" s="51"/>
      <c r="I564" s="51"/>
      <c r="J564" s="51">
        <v>257</v>
      </c>
      <c r="K564" s="51">
        <v>180</v>
      </c>
      <c r="L564" s="51">
        <v>0.35</v>
      </c>
      <c r="N564" s="51">
        <v>0.62</v>
      </c>
      <c r="R564" s="52">
        <v>61.34</v>
      </c>
      <c r="S564" s="51"/>
      <c r="T564" s="51"/>
      <c r="U564" s="51">
        <v>492.42</v>
      </c>
      <c r="X564" s="51">
        <v>102.58</v>
      </c>
      <c r="AD564" s="51"/>
      <c r="AE564" s="51">
        <v>1023</v>
      </c>
      <c r="AJ564" s="51">
        <v>18.55</v>
      </c>
      <c r="AK564" s="51">
        <v>36.840000000000003</v>
      </c>
      <c r="AL564" s="51">
        <v>19.989999999999998</v>
      </c>
      <c r="AM564" s="53">
        <v>2.2200000000000002</v>
      </c>
      <c r="AN564" s="54">
        <v>15.25</v>
      </c>
      <c r="AO564" s="51">
        <v>206</v>
      </c>
      <c r="BK564" s="51">
        <v>1.1299999999999999</v>
      </c>
      <c r="BL564" s="51">
        <v>93.55</v>
      </c>
      <c r="BM564" s="51">
        <v>0.56000000000000005</v>
      </c>
      <c r="BN564" s="51">
        <v>0.75</v>
      </c>
      <c r="BO564" s="51">
        <v>0.17</v>
      </c>
      <c r="BP564" s="51">
        <v>18.09</v>
      </c>
      <c r="BQ564" s="51">
        <v>51</v>
      </c>
      <c r="BR564" s="52">
        <v>4</v>
      </c>
      <c r="BX564" s="51"/>
      <c r="BY564" s="51"/>
      <c r="BZ564" s="51">
        <v>800</v>
      </c>
      <c r="CA564" s="51">
        <v>75.400000000000006</v>
      </c>
      <c r="CB564" s="51"/>
      <c r="CC564" s="51"/>
    </row>
    <row r="565" spans="2:81">
      <c r="B565" s="51" t="s">
        <v>477</v>
      </c>
      <c r="C565" s="51">
        <v>63.62</v>
      </c>
      <c r="D565" s="51">
        <v>20.64</v>
      </c>
      <c r="E565" s="51">
        <v>4.8499999999999996</v>
      </c>
      <c r="F565" s="51">
        <v>1.1399999999999999</v>
      </c>
      <c r="G565" s="51">
        <v>3.17</v>
      </c>
      <c r="H565" s="51"/>
      <c r="I565" s="51"/>
      <c r="J565" s="51">
        <v>206</v>
      </c>
      <c r="K565" s="51">
        <v>180</v>
      </c>
      <c r="L565" s="51">
        <v>0.35</v>
      </c>
      <c r="N565" s="51">
        <v>0.5</v>
      </c>
      <c r="R565" s="52">
        <v>61.34</v>
      </c>
      <c r="S565" s="51"/>
      <c r="T565" s="51"/>
      <c r="U565" s="51">
        <v>492.42</v>
      </c>
      <c r="X565" s="51">
        <v>102.58</v>
      </c>
      <c r="AD565" s="51"/>
      <c r="AE565" s="51">
        <v>1001</v>
      </c>
      <c r="AJ565" s="51">
        <v>18.55</v>
      </c>
      <c r="AK565" s="51">
        <v>36.840000000000003</v>
      </c>
      <c r="AL565" s="51">
        <v>19.989999999999998</v>
      </c>
      <c r="AM565" s="53">
        <v>2.2200000000000002</v>
      </c>
      <c r="AN565" s="54">
        <v>15.25</v>
      </c>
      <c r="AO565" s="51">
        <v>257</v>
      </c>
      <c r="BK565" s="51">
        <v>1.1299999999999999</v>
      </c>
      <c r="BL565" s="51">
        <v>93.55</v>
      </c>
      <c r="BM565" s="51">
        <v>0.56000000000000005</v>
      </c>
      <c r="BN565" s="51">
        <v>0.75</v>
      </c>
      <c r="BO565" s="51">
        <v>0.17</v>
      </c>
      <c r="BP565" s="51">
        <v>18.09</v>
      </c>
      <c r="BQ565" s="51">
        <v>51</v>
      </c>
      <c r="BR565" s="52">
        <v>5.8</v>
      </c>
      <c r="BX565" s="51"/>
      <c r="BY565" s="51"/>
      <c r="BZ565" s="51">
        <v>700</v>
      </c>
      <c r="CA565" s="51">
        <v>64.7</v>
      </c>
      <c r="CB565" s="51"/>
      <c r="CC565" s="51"/>
    </row>
    <row r="566" spans="2:81">
      <c r="B566" s="51" t="s">
        <v>478</v>
      </c>
      <c r="C566" s="51">
        <v>63.62</v>
      </c>
      <c r="D566" s="51">
        <v>20.64</v>
      </c>
      <c r="E566" s="51">
        <v>4.8499999999999996</v>
      </c>
      <c r="F566" s="51">
        <v>1.1399999999999999</v>
      </c>
      <c r="G566" s="51">
        <v>3.17</v>
      </c>
      <c r="H566" s="51"/>
      <c r="I566" s="51"/>
      <c r="J566" s="51">
        <v>154</v>
      </c>
      <c r="K566" s="51">
        <v>180</v>
      </c>
      <c r="L566" s="51">
        <v>0.35</v>
      </c>
      <c r="N566" s="51">
        <v>0.4</v>
      </c>
      <c r="R566" s="52">
        <v>61.34</v>
      </c>
      <c r="S566" s="51"/>
      <c r="T566" s="51"/>
      <c r="U566" s="51">
        <v>492.42</v>
      </c>
      <c r="X566" s="51">
        <v>102.58</v>
      </c>
      <c r="AD566" s="51"/>
      <c r="AE566" s="51">
        <v>980</v>
      </c>
      <c r="AJ566" s="51">
        <v>18.55</v>
      </c>
      <c r="AK566" s="51">
        <v>36.840000000000003</v>
      </c>
      <c r="AL566" s="51">
        <v>19.989999999999998</v>
      </c>
      <c r="AM566" s="53">
        <v>2.2200000000000002</v>
      </c>
      <c r="AN566" s="54">
        <v>15.25</v>
      </c>
      <c r="AO566" s="51">
        <v>309</v>
      </c>
      <c r="BK566" s="51">
        <v>1.1299999999999999</v>
      </c>
      <c r="BL566" s="51">
        <v>93.55</v>
      </c>
      <c r="BM566" s="51">
        <v>0.56000000000000005</v>
      </c>
      <c r="BN566" s="51">
        <v>0.75</v>
      </c>
      <c r="BO566" s="51">
        <v>0.17</v>
      </c>
      <c r="BP566" s="51">
        <v>18.09</v>
      </c>
      <c r="BQ566" s="51">
        <v>51</v>
      </c>
      <c r="BR566" s="52">
        <v>8.4</v>
      </c>
      <c r="BX566" s="51"/>
      <c r="BY566" s="51"/>
      <c r="BZ566" s="51">
        <v>1200</v>
      </c>
      <c r="CA566" s="51">
        <v>51.1</v>
      </c>
      <c r="CB566" s="51"/>
      <c r="CC566" s="51"/>
    </row>
    <row r="567" spans="2:81">
      <c r="B567" s="51" t="s">
        <v>177</v>
      </c>
      <c r="C567" s="51">
        <v>63.62</v>
      </c>
      <c r="D567" s="51">
        <v>20.64</v>
      </c>
      <c r="E567" s="51">
        <v>4.8499999999999996</v>
      </c>
      <c r="F567" s="51">
        <v>1.1399999999999999</v>
      </c>
      <c r="G567" s="51">
        <v>3.17</v>
      </c>
      <c r="H567" s="51"/>
      <c r="I567" s="51"/>
      <c r="J567" s="51">
        <v>450</v>
      </c>
      <c r="K567" s="51">
        <v>180</v>
      </c>
      <c r="L567" s="51">
        <v>0.4</v>
      </c>
      <c r="N567" s="51">
        <v>1.8</v>
      </c>
      <c r="R567" s="52">
        <v>61.34</v>
      </c>
      <c r="S567" s="51"/>
      <c r="T567" s="51"/>
      <c r="U567" s="51">
        <v>492.42</v>
      </c>
      <c r="X567" s="51">
        <v>102.58</v>
      </c>
      <c r="AD567" s="51"/>
      <c r="AE567" s="51">
        <v>1166</v>
      </c>
      <c r="AJ567" s="51">
        <v>18.55</v>
      </c>
      <c r="AK567" s="51">
        <v>36.840000000000003</v>
      </c>
      <c r="AL567" s="51">
        <v>19.989999999999998</v>
      </c>
      <c r="AM567" s="53">
        <v>2.2200000000000002</v>
      </c>
      <c r="AN567" s="54">
        <v>15.25</v>
      </c>
      <c r="AO567" s="51">
        <v>0</v>
      </c>
      <c r="BK567" s="51">
        <v>1.1299999999999999</v>
      </c>
      <c r="BL567" s="51">
        <v>93.55</v>
      </c>
      <c r="BM567" s="51">
        <v>0.56000000000000005</v>
      </c>
      <c r="BN567" s="51">
        <v>0.75</v>
      </c>
      <c r="BO567" s="51">
        <v>0.17</v>
      </c>
      <c r="BP567" s="51">
        <v>18.09</v>
      </c>
      <c r="BQ567" s="51">
        <v>0</v>
      </c>
      <c r="BR567" s="52">
        <v>9.6999999999999993</v>
      </c>
      <c r="BX567" s="51"/>
      <c r="BY567" s="51"/>
      <c r="BZ567" s="51">
        <v>4600</v>
      </c>
      <c r="CA567" s="51">
        <v>72.400000000000006</v>
      </c>
      <c r="CB567" s="51"/>
      <c r="CC567" s="51"/>
    </row>
    <row r="568" spans="2:81">
      <c r="B568" s="51" t="s">
        <v>469</v>
      </c>
      <c r="C568" s="51">
        <v>63.62</v>
      </c>
      <c r="D568" s="51">
        <v>20.64</v>
      </c>
      <c r="E568" s="51">
        <v>4.8499999999999996</v>
      </c>
      <c r="F568" s="51">
        <v>1.1399999999999999</v>
      </c>
      <c r="G568" s="51">
        <v>3.17</v>
      </c>
      <c r="H568" s="51"/>
      <c r="I568" s="51"/>
      <c r="J568" s="51">
        <v>225</v>
      </c>
      <c r="K568" s="51">
        <v>180</v>
      </c>
      <c r="L568" s="51">
        <v>0.4</v>
      </c>
      <c r="N568" s="51">
        <v>0.26</v>
      </c>
      <c r="R568" s="52">
        <v>61.34</v>
      </c>
      <c r="S568" s="51"/>
      <c r="T568" s="51"/>
      <c r="U568" s="51">
        <v>492.42</v>
      </c>
      <c r="X568" s="51">
        <v>102.58</v>
      </c>
      <c r="AD568" s="51"/>
      <c r="AE568" s="51">
        <v>1072</v>
      </c>
      <c r="AJ568" s="51">
        <v>18.55</v>
      </c>
      <c r="AK568" s="51">
        <v>36.840000000000003</v>
      </c>
      <c r="AL568" s="51">
        <v>19.989999999999998</v>
      </c>
      <c r="AM568" s="53">
        <v>2.2200000000000002</v>
      </c>
      <c r="AN568" s="54">
        <v>15.25</v>
      </c>
      <c r="AO568" s="51">
        <v>225</v>
      </c>
      <c r="BK568" s="51">
        <v>1.1299999999999999</v>
      </c>
      <c r="BL568" s="51">
        <v>93.55</v>
      </c>
      <c r="BM568" s="51">
        <v>0.56000000000000005</v>
      </c>
      <c r="BN568" s="51">
        <v>0.75</v>
      </c>
      <c r="BO568" s="51">
        <v>0.17</v>
      </c>
      <c r="BP568" s="51">
        <v>18.09</v>
      </c>
      <c r="BQ568" s="51">
        <v>0</v>
      </c>
      <c r="BR568" s="52">
        <v>10.1</v>
      </c>
      <c r="BX568" s="51"/>
      <c r="BY568" s="51"/>
      <c r="BZ568" s="51">
        <v>3600</v>
      </c>
      <c r="CA568" s="51">
        <v>41.9</v>
      </c>
      <c r="CB568" s="51"/>
      <c r="CC568" s="51"/>
    </row>
    <row r="569" spans="2:81">
      <c r="B569" s="51" t="s">
        <v>470</v>
      </c>
      <c r="C569" s="51">
        <v>63.62</v>
      </c>
      <c r="D569" s="51">
        <v>20.64</v>
      </c>
      <c r="E569" s="51">
        <v>4.8499999999999996</v>
      </c>
      <c r="F569" s="51">
        <v>1.1399999999999999</v>
      </c>
      <c r="G569" s="51">
        <v>3.17</v>
      </c>
      <c r="H569" s="51"/>
      <c r="I569" s="51"/>
      <c r="J569" s="51">
        <v>180</v>
      </c>
      <c r="K569" s="51">
        <v>180</v>
      </c>
      <c r="L569" s="51">
        <v>0.4</v>
      </c>
      <c r="N569" s="51">
        <v>0.21</v>
      </c>
      <c r="R569" s="52">
        <v>61.34</v>
      </c>
      <c r="S569" s="51"/>
      <c r="T569" s="51"/>
      <c r="U569" s="51">
        <v>492.42</v>
      </c>
      <c r="X569" s="51">
        <v>102.58</v>
      </c>
      <c r="AD569" s="51"/>
      <c r="AE569" s="51">
        <v>1053</v>
      </c>
      <c r="AJ569" s="51">
        <v>18.55</v>
      </c>
      <c r="AK569" s="51">
        <v>36.840000000000003</v>
      </c>
      <c r="AL569" s="51">
        <v>19.989999999999998</v>
      </c>
      <c r="AM569" s="53">
        <v>2.2200000000000002</v>
      </c>
      <c r="AN569" s="54">
        <v>15.25</v>
      </c>
      <c r="AO569" s="51">
        <v>270</v>
      </c>
      <c r="BK569" s="51">
        <v>1.1299999999999999</v>
      </c>
      <c r="BL569" s="51">
        <v>93.55</v>
      </c>
      <c r="BM569" s="51">
        <v>0.56000000000000005</v>
      </c>
      <c r="BN569" s="51">
        <v>0.75</v>
      </c>
      <c r="BO569" s="51">
        <v>0.17</v>
      </c>
      <c r="BP569" s="51">
        <v>18.09</v>
      </c>
      <c r="BQ569" s="51">
        <v>0</v>
      </c>
      <c r="BR569" s="52">
        <v>10.3</v>
      </c>
      <c r="BX569" s="51"/>
      <c r="BY569" s="51"/>
      <c r="BZ569" s="51">
        <v>3300</v>
      </c>
      <c r="CA569" s="51">
        <v>35.700000000000003</v>
      </c>
      <c r="CB569" s="51"/>
      <c r="CC569" s="51"/>
    </row>
    <row r="570" spans="2:81">
      <c r="B570" s="51" t="s">
        <v>471</v>
      </c>
      <c r="C570" s="51">
        <v>63.62</v>
      </c>
      <c r="D570" s="51">
        <v>20.64</v>
      </c>
      <c r="E570" s="51">
        <v>4.8499999999999996</v>
      </c>
      <c r="F570" s="51">
        <v>1.1399999999999999</v>
      </c>
      <c r="G570" s="51">
        <v>3.17</v>
      </c>
      <c r="H570" s="51"/>
      <c r="I570" s="51"/>
      <c r="J570" s="51">
        <v>135</v>
      </c>
      <c r="K570" s="51">
        <v>180</v>
      </c>
      <c r="L570" s="51">
        <v>0.4</v>
      </c>
      <c r="N570" s="51">
        <v>0.13</v>
      </c>
      <c r="R570" s="52">
        <v>61.34</v>
      </c>
      <c r="S570" s="51"/>
      <c r="T570" s="51"/>
      <c r="U570" s="51">
        <v>492.42</v>
      </c>
      <c r="X570" s="51">
        <v>102.58</v>
      </c>
      <c r="AD570" s="51"/>
      <c r="AE570" s="51">
        <v>1034</v>
      </c>
      <c r="AJ570" s="51">
        <v>18.55</v>
      </c>
      <c r="AK570" s="51">
        <v>36.840000000000003</v>
      </c>
      <c r="AL570" s="51">
        <v>19.989999999999998</v>
      </c>
      <c r="AM570" s="53">
        <v>2.2200000000000002</v>
      </c>
      <c r="AN570" s="54">
        <v>15.25</v>
      </c>
      <c r="AO570" s="51">
        <v>315</v>
      </c>
      <c r="BK570" s="51">
        <v>1.1299999999999999</v>
      </c>
      <c r="BL570" s="51">
        <v>93.55</v>
      </c>
      <c r="BM570" s="51">
        <v>0.56000000000000005</v>
      </c>
      <c r="BN570" s="51">
        <v>0.75</v>
      </c>
      <c r="BO570" s="51">
        <v>0.17</v>
      </c>
      <c r="BP570" s="51">
        <v>18.09</v>
      </c>
      <c r="BQ570" s="51">
        <v>0</v>
      </c>
      <c r="BR570" s="52">
        <v>12.9</v>
      </c>
      <c r="BX570" s="51"/>
      <c r="BY570" s="51"/>
      <c r="BZ570" s="51">
        <v>2800</v>
      </c>
      <c r="CA570" s="51">
        <v>31.7</v>
      </c>
      <c r="CB570" s="51"/>
      <c r="CC570" s="51"/>
    </row>
    <row r="571" spans="2:81">
      <c r="B571" s="51" t="s">
        <v>345</v>
      </c>
      <c r="C571" s="51">
        <v>63.62</v>
      </c>
      <c r="D571" s="51">
        <v>20.64</v>
      </c>
      <c r="E571" s="51">
        <v>4.8499999999999996</v>
      </c>
      <c r="F571" s="51">
        <v>1.1399999999999999</v>
      </c>
      <c r="G571" s="51">
        <v>3.17</v>
      </c>
      <c r="H571" s="51"/>
      <c r="I571" s="51"/>
      <c r="J571" s="51">
        <v>428</v>
      </c>
      <c r="K571" s="51">
        <v>180</v>
      </c>
      <c r="L571" s="51">
        <v>0.4</v>
      </c>
      <c r="N571" s="51">
        <v>1.9</v>
      </c>
      <c r="R571" s="52">
        <v>61.34</v>
      </c>
      <c r="S571" s="51"/>
      <c r="T571" s="51"/>
      <c r="U571" s="51">
        <v>492.42</v>
      </c>
      <c r="X571" s="51">
        <v>102.58</v>
      </c>
      <c r="AD571" s="51"/>
      <c r="AE571" s="51">
        <v>1157</v>
      </c>
      <c r="AJ571" s="51">
        <v>18.55</v>
      </c>
      <c r="AK571" s="51">
        <v>36.840000000000003</v>
      </c>
      <c r="AL571" s="51">
        <v>19.989999999999998</v>
      </c>
      <c r="AM571" s="53">
        <v>2.2200000000000002</v>
      </c>
      <c r="AN571" s="54">
        <v>15.25</v>
      </c>
      <c r="AO571" s="51">
        <v>0</v>
      </c>
      <c r="BK571" s="51">
        <v>1.1299999999999999</v>
      </c>
      <c r="BL571" s="51">
        <v>93.55</v>
      </c>
      <c r="BM571" s="51">
        <v>0.56000000000000005</v>
      </c>
      <c r="BN571" s="51">
        <v>0.75</v>
      </c>
      <c r="BO571" s="51">
        <v>0.17</v>
      </c>
      <c r="BP571" s="51">
        <v>18.09</v>
      </c>
      <c r="BQ571" s="51">
        <v>23</v>
      </c>
      <c r="BR571" s="52">
        <v>8.3000000000000007</v>
      </c>
      <c r="BX571" s="51"/>
      <c r="BY571" s="51"/>
      <c r="BZ571" s="51">
        <v>1600</v>
      </c>
      <c r="CA571" s="51">
        <v>75.3</v>
      </c>
      <c r="CB571" s="51"/>
      <c r="CC571" s="51"/>
    </row>
    <row r="572" spans="2:81">
      <c r="B572" s="51" t="s">
        <v>472</v>
      </c>
      <c r="C572" s="51">
        <v>63.62</v>
      </c>
      <c r="D572" s="51">
        <v>20.64</v>
      </c>
      <c r="E572" s="51">
        <v>4.8499999999999996</v>
      </c>
      <c r="F572" s="51">
        <v>1.1399999999999999</v>
      </c>
      <c r="G572" s="51">
        <v>3.17</v>
      </c>
      <c r="H572" s="51"/>
      <c r="I572" s="51"/>
      <c r="J572" s="51">
        <v>405</v>
      </c>
      <c r="K572" s="51">
        <v>180</v>
      </c>
      <c r="L572" s="51">
        <v>0.4</v>
      </c>
      <c r="N572" s="51">
        <v>2.1</v>
      </c>
      <c r="R572" s="52">
        <v>61.34</v>
      </c>
      <c r="S572" s="51"/>
      <c r="T572" s="51"/>
      <c r="U572" s="51">
        <v>492.42</v>
      </c>
      <c r="X572" s="51">
        <v>102.58</v>
      </c>
      <c r="AD572" s="51"/>
      <c r="AE572" s="51">
        <v>1147</v>
      </c>
      <c r="AJ572" s="51">
        <v>18.55</v>
      </c>
      <c r="AK572" s="51">
        <v>36.840000000000003</v>
      </c>
      <c r="AL572" s="51">
        <v>19.989999999999998</v>
      </c>
      <c r="AM572" s="53">
        <v>2.2200000000000002</v>
      </c>
      <c r="AN572" s="54">
        <v>15.25</v>
      </c>
      <c r="AO572" s="51">
        <v>0</v>
      </c>
      <c r="BK572" s="51">
        <v>1.1299999999999999</v>
      </c>
      <c r="BL572" s="51">
        <v>93.55</v>
      </c>
      <c r="BM572" s="51">
        <v>0.56000000000000005</v>
      </c>
      <c r="BN572" s="51">
        <v>0.75</v>
      </c>
      <c r="BO572" s="51">
        <v>0.17</v>
      </c>
      <c r="BP572" s="51">
        <v>18.09</v>
      </c>
      <c r="BQ572" s="51">
        <v>45</v>
      </c>
      <c r="BR572" s="55">
        <v>8.5</v>
      </c>
      <c r="BX572" s="51"/>
      <c r="BY572" s="51"/>
      <c r="BZ572" s="51">
        <v>800</v>
      </c>
      <c r="CA572" s="51">
        <v>79</v>
      </c>
      <c r="CB572" s="51"/>
      <c r="CC572" s="51"/>
    </row>
    <row r="573" spans="2:81">
      <c r="B573" s="51" t="s">
        <v>473</v>
      </c>
      <c r="C573" s="51">
        <v>63.62</v>
      </c>
      <c r="D573" s="51">
        <v>20.64</v>
      </c>
      <c r="E573" s="51">
        <v>4.8499999999999996</v>
      </c>
      <c r="F573" s="51">
        <v>1.1399999999999999</v>
      </c>
      <c r="G573" s="51">
        <v>3.17</v>
      </c>
      <c r="H573" s="51"/>
      <c r="I573" s="51"/>
      <c r="J573" s="51">
        <v>225</v>
      </c>
      <c r="K573" s="51">
        <v>180</v>
      </c>
      <c r="L573" s="51">
        <v>0.4</v>
      </c>
      <c r="N573" s="51">
        <v>0.43</v>
      </c>
      <c r="R573" s="52">
        <v>61.34</v>
      </c>
      <c r="S573" s="51"/>
      <c r="T573" s="51"/>
      <c r="U573" s="51">
        <v>492.42</v>
      </c>
      <c r="X573" s="51">
        <v>102.58</v>
      </c>
      <c r="AD573" s="51"/>
      <c r="AE573" s="51">
        <v>1072</v>
      </c>
      <c r="AJ573" s="51">
        <v>18.55</v>
      </c>
      <c r="AK573" s="51">
        <v>36.840000000000003</v>
      </c>
      <c r="AL573" s="51">
        <v>19.989999999999998</v>
      </c>
      <c r="AM573" s="53">
        <v>2.2200000000000002</v>
      </c>
      <c r="AN573" s="54">
        <v>15.25</v>
      </c>
      <c r="AO573" s="51">
        <v>203</v>
      </c>
      <c r="BK573" s="51">
        <v>1.1299999999999999</v>
      </c>
      <c r="BL573" s="51">
        <v>93.55</v>
      </c>
      <c r="BM573" s="51">
        <v>0.56000000000000005</v>
      </c>
      <c r="BN573" s="51">
        <v>0.75</v>
      </c>
      <c r="BO573" s="51">
        <v>0.17</v>
      </c>
      <c r="BP573" s="51">
        <v>18.09</v>
      </c>
      <c r="BQ573" s="51">
        <v>23</v>
      </c>
      <c r="BR573" s="55">
        <v>10</v>
      </c>
      <c r="BX573" s="51"/>
      <c r="BY573" s="51"/>
      <c r="BZ573" s="51">
        <v>1400</v>
      </c>
      <c r="CA573" s="51">
        <v>51.5</v>
      </c>
      <c r="CB573" s="51"/>
      <c r="CC573" s="51"/>
    </row>
    <row r="574" spans="2:81">
      <c r="B574" s="51" t="s">
        <v>474</v>
      </c>
      <c r="C574" s="51">
        <v>63.62</v>
      </c>
      <c r="D574" s="51">
        <v>20.64</v>
      </c>
      <c r="E574" s="51">
        <v>4.8499999999999996</v>
      </c>
      <c r="F574" s="51">
        <v>1.1399999999999999</v>
      </c>
      <c r="G574" s="51">
        <v>3.17</v>
      </c>
      <c r="H574" s="51"/>
      <c r="I574" s="51"/>
      <c r="J574" s="51">
        <v>180</v>
      </c>
      <c r="K574" s="51">
        <v>180</v>
      </c>
      <c r="L574" s="51">
        <v>0.4</v>
      </c>
      <c r="N574" s="51">
        <v>0.34</v>
      </c>
      <c r="R574" s="52">
        <v>61.34</v>
      </c>
      <c r="S574" s="51"/>
      <c r="T574" s="51"/>
      <c r="U574" s="51">
        <v>492.42</v>
      </c>
      <c r="X574" s="51">
        <v>102.58</v>
      </c>
      <c r="AD574" s="51"/>
      <c r="AE574" s="51">
        <v>1053</v>
      </c>
      <c r="AJ574" s="51">
        <v>18.55</v>
      </c>
      <c r="AK574" s="51">
        <v>36.840000000000003</v>
      </c>
      <c r="AL574" s="51">
        <v>19.989999999999998</v>
      </c>
      <c r="AM574" s="53">
        <v>2.2200000000000002</v>
      </c>
      <c r="AN574" s="54">
        <v>15.25</v>
      </c>
      <c r="AO574" s="51">
        <v>248</v>
      </c>
      <c r="BK574" s="51">
        <v>1.1299999999999999</v>
      </c>
      <c r="BL574" s="51">
        <v>93.55</v>
      </c>
      <c r="BM574" s="51">
        <v>0.56000000000000005</v>
      </c>
      <c r="BN574" s="51">
        <v>0.75</v>
      </c>
      <c r="BO574" s="51">
        <v>0.17</v>
      </c>
      <c r="BP574" s="51">
        <v>18.09</v>
      </c>
      <c r="BQ574" s="51">
        <v>23</v>
      </c>
      <c r="BR574" s="52">
        <v>7.5</v>
      </c>
      <c r="BX574" s="51"/>
      <c r="BY574" s="51"/>
      <c r="BZ574" s="51">
        <v>1700</v>
      </c>
      <c r="CA574" s="51">
        <v>39.200000000000003</v>
      </c>
      <c r="CB574" s="51"/>
      <c r="CC574" s="51"/>
    </row>
    <row r="575" spans="2:81">
      <c r="B575" s="51" t="s">
        <v>475</v>
      </c>
      <c r="C575" s="51">
        <v>63.62</v>
      </c>
      <c r="D575" s="51">
        <v>20.64</v>
      </c>
      <c r="E575" s="51">
        <v>4.8499999999999996</v>
      </c>
      <c r="F575" s="51">
        <v>1.1399999999999999</v>
      </c>
      <c r="G575" s="51">
        <v>3.17</v>
      </c>
      <c r="H575" s="51"/>
      <c r="I575" s="51"/>
      <c r="J575" s="51">
        <v>135</v>
      </c>
      <c r="K575" s="51">
        <v>180</v>
      </c>
      <c r="L575" s="51">
        <v>0.4</v>
      </c>
      <c r="N575" s="51">
        <v>0.28000000000000003</v>
      </c>
      <c r="R575" s="52">
        <v>61.34</v>
      </c>
      <c r="S575" s="51"/>
      <c r="T575" s="51"/>
      <c r="U575" s="51">
        <v>492.42</v>
      </c>
      <c r="X575" s="51">
        <v>102.58</v>
      </c>
      <c r="AD575" s="51"/>
      <c r="AE575" s="51">
        <v>1034</v>
      </c>
      <c r="AJ575" s="51">
        <v>18.55</v>
      </c>
      <c r="AK575" s="51">
        <v>36.840000000000003</v>
      </c>
      <c r="AL575" s="51">
        <v>19.989999999999998</v>
      </c>
      <c r="AM575" s="53">
        <v>2.2200000000000002</v>
      </c>
      <c r="AN575" s="54">
        <v>15.25</v>
      </c>
      <c r="AO575" s="51">
        <v>293</v>
      </c>
      <c r="BK575" s="51">
        <v>1.1299999999999999</v>
      </c>
      <c r="BL575" s="51">
        <v>93.55</v>
      </c>
      <c r="BM575" s="51">
        <v>0.56000000000000005</v>
      </c>
      <c r="BN575" s="51">
        <v>0.75</v>
      </c>
      <c r="BO575" s="51">
        <v>0.17</v>
      </c>
      <c r="BP575" s="51">
        <v>18.09</v>
      </c>
      <c r="BQ575" s="51">
        <v>23</v>
      </c>
      <c r="BR575" s="52">
        <v>8.8000000000000007</v>
      </c>
      <c r="BX575" s="51"/>
      <c r="BY575" s="51"/>
      <c r="BZ575" s="51">
        <v>2100</v>
      </c>
      <c r="CA575" s="51">
        <v>28.2</v>
      </c>
      <c r="CB575" s="51"/>
      <c r="CC575" s="51"/>
    </row>
    <row r="576" spans="2:81">
      <c r="B576" s="51" t="s">
        <v>476</v>
      </c>
      <c r="C576" s="51">
        <v>63.62</v>
      </c>
      <c r="D576" s="51">
        <v>20.64</v>
      </c>
      <c r="E576" s="51">
        <v>4.8499999999999996</v>
      </c>
      <c r="F576" s="51">
        <v>1.1399999999999999</v>
      </c>
      <c r="G576" s="51">
        <v>3.17</v>
      </c>
      <c r="H576" s="51"/>
      <c r="I576" s="51"/>
      <c r="J576" s="51">
        <v>225</v>
      </c>
      <c r="K576" s="51">
        <v>180</v>
      </c>
      <c r="L576" s="51">
        <v>0.4</v>
      </c>
      <c r="N576" s="51">
        <v>0.64</v>
      </c>
      <c r="R576" s="52">
        <v>61.34</v>
      </c>
      <c r="S576" s="51"/>
      <c r="T576" s="51"/>
      <c r="U576" s="51">
        <v>492.42</v>
      </c>
      <c r="X576" s="51">
        <v>102.58</v>
      </c>
      <c r="AD576" s="51"/>
      <c r="AE576" s="51">
        <v>1072</v>
      </c>
      <c r="AJ576" s="51">
        <v>18.55</v>
      </c>
      <c r="AK576" s="51">
        <v>36.840000000000003</v>
      </c>
      <c r="AL576" s="51">
        <v>19.989999999999998</v>
      </c>
      <c r="AM576" s="53">
        <v>2.2200000000000002</v>
      </c>
      <c r="AN576" s="54">
        <v>15.25</v>
      </c>
      <c r="AO576" s="51">
        <v>180</v>
      </c>
      <c r="BK576" s="51">
        <v>1.1299999999999999</v>
      </c>
      <c r="BL576" s="51">
        <v>93.55</v>
      </c>
      <c r="BM576" s="51">
        <v>0.56000000000000005</v>
      </c>
      <c r="BN576" s="51">
        <v>0.75</v>
      </c>
      <c r="BO576" s="51">
        <v>0.17</v>
      </c>
      <c r="BP576" s="51">
        <v>18.09</v>
      </c>
      <c r="BQ576" s="51">
        <v>45</v>
      </c>
      <c r="BR576" s="52">
        <v>5</v>
      </c>
      <c r="BX576" s="51"/>
      <c r="BY576" s="51"/>
      <c r="BZ576" s="51">
        <v>1000</v>
      </c>
      <c r="CA576" s="51">
        <v>60.3</v>
      </c>
      <c r="CB576" s="51"/>
      <c r="CC576" s="51"/>
    </row>
    <row r="577" spans="1:81">
      <c r="B577" s="51" t="s">
        <v>477</v>
      </c>
      <c r="C577" s="51">
        <v>63.62</v>
      </c>
      <c r="D577" s="51">
        <v>20.64</v>
      </c>
      <c r="E577" s="51">
        <v>4.8499999999999996</v>
      </c>
      <c r="F577" s="51">
        <v>1.1399999999999999</v>
      </c>
      <c r="G577" s="51">
        <v>3.17</v>
      </c>
      <c r="H577" s="51"/>
      <c r="I577" s="51"/>
      <c r="J577" s="51">
        <v>180</v>
      </c>
      <c r="K577" s="51">
        <v>180</v>
      </c>
      <c r="L577" s="51">
        <v>0.4</v>
      </c>
      <c r="N577" s="51">
        <v>0.52</v>
      </c>
      <c r="R577" s="52">
        <v>61.34</v>
      </c>
      <c r="S577" s="51"/>
      <c r="T577" s="51"/>
      <c r="U577" s="51">
        <v>492.42</v>
      </c>
      <c r="X577" s="51">
        <v>102.58</v>
      </c>
      <c r="AD577" s="51"/>
      <c r="AE577" s="51">
        <v>1053</v>
      </c>
      <c r="AJ577" s="51">
        <v>18.55</v>
      </c>
      <c r="AK577" s="51">
        <v>36.840000000000003</v>
      </c>
      <c r="AL577" s="51">
        <v>19.989999999999998</v>
      </c>
      <c r="AM577" s="53">
        <v>2.2200000000000002</v>
      </c>
      <c r="AN577" s="54">
        <v>15.25</v>
      </c>
      <c r="AO577" s="51">
        <v>225</v>
      </c>
      <c r="BK577" s="51">
        <v>1.1299999999999999</v>
      </c>
      <c r="BL577" s="51">
        <v>93.55</v>
      </c>
      <c r="BM577" s="51">
        <v>0.56000000000000005</v>
      </c>
      <c r="BN577" s="51">
        <v>0.75</v>
      </c>
      <c r="BO577" s="51">
        <v>0.17</v>
      </c>
      <c r="BP577" s="51">
        <v>18.09</v>
      </c>
      <c r="BQ577" s="51">
        <v>45</v>
      </c>
      <c r="BR577" s="52">
        <v>6</v>
      </c>
      <c r="BX577" s="51"/>
      <c r="BY577" s="51"/>
      <c r="BZ577" s="51">
        <v>1000</v>
      </c>
      <c r="CA577" s="51">
        <v>49.1</v>
      </c>
      <c r="CB577" s="51"/>
      <c r="CC577" s="51"/>
    </row>
    <row r="578" spans="1:81">
      <c r="B578" s="51" t="s">
        <v>478</v>
      </c>
      <c r="C578" s="51">
        <v>63.62</v>
      </c>
      <c r="D578" s="51">
        <v>20.64</v>
      </c>
      <c r="E578" s="51">
        <v>4.8499999999999996</v>
      </c>
      <c r="F578" s="51">
        <v>1.1399999999999999</v>
      </c>
      <c r="G578" s="51">
        <v>3.17</v>
      </c>
      <c r="H578" s="51"/>
      <c r="I578" s="51"/>
      <c r="J578" s="51">
        <v>135</v>
      </c>
      <c r="K578" s="51">
        <v>180</v>
      </c>
      <c r="L578" s="51">
        <v>0.4</v>
      </c>
      <c r="N578" s="51">
        <v>0.46</v>
      </c>
      <c r="R578" s="52">
        <v>61.34</v>
      </c>
      <c r="S578" s="51"/>
      <c r="T578" s="51"/>
      <c r="U578" s="51">
        <v>492.42</v>
      </c>
      <c r="X578" s="51">
        <v>102.58</v>
      </c>
      <c r="AD578" s="51"/>
      <c r="AE578" s="51">
        <v>1034</v>
      </c>
      <c r="AJ578" s="51">
        <v>18.55</v>
      </c>
      <c r="AK578" s="51">
        <v>36.840000000000003</v>
      </c>
      <c r="AL578" s="51">
        <v>19.989999999999998</v>
      </c>
      <c r="AM578" s="53">
        <v>2.2200000000000002</v>
      </c>
      <c r="AN578" s="54">
        <v>15.25</v>
      </c>
      <c r="AO578" s="51">
        <v>270</v>
      </c>
      <c r="BK578" s="51">
        <v>1.1299999999999999</v>
      </c>
      <c r="BL578" s="51">
        <v>93.55</v>
      </c>
      <c r="BM578" s="51">
        <v>0.56000000000000005</v>
      </c>
      <c r="BN578" s="51">
        <v>0.75</v>
      </c>
      <c r="BO578" s="51">
        <v>0.17</v>
      </c>
      <c r="BP578" s="51">
        <v>18.09</v>
      </c>
      <c r="BQ578" s="51">
        <v>45</v>
      </c>
      <c r="BR578" s="52">
        <v>9</v>
      </c>
      <c r="BX578" s="51"/>
      <c r="BY578" s="51"/>
      <c r="BZ578" s="51">
        <v>1500</v>
      </c>
      <c r="CA578" s="51">
        <v>33.1</v>
      </c>
      <c r="CB578" s="51"/>
      <c r="CC578" s="51"/>
    </row>
    <row r="579" spans="1:81">
      <c r="A579">
        <v>353</v>
      </c>
      <c r="B579" s="5" t="s">
        <v>479</v>
      </c>
      <c r="C579" s="5">
        <v>61.49</v>
      </c>
      <c r="D579" s="5">
        <v>21.58</v>
      </c>
      <c r="E579" s="5">
        <v>4.03</v>
      </c>
      <c r="F579" s="5">
        <v>2.6</v>
      </c>
      <c r="G579" s="5">
        <v>3.46</v>
      </c>
      <c r="H579" s="5">
        <v>3460</v>
      </c>
      <c r="J579" s="5">
        <v>490</v>
      </c>
      <c r="K579" s="5">
        <v>196</v>
      </c>
      <c r="L579" s="5">
        <v>0.4</v>
      </c>
      <c r="N579" s="5">
        <v>1.5</v>
      </c>
      <c r="R579" s="5">
        <v>880</v>
      </c>
      <c r="S579" s="14"/>
      <c r="T579" s="14"/>
      <c r="U579" s="5"/>
      <c r="AD579" s="5">
        <v>3.1</v>
      </c>
      <c r="AE579" s="5">
        <v>830</v>
      </c>
      <c r="AJ579" s="5"/>
      <c r="AK579" s="5"/>
      <c r="AL579" s="5"/>
      <c r="AM579" s="5"/>
      <c r="AN579" s="5"/>
      <c r="AO579" s="5"/>
      <c r="BK579" s="5"/>
      <c r="BL579" s="5"/>
      <c r="BM579" s="5"/>
      <c r="BN579" s="5"/>
      <c r="BO579" s="5"/>
      <c r="BP579" s="5"/>
      <c r="BQ579" s="5"/>
      <c r="BR579" s="5"/>
      <c r="BX579" s="5"/>
      <c r="BY579" s="5"/>
      <c r="BZ579" s="5">
        <v>1900</v>
      </c>
      <c r="CA579" s="5">
        <v>50</v>
      </c>
      <c r="CB579" t="s">
        <v>480</v>
      </c>
      <c r="CC579" t="s">
        <v>481</v>
      </c>
    </row>
    <row r="580" spans="1:81">
      <c r="A580">
        <v>357</v>
      </c>
      <c r="B580" s="51" t="s">
        <v>482</v>
      </c>
      <c r="C580" s="51">
        <v>54.28</v>
      </c>
      <c r="D580" s="51">
        <v>23.57</v>
      </c>
      <c r="E580" s="51">
        <v>9.34</v>
      </c>
      <c r="F580" s="51">
        <v>1.35</v>
      </c>
      <c r="G580" s="51">
        <v>3.1</v>
      </c>
      <c r="H580" s="51"/>
      <c r="I580" s="51"/>
      <c r="J580" s="51">
        <v>403</v>
      </c>
      <c r="K580" s="51">
        <v>145</v>
      </c>
      <c r="L580" s="51">
        <v>0.36</v>
      </c>
      <c r="N580" s="51">
        <v>0.5</v>
      </c>
      <c r="R580" s="51"/>
      <c r="S580" s="57"/>
      <c r="T580" s="57"/>
      <c r="U580" s="51">
        <v>1119</v>
      </c>
      <c r="AD580" s="51">
        <v>2.8</v>
      </c>
      <c r="AE580" s="51">
        <v>746</v>
      </c>
      <c r="AJ580" s="51"/>
      <c r="AK580" s="51"/>
      <c r="AL580" s="51"/>
      <c r="AM580" s="51"/>
      <c r="AN580" s="51"/>
      <c r="AO580" s="51"/>
      <c r="BK580" s="51"/>
      <c r="BL580" s="51"/>
      <c r="BM580" s="51"/>
      <c r="BN580" s="51"/>
      <c r="BO580" s="51"/>
      <c r="BP580" s="51"/>
      <c r="BQ580" s="51"/>
      <c r="BR580" s="51"/>
      <c r="BX580" s="51">
        <v>8.58</v>
      </c>
      <c r="BY580" s="51"/>
      <c r="BZ580" s="51"/>
      <c r="CA580" s="51">
        <v>56.3</v>
      </c>
      <c r="CB580" s="51" t="s">
        <v>483</v>
      </c>
      <c r="CC580" s="51" t="s">
        <v>484</v>
      </c>
    </row>
    <row r="581" spans="1:81">
      <c r="B581" s="51" t="s">
        <v>485</v>
      </c>
      <c r="C581" s="51">
        <v>54.28</v>
      </c>
      <c r="D581" s="51">
        <v>23.57</v>
      </c>
      <c r="E581" s="51">
        <v>9.34</v>
      </c>
      <c r="F581" s="51">
        <v>1.35</v>
      </c>
      <c r="G581" s="51">
        <v>3.1</v>
      </c>
      <c r="H581" s="51"/>
      <c r="I581" s="51"/>
      <c r="J581" s="51">
        <v>322</v>
      </c>
      <c r="K581" s="51">
        <v>161</v>
      </c>
      <c r="L581" s="51">
        <v>0.5</v>
      </c>
      <c r="N581" s="51"/>
      <c r="R581" s="51"/>
      <c r="S581" s="57"/>
      <c r="T581" s="57"/>
      <c r="U581" s="51">
        <v>1128</v>
      </c>
      <c r="AD581" s="51">
        <v>2.8</v>
      </c>
      <c r="AE581" s="51">
        <v>752</v>
      </c>
      <c r="AJ581" s="51"/>
      <c r="AK581" s="51"/>
      <c r="AL581" s="51"/>
      <c r="AM581" s="51"/>
      <c r="AN581" s="51"/>
      <c r="AO581" s="51"/>
      <c r="BK581" s="51"/>
      <c r="BL581" s="51"/>
      <c r="BM581" s="51"/>
      <c r="BN581" s="51"/>
      <c r="BO581" s="51"/>
      <c r="BP581" s="51"/>
      <c r="BQ581" s="51"/>
      <c r="BR581" s="51"/>
      <c r="BX581" s="51">
        <v>13.63</v>
      </c>
      <c r="BY581" s="51"/>
      <c r="BZ581" s="51"/>
      <c r="CA581" s="51">
        <v>36.1</v>
      </c>
      <c r="CB581" s="51"/>
      <c r="CC581" s="51"/>
    </row>
    <row r="582" spans="1:81">
      <c r="A582">
        <v>364</v>
      </c>
      <c r="B582" t="s">
        <v>486</v>
      </c>
      <c r="C582">
        <v>62.27</v>
      </c>
      <c r="D582">
        <v>19.2</v>
      </c>
      <c r="E582">
        <v>5.12</v>
      </c>
      <c r="F582">
        <v>2.41</v>
      </c>
      <c r="G582">
        <v>2.27</v>
      </c>
      <c r="J582">
        <v>375</v>
      </c>
      <c r="K582">
        <v>178</v>
      </c>
      <c r="L582">
        <v>0.47</v>
      </c>
      <c r="N582">
        <v>0.4</v>
      </c>
      <c r="S582" s="15"/>
      <c r="T582" s="15"/>
      <c r="Y582">
        <v>1065</v>
      </c>
      <c r="AE582">
        <v>820</v>
      </c>
      <c r="BZ582">
        <v>3000</v>
      </c>
      <c r="CA582">
        <v>40.4</v>
      </c>
      <c r="CB582" t="s">
        <v>487</v>
      </c>
      <c r="CC582" t="s">
        <v>488</v>
      </c>
    </row>
    <row r="583" spans="1:81">
      <c r="A583">
        <v>383</v>
      </c>
      <c r="B583" s="51" t="s">
        <v>489</v>
      </c>
      <c r="C583" s="51">
        <v>61.6</v>
      </c>
      <c r="D583" s="51">
        <v>19.399999999999999</v>
      </c>
      <c r="E583" s="51">
        <v>5.0999999999999996</v>
      </c>
      <c r="F583" s="51">
        <v>2.6</v>
      </c>
      <c r="G583" s="51">
        <v>3.26</v>
      </c>
      <c r="H583" s="51"/>
      <c r="I583" s="51"/>
      <c r="J583" s="51">
        <v>415</v>
      </c>
      <c r="K583" s="51">
        <v>187</v>
      </c>
      <c r="L583" s="56">
        <f>K583/J583</f>
        <v>0.45060240963855419</v>
      </c>
      <c r="N583" s="51"/>
      <c r="R583" s="51"/>
      <c r="S583" s="57"/>
      <c r="T583" s="51">
        <v>1076</v>
      </c>
      <c r="U583" s="51"/>
      <c r="AD583" s="51"/>
      <c r="AE583" s="51">
        <v>712</v>
      </c>
      <c r="AJ583" s="51"/>
      <c r="AK583" s="51"/>
      <c r="AL583" s="51"/>
      <c r="AM583" s="51"/>
      <c r="AN583" s="51"/>
      <c r="AO583" s="51"/>
      <c r="BK583" s="51"/>
      <c r="BL583" s="51"/>
      <c r="BM583" s="51"/>
      <c r="BN583" s="51"/>
      <c r="BO583" s="51"/>
      <c r="BP583" s="51"/>
      <c r="BQ583" s="51"/>
      <c r="BR583" s="51"/>
      <c r="BX583" s="51">
        <v>6.6</v>
      </c>
      <c r="BY583" s="51"/>
      <c r="BZ583" s="51"/>
      <c r="CA583" s="51">
        <v>40</v>
      </c>
      <c r="CB583" s="51" t="s">
        <v>490</v>
      </c>
      <c r="CC583" s="51" t="s">
        <v>491</v>
      </c>
    </row>
    <row r="584" spans="1:81">
      <c r="B584" s="51" t="s">
        <v>492</v>
      </c>
      <c r="C584" s="51">
        <v>61.6</v>
      </c>
      <c r="D584" s="51">
        <v>19.399999999999999</v>
      </c>
      <c r="E584" s="51">
        <v>5.0999999999999996</v>
      </c>
      <c r="F584" s="51">
        <v>2.6</v>
      </c>
      <c r="G584" s="51">
        <v>3.26</v>
      </c>
      <c r="H584" s="51"/>
      <c r="I584" s="51"/>
      <c r="J584" s="51">
        <v>415</v>
      </c>
      <c r="K584" s="51">
        <v>199</v>
      </c>
      <c r="L584" s="56">
        <f>K584/J584</f>
        <v>0.4795180722891566</v>
      </c>
      <c r="N584" s="51"/>
      <c r="R584" s="51"/>
      <c r="S584" s="57"/>
      <c r="T584" s="51">
        <v>1072</v>
      </c>
      <c r="U584" s="51"/>
      <c r="AD584" s="51"/>
      <c r="AE584" s="51">
        <v>709</v>
      </c>
      <c r="AJ584" s="51"/>
      <c r="AK584" s="51"/>
      <c r="AL584" s="51"/>
      <c r="AM584" s="51"/>
      <c r="AN584" s="51"/>
      <c r="AO584" s="51"/>
      <c r="BK584" s="51"/>
      <c r="BL584" s="51"/>
      <c r="BM584" s="51"/>
      <c r="BN584" s="51"/>
      <c r="BO584" s="51"/>
      <c r="BP584" s="51"/>
      <c r="BQ584" s="51"/>
      <c r="BR584" s="51"/>
      <c r="BX584" s="51">
        <v>7.4</v>
      </c>
      <c r="BY584" s="51"/>
      <c r="BZ584" s="51"/>
      <c r="CA584" s="51">
        <v>34</v>
      </c>
      <c r="CB584" s="51"/>
      <c r="CC584" s="51"/>
    </row>
    <row r="585" spans="1:81">
      <c r="A585">
        <v>382</v>
      </c>
      <c r="B585" t="s">
        <v>493</v>
      </c>
      <c r="C585">
        <v>61.4</v>
      </c>
      <c r="D585">
        <v>19.600000000000001</v>
      </c>
      <c r="E585">
        <v>4.9000000000000004</v>
      </c>
      <c r="F585">
        <v>3</v>
      </c>
      <c r="G585">
        <v>3.1</v>
      </c>
      <c r="H585">
        <v>3870</v>
      </c>
      <c r="J585">
        <v>500</v>
      </c>
      <c r="K585">
        <v>175</v>
      </c>
      <c r="L585">
        <v>0.35</v>
      </c>
      <c r="N585">
        <v>0.41</v>
      </c>
      <c r="S585" s="15"/>
      <c r="T585" s="15"/>
      <c r="U585">
        <v>850</v>
      </c>
      <c r="AE585">
        <v>834</v>
      </c>
      <c r="AJ585">
        <v>5.6</v>
      </c>
      <c r="AK585">
        <v>59.5</v>
      </c>
      <c r="AL585">
        <v>22.2</v>
      </c>
      <c r="AN585">
        <v>3.9</v>
      </c>
      <c r="AO585">
        <v>0</v>
      </c>
      <c r="AR585">
        <v>34.200000000000003</v>
      </c>
      <c r="AS585">
        <v>38.4</v>
      </c>
      <c r="AT585">
        <v>10.6</v>
      </c>
      <c r="AU585">
        <v>6.9</v>
      </c>
      <c r="AV585">
        <v>0.8</v>
      </c>
      <c r="BZ585">
        <v>2100</v>
      </c>
      <c r="CA585">
        <v>34</v>
      </c>
      <c r="CB585" t="s">
        <v>494</v>
      </c>
      <c r="CC585" t="s">
        <v>495</v>
      </c>
    </row>
    <row r="586" spans="1:81">
      <c r="B586" t="s">
        <v>496</v>
      </c>
      <c r="C586">
        <v>61.4</v>
      </c>
      <c r="D586">
        <v>19.600000000000001</v>
      </c>
      <c r="E586">
        <v>4.9000000000000004</v>
      </c>
      <c r="F586">
        <v>3</v>
      </c>
      <c r="G586">
        <v>3.1</v>
      </c>
      <c r="H586">
        <v>3870</v>
      </c>
      <c r="J586">
        <v>350</v>
      </c>
      <c r="K586">
        <v>175</v>
      </c>
      <c r="L586">
        <v>0.35</v>
      </c>
      <c r="N586">
        <v>0.24</v>
      </c>
      <c r="S586" s="15"/>
      <c r="T586" s="15"/>
      <c r="U586">
        <v>822</v>
      </c>
      <c r="AE586">
        <v>806</v>
      </c>
      <c r="AJ586">
        <v>5.6</v>
      </c>
      <c r="AK586">
        <v>59.5</v>
      </c>
      <c r="AL586">
        <v>22.2</v>
      </c>
      <c r="AN586">
        <v>3.9</v>
      </c>
      <c r="AO586">
        <v>150</v>
      </c>
      <c r="AR586">
        <v>34.200000000000003</v>
      </c>
      <c r="AS586">
        <v>38.4</v>
      </c>
      <c r="AT586">
        <v>10.6</v>
      </c>
      <c r="AU586">
        <v>6.9</v>
      </c>
      <c r="AV586">
        <v>0.8</v>
      </c>
      <c r="BZ586">
        <v>800</v>
      </c>
      <c r="CA586">
        <v>32</v>
      </c>
    </row>
    <row r="587" spans="1:81">
      <c r="B587" t="s">
        <v>497</v>
      </c>
      <c r="C587">
        <v>61.4</v>
      </c>
      <c r="D587">
        <v>19.600000000000001</v>
      </c>
      <c r="E587">
        <v>4.9000000000000004</v>
      </c>
      <c r="F587">
        <v>3</v>
      </c>
      <c r="G587">
        <v>3.1</v>
      </c>
      <c r="H587">
        <v>3870</v>
      </c>
      <c r="J587">
        <v>250</v>
      </c>
      <c r="K587">
        <v>175</v>
      </c>
      <c r="L587">
        <v>0.35</v>
      </c>
      <c r="N587">
        <v>0.15</v>
      </c>
      <c r="S587" s="15"/>
      <c r="T587" s="15"/>
      <c r="U587">
        <v>803</v>
      </c>
      <c r="AE587">
        <v>788</v>
      </c>
      <c r="AJ587">
        <v>5.6</v>
      </c>
      <c r="AK587">
        <v>59.5</v>
      </c>
      <c r="AL587">
        <v>22.2</v>
      </c>
      <c r="AN587">
        <v>3.9</v>
      </c>
      <c r="AO587">
        <v>250</v>
      </c>
      <c r="AR587">
        <v>34.200000000000003</v>
      </c>
      <c r="AS587">
        <v>38.4</v>
      </c>
      <c r="AT587">
        <v>10.6</v>
      </c>
      <c r="AU587">
        <v>6.9</v>
      </c>
      <c r="AV587">
        <v>0.8</v>
      </c>
      <c r="BZ587">
        <v>800</v>
      </c>
      <c r="CA587">
        <v>28</v>
      </c>
    </row>
    <row r="588" spans="1:81">
      <c r="B588" t="s">
        <v>498</v>
      </c>
      <c r="C588">
        <v>61.4</v>
      </c>
      <c r="D588">
        <v>19.600000000000001</v>
      </c>
      <c r="E588">
        <v>4.9000000000000004</v>
      </c>
      <c r="F588">
        <v>3</v>
      </c>
      <c r="G588">
        <v>3.1</v>
      </c>
      <c r="H588">
        <v>3870</v>
      </c>
      <c r="J588">
        <v>150</v>
      </c>
      <c r="K588">
        <v>175</v>
      </c>
      <c r="L588">
        <v>0.35</v>
      </c>
      <c r="N588">
        <v>0.09</v>
      </c>
      <c r="S588" s="15"/>
      <c r="T588" s="15"/>
      <c r="U588">
        <v>785</v>
      </c>
      <c r="AE588">
        <v>770</v>
      </c>
      <c r="AJ588">
        <v>5.6</v>
      </c>
      <c r="AK588">
        <v>59.5</v>
      </c>
      <c r="AL588">
        <v>22.2</v>
      </c>
      <c r="AN588">
        <v>3.9</v>
      </c>
      <c r="AO588">
        <v>350</v>
      </c>
      <c r="AR588">
        <v>34.200000000000003</v>
      </c>
      <c r="AS588">
        <v>38.4</v>
      </c>
      <c r="AT588">
        <v>10.6</v>
      </c>
      <c r="AU588">
        <v>6.9</v>
      </c>
      <c r="AV588">
        <v>0.8</v>
      </c>
      <c r="BZ588">
        <v>700</v>
      </c>
      <c r="CA588">
        <v>25</v>
      </c>
    </row>
    <row r="589" spans="1:81">
      <c r="B589" t="s">
        <v>499</v>
      </c>
      <c r="C589">
        <v>61.4</v>
      </c>
      <c r="D589">
        <v>19.600000000000001</v>
      </c>
      <c r="E589">
        <v>4.9000000000000004</v>
      </c>
      <c r="F589">
        <v>3</v>
      </c>
      <c r="G589">
        <v>3.1</v>
      </c>
      <c r="H589">
        <v>3870</v>
      </c>
      <c r="J589">
        <v>50</v>
      </c>
      <c r="K589">
        <v>175</v>
      </c>
      <c r="L589">
        <v>0.35</v>
      </c>
      <c r="N589">
        <v>0</v>
      </c>
      <c r="S589" s="15"/>
      <c r="T589" s="15"/>
      <c r="U589">
        <v>766</v>
      </c>
      <c r="AE589">
        <v>752</v>
      </c>
      <c r="AJ589">
        <v>5.6</v>
      </c>
      <c r="AK589">
        <v>59.5</v>
      </c>
      <c r="AL589">
        <v>22.2</v>
      </c>
      <c r="AN589">
        <v>3.9</v>
      </c>
      <c r="AO589">
        <v>450</v>
      </c>
      <c r="AR589">
        <v>34.200000000000003</v>
      </c>
      <c r="AS589">
        <v>38.4</v>
      </c>
      <c r="AT589">
        <v>10.6</v>
      </c>
      <c r="AU589">
        <v>6.9</v>
      </c>
      <c r="AV589">
        <v>0.8</v>
      </c>
      <c r="BZ589">
        <v>2800</v>
      </c>
      <c r="CA589">
        <v>9</v>
      </c>
    </row>
    <row r="590" spans="1:81">
      <c r="B590" t="s">
        <v>500</v>
      </c>
      <c r="C590">
        <v>61.4</v>
      </c>
      <c r="D590">
        <v>19.600000000000001</v>
      </c>
      <c r="E590">
        <v>4.9000000000000004</v>
      </c>
      <c r="F590">
        <v>3</v>
      </c>
      <c r="G590">
        <v>3.1</v>
      </c>
      <c r="H590">
        <v>3870</v>
      </c>
      <c r="J590">
        <v>350</v>
      </c>
      <c r="K590">
        <v>175</v>
      </c>
      <c r="L590">
        <v>0.35</v>
      </c>
      <c r="N590">
        <v>0.48</v>
      </c>
      <c r="S590" s="15"/>
      <c r="T590" s="15"/>
      <c r="U590">
        <v>844</v>
      </c>
      <c r="AE590">
        <v>828</v>
      </c>
      <c r="AJ590">
        <v>5.6</v>
      </c>
      <c r="AK590">
        <v>59.5</v>
      </c>
      <c r="AL590">
        <v>22.2</v>
      </c>
      <c r="AN590">
        <v>3.9</v>
      </c>
      <c r="AR590">
        <v>34.200000000000003</v>
      </c>
      <c r="AS590">
        <v>38.4</v>
      </c>
      <c r="AT590">
        <v>10.6</v>
      </c>
      <c r="AU590">
        <v>6.9</v>
      </c>
      <c r="AV590">
        <v>0.8</v>
      </c>
      <c r="AW590">
        <v>150</v>
      </c>
      <c r="BZ590">
        <v>800</v>
      </c>
      <c r="CA590">
        <v>33</v>
      </c>
    </row>
    <row r="591" spans="1:81">
      <c r="B591" t="s">
        <v>501</v>
      </c>
      <c r="C591">
        <v>61.4</v>
      </c>
      <c r="D591">
        <v>19.600000000000001</v>
      </c>
      <c r="E591">
        <v>4.9000000000000004</v>
      </c>
      <c r="F591">
        <v>3</v>
      </c>
      <c r="G591">
        <v>3.1</v>
      </c>
      <c r="H591">
        <v>3870</v>
      </c>
      <c r="J591">
        <v>250</v>
      </c>
      <c r="K591">
        <v>175</v>
      </c>
      <c r="L591">
        <v>0.35</v>
      </c>
      <c r="N591">
        <v>0.59</v>
      </c>
      <c r="S591" s="15"/>
      <c r="T591" s="15"/>
      <c r="U591">
        <v>840</v>
      </c>
      <c r="AE591">
        <v>824</v>
      </c>
      <c r="AJ591">
        <v>5.6</v>
      </c>
      <c r="AK591">
        <v>59.5</v>
      </c>
      <c r="AL591">
        <v>22.2</v>
      </c>
      <c r="AN591">
        <v>3.9</v>
      </c>
      <c r="AR591">
        <v>34.200000000000003</v>
      </c>
      <c r="AS591">
        <v>38.4</v>
      </c>
      <c r="AT591">
        <v>10.6</v>
      </c>
      <c r="AU591">
        <v>6.9</v>
      </c>
      <c r="AV591">
        <v>0.8</v>
      </c>
      <c r="AW591">
        <v>250</v>
      </c>
      <c r="BZ591">
        <v>600</v>
      </c>
      <c r="CA591">
        <v>32</v>
      </c>
    </row>
    <row r="592" spans="1:81">
      <c r="B592" t="s">
        <v>502</v>
      </c>
      <c r="C592">
        <v>61.4</v>
      </c>
      <c r="D592">
        <v>19.600000000000001</v>
      </c>
      <c r="E592">
        <v>4.9000000000000004</v>
      </c>
      <c r="F592">
        <v>3</v>
      </c>
      <c r="G592">
        <v>3.1</v>
      </c>
      <c r="H592">
        <v>3870</v>
      </c>
      <c r="J592">
        <v>150</v>
      </c>
      <c r="K592">
        <v>175</v>
      </c>
      <c r="L592">
        <v>0.35</v>
      </c>
      <c r="N592">
        <v>0.63</v>
      </c>
      <c r="S592" s="15"/>
      <c r="T592" s="15"/>
      <c r="U592">
        <v>836</v>
      </c>
      <c r="AE592">
        <v>820</v>
      </c>
      <c r="AJ592">
        <v>5.6</v>
      </c>
      <c r="AK592">
        <v>59.5</v>
      </c>
      <c r="AL592">
        <v>22.2</v>
      </c>
      <c r="AN592">
        <v>3.9</v>
      </c>
      <c r="AR592">
        <v>34.200000000000003</v>
      </c>
      <c r="AS592">
        <v>38.4</v>
      </c>
      <c r="AT592">
        <v>10.6</v>
      </c>
      <c r="AU592">
        <v>6.9</v>
      </c>
      <c r="AV592">
        <v>0.8</v>
      </c>
      <c r="AW592">
        <v>350</v>
      </c>
      <c r="BZ592">
        <v>600</v>
      </c>
      <c r="CA592">
        <v>30</v>
      </c>
    </row>
    <row r="593" spans="1:81">
      <c r="B593" t="s">
        <v>503</v>
      </c>
      <c r="C593">
        <v>61.4</v>
      </c>
      <c r="D593">
        <v>19.600000000000001</v>
      </c>
      <c r="E593">
        <v>4.9000000000000004</v>
      </c>
      <c r="F593">
        <v>3</v>
      </c>
      <c r="G593">
        <v>3.1</v>
      </c>
      <c r="H593">
        <v>3870</v>
      </c>
      <c r="J593">
        <v>50</v>
      </c>
      <c r="K593">
        <v>175</v>
      </c>
      <c r="L593">
        <v>0.35</v>
      </c>
      <c r="N593">
        <v>0.68</v>
      </c>
      <c r="S593" s="15"/>
      <c r="T593" s="15"/>
      <c r="U593">
        <v>832</v>
      </c>
      <c r="AE593">
        <v>816</v>
      </c>
      <c r="AJ593">
        <v>5.6</v>
      </c>
      <c r="AK593">
        <v>59.5</v>
      </c>
      <c r="AL593">
        <v>22.2</v>
      </c>
      <c r="AN593">
        <v>3.9</v>
      </c>
      <c r="AR593">
        <v>34.200000000000003</v>
      </c>
      <c r="AS593">
        <v>38.4</v>
      </c>
      <c r="AT593">
        <v>10.6</v>
      </c>
      <c r="AU593">
        <v>6.9</v>
      </c>
      <c r="AV593">
        <v>0.8</v>
      </c>
      <c r="AW593">
        <v>450</v>
      </c>
      <c r="BZ593">
        <v>300</v>
      </c>
      <c r="CA593">
        <v>29</v>
      </c>
    </row>
    <row r="594" spans="1:81">
      <c r="A594">
        <v>381</v>
      </c>
      <c r="B594" s="51" t="s">
        <v>504</v>
      </c>
      <c r="C594" s="51">
        <v>63.42</v>
      </c>
      <c r="D594" s="51">
        <v>20.309999999999999</v>
      </c>
      <c r="E594" s="51">
        <v>5.24</v>
      </c>
      <c r="F594" s="51">
        <v>2.6</v>
      </c>
      <c r="G594" s="51">
        <v>3.03</v>
      </c>
      <c r="H594" s="51">
        <v>3360</v>
      </c>
      <c r="J594" s="51">
        <v>317</v>
      </c>
      <c r="K594" s="51">
        <v>111</v>
      </c>
      <c r="L594" s="56">
        <f>K594/J594</f>
        <v>0.35015772870662459</v>
      </c>
      <c r="N594" s="51"/>
      <c r="R594" s="58">
        <v>0.32700000000000001</v>
      </c>
      <c r="S594" s="59">
        <v>0.86099999999999999</v>
      </c>
      <c r="T594" s="57"/>
      <c r="U594" s="60">
        <v>1</v>
      </c>
      <c r="Y594">
        <v>1410</v>
      </c>
      <c r="AD594" s="51"/>
      <c r="AE594" s="51">
        <v>718</v>
      </c>
      <c r="AJ594" s="51"/>
      <c r="AK594" s="51"/>
      <c r="AL594" s="51"/>
      <c r="AM594" s="51"/>
      <c r="AN594" s="51"/>
      <c r="AO594" s="51"/>
      <c r="AQ594" s="51"/>
      <c r="AR594" s="51"/>
      <c r="AS594" s="51"/>
      <c r="AT594" s="51"/>
      <c r="AU594" s="51"/>
      <c r="AV594" s="51"/>
      <c r="AW594" s="51"/>
      <c r="BK594" s="51"/>
      <c r="BL594" s="51"/>
      <c r="BM594" s="51"/>
      <c r="BN594" s="51"/>
      <c r="BO594" s="51"/>
      <c r="BP594" s="51"/>
      <c r="BQ594" s="51"/>
      <c r="BR594" s="51"/>
      <c r="BX594" s="51"/>
      <c r="BY594" s="51"/>
      <c r="BZ594" s="51"/>
      <c r="CA594" s="51">
        <v>32</v>
      </c>
      <c r="CB594" s="51" t="s">
        <v>505</v>
      </c>
      <c r="CC594" s="51" t="s">
        <v>506</v>
      </c>
    </row>
    <row r="595" spans="1:81">
      <c r="A595">
        <v>386</v>
      </c>
      <c r="C595">
        <v>63.41</v>
      </c>
      <c r="D595">
        <v>32.74</v>
      </c>
      <c r="E595">
        <v>13.23</v>
      </c>
      <c r="F595">
        <v>5.62</v>
      </c>
      <c r="G595">
        <v>0.41</v>
      </c>
      <c r="H595">
        <v>3214</v>
      </c>
      <c r="J595">
        <v>454</v>
      </c>
      <c r="K595">
        <v>168</v>
      </c>
      <c r="L595">
        <v>0.37</v>
      </c>
      <c r="N595">
        <v>1</v>
      </c>
      <c r="Y595">
        <v>952</v>
      </c>
      <c r="AE595">
        <v>767</v>
      </c>
      <c r="AR595">
        <v>44.14</v>
      </c>
      <c r="AS595">
        <v>32.74</v>
      </c>
      <c r="AT595">
        <v>13.23</v>
      </c>
      <c r="AU595">
        <v>5.62</v>
      </c>
      <c r="AV595">
        <v>0.41</v>
      </c>
      <c r="AW595">
        <v>0</v>
      </c>
      <c r="BX595">
        <v>13</v>
      </c>
      <c r="CB595" t="s">
        <v>507</v>
      </c>
      <c r="CC595" t="s">
        <v>508</v>
      </c>
    </row>
    <row r="596" spans="1:81">
      <c r="C596">
        <v>63.41</v>
      </c>
      <c r="D596">
        <v>32.74</v>
      </c>
      <c r="E596">
        <v>13.23</v>
      </c>
      <c r="F596">
        <v>5.62</v>
      </c>
      <c r="G596">
        <v>0.41</v>
      </c>
      <c r="H596">
        <v>3214</v>
      </c>
      <c r="J596">
        <v>400</v>
      </c>
      <c r="K596">
        <v>168</v>
      </c>
      <c r="L596">
        <v>0.42</v>
      </c>
      <c r="N596">
        <v>0.9</v>
      </c>
      <c r="Y596">
        <v>976</v>
      </c>
      <c r="AE596">
        <v>787</v>
      </c>
      <c r="AR596">
        <v>44.14</v>
      </c>
      <c r="AS596">
        <v>32.74</v>
      </c>
      <c r="AT596">
        <v>13.23</v>
      </c>
      <c r="AU596">
        <v>5.62</v>
      </c>
      <c r="AV596">
        <v>0.41</v>
      </c>
      <c r="AW596">
        <v>0</v>
      </c>
      <c r="BX596">
        <v>15</v>
      </c>
    </row>
    <row r="597" spans="1:81">
      <c r="C597">
        <v>63.41</v>
      </c>
      <c r="D597">
        <v>32.74</v>
      </c>
      <c r="E597">
        <v>13.23</v>
      </c>
      <c r="F597">
        <v>5.62</v>
      </c>
      <c r="G597">
        <v>0.41</v>
      </c>
      <c r="H597">
        <v>3214</v>
      </c>
      <c r="J597">
        <v>357</v>
      </c>
      <c r="K597">
        <v>168</v>
      </c>
      <c r="L597">
        <v>0.47</v>
      </c>
      <c r="N597">
        <v>0.85</v>
      </c>
      <c r="Y597">
        <v>960</v>
      </c>
      <c r="AE597">
        <v>838</v>
      </c>
      <c r="AR597">
        <v>44.14</v>
      </c>
      <c r="AS597">
        <v>32.74</v>
      </c>
      <c r="AT597">
        <v>13.23</v>
      </c>
      <c r="AU597">
        <v>5.62</v>
      </c>
      <c r="AV597">
        <v>0.41</v>
      </c>
      <c r="AW597">
        <v>0</v>
      </c>
      <c r="BX597">
        <v>18</v>
      </c>
    </row>
    <row r="598" spans="1:81">
      <c r="C598">
        <v>63.41</v>
      </c>
      <c r="D598">
        <v>32.74</v>
      </c>
      <c r="E598">
        <v>13.23</v>
      </c>
      <c r="F598">
        <v>5.62</v>
      </c>
      <c r="G598">
        <v>0.41</v>
      </c>
      <c r="H598">
        <v>3214</v>
      </c>
      <c r="J598">
        <v>318</v>
      </c>
      <c r="K598">
        <v>168</v>
      </c>
      <c r="L598">
        <v>0.37</v>
      </c>
      <c r="N598">
        <v>0.8</v>
      </c>
      <c r="Y598">
        <v>946</v>
      </c>
      <c r="AE598">
        <v>762</v>
      </c>
      <c r="AR598">
        <v>44.14</v>
      </c>
      <c r="AS598">
        <v>32.74</v>
      </c>
      <c r="AT598">
        <v>13.23</v>
      </c>
      <c r="AU598">
        <v>5.62</v>
      </c>
      <c r="AV598">
        <v>0.41</v>
      </c>
      <c r="AW598">
        <v>136</v>
      </c>
      <c r="BX598">
        <v>9</v>
      </c>
    </row>
    <row r="599" spans="1:81">
      <c r="C599">
        <v>63.41</v>
      </c>
      <c r="D599">
        <v>32.74</v>
      </c>
      <c r="E599">
        <v>13.23</v>
      </c>
      <c r="F599">
        <v>5.62</v>
      </c>
      <c r="G599">
        <v>0.41</v>
      </c>
      <c r="H599">
        <v>3214</v>
      </c>
      <c r="J599">
        <v>280</v>
      </c>
      <c r="K599">
        <v>168</v>
      </c>
      <c r="L599">
        <v>0.42</v>
      </c>
      <c r="N599">
        <v>0.75</v>
      </c>
      <c r="Y599">
        <v>972</v>
      </c>
      <c r="AE599">
        <v>783</v>
      </c>
      <c r="AR599">
        <v>44.14</v>
      </c>
      <c r="AS599">
        <v>32.74</v>
      </c>
      <c r="AT599">
        <v>13.23</v>
      </c>
      <c r="AU599">
        <v>5.62</v>
      </c>
      <c r="AV599">
        <v>0.41</v>
      </c>
      <c r="AW599">
        <v>120</v>
      </c>
      <c r="BX599">
        <v>12</v>
      </c>
    </row>
    <row r="600" spans="1:81">
      <c r="C600">
        <v>63.41</v>
      </c>
      <c r="D600">
        <v>32.74</v>
      </c>
      <c r="E600">
        <v>13.23</v>
      </c>
      <c r="F600">
        <v>5.62</v>
      </c>
      <c r="G600">
        <v>0.41</v>
      </c>
      <c r="H600">
        <v>3214</v>
      </c>
      <c r="J600">
        <v>250</v>
      </c>
      <c r="K600">
        <v>168</v>
      </c>
      <c r="L600">
        <v>0.47</v>
      </c>
      <c r="N600">
        <v>0.65</v>
      </c>
      <c r="Y600">
        <v>956</v>
      </c>
      <c r="AE600">
        <v>835</v>
      </c>
      <c r="AR600">
        <v>44.14</v>
      </c>
      <c r="AS600">
        <v>32.74</v>
      </c>
      <c r="AT600">
        <v>13.23</v>
      </c>
      <c r="AU600">
        <v>5.62</v>
      </c>
      <c r="AV600">
        <v>0.41</v>
      </c>
      <c r="AW600">
        <v>107</v>
      </c>
      <c r="BX600">
        <v>13</v>
      </c>
    </row>
    <row r="601" spans="1:81">
      <c r="C601">
        <v>63.41</v>
      </c>
      <c r="D601">
        <v>32.74</v>
      </c>
      <c r="E601">
        <v>13.23</v>
      </c>
      <c r="F601">
        <v>5.62</v>
      </c>
      <c r="G601">
        <v>0.41</v>
      </c>
      <c r="H601">
        <v>3214</v>
      </c>
      <c r="J601">
        <v>227</v>
      </c>
      <c r="K601">
        <v>168</v>
      </c>
      <c r="L601">
        <v>0.37</v>
      </c>
      <c r="N601">
        <v>0.75</v>
      </c>
      <c r="Y601">
        <v>943</v>
      </c>
      <c r="AE601">
        <v>760</v>
      </c>
      <c r="AR601">
        <v>44.14</v>
      </c>
      <c r="AS601">
        <v>32.74</v>
      </c>
      <c r="AT601">
        <v>13.23</v>
      </c>
      <c r="AU601">
        <v>5.62</v>
      </c>
      <c r="AV601">
        <v>0.41</v>
      </c>
      <c r="AW601">
        <v>227</v>
      </c>
      <c r="BX601">
        <v>6</v>
      </c>
    </row>
    <row r="602" spans="1:81">
      <c r="C602">
        <v>63.41</v>
      </c>
      <c r="D602">
        <v>32.74</v>
      </c>
      <c r="E602">
        <v>13.23</v>
      </c>
      <c r="F602">
        <v>5.62</v>
      </c>
      <c r="G602">
        <v>0.41</v>
      </c>
      <c r="H602">
        <v>3214</v>
      </c>
      <c r="J602">
        <v>200</v>
      </c>
      <c r="K602">
        <v>168</v>
      </c>
      <c r="L602">
        <v>0.42</v>
      </c>
      <c r="N602">
        <v>0.7</v>
      </c>
      <c r="Y602">
        <v>969</v>
      </c>
      <c r="AE602">
        <v>780</v>
      </c>
      <c r="AR602">
        <v>44.14</v>
      </c>
      <c r="AS602">
        <v>32.74</v>
      </c>
      <c r="AT602">
        <v>13.23</v>
      </c>
      <c r="AU602">
        <v>5.62</v>
      </c>
      <c r="AV602">
        <v>0.41</v>
      </c>
      <c r="AW602">
        <v>200</v>
      </c>
      <c r="BX602">
        <v>8</v>
      </c>
    </row>
    <row r="603" spans="1:81">
      <c r="C603">
        <v>63.41</v>
      </c>
      <c r="D603">
        <v>32.74</v>
      </c>
      <c r="E603">
        <v>13.23</v>
      </c>
      <c r="F603">
        <v>5.62</v>
      </c>
      <c r="G603">
        <v>0.41</v>
      </c>
      <c r="H603">
        <v>3214</v>
      </c>
      <c r="J603">
        <v>178</v>
      </c>
      <c r="K603">
        <v>168</v>
      </c>
      <c r="L603">
        <v>0.47</v>
      </c>
      <c r="N603">
        <v>0.6</v>
      </c>
      <c r="Y603">
        <v>853</v>
      </c>
      <c r="AE603">
        <v>832</v>
      </c>
      <c r="AR603">
        <v>44.14</v>
      </c>
      <c r="AS603">
        <v>32.74</v>
      </c>
      <c r="AT603">
        <v>13.23</v>
      </c>
      <c r="AU603">
        <v>5.62</v>
      </c>
      <c r="AV603">
        <v>0.41</v>
      </c>
      <c r="AW603">
        <v>179</v>
      </c>
      <c r="BX603">
        <v>11</v>
      </c>
    </row>
    <row r="604" spans="1:81">
      <c r="A604">
        <v>375</v>
      </c>
      <c r="B604" s="51" t="s">
        <v>44</v>
      </c>
      <c r="C604" s="51">
        <v>62.41</v>
      </c>
      <c r="D604" s="51">
        <v>19.309999999999999</v>
      </c>
      <c r="E604" s="51">
        <v>5.62</v>
      </c>
      <c r="F604" s="51">
        <v>2.69</v>
      </c>
      <c r="G604" s="51">
        <v>4.1399999999999997</v>
      </c>
      <c r="H604" s="51"/>
      <c r="I604" s="51">
        <v>42.5</v>
      </c>
      <c r="J604" s="51">
        <v>450</v>
      </c>
      <c r="K604" s="51">
        <v>180</v>
      </c>
      <c r="L604" s="51">
        <f>K604/J604</f>
        <v>0.4</v>
      </c>
      <c r="N604" s="51">
        <v>1.3</v>
      </c>
      <c r="T604" s="51">
        <f>596.8+236</f>
        <v>832.8</v>
      </c>
      <c r="AD604" s="51">
        <v>2.87</v>
      </c>
      <c r="AE604" s="51">
        <v>935.4</v>
      </c>
      <c r="AJ604" s="51">
        <v>4.24</v>
      </c>
      <c r="AK604" s="51">
        <v>56.2</v>
      </c>
      <c r="AL604" s="51">
        <v>5.62</v>
      </c>
      <c r="AM604" s="51">
        <v>2.69</v>
      </c>
      <c r="AN604" s="51">
        <v>4.1399999999999997</v>
      </c>
      <c r="AO604" s="51"/>
      <c r="AQ604" s="51"/>
      <c r="AR604" s="51"/>
      <c r="AS604" s="51"/>
      <c r="AT604" s="51"/>
      <c r="AU604" s="51"/>
      <c r="AV604" s="51"/>
      <c r="AW604" s="51"/>
      <c r="BK604" s="51"/>
      <c r="BL604" s="51"/>
      <c r="BM604" s="51"/>
      <c r="BN604" s="51"/>
      <c r="BO604" s="51"/>
      <c r="BP604" s="51"/>
      <c r="BQ604" s="51"/>
      <c r="BR604" s="51"/>
      <c r="BX604" s="51"/>
      <c r="BY604" s="51"/>
      <c r="BZ604" s="51">
        <v>3300</v>
      </c>
      <c r="CA604" s="51">
        <v>62</v>
      </c>
      <c r="CB604" s="61" t="s">
        <v>509</v>
      </c>
      <c r="CC604" s="51" t="s">
        <v>510</v>
      </c>
    </row>
    <row r="605" spans="1:81">
      <c r="B605" s="51" t="s">
        <v>511</v>
      </c>
      <c r="C605" s="51">
        <v>62.41</v>
      </c>
      <c r="D605" s="51">
        <v>19.309999999999999</v>
      </c>
      <c r="E605" s="51">
        <v>5.62</v>
      </c>
      <c r="F605" s="51">
        <v>2.69</v>
      </c>
      <c r="G605" s="51">
        <v>4.1399999999999997</v>
      </c>
      <c r="H605" s="51"/>
      <c r="I605" s="51">
        <v>42.5</v>
      </c>
      <c r="J605" s="51">
        <v>405</v>
      </c>
      <c r="K605" s="51">
        <v>180</v>
      </c>
      <c r="L605" s="51">
        <v>0.4</v>
      </c>
      <c r="N605" s="51">
        <v>1.2</v>
      </c>
      <c r="T605" s="51">
        <f>592.4+234.2</f>
        <v>826.59999999999991</v>
      </c>
      <c r="AD605" s="51">
        <v>2.87</v>
      </c>
      <c r="AE605" s="51">
        <v>928.6</v>
      </c>
      <c r="AJ605" s="51">
        <v>4.24</v>
      </c>
      <c r="AK605" s="51">
        <v>56.2</v>
      </c>
      <c r="AL605" s="51">
        <v>5.62</v>
      </c>
      <c r="AM605" s="51">
        <v>2.69</v>
      </c>
      <c r="AN605" s="51">
        <v>4.1399999999999997</v>
      </c>
      <c r="AO605" s="51">
        <v>45</v>
      </c>
      <c r="AQ605" s="51"/>
      <c r="AR605" s="51"/>
      <c r="AS605" s="51"/>
      <c r="AT605" s="51"/>
      <c r="AU605" s="51"/>
      <c r="AV605" s="51"/>
      <c r="AW605" s="51"/>
      <c r="BK605" s="51"/>
      <c r="BL605" s="51"/>
      <c r="BM605" s="51"/>
      <c r="BN605" s="51"/>
      <c r="BO605" s="51"/>
      <c r="BP605" s="51"/>
      <c r="BQ605" s="51"/>
      <c r="BR605" s="51"/>
      <c r="BX605" s="51"/>
      <c r="BY605" s="51"/>
      <c r="BZ605" s="51">
        <v>3200</v>
      </c>
      <c r="CA605" s="51">
        <v>58</v>
      </c>
      <c r="CB605" s="61"/>
      <c r="CC605" s="51"/>
    </row>
    <row r="606" spans="1:81">
      <c r="B606" s="51" t="s">
        <v>512</v>
      </c>
      <c r="C606" s="51">
        <v>62.41</v>
      </c>
      <c r="D606" s="51">
        <v>19.309999999999999</v>
      </c>
      <c r="E606" s="51">
        <v>5.62</v>
      </c>
      <c r="F606" s="51">
        <v>2.69</v>
      </c>
      <c r="G606" s="51">
        <v>4.1399999999999997</v>
      </c>
      <c r="H606" s="51"/>
      <c r="I606" s="51">
        <v>42.5</v>
      </c>
      <c r="J606" s="51">
        <v>360</v>
      </c>
      <c r="K606" s="51">
        <v>180</v>
      </c>
      <c r="L606" s="51">
        <v>0.4</v>
      </c>
      <c r="N606" s="51">
        <v>1.1000000000000001</v>
      </c>
      <c r="T606" s="51">
        <f>587.8+232.4</f>
        <v>820.19999999999993</v>
      </c>
      <c r="AD606" s="51">
        <v>2.87</v>
      </c>
      <c r="AE606" s="51">
        <v>921.3</v>
      </c>
      <c r="AJ606" s="51">
        <v>4.24</v>
      </c>
      <c r="AK606" s="51">
        <v>56.2</v>
      </c>
      <c r="AL606" s="51">
        <v>5.62</v>
      </c>
      <c r="AM606" s="51">
        <v>2.69</v>
      </c>
      <c r="AN606" s="51">
        <v>4.1399999999999997</v>
      </c>
      <c r="AO606" s="51">
        <v>90</v>
      </c>
      <c r="AQ606" s="51"/>
      <c r="AR606" s="51"/>
      <c r="AS606" s="51"/>
      <c r="AT606" s="51"/>
      <c r="AU606" s="51"/>
      <c r="AV606" s="51"/>
      <c r="AW606" s="51"/>
      <c r="BK606" s="51"/>
      <c r="BL606" s="51"/>
      <c r="BM606" s="51"/>
      <c r="BN606" s="51"/>
      <c r="BO606" s="51"/>
      <c r="BP606" s="51"/>
      <c r="BQ606" s="51"/>
      <c r="BR606" s="51"/>
      <c r="BX606" s="51"/>
      <c r="BY606" s="51"/>
      <c r="BZ606" s="51">
        <v>3000</v>
      </c>
      <c r="CA606" s="51">
        <v>55</v>
      </c>
      <c r="CB606" s="61"/>
      <c r="CC606" s="51"/>
    </row>
    <row r="607" spans="1:81">
      <c r="B607" t="s">
        <v>513</v>
      </c>
      <c r="C607">
        <v>63.9</v>
      </c>
      <c r="D607">
        <v>21.5</v>
      </c>
      <c r="E607">
        <v>5.55</v>
      </c>
      <c r="F607">
        <v>1.86</v>
      </c>
      <c r="G607">
        <v>3.46</v>
      </c>
      <c r="J607">
        <v>400</v>
      </c>
      <c r="K607">
        <v>196</v>
      </c>
      <c r="L607" s="8">
        <f>K607/(J607+AW607)</f>
        <v>0.49</v>
      </c>
      <c r="N607">
        <v>1</v>
      </c>
      <c r="Y607">
        <v>800</v>
      </c>
      <c r="AE607">
        <v>915</v>
      </c>
      <c r="BK607">
        <v>1.68</v>
      </c>
      <c r="BL607">
        <v>91.7</v>
      </c>
      <c r="BM607">
        <v>1</v>
      </c>
      <c r="BN607">
        <v>1.8</v>
      </c>
      <c r="BO607">
        <v>0.9</v>
      </c>
      <c r="BQ607">
        <v>44</v>
      </c>
      <c r="CA607">
        <v>35</v>
      </c>
      <c r="CB607" t="s">
        <v>514</v>
      </c>
      <c r="CC607" t="s">
        <v>515</v>
      </c>
    </row>
    <row r="608" spans="1:81">
      <c r="B608" t="s">
        <v>516</v>
      </c>
      <c r="C608">
        <v>63.9</v>
      </c>
      <c r="D608">
        <v>21.5</v>
      </c>
      <c r="E608">
        <v>5.55</v>
      </c>
      <c r="F608">
        <v>1.86</v>
      </c>
      <c r="G608">
        <v>3.46</v>
      </c>
      <c r="J608">
        <v>434</v>
      </c>
      <c r="K608">
        <v>183</v>
      </c>
      <c r="L608" s="8">
        <f>K608/(J608+AW608)</f>
        <v>0.42165898617511521</v>
      </c>
      <c r="N608">
        <v>0.9</v>
      </c>
      <c r="Y608">
        <v>800</v>
      </c>
      <c r="AE608">
        <v>915</v>
      </c>
      <c r="BK608">
        <v>1.68</v>
      </c>
      <c r="BL608">
        <v>91.7</v>
      </c>
      <c r="BM608">
        <v>1</v>
      </c>
      <c r="BN608">
        <v>1.8</v>
      </c>
      <c r="BO608">
        <v>0.9</v>
      </c>
      <c r="BQ608">
        <v>48</v>
      </c>
      <c r="CA608">
        <v>45</v>
      </c>
    </row>
    <row r="609" spans="2:81">
      <c r="B609" s="51"/>
      <c r="C609" s="51">
        <v>54.87</v>
      </c>
      <c r="D609" s="51">
        <v>25.1</v>
      </c>
      <c r="E609" s="51">
        <v>6.38</v>
      </c>
      <c r="F609" s="51">
        <v>2.61</v>
      </c>
      <c r="G609" s="51">
        <v>4.1900000000000004</v>
      </c>
      <c r="H609" s="51"/>
      <c r="I609" s="51"/>
      <c r="J609" s="51">
        <v>375</v>
      </c>
      <c r="K609" s="51">
        <v>150</v>
      </c>
      <c r="L609" s="51">
        <v>0.4</v>
      </c>
      <c r="N609" s="51">
        <v>1.3</v>
      </c>
      <c r="Y609" s="51">
        <v>788</v>
      </c>
      <c r="AD609" s="51"/>
      <c r="AE609" s="51">
        <v>1087</v>
      </c>
      <c r="AJ609" s="51"/>
      <c r="AK609" s="51"/>
      <c r="AL609" s="51"/>
      <c r="AM609" s="51"/>
      <c r="AN609" s="51"/>
      <c r="AO609" s="51"/>
      <c r="AQ609" s="51"/>
      <c r="AR609" s="51"/>
      <c r="AS609" s="51"/>
      <c r="AT609" s="51"/>
      <c r="AU609" s="51"/>
      <c r="AV609" s="51"/>
      <c r="AW609" s="51"/>
      <c r="BK609" s="51"/>
      <c r="BL609" s="51"/>
      <c r="BM609" s="51"/>
      <c r="BN609" s="51"/>
      <c r="BO609" s="51"/>
      <c r="BP609" s="51"/>
      <c r="BQ609" s="51"/>
      <c r="BR609" s="51"/>
      <c r="BX609" s="51"/>
      <c r="BY609" s="51"/>
      <c r="BZ609" s="51"/>
      <c r="CA609" s="51">
        <v>66</v>
      </c>
      <c r="CB609" s="51" t="s">
        <v>517</v>
      </c>
      <c r="CC609" s="51" t="s">
        <v>518</v>
      </c>
    </row>
    <row r="610" spans="2:81">
      <c r="B610" t="s">
        <v>519</v>
      </c>
      <c r="C610">
        <v>62.25</v>
      </c>
      <c r="D610">
        <v>21.22</v>
      </c>
      <c r="E610">
        <v>4.68</v>
      </c>
      <c r="F610">
        <v>3.63</v>
      </c>
      <c r="G610">
        <v>3.68</v>
      </c>
      <c r="J610">
        <v>400</v>
      </c>
      <c r="K610">
        <v>200</v>
      </c>
      <c r="L610">
        <v>0.5</v>
      </c>
      <c r="N610">
        <v>1.2</v>
      </c>
      <c r="S610">
        <v>956</v>
      </c>
      <c r="AD610">
        <v>3.2</v>
      </c>
      <c r="AE610">
        <v>778</v>
      </c>
      <c r="BL610">
        <v>93.16</v>
      </c>
      <c r="BM610">
        <v>1.1299999999999999</v>
      </c>
      <c r="BN610">
        <v>1.6</v>
      </c>
      <c r="BO610">
        <v>0.72</v>
      </c>
      <c r="BX610">
        <v>32</v>
      </c>
      <c r="CA610">
        <v>31.3</v>
      </c>
      <c r="CB610" t="s">
        <v>520</v>
      </c>
      <c r="CC610" t="s">
        <v>521</v>
      </c>
    </row>
    <row r="611" spans="2:81">
      <c r="B611" t="s">
        <v>522</v>
      </c>
      <c r="C611">
        <v>62.25</v>
      </c>
      <c r="D611">
        <v>21.22</v>
      </c>
      <c r="E611">
        <v>4.68</v>
      </c>
      <c r="F611">
        <v>3.63</v>
      </c>
      <c r="G611">
        <v>3.68</v>
      </c>
      <c r="J611">
        <v>370</v>
      </c>
      <c r="K611">
        <v>200</v>
      </c>
      <c r="L611">
        <v>0.5</v>
      </c>
      <c r="N611">
        <v>1.2</v>
      </c>
      <c r="S611">
        <v>959</v>
      </c>
      <c r="AD611">
        <v>3.2</v>
      </c>
      <c r="AE611">
        <v>784</v>
      </c>
      <c r="BL611">
        <v>93.16</v>
      </c>
      <c r="BM611">
        <v>1.1299999999999999</v>
      </c>
      <c r="BN611">
        <v>1.6</v>
      </c>
      <c r="BO611">
        <v>0.72</v>
      </c>
      <c r="BQ611">
        <v>30</v>
      </c>
      <c r="BX611">
        <v>9</v>
      </c>
      <c r="CA611">
        <v>37.1</v>
      </c>
    </row>
    <row r="612" spans="2:81">
      <c r="B612" s="51"/>
      <c r="C612" s="51">
        <v>68.3</v>
      </c>
      <c r="D612" s="51">
        <v>19.37</v>
      </c>
      <c r="E612" s="51">
        <v>3.92</v>
      </c>
      <c r="F612" s="51">
        <v>1.61</v>
      </c>
      <c r="G612" s="51">
        <v>3.69</v>
      </c>
      <c r="H612" s="51"/>
      <c r="I612" s="51"/>
      <c r="J612" s="51">
        <v>356</v>
      </c>
      <c r="K612" s="51">
        <f t="shared" ref="K612:K619" si="9">J612*L612</f>
        <v>160.20000000000002</v>
      </c>
      <c r="L612" s="51">
        <v>0.45</v>
      </c>
      <c r="N612" s="51"/>
      <c r="S612" s="51">
        <v>1225</v>
      </c>
      <c r="AD612" s="51"/>
      <c r="AE612" s="51">
        <v>659</v>
      </c>
      <c r="AJ612" s="51"/>
      <c r="AK612" s="51"/>
      <c r="AL612" s="51"/>
      <c r="AM612" s="51"/>
      <c r="AN612" s="51"/>
      <c r="AO612" s="51"/>
      <c r="AQ612" s="51"/>
      <c r="AR612" s="51"/>
      <c r="AS612" s="51"/>
      <c r="AT612" s="51"/>
      <c r="AU612" s="51"/>
      <c r="AV612" s="51"/>
      <c r="AW612" s="51"/>
      <c r="BK612" s="51"/>
      <c r="BL612" s="51"/>
      <c r="BM612" s="51"/>
      <c r="BN612" s="51"/>
      <c r="BO612" s="51"/>
      <c r="BP612" s="51"/>
      <c r="BQ612" s="51"/>
      <c r="BR612" s="51"/>
      <c r="BX612" s="51"/>
      <c r="BY612" s="51"/>
      <c r="BZ612" s="51">
        <v>1950</v>
      </c>
      <c r="CA612" s="51">
        <v>52</v>
      </c>
      <c r="CB612" s="51" t="s">
        <v>523</v>
      </c>
      <c r="CC612" s="51" t="s">
        <v>524</v>
      </c>
    </row>
    <row r="613" spans="2:81">
      <c r="B613" t="s">
        <v>525</v>
      </c>
      <c r="C613">
        <v>61.89</v>
      </c>
      <c r="D613">
        <v>22.95</v>
      </c>
      <c r="E613">
        <v>6.35</v>
      </c>
      <c r="F613">
        <v>1.02</v>
      </c>
      <c r="G613">
        <v>4.0999999999999996</v>
      </c>
      <c r="J613">
        <v>390</v>
      </c>
      <c r="K613">
        <v>195</v>
      </c>
      <c r="L613">
        <v>0.5</v>
      </c>
      <c r="T613" s="51">
        <v>1225</v>
      </c>
      <c r="AE613">
        <v>635</v>
      </c>
      <c r="BX613">
        <v>16</v>
      </c>
      <c r="CA613">
        <v>35.6</v>
      </c>
      <c r="CB613" t="s">
        <v>526</v>
      </c>
      <c r="CC613" t="s">
        <v>527</v>
      </c>
    </row>
    <row r="614" spans="2:81">
      <c r="B614" s="51" t="s">
        <v>482</v>
      </c>
      <c r="C614" s="51">
        <v>64.430000000000007</v>
      </c>
      <c r="D614" s="51">
        <v>19.05</v>
      </c>
      <c r="E614" s="51">
        <v>4.1500000000000004</v>
      </c>
      <c r="F614" s="51">
        <v>1.6</v>
      </c>
      <c r="G614" s="51">
        <v>3.29</v>
      </c>
      <c r="H614" s="51"/>
      <c r="I614" s="51"/>
      <c r="J614" s="51">
        <v>420</v>
      </c>
      <c r="K614" s="51">
        <v>190</v>
      </c>
      <c r="L614" s="51">
        <v>0.45</v>
      </c>
      <c r="N614" s="51"/>
      <c r="S614">
        <v>352</v>
      </c>
      <c r="T614">
        <v>750.4</v>
      </c>
      <c r="AD614" s="51"/>
      <c r="AE614" s="51">
        <v>644</v>
      </c>
      <c r="AJ614" s="51"/>
      <c r="AK614" s="51"/>
      <c r="AL614" s="51"/>
      <c r="AM614" s="51"/>
      <c r="AN614" s="51"/>
      <c r="AO614" s="51"/>
      <c r="AQ614" s="51"/>
      <c r="AR614" s="51"/>
      <c r="AS614" s="51"/>
      <c r="AT614" s="51"/>
      <c r="AU614" s="51"/>
      <c r="AV614" s="51"/>
      <c r="AW614" s="51"/>
      <c r="BK614" s="51"/>
      <c r="BL614" s="51"/>
      <c r="BM614" s="51"/>
      <c r="BN614" s="51"/>
      <c r="BO614" s="51"/>
      <c r="BP614" s="51"/>
      <c r="BQ614" s="51"/>
      <c r="BR614" s="51"/>
      <c r="BX614" s="51"/>
      <c r="BY614" s="51"/>
      <c r="BZ614" s="51"/>
      <c r="CA614" s="51">
        <v>46</v>
      </c>
      <c r="CB614" s="51" t="s">
        <v>528</v>
      </c>
      <c r="CC614" s="51" t="s">
        <v>529</v>
      </c>
    </row>
    <row r="615" spans="2:81">
      <c r="B615" t="s">
        <v>530</v>
      </c>
      <c r="C615">
        <v>64.8</v>
      </c>
      <c r="D615">
        <v>20.309999999999999</v>
      </c>
      <c r="E615">
        <v>4.96</v>
      </c>
      <c r="F615">
        <v>1.51</v>
      </c>
      <c r="G615">
        <v>2.81</v>
      </c>
      <c r="I615">
        <v>52.5</v>
      </c>
      <c r="J615">
        <v>250</v>
      </c>
      <c r="K615">
        <f t="shared" si="9"/>
        <v>150</v>
      </c>
      <c r="L615">
        <v>0.6</v>
      </c>
      <c r="N615">
        <v>0.5</v>
      </c>
      <c r="S615">
        <v>327.2</v>
      </c>
      <c r="T615">
        <v>709.1</v>
      </c>
      <c r="AE615">
        <v>847.9</v>
      </c>
      <c r="CA615">
        <v>20</v>
      </c>
      <c r="CB615" t="s">
        <v>531</v>
      </c>
      <c r="CC615" t="s">
        <v>532</v>
      </c>
    </row>
    <row r="616" spans="2:81">
      <c r="B616" t="s">
        <v>533</v>
      </c>
      <c r="C616">
        <v>64.8</v>
      </c>
      <c r="D616">
        <v>20.309999999999999</v>
      </c>
      <c r="E616">
        <v>4.96</v>
      </c>
      <c r="F616">
        <v>1.51</v>
      </c>
      <c r="G616">
        <v>2.81</v>
      </c>
      <c r="I616">
        <v>52.5</v>
      </c>
      <c r="J616">
        <v>310</v>
      </c>
      <c r="K616">
        <f t="shared" si="9"/>
        <v>186</v>
      </c>
      <c r="L616">
        <v>0.6</v>
      </c>
      <c r="N616">
        <v>0.5</v>
      </c>
      <c r="S616">
        <v>321.10000000000002</v>
      </c>
      <c r="T616">
        <v>695.8</v>
      </c>
      <c r="AE616">
        <v>781.7</v>
      </c>
      <c r="CA616">
        <v>32</v>
      </c>
    </row>
    <row r="617" spans="2:81">
      <c r="B617" t="s">
        <v>534</v>
      </c>
      <c r="C617">
        <v>64.8</v>
      </c>
      <c r="D617">
        <v>20.309999999999999</v>
      </c>
      <c r="E617">
        <v>4.96</v>
      </c>
      <c r="F617">
        <v>1.51</v>
      </c>
      <c r="G617">
        <v>2.81</v>
      </c>
      <c r="I617">
        <v>52.5</v>
      </c>
      <c r="J617">
        <v>350</v>
      </c>
      <c r="K617">
        <f t="shared" si="9"/>
        <v>175</v>
      </c>
      <c r="L617">
        <v>0.5</v>
      </c>
      <c r="N617">
        <v>0.5</v>
      </c>
      <c r="S617">
        <v>347</v>
      </c>
      <c r="T617">
        <v>732</v>
      </c>
      <c r="AE617">
        <v>767.1</v>
      </c>
      <c r="CA617">
        <v>42</v>
      </c>
    </row>
    <row r="618" spans="2:81">
      <c r="B618" t="s">
        <v>535</v>
      </c>
      <c r="C618">
        <v>64.8</v>
      </c>
      <c r="D618">
        <v>20.309999999999999</v>
      </c>
      <c r="E618">
        <v>4.96</v>
      </c>
      <c r="F618">
        <v>1.51</v>
      </c>
      <c r="G618">
        <v>2.81</v>
      </c>
      <c r="I618">
        <v>52.5</v>
      </c>
      <c r="J618">
        <v>415</v>
      </c>
      <c r="K618">
        <f t="shared" si="9"/>
        <v>161.85</v>
      </c>
      <c r="L618">
        <v>0.39</v>
      </c>
      <c r="N618">
        <v>0.7</v>
      </c>
      <c r="S618">
        <v>175.6</v>
      </c>
      <c r="T618">
        <v>955.5</v>
      </c>
      <c r="AE618">
        <v>719.8</v>
      </c>
      <c r="CA618">
        <v>43</v>
      </c>
    </row>
    <row r="619" spans="2:81">
      <c r="B619" t="s">
        <v>536</v>
      </c>
      <c r="C619">
        <v>64.8</v>
      </c>
      <c r="D619">
        <v>20.309999999999999</v>
      </c>
      <c r="E619">
        <v>4.96</v>
      </c>
      <c r="F619">
        <v>1.51</v>
      </c>
      <c r="G619">
        <v>2.81</v>
      </c>
      <c r="I619">
        <v>52.5</v>
      </c>
      <c r="J619">
        <v>374</v>
      </c>
      <c r="K619">
        <f t="shared" si="9"/>
        <v>168.3</v>
      </c>
      <c r="L619">
        <v>0.45</v>
      </c>
      <c r="N619">
        <v>0.2</v>
      </c>
      <c r="Y619" s="51">
        <v>1036</v>
      </c>
      <c r="AE619">
        <v>625.29999999999995</v>
      </c>
      <c r="CA619">
        <v>53</v>
      </c>
    </row>
    <row r="620" spans="2:81">
      <c r="B620" s="51" t="s">
        <v>537</v>
      </c>
      <c r="C620" s="51">
        <v>48.18</v>
      </c>
      <c r="D620" s="51">
        <v>32.590000000000003</v>
      </c>
      <c r="E620" s="51">
        <v>8.68</v>
      </c>
      <c r="F620" s="51">
        <v>3.58</v>
      </c>
      <c r="G620" s="51">
        <v>1.97</v>
      </c>
      <c r="H620" s="51"/>
      <c r="I620" s="51"/>
      <c r="J620" s="51">
        <v>280</v>
      </c>
      <c r="K620" s="51">
        <v>160</v>
      </c>
      <c r="L620" s="51">
        <v>0.57999999999999996</v>
      </c>
      <c r="N620" s="51"/>
      <c r="Y620" s="51">
        <v>1036</v>
      </c>
      <c r="AD620" s="51"/>
      <c r="AE620" s="51">
        <v>915</v>
      </c>
      <c r="AJ620" s="51"/>
      <c r="AK620" s="51"/>
      <c r="AL620" s="51"/>
      <c r="AM620" s="51"/>
      <c r="AN620" s="51"/>
      <c r="AO620" s="51"/>
      <c r="AQ620" s="51"/>
      <c r="AR620" s="51"/>
      <c r="AS620" s="51"/>
      <c r="AT620" s="51"/>
      <c r="AU620" s="51"/>
      <c r="AV620" s="51"/>
      <c r="AW620" s="51"/>
      <c r="BK620" s="51"/>
      <c r="BL620" s="51"/>
      <c r="BM620" s="51"/>
      <c r="BN620" s="51"/>
      <c r="BO620" s="51"/>
      <c r="BP620" s="51"/>
      <c r="BQ620" s="51"/>
      <c r="BR620" s="51"/>
      <c r="BX620" s="51">
        <v>4.7</v>
      </c>
      <c r="BY620" s="51"/>
      <c r="BZ620" s="51"/>
      <c r="CA620" s="51">
        <v>33</v>
      </c>
      <c r="CB620" s="51" t="s">
        <v>538</v>
      </c>
      <c r="CC620" s="51" t="s">
        <v>539</v>
      </c>
    </row>
    <row r="621" spans="2:81">
      <c r="B621" s="51" t="s">
        <v>537</v>
      </c>
      <c r="C621" s="51">
        <v>48.18</v>
      </c>
      <c r="D621" s="51">
        <v>32.590000000000003</v>
      </c>
      <c r="E621" s="51">
        <v>8.68</v>
      </c>
      <c r="F621" s="51">
        <v>3.58</v>
      </c>
      <c r="G621" s="51">
        <v>1.97</v>
      </c>
      <c r="H621" s="51"/>
      <c r="I621" s="51"/>
      <c r="J621" s="51">
        <v>280</v>
      </c>
      <c r="K621" s="51">
        <v>161</v>
      </c>
      <c r="L621" s="51">
        <v>0.57999999999999996</v>
      </c>
      <c r="N621" s="51"/>
      <c r="Y621" s="51">
        <v>1036</v>
      </c>
      <c r="AD621" s="51"/>
      <c r="AE621" s="51">
        <v>915</v>
      </c>
      <c r="AJ621" s="51"/>
      <c r="AK621" s="51"/>
      <c r="AL621" s="51"/>
      <c r="AM621" s="51"/>
      <c r="AN621" s="51"/>
      <c r="AO621" s="51"/>
      <c r="AQ621" s="51"/>
      <c r="AR621" s="51"/>
      <c r="AS621" s="51"/>
      <c r="AT621" s="51"/>
      <c r="AU621" s="51"/>
      <c r="AV621" s="51"/>
      <c r="AW621" s="51"/>
      <c r="BK621" s="51"/>
      <c r="BL621" s="51"/>
      <c r="BM621" s="51"/>
      <c r="BN621" s="51"/>
      <c r="BO621" s="51"/>
      <c r="BP621" s="51"/>
      <c r="BQ621" s="51"/>
      <c r="BR621" s="51"/>
      <c r="BX621" s="51">
        <v>4.2</v>
      </c>
      <c r="BY621" s="51"/>
      <c r="BZ621" s="51"/>
      <c r="CA621" s="51">
        <v>39</v>
      </c>
      <c r="CB621" s="51"/>
      <c r="CC621" s="51"/>
    </row>
    <row r="622" spans="2:81">
      <c r="B622" s="51" t="s">
        <v>537</v>
      </c>
      <c r="C622" s="51">
        <v>48.18</v>
      </c>
      <c r="D622" s="51">
        <v>32.590000000000003</v>
      </c>
      <c r="E622" s="51">
        <v>8.68</v>
      </c>
      <c r="F622" s="51">
        <v>3.58</v>
      </c>
      <c r="G622" s="51">
        <v>1.97</v>
      </c>
      <c r="H622" s="51"/>
      <c r="I622" s="51"/>
      <c r="J622" s="51">
        <v>280</v>
      </c>
      <c r="K622" s="51">
        <v>161</v>
      </c>
      <c r="L622" s="51">
        <v>0.57999999999999996</v>
      </c>
      <c r="N622" s="51"/>
      <c r="Y622" s="51">
        <v>1036</v>
      </c>
      <c r="AD622" s="51"/>
      <c r="AE622" s="51">
        <v>915</v>
      </c>
      <c r="AJ622" s="51"/>
      <c r="AK622" s="51"/>
      <c r="AL622" s="51"/>
      <c r="AM622" s="51"/>
      <c r="AN622" s="51"/>
      <c r="AO622" s="51"/>
      <c r="AQ622" s="51"/>
      <c r="AR622" s="51"/>
      <c r="AS622" s="51"/>
      <c r="AT622" s="51"/>
      <c r="AU622" s="51"/>
      <c r="AV622" s="51"/>
      <c r="AW622" s="51"/>
      <c r="BK622" s="51"/>
      <c r="BL622" s="51"/>
      <c r="BM622" s="51"/>
      <c r="BN622" s="51"/>
      <c r="BO622" s="51"/>
      <c r="BP622" s="51"/>
      <c r="BQ622" s="51"/>
      <c r="BR622" s="51"/>
      <c r="BX622" s="51">
        <v>3.1</v>
      </c>
      <c r="BY622" s="51"/>
      <c r="BZ622" s="51"/>
      <c r="CA622" s="51">
        <v>40</v>
      </c>
      <c r="CB622" s="51"/>
      <c r="CC622" s="51"/>
    </row>
    <row r="623" spans="2:81">
      <c r="B623" s="51" t="s">
        <v>537</v>
      </c>
      <c r="C623" s="51">
        <v>48.18</v>
      </c>
      <c r="D623" s="51">
        <v>32.590000000000003</v>
      </c>
      <c r="E623" s="51">
        <v>8.68</v>
      </c>
      <c r="F623" s="51">
        <v>3.58</v>
      </c>
      <c r="G623" s="51">
        <v>1.97</v>
      </c>
      <c r="H623" s="51"/>
      <c r="I623" s="51"/>
      <c r="J623" s="51">
        <v>280</v>
      </c>
      <c r="K623" s="51">
        <v>161</v>
      </c>
      <c r="L623" s="51">
        <v>0.57999999999999996</v>
      </c>
      <c r="N623" s="51"/>
      <c r="Y623" s="51">
        <v>1036</v>
      </c>
      <c r="AD623" s="51"/>
      <c r="AE623" s="51">
        <v>915</v>
      </c>
      <c r="AJ623" s="51"/>
      <c r="AK623" s="51"/>
      <c r="AL623" s="51"/>
      <c r="AM623" s="51"/>
      <c r="AN623" s="51"/>
      <c r="AO623" s="51"/>
      <c r="AQ623" s="51"/>
      <c r="AR623" s="51"/>
      <c r="AS623" s="51"/>
      <c r="AT623" s="51"/>
      <c r="AU623" s="51"/>
      <c r="AV623" s="51"/>
      <c r="AW623" s="51"/>
      <c r="BK623" s="51"/>
      <c r="BL623" s="51"/>
      <c r="BM623" s="51"/>
      <c r="BN623" s="51"/>
      <c r="BO623" s="51"/>
      <c r="BP623" s="51"/>
      <c r="BQ623" s="51"/>
      <c r="BR623" s="51"/>
      <c r="BX623" s="51">
        <v>3.3</v>
      </c>
      <c r="BY623" s="51"/>
      <c r="BZ623" s="51"/>
      <c r="CA623" s="51">
        <v>44</v>
      </c>
      <c r="CB623" s="51"/>
      <c r="CC623" s="51"/>
    </row>
    <row r="624" spans="2:81">
      <c r="B624" s="51" t="s">
        <v>537</v>
      </c>
      <c r="C624" s="51">
        <v>48.18</v>
      </c>
      <c r="D624" s="51">
        <v>32.590000000000003</v>
      </c>
      <c r="E624" s="51">
        <v>8.68</v>
      </c>
      <c r="F624" s="51">
        <v>3.58</v>
      </c>
      <c r="G624" s="51">
        <v>1.97</v>
      </c>
      <c r="H624" s="51"/>
      <c r="I624" s="51"/>
      <c r="J624" s="51">
        <v>280</v>
      </c>
      <c r="K624" s="51">
        <v>161</v>
      </c>
      <c r="L624" s="51">
        <v>0.57999999999999996</v>
      </c>
      <c r="N624" s="51"/>
      <c r="Y624" s="51">
        <v>1036</v>
      </c>
      <c r="AD624" s="51"/>
      <c r="AE624" s="51">
        <v>915</v>
      </c>
      <c r="AJ624" s="51"/>
      <c r="AK624" s="51"/>
      <c r="AL624" s="51"/>
      <c r="AM624" s="51"/>
      <c r="AN624" s="51"/>
      <c r="AO624" s="51"/>
      <c r="AQ624" s="51"/>
      <c r="AR624" s="51"/>
      <c r="AS624" s="51"/>
      <c r="AT624" s="51"/>
      <c r="AU624" s="51"/>
      <c r="AV624" s="51"/>
      <c r="AW624" s="51"/>
      <c r="BK624" s="51"/>
      <c r="BL624" s="51"/>
      <c r="BM624" s="51"/>
      <c r="BN624" s="51"/>
      <c r="BO624" s="51"/>
      <c r="BP624" s="51"/>
      <c r="BQ624" s="51"/>
      <c r="BR624" s="51"/>
      <c r="BX624" s="51">
        <v>3.4</v>
      </c>
      <c r="BY624" s="51"/>
      <c r="BZ624" s="51"/>
      <c r="CA624" s="51">
        <v>42</v>
      </c>
      <c r="CB624" s="51"/>
      <c r="CC624" s="51"/>
    </row>
    <row r="625" spans="2:81">
      <c r="B625" s="51" t="s">
        <v>537</v>
      </c>
      <c r="C625" s="51">
        <v>48.18</v>
      </c>
      <c r="D625" s="51">
        <v>32.590000000000003</v>
      </c>
      <c r="E625" s="51">
        <v>8.68</v>
      </c>
      <c r="F625" s="51">
        <v>3.58</v>
      </c>
      <c r="G625" s="51">
        <v>1.97</v>
      </c>
      <c r="H625" s="51"/>
      <c r="I625" s="51"/>
      <c r="J625" s="51">
        <v>280</v>
      </c>
      <c r="K625" s="51">
        <v>161</v>
      </c>
      <c r="L625" s="51">
        <v>0.57999999999999996</v>
      </c>
      <c r="N625" s="51"/>
      <c r="Y625" s="51">
        <v>987</v>
      </c>
      <c r="AD625" s="51"/>
      <c r="AE625" s="51">
        <v>915</v>
      </c>
      <c r="AJ625" s="51"/>
      <c r="AK625" s="51"/>
      <c r="AL625" s="51"/>
      <c r="AM625" s="51"/>
      <c r="AN625" s="51"/>
      <c r="AO625" s="51"/>
      <c r="AQ625" s="51"/>
      <c r="AR625" s="51"/>
      <c r="AS625" s="51"/>
      <c r="AT625" s="51"/>
      <c r="AU625" s="51"/>
      <c r="AV625" s="51"/>
      <c r="AW625" s="51"/>
      <c r="BK625" s="51"/>
      <c r="BL625" s="51"/>
      <c r="BM625" s="51"/>
      <c r="BN625" s="51"/>
      <c r="BO625" s="51"/>
      <c r="BP625" s="51"/>
      <c r="BQ625" s="51"/>
      <c r="BR625" s="51"/>
      <c r="BX625" s="51">
        <v>2.9</v>
      </c>
      <c r="BY625" s="51"/>
      <c r="BZ625" s="51"/>
      <c r="CA625" s="51">
        <v>46</v>
      </c>
      <c r="CB625" s="51"/>
      <c r="CC625" s="51"/>
    </row>
    <row r="626" spans="2:81">
      <c r="B626" s="51" t="s">
        <v>537</v>
      </c>
      <c r="C626" s="51">
        <v>48.18</v>
      </c>
      <c r="D626" s="51">
        <v>32.590000000000003</v>
      </c>
      <c r="E626" s="51">
        <v>8.68</v>
      </c>
      <c r="F626" s="51">
        <v>3.58</v>
      </c>
      <c r="G626" s="51">
        <v>1.97</v>
      </c>
      <c r="H626" s="51"/>
      <c r="I626" s="51"/>
      <c r="J626" s="51">
        <v>380</v>
      </c>
      <c r="K626" s="51">
        <v>142</v>
      </c>
      <c r="L626" s="51">
        <v>0.38</v>
      </c>
      <c r="N626" s="51"/>
      <c r="Y626" s="51">
        <v>987</v>
      </c>
      <c r="AD626" s="51"/>
      <c r="AE626" s="51">
        <v>915</v>
      </c>
      <c r="AJ626" s="51"/>
      <c r="AK626" s="51"/>
      <c r="AL626" s="51"/>
      <c r="AM626" s="51"/>
      <c r="AN626" s="51"/>
      <c r="AO626" s="51"/>
      <c r="AQ626" s="51"/>
      <c r="AR626" s="51"/>
      <c r="AS626" s="51"/>
      <c r="AT626" s="51"/>
      <c r="AU626" s="51"/>
      <c r="AV626" s="51"/>
      <c r="AW626" s="51"/>
      <c r="BK626" s="51"/>
      <c r="BL626" s="51"/>
      <c r="BM626" s="51"/>
      <c r="BN626" s="51"/>
      <c r="BO626" s="51"/>
      <c r="BP626" s="51"/>
      <c r="BQ626" s="51"/>
      <c r="BR626" s="51"/>
      <c r="BX626" s="51">
        <v>2.2999999999999998</v>
      </c>
      <c r="BY626" s="51"/>
      <c r="BZ626" s="51"/>
      <c r="CA626" s="51">
        <v>72</v>
      </c>
      <c r="CB626" s="51"/>
      <c r="CC626" s="51"/>
    </row>
    <row r="627" spans="2:81">
      <c r="B627" s="51" t="s">
        <v>537</v>
      </c>
      <c r="C627" s="51">
        <v>48.18</v>
      </c>
      <c r="D627" s="51">
        <v>32.590000000000003</v>
      </c>
      <c r="E627" s="51">
        <v>8.68</v>
      </c>
      <c r="F627" s="51">
        <v>3.58</v>
      </c>
      <c r="G627" s="51">
        <v>1.97</v>
      </c>
      <c r="H627" s="51"/>
      <c r="I627" s="51"/>
      <c r="J627" s="51">
        <v>380</v>
      </c>
      <c r="K627" s="51">
        <v>142</v>
      </c>
      <c r="L627" s="51">
        <v>0.38</v>
      </c>
      <c r="N627" s="51"/>
      <c r="Y627" s="51">
        <v>987</v>
      </c>
      <c r="AD627" s="51"/>
      <c r="AE627" s="51">
        <v>915</v>
      </c>
      <c r="AJ627" s="51"/>
      <c r="AK627" s="51"/>
      <c r="AL627" s="51"/>
      <c r="AM627" s="51"/>
      <c r="AN627" s="51"/>
      <c r="AO627" s="51"/>
      <c r="AQ627" s="51"/>
      <c r="AR627" s="51"/>
      <c r="AS627" s="51"/>
      <c r="AT627" s="51"/>
      <c r="AU627" s="51"/>
      <c r="AV627" s="51"/>
      <c r="AW627" s="51"/>
      <c r="BK627" s="51"/>
      <c r="BL627" s="51"/>
      <c r="BM627" s="51"/>
      <c r="BN627" s="51"/>
      <c r="BO627" s="51"/>
      <c r="BP627" s="51"/>
      <c r="BQ627" s="51"/>
      <c r="BR627" s="51"/>
      <c r="BX627" s="51">
        <v>2.2000000000000002</v>
      </c>
      <c r="BY627" s="51"/>
      <c r="BZ627" s="51"/>
      <c r="CA627" s="51">
        <v>73</v>
      </c>
      <c r="CB627" s="51"/>
      <c r="CC627" s="51"/>
    </row>
    <row r="628" spans="2:81">
      <c r="B628" s="51" t="s">
        <v>537</v>
      </c>
      <c r="C628" s="51">
        <v>48.18</v>
      </c>
      <c r="D628" s="51">
        <v>32.590000000000003</v>
      </c>
      <c r="E628" s="51">
        <v>8.68</v>
      </c>
      <c r="F628" s="51">
        <v>3.58</v>
      </c>
      <c r="G628" s="51">
        <v>1.97</v>
      </c>
      <c r="H628" s="51"/>
      <c r="I628" s="51"/>
      <c r="J628" s="51">
        <v>380</v>
      </c>
      <c r="K628" s="51">
        <v>142</v>
      </c>
      <c r="L628" s="51">
        <v>0.38</v>
      </c>
      <c r="N628" s="51"/>
      <c r="Y628" s="51">
        <v>987</v>
      </c>
      <c r="AD628" s="51"/>
      <c r="AE628" s="51">
        <v>915</v>
      </c>
      <c r="AJ628" s="51"/>
      <c r="AK628" s="51"/>
      <c r="AL628" s="51"/>
      <c r="AM628" s="51"/>
      <c r="AN628" s="51"/>
      <c r="AO628" s="51"/>
      <c r="AQ628" s="51"/>
      <c r="AR628" s="51"/>
      <c r="AS628" s="51"/>
      <c r="AT628" s="51"/>
      <c r="AU628" s="51"/>
      <c r="AV628" s="51"/>
      <c r="AW628" s="51"/>
      <c r="BK628" s="51"/>
      <c r="BL628" s="51"/>
      <c r="BM628" s="51"/>
      <c r="BN628" s="51"/>
      <c r="BO628" s="51"/>
      <c r="BP628" s="51"/>
      <c r="BQ628" s="51"/>
      <c r="BR628" s="51"/>
      <c r="BX628" s="51">
        <v>1.7</v>
      </c>
      <c r="BY628" s="51"/>
      <c r="BZ628" s="51"/>
      <c r="CA628" s="51">
        <v>66</v>
      </c>
      <c r="CB628" s="51"/>
      <c r="CC628" s="51"/>
    </row>
    <row r="629" spans="2:81">
      <c r="B629" s="51" t="s">
        <v>537</v>
      </c>
      <c r="C629" s="51">
        <v>48.18</v>
      </c>
      <c r="D629" s="51">
        <v>32.590000000000003</v>
      </c>
      <c r="E629" s="51">
        <v>8.68</v>
      </c>
      <c r="F629" s="51">
        <v>3.58</v>
      </c>
      <c r="G629" s="51">
        <v>1.97</v>
      </c>
      <c r="H629" s="51"/>
      <c r="I629" s="51"/>
      <c r="J629" s="51">
        <v>380</v>
      </c>
      <c r="K629" s="51">
        <v>142</v>
      </c>
      <c r="L629" s="51">
        <v>0.38</v>
      </c>
      <c r="N629" s="51"/>
      <c r="Y629" s="51">
        <v>987</v>
      </c>
      <c r="AD629" s="51"/>
      <c r="AE629" s="51">
        <v>915</v>
      </c>
      <c r="AJ629" s="51"/>
      <c r="AK629" s="51"/>
      <c r="AL629" s="51"/>
      <c r="AM629" s="51"/>
      <c r="AN629" s="51"/>
      <c r="AO629" s="51"/>
      <c r="AQ629" s="51"/>
      <c r="AR629" s="51"/>
      <c r="AS629" s="51"/>
      <c r="AT629" s="51"/>
      <c r="AU629" s="51"/>
      <c r="AV629" s="51"/>
      <c r="AW629" s="51"/>
      <c r="BK629" s="51"/>
      <c r="BL629" s="51"/>
      <c r="BM629" s="51"/>
      <c r="BN629" s="51"/>
      <c r="BO629" s="51"/>
      <c r="BP629" s="51"/>
      <c r="BQ629" s="51"/>
      <c r="BR629" s="51"/>
      <c r="BX629" s="51">
        <v>1.5</v>
      </c>
      <c r="BY629" s="51"/>
      <c r="BZ629" s="51"/>
      <c r="CA629" s="51">
        <v>71</v>
      </c>
      <c r="CB629" s="51"/>
      <c r="CC629" s="51"/>
    </row>
    <row r="630" spans="2:81">
      <c r="B630" s="51" t="s">
        <v>537</v>
      </c>
      <c r="C630" s="51">
        <v>48.18</v>
      </c>
      <c r="D630" s="51">
        <v>32.590000000000003</v>
      </c>
      <c r="E630" s="51">
        <v>8.68</v>
      </c>
      <c r="F630" s="51">
        <v>3.58</v>
      </c>
      <c r="G630" s="51">
        <v>1.97</v>
      </c>
      <c r="H630" s="51"/>
      <c r="I630" s="51"/>
      <c r="J630" s="51">
        <v>380</v>
      </c>
      <c r="K630" s="51">
        <v>141</v>
      </c>
      <c r="L630" s="51">
        <v>0.38</v>
      </c>
      <c r="N630" s="51"/>
      <c r="Y630" s="51">
        <v>987</v>
      </c>
      <c r="AD630" s="51"/>
      <c r="AE630" s="51">
        <v>915</v>
      </c>
      <c r="AJ630" s="51"/>
      <c r="AK630" s="51"/>
      <c r="AL630" s="51"/>
      <c r="AM630" s="51"/>
      <c r="AN630" s="51"/>
      <c r="AO630" s="51"/>
      <c r="AQ630" s="51"/>
      <c r="AR630" s="51"/>
      <c r="AS630" s="51"/>
      <c r="AT630" s="51"/>
      <c r="AU630" s="51"/>
      <c r="AV630" s="51"/>
      <c r="AW630" s="51"/>
      <c r="BK630" s="51"/>
      <c r="BL630" s="51"/>
      <c r="BM630" s="51"/>
      <c r="BN630" s="51"/>
      <c r="BO630" s="51"/>
      <c r="BP630" s="51"/>
      <c r="BQ630" s="51"/>
      <c r="BR630" s="51"/>
      <c r="BX630" s="51">
        <v>1.6</v>
      </c>
      <c r="BY630" s="51"/>
      <c r="BZ630" s="51"/>
      <c r="CA630" s="51">
        <v>67</v>
      </c>
      <c r="CB630" s="51"/>
      <c r="CC630" s="51"/>
    </row>
    <row r="631" spans="2:81">
      <c r="B631" s="51" t="s">
        <v>537</v>
      </c>
      <c r="C631" s="51">
        <v>48.18</v>
      </c>
      <c r="D631" s="51">
        <v>32.590000000000003</v>
      </c>
      <c r="E631" s="51">
        <v>8.68</v>
      </c>
      <c r="F631" s="51">
        <v>3.58</v>
      </c>
      <c r="G631" s="51">
        <v>1.97</v>
      </c>
      <c r="H631" s="51"/>
      <c r="I631" s="51"/>
      <c r="J631" s="51">
        <v>380</v>
      </c>
      <c r="K631" s="51">
        <v>141</v>
      </c>
      <c r="L631" s="51">
        <v>0.38</v>
      </c>
      <c r="N631" s="51"/>
      <c r="Y631">
        <v>1240</v>
      </c>
      <c r="AD631" s="51"/>
      <c r="AE631" s="51">
        <v>915</v>
      </c>
      <c r="AJ631" s="51"/>
      <c r="AK631" s="51"/>
      <c r="AL631" s="51"/>
      <c r="AM631" s="51"/>
      <c r="AN631" s="51"/>
      <c r="AO631" s="51"/>
      <c r="AQ631" s="51"/>
      <c r="AR631" s="51"/>
      <c r="AS631" s="51"/>
      <c r="AT631" s="51"/>
      <c r="AU631" s="51"/>
      <c r="AV631" s="51"/>
      <c r="AW631" s="51"/>
      <c r="BK631" s="51"/>
      <c r="BL631" s="51"/>
      <c r="BM631" s="51"/>
      <c r="BN631" s="51"/>
      <c r="BO631" s="51"/>
      <c r="BP631" s="51"/>
      <c r="BQ631" s="51"/>
      <c r="BR631" s="51"/>
      <c r="BX631" s="51">
        <v>1.3</v>
      </c>
      <c r="BY631" s="51"/>
      <c r="BZ631" s="51"/>
      <c r="CA631" s="51">
        <v>74</v>
      </c>
      <c r="CB631" s="51"/>
      <c r="CC631" s="51"/>
    </row>
    <row r="632" spans="2:81">
      <c r="B632" t="s">
        <v>540</v>
      </c>
      <c r="C632">
        <v>62.21</v>
      </c>
      <c r="D632">
        <v>19.55</v>
      </c>
      <c r="E632">
        <v>4.24</v>
      </c>
      <c r="F632">
        <v>2.5099999999999998</v>
      </c>
      <c r="G632">
        <v>3.34</v>
      </c>
      <c r="I632">
        <v>42.5</v>
      </c>
      <c r="J632">
        <v>330</v>
      </c>
      <c r="K632">
        <v>198</v>
      </c>
      <c r="L632">
        <v>0.6</v>
      </c>
      <c r="Y632">
        <v>1240</v>
      </c>
      <c r="AE632">
        <v>710</v>
      </c>
      <c r="BX632">
        <v>31.3</v>
      </c>
      <c r="CA632">
        <v>23.9</v>
      </c>
      <c r="CB632" t="s">
        <v>541</v>
      </c>
      <c r="CC632" t="s">
        <v>542</v>
      </c>
    </row>
    <row r="633" spans="2:81">
      <c r="B633" t="s">
        <v>543</v>
      </c>
      <c r="C633">
        <v>43.97</v>
      </c>
      <c r="D633">
        <v>38.06</v>
      </c>
      <c r="E633">
        <v>4.67</v>
      </c>
      <c r="F633">
        <v>2.5099999999999998</v>
      </c>
      <c r="G633">
        <v>3.8</v>
      </c>
      <c r="I633">
        <v>42.5</v>
      </c>
      <c r="J633">
        <v>440</v>
      </c>
      <c r="K633">
        <v>200</v>
      </c>
      <c r="L633">
        <v>0.45</v>
      </c>
      <c r="AE633">
        <v>600</v>
      </c>
      <c r="BX633">
        <v>15.5</v>
      </c>
      <c r="CA633">
        <v>40.6</v>
      </c>
      <c r="CB633" t="s">
        <v>541</v>
      </c>
      <c r="CC633" t="s">
        <v>542</v>
      </c>
    </row>
    <row r="634" spans="2:81">
      <c r="B634" s="51"/>
      <c r="C634" s="51"/>
      <c r="D634" s="51"/>
      <c r="E634" s="51"/>
      <c r="F634" s="51"/>
      <c r="G634" s="51"/>
      <c r="H634" s="51"/>
      <c r="I634" s="51"/>
      <c r="J634" s="51"/>
      <c r="K634" s="51"/>
      <c r="L634" s="51"/>
      <c r="N634" s="51"/>
      <c r="U634" s="5">
        <v>890</v>
      </c>
      <c r="AD634" s="51"/>
      <c r="AE634" s="51"/>
      <c r="AJ634" s="51"/>
      <c r="AK634" s="51"/>
      <c r="AL634" s="51"/>
      <c r="AM634" s="51"/>
      <c r="AN634" s="51"/>
      <c r="AO634" s="51"/>
      <c r="AQ634" s="51"/>
      <c r="AR634" s="51"/>
      <c r="AS634" s="51"/>
      <c r="AT634" s="51"/>
      <c r="AU634" s="51"/>
      <c r="AV634" s="51"/>
      <c r="AW634" s="51"/>
      <c r="BK634" s="51"/>
      <c r="BL634" s="51"/>
      <c r="BM634" s="51"/>
      <c r="BN634" s="51"/>
      <c r="BO634" s="51"/>
      <c r="BP634" s="51"/>
      <c r="BQ634" s="51"/>
      <c r="BR634" s="51"/>
      <c r="BX634" s="51"/>
      <c r="BY634" s="51"/>
      <c r="BZ634" s="51"/>
      <c r="CA634" s="51"/>
      <c r="CB634" s="51"/>
      <c r="CC634" s="51"/>
    </row>
    <row r="635" spans="2:81">
      <c r="B635" s="5" t="s">
        <v>544</v>
      </c>
      <c r="C635" s="13">
        <v>65.400000000000006</v>
      </c>
      <c r="D635" s="13">
        <v>20.8</v>
      </c>
      <c r="E635" s="5">
        <v>4.5999999999999996</v>
      </c>
      <c r="F635" s="5">
        <v>1.3</v>
      </c>
      <c r="G635" s="5">
        <v>2.8</v>
      </c>
      <c r="H635" s="5"/>
      <c r="I635">
        <v>52.5</v>
      </c>
      <c r="J635" s="5">
        <v>390</v>
      </c>
      <c r="K635" s="5">
        <v>185</v>
      </c>
      <c r="L635" s="5">
        <v>0.47</v>
      </c>
      <c r="N635">
        <v>1</v>
      </c>
      <c r="V635" s="52">
        <v>1070</v>
      </c>
      <c r="AD635">
        <v>2.71</v>
      </c>
      <c r="AE635" s="5">
        <v>890</v>
      </c>
      <c r="AJ635" s="5"/>
      <c r="AK635" s="5"/>
      <c r="AL635" s="5"/>
      <c r="AM635" s="5"/>
      <c r="AN635" s="5"/>
      <c r="AO635" s="5"/>
      <c r="BR635">
        <v>18.399999999999999</v>
      </c>
      <c r="BX635">
        <v>31</v>
      </c>
      <c r="BZ635" s="5"/>
      <c r="CA635" s="5">
        <v>45</v>
      </c>
    </row>
    <row r="636" spans="2:81">
      <c r="B636" s="52" t="s">
        <v>545</v>
      </c>
      <c r="C636" s="55">
        <v>62.3</v>
      </c>
      <c r="D636" s="55">
        <v>21.96</v>
      </c>
      <c r="E636" s="52">
        <v>4.7300000000000004</v>
      </c>
      <c r="F636" s="52">
        <v>2.59</v>
      </c>
      <c r="G636" s="52">
        <v>3.68</v>
      </c>
      <c r="H636" s="52"/>
      <c r="I636" s="51">
        <v>42.5</v>
      </c>
      <c r="J636" s="52">
        <v>360</v>
      </c>
      <c r="K636" s="52">
        <v>155</v>
      </c>
      <c r="L636" s="52">
        <v>0.43</v>
      </c>
      <c r="N636" s="51"/>
      <c r="V636" s="52">
        <v>1070</v>
      </c>
      <c r="AD636" s="51"/>
      <c r="AE636" s="52">
        <v>808</v>
      </c>
      <c r="AJ636" s="52">
        <v>2.86</v>
      </c>
      <c r="AK636" s="52">
        <v>53.33</v>
      </c>
      <c r="AL636" s="52">
        <v>27.65</v>
      </c>
      <c r="AM636" s="52">
        <v>2.59</v>
      </c>
      <c r="AN636" s="52">
        <v>3.68</v>
      </c>
      <c r="AO636" s="52"/>
      <c r="AQ636" s="51"/>
      <c r="AR636" s="51">
        <v>36.44</v>
      </c>
      <c r="AS636" s="51">
        <v>31.76</v>
      </c>
      <c r="AT636" s="51">
        <v>14.84</v>
      </c>
      <c r="AU636" s="51">
        <v>9.08</v>
      </c>
      <c r="AV636" s="51">
        <v>0.6</v>
      </c>
      <c r="AW636" s="51"/>
      <c r="BK636" s="51"/>
      <c r="BL636" s="51">
        <v>92.3</v>
      </c>
      <c r="BM636" s="51"/>
      <c r="BN636" s="51"/>
      <c r="BO636" s="51"/>
      <c r="BP636" s="51"/>
      <c r="BQ636" s="51"/>
      <c r="BR636" s="51"/>
      <c r="BX636" s="52"/>
      <c r="BY636" s="51"/>
      <c r="BZ636" s="52">
        <v>2300</v>
      </c>
      <c r="CA636" s="52">
        <v>63</v>
      </c>
      <c r="CB636" s="51"/>
      <c r="CC636" s="51"/>
    </row>
    <row r="637" spans="2:81">
      <c r="B637" s="52" t="s">
        <v>546</v>
      </c>
      <c r="C637" s="55">
        <v>62.3</v>
      </c>
      <c r="D637" s="55">
        <v>21.96</v>
      </c>
      <c r="E637" s="52">
        <v>4.7300000000000004</v>
      </c>
      <c r="F637" s="52">
        <v>2.59</v>
      </c>
      <c r="G637" s="52">
        <v>3.68</v>
      </c>
      <c r="H637" s="52"/>
      <c r="I637" s="51">
        <v>42.5</v>
      </c>
      <c r="J637" s="52">
        <v>198</v>
      </c>
      <c r="K637" s="52">
        <v>155</v>
      </c>
      <c r="L637" s="52">
        <v>0.43</v>
      </c>
      <c r="N637" s="51"/>
      <c r="V637" s="52">
        <v>1070</v>
      </c>
      <c r="AD637" s="51"/>
      <c r="AE637" s="52">
        <v>808</v>
      </c>
      <c r="AJ637" s="52">
        <v>2.86</v>
      </c>
      <c r="AK637" s="52">
        <v>53.33</v>
      </c>
      <c r="AL637" s="52">
        <v>27.65</v>
      </c>
      <c r="AM637" s="52">
        <v>2.59</v>
      </c>
      <c r="AN637" s="52">
        <v>3.68</v>
      </c>
      <c r="AO637" s="52">
        <v>162</v>
      </c>
      <c r="AQ637" s="51"/>
      <c r="AR637" s="51">
        <v>36.44</v>
      </c>
      <c r="AS637" s="51">
        <v>31.76</v>
      </c>
      <c r="AT637" s="51">
        <v>14.84</v>
      </c>
      <c r="AU637" s="51">
        <v>9.08</v>
      </c>
      <c r="AV637" s="51">
        <v>0.6</v>
      </c>
      <c r="AW637" s="51"/>
      <c r="BK637" s="51"/>
      <c r="BL637" s="51">
        <v>92.3</v>
      </c>
      <c r="BM637" s="51"/>
      <c r="BN637" s="51"/>
      <c r="BO637" s="51"/>
      <c r="BP637" s="51"/>
      <c r="BQ637" s="51"/>
      <c r="BR637" s="51"/>
      <c r="BX637" s="52"/>
      <c r="BY637" s="51"/>
      <c r="BZ637" s="52">
        <v>600</v>
      </c>
      <c r="CA637" s="52">
        <v>58</v>
      </c>
      <c r="CB637" s="51"/>
      <c r="CC637" s="51"/>
    </row>
    <row r="638" spans="2:81">
      <c r="B638" s="52" t="s">
        <v>547</v>
      </c>
      <c r="C638" s="55">
        <v>62.3</v>
      </c>
      <c r="D638" s="55">
        <v>21.96</v>
      </c>
      <c r="E638" s="52">
        <v>4.7300000000000004</v>
      </c>
      <c r="F638" s="52">
        <v>2.59</v>
      </c>
      <c r="G638" s="52">
        <v>3.68</v>
      </c>
      <c r="H638" s="52"/>
      <c r="I638" s="51">
        <v>42.5</v>
      </c>
      <c r="J638" s="52">
        <v>198</v>
      </c>
      <c r="K638" s="52">
        <v>155</v>
      </c>
      <c r="L638" s="52">
        <v>0.43</v>
      </c>
      <c r="N638" s="51"/>
      <c r="V638" s="52">
        <v>1070</v>
      </c>
      <c r="AD638" s="51"/>
      <c r="AE638" s="52">
        <v>808</v>
      </c>
      <c r="AJ638" s="52">
        <v>2.86</v>
      </c>
      <c r="AK638" s="52">
        <v>53.33</v>
      </c>
      <c r="AL638" s="52">
        <v>27.65</v>
      </c>
      <c r="AM638" s="52">
        <v>2.59</v>
      </c>
      <c r="AN638" s="52">
        <v>3.68</v>
      </c>
      <c r="AO638" s="52"/>
      <c r="AQ638" s="51"/>
      <c r="AR638" s="51">
        <v>36.44</v>
      </c>
      <c r="AS638" s="51">
        <v>31.76</v>
      </c>
      <c r="AT638" s="51">
        <v>14.84</v>
      </c>
      <c r="AU638" s="51">
        <v>9.08</v>
      </c>
      <c r="AV638" s="51">
        <v>0.6</v>
      </c>
      <c r="AW638" s="51">
        <v>162</v>
      </c>
      <c r="BK638" s="51"/>
      <c r="BL638" s="51">
        <v>92.3</v>
      </c>
      <c r="BM638" s="51"/>
      <c r="BN638" s="51"/>
      <c r="BO638" s="51"/>
      <c r="BP638" s="51"/>
      <c r="BQ638" s="51"/>
      <c r="BR638" s="51"/>
      <c r="BX638" s="52"/>
      <c r="BY638" s="51"/>
      <c r="BZ638" s="52">
        <v>1800</v>
      </c>
      <c r="CA638" s="52">
        <v>67</v>
      </c>
      <c r="CB638" s="51"/>
      <c r="CC638" s="51"/>
    </row>
    <row r="639" spans="2:81">
      <c r="B639" s="52" t="s">
        <v>548</v>
      </c>
      <c r="C639" s="55">
        <v>62.3</v>
      </c>
      <c r="D639" s="55">
        <v>21.96</v>
      </c>
      <c r="E639" s="52">
        <v>4.7300000000000004</v>
      </c>
      <c r="F639" s="52">
        <v>2.59</v>
      </c>
      <c r="G639" s="52">
        <v>3.68</v>
      </c>
      <c r="H639" s="52"/>
      <c r="I639" s="51">
        <v>42.5</v>
      </c>
      <c r="J639" s="52">
        <v>316.8</v>
      </c>
      <c r="K639" s="52">
        <v>155</v>
      </c>
      <c r="L639" s="52">
        <v>0.43</v>
      </c>
      <c r="N639" s="51"/>
      <c r="U639" s="52"/>
      <c r="V639" s="52">
        <v>1070</v>
      </c>
      <c r="AD639" s="51"/>
      <c r="AE639" s="52">
        <v>808</v>
      </c>
      <c r="AJ639" s="52">
        <v>2.86</v>
      </c>
      <c r="AK639" s="52">
        <v>53.33</v>
      </c>
      <c r="AL639" s="52">
        <v>27.65</v>
      </c>
      <c r="AM639" s="52">
        <v>2.59</v>
      </c>
      <c r="AN639" s="52">
        <v>3.68</v>
      </c>
      <c r="AO639" s="52"/>
      <c r="AQ639" s="51"/>
      <c r="AR639" s="51">
        <v>36.44</v>
      </c>
      <c r="AS639" s="51">
        <v>31.76</v>
      </c>
      <c r="AT639" s="51">
        <v>14.84</v>
      </c>
      <c r="AU639" s="51">
        <v>9.08</v>
      </c>
      <c r="AV639" s="51">
        <v>0.6</v>
      </c>
      <c r="AW639" s="51"/>
      <c r="BK639" s="51"/>
      <c r="BL639" s="51">
        <v>92.3</v>
      </c>
      <c r="BM639" s="51"/>
      <c r="BN639" s="51"/>
      <c r="BO639" s="51"/>
      <c r="BP639" s="51"/>
      <c r="BQ639" s="51">
        <v>43.2</v>
      </c>
      <c r="BR639" s="51"/>
      <c r="BX639" s="52"/>
      <c r="BY639" s="51"/>
      <c r="BZ639" s="52">
        <v>300</v>
      </c>
      <c r="CA639" s="52">
        <v>73</v>
      </c>
      <c r="CB639" s="51"/>
      <c r="CC639" s="51"/>
    </row>
    <row r="640" spans="2:81">
      <c r="B640" s="5" t="s">
        <v>549</v>
      </c>
      <c r="C640" s="13">
        <v>47.87</v>
      </c>
      <c r="D640" s="13">
        <v>25.12</v>
      </c>
      <c r="E640" s="5">
        <v>11.29</v>
      </c>
      <c r="F640" s="5">
        <v>5.52</v>
      </c>
      <c r="G640" s="5">
        <v>2.39</v>
      </c>
      <c r="H640" s="5"/>
      <c r="J640" s="5">
        <v>416</v>
      </c>
      <c r="K640" s="5">
        <v>208</v>
      </c>
      <c r="L640" s="5">
        <v>0.5</v>
      </c>
      <c r="S640" s="51"/>
      <c r="U640" s="52">
        <v>1070</v>
      </c>
      <c r="AD640">
        <v>2.8</v>
      </c>
      <c r="AE640" s="5">
        <v>602</v>
      </c>
      <c r="AJ640" s="5"/>
      <c r="AK640" s="5"/>
      <c r="AL640" s="5"/>
      <c r="AM640" s="5"/>
      <c r="AN640" s="5"/>
      <c r="AO640" s="5"/>
      <c r="BX640" s="5"/>
      <c r="BZ640" s="5">
        <v>4800</v>
      </c>
      <c r="CA640" s="5">
        <v>55</v>
      </c>
    </row>
    <row r="641" spans="1:81">
      <c r="B641" s="51" t="s">
        <v>550</v>
      </c>
      <c r="C641" s="51">
        <v>63.31</v>
      </c>
      <c r="D641" s="51">
        <v>20.420000000000002</v>
      </c>
      <c r="E641" s="51">
        <v>4.25</v>
      </c>
      <c r="F641" s="51">
        <v>2</v>
      </c>
      <c r="G641" s="51">
        <v>4.05</v>
      </c>
      <c r="H641" s="51"/>
      <c r="I641" s="51"/>
      <c r="J641" s="51">
        <v>395.3</v>
      </c>
      <c r="K641" s="51">
        <v>213.6</v>
      </c>
      <c r="L641" s="51">
        <v>0.45</v>
      </c>
      <c r="N641" s="51">
        <v>0.87</v>
      </c>
      <c r="S641" s="51">
        <v>727.8</v>
      </c>
      <c r="AD641" s="51">
        <v>2.78</v>
      </c>
      <c r="AE641" s="51">
        <v>965.5</v>
      </c>
      <c r="AJ641" s="51">
        <v>4.67</v>
      </c>
      <c r="AK641" s="51">
        <v>59.93</v>
      </c>
      <c r="AL641" s="51">
        <v>22.22</v>
      </c>
      <c r="AM641" s="51"/>
      <c r="AN641" s="51">
        <v>5.16</v>
      </c>
      <c r="AO641" s="51">
        <v>79.099999999999994</v>
      </c>
      <c r="AQ641" s="51"/>
      <c r="AR641" s="51"/>
      <c r="AS641" s="51"/>
      <c r="AT641" s="51"/>
      <c r="AU641" s="51"/>
      <c r="AV641" s="51"/>
      <c r="AW641" s="51">
        <v>0</v>
      </c>
      <c r="BK641" s="51"/>
      <c r="BL641" s="51"/>
      <c r="BM641" s="51"/>
      <c r="BN641" s="51"/>
      <c r="BO641" s="51"/>
      <c r="BP641" s="51"/>
      <c r="BQ641" s="51"/>
      <c r="BR641" s="51"/>
      <c r="BX641" s="51"/>
      <c r="BY641" s="51"/>
      <c r="BZ641" s="51">
        <v>5600</v>
      </c>
      <c r="CA641" s="52">
        <v>56</v>
      </c>
      <c r="CB641" s="51"/>
      <c r="CC641" s="51"/>
    </row>
    <row r="642" spans="1:81">
      <c r="B642" s="51" t="s">
        <v>551</v>
      </c>
      <c r="C642" s="51">
        <v>63.31</v>
      </c>
      <c r="D642" s="51">
        <v>20.420000000000002</v>
      </c>
      <c r="E642" s="51">
        <v>4.25</v>
      </c>
      <c r="F642" s="51">
        <v>2</v>
      </c>
      <c r="G642" s="51">
        <v>4.05</v>
      </c>
      <c r="H642" s="51"/>
      <c r="I642" s="51"/>
      <c r="J642" s="51">
        <v>356</v>
      </c>
      <c r="K642" s="51">
        <v>192.2</v>
      </c>
      <c r="L642" s="51">
        <v>0.4</v>
      </c>
      <c r="N642" s="51">
        <v>1.22</v>
      </c>
      <c r="S642" s="51">
        <v>751.4</v>
      </c>
      <c r="AD642" s="51">
        <v>2.78</v>
      </c>
      <c r="AE642" s="51">
        <v>996.7</v>
      </c>
      <c r="AJ642" s="51">
        <v>4.67</v>
      </c>
      <c r="AK642" s="51">
        <v>59.93</v>
      </c>
      <c r="AL642" s="51">
        <v>22.22</v>
      </c>
      <c r="AM642" s="51"/>
      <c r="AN642" s="51">
        <v>5.16</v>
      </c>
      <c r="AO642" s="51">
        <v>71.2</v>
      </c>
      <c r="AQ642" s="51"/>
      <c r="AR642" s="51"/>
      <c r="AS642" s="51"/>
      <c r="AT642" s="51"/>
      <c r="AU642" s="51"/>
      <c r="AV642" s="51"/>
      <c r="AW642" s="51">
        <v>47.5</v>
      </c>
      <c r="BK642" s="51"/>
      <c r="BL642" s="51"/>
      <c r="BM642" s="51"/>
      <c r="BN642" s="51"/>
      <c r="BO642" s="51"/>
      <c r="BP642" s="51"/>
      <c r="BQ642" s="51"/>
      <c r="BR642" s="51"/>
      <c r="BX642" s="51"/>
      <c r="BY642" s="51"/>
      <c r="BZ642" s="51">
        <v>3900</v>
      </c>
      <c r="CA642" s="52">
        <v>60</v>
      </c>
      <c r="CB642" s="51"/>
      <c r="CC642" s="51"/>
    </row>
    <row r="643" spans="1:81">
      <c r="B643" s="51" t="s">
        <v>552</v>
      </c>
      <c r="C643" s="51">
        <v>63.31</v>
      </c>
      <c r="D643" s="51">
        <v>20.420000000000002</v>
      </c>
      <c r="E643" s="51">
        <v>4.25</v>
      </c>
      <c r="F643" s="51">
        <v>2</v>
      </c>
      <c r="G643" s="51">
        <v>4.05</v>
      </c>
      <c r="H643" s="51"/>
      <c r="I643" s="51"/>
      <c r="J643" s="51">
        <v>336.2</v>
      </c>
      <c r="K643" s="51">
        <v>181.5</v>
      </c>
      <c r="L643" s="51">
        <v>0.38</v>
      </c>
      <c r="N643" s="51">
        <v>1.44</v>
      </c>
      <c r="S643" s="51">
        <v>763.1</v>
      </c>
      <c r="AD643" s="51">
        <v>2.78</v>
      </c>
      <c r="AE643" s="51">
        <v>1012.3</v>
      </c>
      <c r="AJ643" s="51">
        <v>4.67</v>
      </c>
      <c r="AK643" s="51">
        <v>59.93</v>
      </c>
      <c r="AL643" s="51">
        <v>22.22</v>
      </c>
      <c r="AM643" s="51"/>
      <c r="AN643" s="51">
        <v>5.16</v>
      </c>
      <c r="AO643" s="51">
        <v>67.3</v>
      </c>
      <c r="AQ643" s="51"/>
      <c r="AR643" s="51"/>
      <c r="AS643" s="51"/>
      <c r="AT643" s="51"/>
      <c r="AU643" s="51"/>
      <c r="AV643" s="51"/>
      <c r="AW643" s="51">
        <v>71.2</v>
      </c>
      <c r="BK643" s="51"/>
      <c r="BL643" s="51"/>
      <c r="BM643" s="51"/>
      <c r="BN643" s="51"/>
      <c r="BO643" s="51"/>
      <c r="BP643" s="51"/>
      <c r="BQ643" s="51"/>
      <c r="BR643" s="51"/>
      <c r="BX643" s="51"/>
      <c r="BY643" s="51"/>
      <c r="BZ643" s="51">
        <v>4400</v>
      </c>
      <c r="CA643" s="52">
        <v>60</v>
      </c>
      <c r="CB643" s="51"/>
      <c r="CC643" s="51"/>
    </row>
    <row r="644" spans="1:81">
      <c r="B644" s="51" t="s">
        <v>553</v>
      </c>
      <c r="C644" s="51">
        <v>63.31</v>
      </c>
      <c r="D644" s="51">
        <v>20.420000000000002</v>
      </c>
      <c r="E644" s="51">
        <v>4.25</v>
      </c>
      <c r="F644" s="51">
        <v>2</v>
      </c>
      <c r="G644" s="51">
        <v>4.05</v>
      </c>
      <c r="H644" s="51"/>
      <c r="I644" s="51"/>
      <c r="J644" s="51">
        <v>316.39999999999998</v>
      </c>
      <c r="K644" s="51">
        <v>170.9</v>
      </c>
      <c r="L644" s="51">
        <v>0.36</v>
      </c>
      <c r="N644" s="51">
        <v>1.55</v>
      </c>
      <c r="S644" s="51">
        <v>774.9</v>
      </c>
      <c r="AD644" s="51">
        <v>2.78</v>
      </c>
      <c r="AE644" s="51">
        <v>1028</v>
      </c>
      <c r="AJ644" s="51">
        <v>4.67</v>
      </c>
      <c r="AK644" s="51">
        <v>59.93</v>
      </c>
      <c r="AL644" s="51">
        <v>22.22</v>
      </c>
      <c r="AM644" s="51"/>
      <c r="AN644" s="51">
        <v>5.16</v>
      </c>
      <c r="AO644" s="51">
        <v>63.3</v>
      </c>
      <c r="AQ644" s="51"/>
      <c r="AR644" s="51"/>
      <c r="AS644" s="51"/>
      <c r="AT644" s="51"/>
      <c r="AU644" s="51"/>
      <c r="AV644" s="51"/>
      <c r="AW644" s="51">
        <v>94.9</v>
      </c>
      <c r="BK644" s="51"/>
      <c r="BL644" s="51"/>
      <c r="BM644" s="51"/>
      <c r="BN644" s="51"/>
      <c r="BO644" s="51"/>
      <c r="BP644" s="51"/>
      <c r="BQ644" s="51"/>
      <c r="BR644" s="51"/>
      <c r="BX644" s="51"/>
      <c r="BY644" s="51"/>
      <c r="BZ644" s="51">
        <v>3800</v>
      </c>
      <c r="CA644" s="52">
        <v>59</v>
      </c>
      <c r="CB644" s="51"/>
      <c r="CC644" s="51"/>
    </row>
    <row r="645" spans="1:81">
      <c r="B645" s="51" t="s">
        <v>554</v>
      </c>
      <c r="C645" s="51">
        <v>63.31</v>
      </c>
      <c r="D645" s="51">
        <v>20.420000000000002</v>
      </c>
      <c r="E645" s="51">
        <v>4.25</v>
      </c>
      <c r="F645" s="51">
        <v>2</v>
      </c>
      <c r="G645" s="51">
        <v>4.05</v>
      </c>
      <c r="H645" s="51"/>
      <c r="I645" s="51"/>
      <c r="J645" s="51">
        <v>356</v>
      </c>
      <c r="K645" s="51">
        <v>192.2</v>
      </c>
      <c r="L645" s="51">
        <v>0.4</v>
      </c>
      <c r="N645" s="51">
        <v>1.34</v>
      </c>
      <c r="S645" s="51">
        <v>751.4</v>
      </c>
      <c r="AD645" s="51">
        <v>2.78</v>
      </c>
      <c r="AE645" s="51">
        <v>996.7</v>
      </c>
      <c r="AJ645" s="51">
        <v>4.67</v>
      </c>
      <c r="AK645" s="51">
        <v>59.93</v>
      </c>
      <c r="AL645" s="51">
        <v>22.22</v>
      </c>
      <c r="AM645" s="51"/>
      <c r="AN645" s="51">
        <v>5.16</v>
      </c>
      <c r="AO645" s="51">
        <v>71.2</v>
      </c>
      <c r="AQ645" s="51"/>
      <c r="AR645" s="51"/>
      <c r="AS645" s="51"/>
      <c r="AT645" s="51"/>
      <c r="AU645" s="51"/>
      <c r="AV645" s="51"/>
      <c r="AW645" s="51">
        <v>47.5</v>
      </c>
      <c r="BK645" s="51"/>
      <c r="BL645" s="51"/>
      <c r="BM645" s="51"/>
      <c r="BN645" s="51"/>
      <c r="BO645" s="51"/>
      <c r="BP645" s="51"/>
      <c r="BQ645" s="51"/>
      <c r="BR645" s="51"/>
      <c r="BX645" s="51"/>
      <c r="BY645" s="51"/>
      <c r="BZ645" s="51">
        <v>4000</v>
      </c>
      <c r="CA645" s="52">
        <v>61</v>
      </c>
      <c r="CB645" s="51"/>
      <c r="CC645" s="51"/>
    </row>
    <row r="646" spans="1:81">
      <c r="B646" s="51" t="s">
        <v>555</v>
      </c>
      <c r="C646" s="51">
        <v>63.31</v>
      </c>
      <c r="D646" s="51">
        <v>20.420000000000002</v>
      </c>
      <c r="E646" s="51">
        <v>4.25</v>
      </c>
      <c r="F646" s="51">
        <v>2</v>
      </c>
      <c r="G646" s="51">
        <v>4.05</v>
      </c>
      <c r="H646" s="51"/>
      <c r="I646" s="51"/>
      <c r="J646" s="51">
        <v>336.2</v>
      </c>
      <c r="K646" s="51">
        <v>181.5</v>
      </c>
      <c r="L646" s="51">
        <v>0.38</v>
      </c>
      <c r="N646" s="51">
        <v>1.54</v>
      </c>
      <c r="S646" s="51">
        <v>763.1</v>
      </c>
      <c r="AD646" s="51">
        <v>2.78</v>
      </c>
      <c r="AE646" s="51">
        <v>1012.3</v>
      </c>
      <c r="AJ646" s="51">
        <v>4.67</v>
      </c>
      <c r="AK646" s="51">
        <v>59.93</v>
      </c>
      <c r="AL646" s="51">
        <v>22.22</v>
      </c>
      <c r="AM646" s="51"/>
      <c r="AN646" s="51">
        <v>5.16</v>
      </c>
      <c r="AO646" s="51">
        <v>67.3</v>
      </c>
      <c r="AQ646" s="51"/>
      <c r="AR646" s="51"/>
      <c r="AS646" s="51"/>
      <c r="AT646" s="51"/>
      <c r="AU646" s="51"/>
      <c r="AV646" s="51"/>
      <c r="AW646" s="51">
        <v>71.2</v>
      </c>
      <c r="BK646" s="51"/>
      <c r="BL646" s="51"/>
      <c r="BM646" s="51"/>
      <c r="BN646" s="51"/>
      <c r="BO646" s="51"/>
      <c r="BP646" s="51"/>
      <c r="BQ646" s="51"/>
      <c r="BR646" s="51"/>
      <c r="BX646" s="51"/>
      <c r="BY646" s="51"/>
      <c r="BZ646" s="51">
        <v>3600</v>
      </c>
      <c r="CA646" s="52">
        <v>60</v>
      </c>
      <c r="CB646" s="51"/>
      <c r="CC646" s="51"/>
    </row>
    <row r="647" spans="1:81">
      <c r="B647" s="51" t="s">
        <v>556</v>
      </c>
      <c r="C647" s="51">
        <v>63.31</v>
      </c>
      <c r="D647" s="51">
        <v>20.420000000000002</v>
      </c>
      <c r="E647" s="51">
        <v>4.25</v>
      </c>
      <c r="F647" s="51">
        <v>2</v>
      </c>
      <c r="G647" s="51">
        <v>4.05</v>
      </c>
      <c r="H647" s="51"/>
      <c r="I647" s="51"/>
      <c r="J647" s="51">
        <v>316.39999999999998</v>
      </c>
      <c r="K647" s="51">
        <v>170.9</v>
      </c>
      <c r="L647" s="51">
        <v>0.36</v>
      </c>
      <c r="N647" s="51">
        <v>1.76</v>
      </c>
      <c r="S647" s="51">
        <v>774.9</v>
      </c>
      <c r="AD647" s="51">
        <v>2.78</v>
      </c>
      <c r="AE647" s="51">
        <v>1028</v>
      </c>
      <c r="AJ647" s="51">
        <v>4.67</v>
      </c>
      <c r="AK647" s="51">
        <v>59.93</v>
      </c>
      <c r="AL647" s="51">
        <v>22.22</v>
      </c>
      <c r="AM647" s="51"/>
      <c r="AN647" s="51">
        <v>5.16</v>
      </c>
      <c r="AO647" s="51">
        <v>63.3</v>
      </c>
      <c r="AQ647" s="51"/>
      <c r="AR647" s="51"/>
      <c r="AS647" s="51"/>
      <c r="AT647" s="51"/>
      <c r="AU647" s="51"/>
      <c r="AV647" s="51"/>
      <c r="AW647" s="51">
        <v>94.9</v>
      </c>
      <c r="BK647" s="51"/>
      <c r="BL647" s="51"/>
      <c r="BM647" s="51"/>
      <c r="BN647" s="51"/>
      <c r="BO647" s="51"/>
      <c r="BP647" s="51"/>
      <c r="BQ647" s="51"/>
      <c r="BR647" s="51"/>
      <c r="BX647" s="51"/>
      <c r="BY647" s="51"/>
      <c r="BZ647" s="51">
        <v>3700</v>
      </c>
      <c r="CA647" s="52">
        <v>63</v>
      </c>
      <c r="CB647" s="51"/>
      <c r="CC647" s="51"/>
    </row>
    <row r="648" spans="1:81">
      <c r="A648">
        <v>731</v>
      </c>
      <c r="B648" s="5" t="s">
        <v>329</v>
      </c>
      <c r="C648" s="5">
        <v>69.89</v>
      </c>
      <c r="D648" s="5">
        <v>17.3</v>
      </c>
      <c r="E648" s="5">
        <v>3.14</v>
      </c>
      <c r="F648" s="5">
        <v>2.09</v>
      </c>
      <c r="G648" s="5">
        <v>3.76</v>
      </c>
      <c r="H648" s="5"/>
      <c r="I648">
        <v>42.5</v>
      </c>
      <c r="J648" s="5">
        <v>440</v>
      </c>
      <c r="K648" s="5">
        <v>176</v>
      </c>
      <c r="L648" s="5">
        <v>0.4</v>
      </c>
      <c r="N648" s="5">
        <v>1</v>
      </c>
      <c r="Y648" s="5">
        <v>1106</v>
      </c>
      <c r="AD648" s="14"/>
      <c r="AE648" s="5">
        <v>678</v>
      </c>
      <c r="AJ648" s="52">
        <v>11.2</v>
      </c>
      <c r="AK648" s="52">
        <v>52.3</v>
      </c>
      <c r="AL648" s="66">
        <v>29.7</v>
      </c>
      <c r="AM648" s="52"/>
      <c r="AN648" s="52">
        <v>6.5</v>
      </c>
      <c r="AO648" s="52">
        <v>125</v>
      </c>
      <c r="AQ648" s="52"/>
      <c r="AR648" s="52">
        <v>46.6</v>
      </c>
      <c r="AS648" s="52">
        <v>45.7</v>
      </c>
      <c r="AT648" s="52">
        <v>5.8</v>
      </c>
      <c r="AU648" s="52"/>
      <c r="AV648" s="52">
        <v>0.3</v>
      </c>
      <c r="AW648" s="52">
        <v>115</v>
      </c>
      <c r="BK648" s="52">
        <v>0.8</v>
      </c>
      <c r="BL648" s="52">
        <v>92.7</v>
      </c>
      <c r="BM648" s="52">
        <v>1.1000000000000001</v>
      </c>
      <c r="BN648" s="52"/>
      <c r="BO648" s="52">
        <v>0.7</v>
      </c>
      <c r="BP648" s="51"/>
      <c r="BQ648" s="52">
        <v>20</v>
      </c>
      <c r="BX648" s="51">
        <v>1.74</v>
      </c>
      <c r="BY648" s="51"/>
      <c r="BZ648" s="51"/>
      <c r="CA648" s="52">
        <v>40.97</v>
      </c>
    </row>
    <row r="649" spans="1:81">
      <c r="A649" s="51">
        <v>729</v>
      </c>
      <c r="B649" s="52" t="s">
        <v>557</v>
      </c>
      <c r="C649" s="52">
        <v>67.5</v>
      </c>
      <c r="D649" s="52">
        <v>23.6</v>
      </c>
      <c r="E649" s="52">
        <v>4.4000000000000004</v>
      </c>
      <c r="F649" s="52"/>
      <c r="G649" s="52">
        <v>2.2999999999999998</v>
      </c>
      <c r="H649" s="52"/>
      <c r="I649">
        <v>42.5</v>
      </c>
      <c r="J649" s="52">
        <v>160</v>
      </c>
      <c r="K649" s="52">
        <v>178</v>
      </c>
      <c r="L649" s="52">
        <v>0.57999999999999996</v>
      </c>
      <c r="M649" s="60">
        <v>0.28000000000000003</v>
      </c>
      <c r="N649" s="52">
        <v>3.6</v>
      </c>
      <c r="Y649" s="52"/>
      <c r="AD649" s="65">
        <v>2.8</v>
      </c>
      <c r="AE649" s="52"/>
      <c r="AJ649" s="52">
        <v>11.2</v>
      </c>
      <c r="AK649" s="52">
        <v>52.3</v>
      </c>
      <c r="AL649" s="66">
        <v>29.7</v>
      </c>
      <c r="AM649" s="52"/>
      <c r="AN649" s="52">
        <v>6.5</v>
      </c>
      <c r="AO649" s="52">
        <v>125</v>
      </c>
      <c r="AQ649" s="52"/>
      <c r="AR649" s="52">
        <v>46.6</v>
      </c>
      <c r="AS649" s="52">
        <v>45.7</v>
      </c>
      <c r="AT649" s="52">
        <v>5.8</v>
      </c>
      <c r="AU649" s="52"/>
      <c r="AV649" s="52">
        <v>0.3</v>
      </c>
      <c r="AW649" s="52">
        <v>40</v>
      </c>
      <c r="BK649" s="52">
        <v>0.8</v>
      </c>
      <c r="BL649" s="52">
        <v>92.7</v>
      </c>
      <c r="BM649" s="52">
        <v>1.1000000000000001</v>
      </c>
      <c r="BN649" s="52"/>
      <c r="BO649" s="52">
        <v>0.7</v>
      </c>
      <c r="BP649" s="51"/>
      <c r="BQ649" s="52">
        <v>40</v>
      </c>
      <c r="BX649" s="51">
        <v>1.29</v>
      </c>
      <c r="BY649" s="51"/>
      <c r="BZ649" s="51"/>
      <c r="CA649" s="52">
        <v>62.73</v>
      </c>
    </row>
    <row r="650" spans="1:81">
      <c r="A650" s="51">
        <v>729</v>
      </c>
      <c r="B650" s="52" t="s">
        <v>558</v>
      </c>
      <c r="C650" s="52">
        <v>67.5</v>
      </c>
      <c r="D650" s="52">
        <v>23.6</v>
      </c>
      <c r="E650" s="52">
        <v>4.4000000000000004</v>
      </c>
      <c r="F650" s="52"/>
      <c r="G650" s="52">
        <v>2.2999999999999998</v>
      </c>
      <c r="H650" s="52"/>
      <c r="I650">
        <v>42.5</v>
      </c>
      <c r="J650" s="52">
        <v>325</v>
      </c>
      <c r="K650" s="52">
        <v>163</v>
      </c>
      <c r="L650" s="52">
        <v>0.33</v>
      </c>
      <c r="M650" s="60">
        <v>0.28000000000000003</v>
      </c>
      <c r="N650" s="52">
        <v>2.8</v>
      </c>
      <c r="Y650" s="52"/>
      <c r="AD650" s="65">
        <v>2.8</v>
      </c>
      <c r="AE650" s="52"/>
      <c r="AJ650" s="5"/>
      <c r="AK650" s="5"/>
      <c r="AL650" s="9"/>
      <c r="AM650" s="5"/>
      <c r="AN650" s="5"/>
      <c r="AO650" s="5"/>
      <c r="AQ650" s="5"/>
      <c r="AR650" s="5"/>
      <c r="AS650" s="5"/>
      <c r="AT650" s="5"/>
      <c r="AU650" s="5"/>
      <c r="AV650" s="5"/>
      <c r="AW650" s="5"/>
      <c r="BK650" s="5"/>
      <c r="BL650" s="5"/>
      <c r="BM650" s="5"/>
      <c r="BN650" s="5"/>
      <c r="BO650" s="5"/>
      <c r="BQ650" s="5"/>
      <c r="BZ650">
        <v>1800</v>
      </c>
      <c r="CA650" s="5">
        <v>81</v>
      </c>
    </row>
    <row r="651" spans="1:81">
      <c r="A651">
        <v>738</v>
      </c>
      <c r="B651" s="5" t="s">
        <v>559</v>
      </c>
      <c r="C651" s="5">
        <v>65.88</v>
      </c>
      <c r="D651" s="5">
        <v>20.55</v>
      </c>
      <c r="E651" s="5">
        <v>5.63</v>
      </c>
      <c r="F651" s="5">
        <v>0.86599999999999999</v>
      </c>
      <c r="G651" s="5">
        <v>3.8</v>
      </c>
      <c r="H651" s="5"/>
      <c r="I651">
        <v>42.5</v>
      </c>
      <c r="J651" s="5">
        <v>550</v>
      </c>
      <c r="K651" s="5">
        <v>165</v>
      </c>
      <c r="L651" s="5">
        <v>0.3</v>
      </c>
      <c r="N651" s="5">
        <v>2.2000000000000002</v>
      </c>
      <c r="Y651" s="5">
        <v>1040</v>
      </c>
      <c r="AD651" s="14">
        <v>3.15</v>
      </c>
      <c r="AE651" s="5">
        <v>692</v>
      </c>
      <c r="AJ651" s="51"/>
      <c r="AK651" s="51"/>
      <c r="AL651" s="51"/>
      <c r="AM651" s="51"/>
      <c r="AN651" s="51"/>
      <c r="AO651" s="51"/>
      <c r="AQ651" s="51"/>
      <c r="AR651" s="51"/>
      <c r="AS651" s="51"/>
      <c r="AT651" s="51"/>
      <c r="AU651" s="51"/>
      <c r="AV651" s="51"/>
      <c r="AW651" s="51"/>
      <c r="BK651" s="51"/>
      <c r="BL651" s="51"/>
      <c r="BM651" s="51"/>
      <c r="BN651" s="51"/>
      <c r="BO651" s="51"/>
      <c r="BP651" s="51"/>
      <c r="BQ651" s="51"/>
      <c r="BX651" s="51"/>
      <c r="BY651" s="51"/>
      <c r="BZ651" s="51">
        <v>8200</v>
      </c>
      <c r="CA651" s="51">
        <v>21</v>
      </c>
    </row>
    <row r="652" spans="1:81">
      <c r="A652" s="51">
        <v>740</v>
      </c>
      <c r="B652" s="51" t="s">
        <v>44</v>
      </c>
      <c r="C652" s="51">
        <v>63.99</v>
      </c>
      <c r="D652" s="51">
        <v>20.34</v>
      </c>
      <c r="E652" s="51">
        <v>3.21</v>
      </c>
      <c r="F652" s="51">
        <v>2.96</v>
      </c>
      <c r="G652" s="51">
        <v>3.42</v>
      </c>
      <c r="H652" s="51"/>
      <c r="J652" s="51">
        <v>255</v>
      </c>
      <c r="K652" s="51">
        <f>J652*L652</f>
        <v>114.75</v>
      </c>
      <c r="L652" s="52">
        <v>0.45</v>
      </c>
      <c r="M652" s="51"/>
      <c r="N652" s="51"/>
      <c r="Y652" s="51">
        <v>818</v>
      </c>
      <c r="AD652" s="51">
        <v>2.5</v>
      </c>
      <c r="AE652" s="51">
        <v>434</v>
      </c>
      <c r="AJ652">
        <v>11.51</v>
      </c>
      <c r="AK652">
        <v>47.66</v>
      </c>
      <c r="AL652">
        <v>20.81</v>
      </c>
      <c r="AM652">
        <v>1.51</v>
      </c>
      <c r="AN652">
        <v>9.84</v>
      </c>
      <c r="AO652">
        <v>0</v>
      </c>
      <c r="BK652">
        <v>0.28999999999999998</v>
      </c>
      <c r="BL652">
        <v>98.02</v>
      </c>
      <c r="BM652">
        <v>0.42</v>
      </c>
      <c r="BN652">
        <v>0.41</v>
      </c>
      <c r="BO652">
        <v>0.09</v>
      </c>
      <c r="BQ652">
        <v>0</v>
      </c>
      <c r="BX652">
        <v>12.02</v>
      </c>
      <c r="CA652">
        <v>33.799999999999997</v>
      </c>
    </row>
    <row r="653" spans="1:81">
      <c r="A653">
        <v>749</v>
      </c>
      <c r="B653" t="s">
        <v>410</v>
      </c>
      <c r="C653">
        <v>51.16</v>
      </c>
      <c r="D653">
        <v>24.55</v>
      </c>
      <c r="E653">
        <v>10.48</v>
      </c>
      <c r="F653">
        <v>6.01</v>
      </c>
      <c r="G653">
        <v>2.16</v>
      </c>
      <c r="I653">
        <v>32.5</v>
      </c>
      <c r="J653">
        <v>380</v>
      </c>
      <c r="K653">
        <v>190</v>
      </c>
      <c r="L653">
        <v>0.5</v>
      </c>
      <c r="Y653">
        <v>1299</v>
      </c>
      <c r="AD653">
        <v>2.4</v>
      </c>
      <c r="AE653">
        <v>578</v>
      </c>
      <c r="AJ653">
        <v>11.51</v>
      </c>
      <c r="AK653">
        <v>47.66</v>
      </c>
      <c r="AL653">
        <v>20.81</v>
      </c>
      <c r="AM653">
        <v>1.51</v>
      </c>
      <c r="AN653">
        <v>9.84</v>
      </c>
      <c r="AO653">
        <v>0</v>
      </c>
      <c r="BK653">
        <v>0.28999999999999998</v>
      </c>
      <c r="BL653">
        <v>98.02</v>
      </c>
      <c r="BM653">
        <v>0.42</v>
      </c>
      <c r="BN653">
        <v>0.41</v>
      </c>
      <c r="BO653">
        <v>0.09</v>
      </c>
      <c r="BQ653">
        <v>19</v>
      </c>
      <c r="BX653">
        <v>7.53</v>
      </c>
      <c r="CA653">
        <v>23.9</v>
      </c>
    </row>
    <row r="654" spans="1:81">
      <c r="A654">
        <v>749</v>
      </c>
      <c r="B654" t="s">
        <v>560</v>
      </c>
      <c r="C654">
        <v>51.16</v>
      </c>
      <c r="D654">
        <v>24.55</v>
      </c>
      <c r="E654">
        <v>10.48</v>
      </c>
      <c r="F654">
        <v>6.01</v>
      </c>
      <c r="G654">
        <v>2.16</v>
      </c>
      <c r="I654">
        <v>32.5</v>
      </c>
      <c r="J654">
        <v>361</v>
      </c>
      <c r="K654">
        <v>190</v>
      </c>
      <c r="L654">
        <v>0.5</v>
      </c>
      <c r="Y654">
        <v>1229</v>
      </c>
      <c r="AD654">
        <v>2.4</v>
      </c>
      <c r="AE654">
        <v>578</v>
      </c>
      <c r="AJ654">
        <v>11.51</v>
      </c>
      <c r="AK654">
        <v>47.66</v>
      </c>
      <c r="AL654">
        <v>20.81</v>
      </c>
      <c r="AM654">
        <v>1.51</v>
      </c>
      <c r="AN654">
        <v>9.84</v>
      </c>
      <c r="AO654">
        <v>76</v>
      </c>
      <c r="BK654">
        <v>0.28999999999999998</v>
      </c>
      <c r="BL654">
        <v>98.02</v>
      </c>
      <c r="BM654">
        <v>0.42</v>
      </c>
      <c r="BN654">
        <v>0.41</v>
      </c>
      <c r="BO654">
        <v>0.09</v>
      </c>
      <c r="BQ654">
        <v>0</v>
      </c>
      <c r="BX654">
        <v>10.02</v>
      </c>
      <c r="CA654">
        <v>18</v>
      </c>
    </row>
    <row r="655" spans="1:81">
      <c r="A655">
        <v>749</v>
      </c>
      <c r="B655" t="s">
        <v>561</v>
      </c>
      <c r="C655">
        <v>51.16</v>
      </c>
      <c r="D655">
        <v>24.55</v>
      </c>
      <c r="E655">
        <v>10.48</v>
      </c>
      <c r="F655">
        <v>6.01</v>
      </c>
      <c r="G655">
        <v>2.16</v>
      </c>
      <c r="I655">
        <v>32.5</v>
      </c>
      <c r="J655">
        <v>304</v>
      </c>
      <c r="K655">
        <v>190</v>
      </c>
      <c r="L655">
        <v>0.5</v>
      </c>
      <c r="Y655">
        <v>1229</v>
      </c>
      <c r="AD655">
        <v>2.4</v>
      </c>
      <c r="AE655">
        <v>578</v>
      </c>
      <c r="AJ655">
        <v>11.51</v>
      </c>
      <c r="AK655">
        <v>47.66</v>
      </c>
      <c r="AL655">
        <v>20.81</v>
      </c>
      <c r="AM655">
        <v>1.51</v>
      </c>
      <c r="AN655">
        <v>9.84</v>
      </c>
      <c r="AO655">
        <f>76-19</f>
        <v>57</v>
      </c>
      <c r="BK655">
        <v>0.28999999999999998</v>
      </c>
      <c r="BL655">
        <v>98.02</v>
      </c>
      <c r="BM655">
        <v>0.42</v>
      </c>
      <c r="BN655">
        <v>0.41</v>
      </c>
      <c r="BO655">
        <v>0.09</v>
      </c>
      <c r="BQ655">
        <v>19</v>
      </c>
      <c r="BX655">
        <v>7.15</v>
      </c>
      <c r="CA655">
        <v>20.6</v>
      </c>
    </row>
    <row r="656" spans="1:81">
      <c r="A656">
        <v>749</v>
      </c>
      <c r="B656" t="s">
        <v>562</v>
      </c>
      <c r="C656">
        <v>51.16</v>
      </c>
      <c r="D656">
        <v>24.55</v>
      </c>
      <c r="E656">
        <v>10.48</v>
      </c>
      <c r="F656">
        <v>6.01</v>
      </c>
      <c r="G656">
        <v>2.16</v>
      </c>
      <c r="I656">
        <v>32.5</v>
      </c>
      <c r="J656">
        <v>304</v>
      </c>
      <c r="K656">
        <v>190</v>
      </c>
      <c r="L656">
        <v>0.5</v>
      </c>
      <c r="Y656">
        <v>1229</v>
      </c>
      <c r="AD656">
        <v>2.4</v>
      </c>
      <c r="AE656">
        <v>578</v>
      </c>
      <c r="AJ656" s="51"/>
      <c r="AK656" s="51"/>
      <c r="AL656" s="51"/>
      <c r="AM656" s="51"/>
      <c r="AN656" s="51"/>
      <c r="AO656" s="51"/>
      <c r="AQ656" s="51"/>
      <c r="AR656" s="51"/>
      <c r="AS656" s="51"/>
      <c r="AT656" s="51"/>
      <c r="AU656" s="51"/>
      <c r="AV656" s="51"/>
      <c r="AW656" s="51"/>
      <c r="BK656" s="51"/>
      <c r="BL656" s="51"/>
      <c r="BM656" s="51"/>
      <c r="BN656" s="51"/>
      <c r="BO656" s="51"/>
      <c r="BP656" s="51"/>
      <c r="BQ656" s="51"/>
      <c r="BX656" s="51">
        <v>4.7</v>
      </c>
      <c r="BY656" s="51"/>
      <c r="BZ656" s="51"/>
      <c r="CA656" s="51">
        <v>33</v>
      </c>
    </row>
    <row r="657" spans="1:79">
      <c r="A657" s="51">
        <v>438</v>
      </c>
      <c r="B657" s="51" t="s">
        <v>563</v>
      </c>
      <c r="C657" s="51">
        <v>48.18</v>
      </c>
      <c r="D657" s="51">
        <v>32.590000000000003</v>
      </c>
      <c r="E657" s="51">
        <v>8.68</v>
      </c>
      <c r="F657" s="51">
        <v>3.58</v>
      </c>
      <c r="G657" s="51">
        <v>1.97</v>
      </c>
      <c r="H657" s="51"/>
      <c r="I657">
        <v>32.5</v>
      </c>
      <c r="J657" s="51">
        <v>280</v>
      </c>
      <c r="K657" s="51">
        <v>160</v>
      </c>
      <c r="L657" s="51">
        <v>0.57999999999999996</v>
      </c>
      <c r="M657" s="51"/>
      <c r="N657" s="51">
        <v>0.9</v>
      </c>
      <c r="Y657" s="51">
        <v>1036</v>
      </c>
      <c r="AD657" s="51"/>
      <c r="AE657" s="51">
        <v>915</v>
      </c>
      <c r="AJ657" s="51"/>
      <c r="AK657" s="51"/>
      <c r="AL657" s="51"/>
      <c r="AM657" s="51"/>
      <c r="AN657" s="51"/>
      <c r="AO657" s="51"/>
      <c r="AQ657" s="51"/>
      <c r="AR657" s="51"/>
      <c r="AS657" s="51"/>
      <c r="AT657" s="51"/>
      <c r="AU657" s="51"/>
      <c r="AV657" s="51"/>
      <c r="AW657" s="51"/>
      <c r="BK657" s="51"/>
      <c r="BL657" s="51"/>
      <c r="BM657" s="51"/>
      <c r="BN657" s="51"/>
      <c r="BO657" s="51"/>
      <c r="BP657" s="51"/>
      <c r="BQ657" s="51"/>
      <c r="BX657" s="51">
        <v>4.0999999999999996</v>
      </c>
      <c r="BY657" s="51"/>
      <c r="BZ657" s="51"/>
      <c r="CA657" s="51">
        <v>39</v>
      </c>
    </row>
    <row r="658" spans="1:79">
      <c r="A658" s="51">
        <v>438</v>
      </c>
      <c r="B658" s="51" t="s">
        <v>564</v>
      </c>
      <c r="C658" s="51">
        <v>48.18</v>
      </c>
      <c r="D658" s="51">
        <v>32.590000000000003</v>
      </c>
      <c r="E658" s="51">
        <v>8.68</v>
      </c>
      <c r="F658" s="51">
        <v>3.58</v>
      </c>
      <c r="G658" s="51">
        <v>1.97</v>
      </c>
      <c r="H658" s="51"/>
      <c r="I658">
        <v>32.5</v>
      </c>
      <c r="J658" s="51">
        <v>280</v>
      </c>
      <c r="K658" s="51">
        <v>161</v>
      </c>
      <c r="L658" s="51">
        <v>0.57999999999999996</v>
      </c>
      <c r="M658" s="51"/>
      <c r="N658" s="51">
        <v>0.9</v>
      </c>
      <c r="Y658" s="51">
        <v>1036</v>
      </c>
      <c r="AD658" s="51"/>
      <c r="AE658" s="51">
        <v>915</v>
      </c>
      <c r="AJ658" s="51"/>
      <c r="AK658" s="51"/>
      <c r="AL658" s="51"/>
      <c r="AM658" s="51"/>
      <c r="AN658" s="51"/>
      <c r="AO658" s="51"/>
      <c r="AQ658" s="51"/>
      <c r="AR658" s="51"/>
      <c r="AS658" s="51"/>
      <c r="AT658" s="51"/>
      <c r="AU658" s="51"/>
      <c r="AV658" s="51"/>
      <c r="AW658" s="51"/>
      <c r="BK658" s="51"/>
      <c r="BL658" s="51"/>
      <c r="BM658" s="51"/>
      <c r="BN658" s="51"/>
      <c r="BO658" s="51"/>
      <c r="BP658" s="51"/>
      <c r="BQ658" s="51"/>
      <c r="BX658" s="51">
        <v>3.1</v>
      </c>
      <c r="BY658" s="51"/>
      <c r="BZ658" s="51"/>
      <c r="CA658" s="51">
        <v>41</v>
      </c>
    </row>
    <row r="659" spans="1:79">
      <c r="A659" s="51">
        <v>438</v>
      </c>
      <c r="B659" s="51" t="s">
        <v>565</v>
      </c>
      <c r="C659" s="51">
        <v>48.18</v>
      </c>
      <c r="D659" s="51">
        <v>32.590000000000003</v>
      </c>
      <c r="E659" s="51">
        <v>8.68</v>
      </c>
      <c r="F659" s="51">
        <v>3.58</v>
      </c>
      <c r="G659" s="51">
        <v>1.97</v>
      </c>
      <c r="H659" s="51"/>
      <c r="I659">
        <v>32.5</v>
      </c>
      <c r="J659" s="51">
        <v>280</v>
      </c>
      <c r="K659" s="51">
        <v>161</v>
      </c>
      <c r="L659" s="51">
        <v>0.57999999999999996</v>
      </c>
      <c r="M659" s="51"/>
      <c r="N659" s="51">
        <v>0.9</v>
      </c>
      <c r="Y659" s="51">
        <v>1036</v>
      </c>
      <c r="AD659" s="51"/>
      <c r="AE659" s="51">
        <v>915</v>
      </c>
      <c r="AJ659" s="51"/>
      <c r="AK659" s="51"/>
      <c r="AL659" s="51"/>
      <c r="AM659" s="51"/>
      <c r="AN659" s="51"/>
      <c r="AO659" s="51"/>
      <c r="AQ659" s="51"/>
      <c r="AR659" s="51"/>
      <c r="AS659" s="51"/>
      <c r="AT659" s="51"/>
      <c r="AU659" s="51"/>
      <c r="AV659" s="51"/>
      <c r="AW659" s="51"/>
      <c r="BK659" s="51"/>
      <c r="BL659" s="51"/>
      <c r="BM659" s="51"/>
      <c r="BN659" s="51"/>
      <c r="BO659" s="51"/>
      <c r="BP659" s="51"/>
      <c r="BQ659" s="51"/>
      <c r="BX659" s="51">
        <v>3.3</v>
      </c>
      <c r="BY659" s="51"/>
      <c r="BZ659" s="51"/>
      <c r="CA659" s="51">
        <v>43</v>
      </c>
    </row>
    <row r="660" spans="1:79">
      <c r="A660" s="51">
        <v>438</v>
      </c>
      <c r="B660" s="51" t="s">
        <v>566</v>
      </c>
      <c r="C660" s="51">
        <v>48.18</v>
      </c>
      <c r="D660" s="51">
        <v>32.590000000000003</v>
      </c>
      <c r="E660" s="51">
        <v>8.68</v>
      </c>
      <c r="F660" s="51">
        <v>3.58</v>
      </c>
      <c r="G660" s="51">
        <v>1.97</v>
      </c>
      <c r="H660" s="51"/>
      <c r="I660">
        <v>32.5</v>
      </c>
      <c r="J660" s="51">
        <v>280</v>
      </c>
      <c r="K660" s="51">
        <v>161</v>
      </c>
      <c r="L660" s="51">
        <v>0.57999999999999996</v>
      </c>
      <c r="M660" s="51"/>
      <c r="N660" s="51">
        <v>0.9</v>
      </c>
      <c r="Y660" s="51">
        <v>1036</v>
      </c>
      <c r="AD660" s="51"/>
      <c r="AE660" s="51">
        <v>915</v>
      </c>
      <c r="AJ660" s="51"/>
      <c r="AK660" s="51"/>
      <c r="AL660" s="51"/>
      <c r="AM660" s="51"/>
      <c r="AN660" s="51"/>
      <c r="AO660" s="51"/>
      <c r="AQ660" s="51"/>
      <c r="AR660" s="51"/>
      <c r="AS660" s="51"/>
      <c r="AT660" s="51"/>
      <c r="AU660" s="51"/>
      <c r="AV660" s="51"/>
      <c r="AW660" s="51"/>
      <c r="BK660" s="51"/>
      <c r="BL660" s="51"/>
      <c r="BM660" s="51"/>
      <c r="BN660" s="51"/>
      <c r="BO660" s="51"/>
      <c r="BP660" s="51"/>
      <c r="BQ660" s="51"/>
      <c r="BX660" s="51">
        <v>3.4</v>
      </c>
      <c r="BY660" s="51"/>
      <c r="BZ660" s="51"/>
      <c r="CA660" s="51">
        <v>42</v>
      </c>
    </row>
    <row r="661" spans="1:79">
      <c r="A661" s="51">
        <v>438</v>
      </c>
      <c r="B661" s="51" t="s">
        <v>567</v>
      </c>
      <c r="C661" s="51">
        <v>48.18</v>
      </c>
      <c r="D661" s="51">
        <v>32.590000000000003</v>
      </c>
      <c r="E661" s="51">
        <v>8.68</v>
      </c>
      <c r="F661" s="51">
        <v>3.58</v>
      </c>
      <c r="G661" s="51">
        <v>1.97</v>
      </c>
      <c r="H661" s="51"/>
      <c r="I661">
        <v>32.5</v>
      </c>
      <c r="J661" s="51">
        <v>280</v>
      </c>
      <c r="K661" s="51">
        <v>161</v>
      </c>
      <c r="L661" s="51">
        <v>0.57999999999999996</v>
      </c>
      <c r="M661" s="51"/>
      <c r="N661" s="51">
        <v>0.9</v>
      </c>
      <c r="Y661" s="51">
        <v>1037</v>
      </c>
      <c r="AD661" s="51"/>
      <c r="AE661" s="51">
        <v>915</v>
      </c>
      <c r="AJ661" s="51"/>
      <c r="AK661" s="51"/>
      <c r="AL661" s="51"/>
      <c r="AM661" s="51"/>
      <c r="AN661" s="51"/>
      <c r="AO661" s="51"/>
      <c r="AQ661" s="51"/>
      <c r="AR661" s="51"/>
      <c r="AS661" s="51"/>
      <c r="AT661" s="51"/>
      <c r="AU661" s="51"/>
      <c r="AV661" s="51"/>
      <c r="AW661" s="51"/>
      <c r="BK661" s="51"/>
      <c r="BL661" s="51"/>
      <c r="BM661" s="51"/>
      <c r="BN661" s="51"/>
      <c r="BO661" s="51"/>
      <c r="BP661" s="51"/>
      <c r="BQ661" s="51"/>
      <c r="BX661" s="51">
        <v>2.9</v>
      </c>
      <c r="BY661" s="51"/>
      <c r="BZ661" s="51"/>
      <c r="CA661" s="51">
        <v>46</v>
      </c>
    </row>
    <row r="662" spans="1:79">
      <c r="A662" s="51">
        <v>438</v>
      </c>
      <c r="B662" s="51" t="s">
        <v>568</v>
      </c>
      <c r="C662" s="51">
        <v>48.18</v>
      </c>
      <c r="D662" s="51">
        <v>32.590000000000003</v>
      </c>
      <c r="E662" s="51">
        <v>8.68</v>
      </c>
      <c r="F662" s="51">
        <v>3.58</v>
      </c>
      <c r="G662" s="51">
        <v>1.97</v>
      </c>
      <c r="H662" s="51"/>
      <c r="I662">
        <v>32.5</v>
      </c>
      <c r="J662" s="51">
        <v>280</v>
      </c>
      <c r="K662" s="51">
        <v>161</v>
      </c>
      <c r="L662" s="51">
        <v>0.57999999999999996</v>
      </c>
      <c r="M662" s="51"/>
      <c r="N662" s="51">
        <v>1</v>
      </c>
      <c r="Y662" s="51">
        <v>1036</v>
      </c>
      <c r="AD662" s="51"/>
      <c r="AE662" s="51">
        <v>915</v>
      </c>
      <c r="AJ662" s="51"/>
      <c r="AK662" s="51"/>
      <c r="AL662" s="51"/>
      <c r="AM662" s="51"/>
      <c r="AN662" s="51"/>
      <c r="AO662" s="51"/>
      <c r="AQ662" s="51"/>
      <c r="AR662" s="51"/>
      <c r="AS662" s="51"/>
      <c r="AT662" s="51"/>
      <c r="AU662" s="51"/>
      <c r="AV662" s="51"/>
      <c r="AW662" s="51"/>
      <c r="BK662" s="51"/>
      <c r="BL662" s="51"/>
      <c r="BM662" s="51"/>
      <c r="BN662" s="51"/>
      <c r="BO662" s="51"/>
      <c r="BP662" s="51"/>
      <c r="BQ662" s="51"/>
      <c r="BX662" s="51">
        <v>2.2999999999999998</v>
      </c>
      <c r="BY662" s="51"/>
      <c r="BZ662" s="51"/>
      <c r="CA662" s="51">
        <v>72</v>
      </c>
    </row>
    <row r="663" spans="1:79">
      <c r="A663" s="51">
        <v>438</v>
      </c>
      <c r="B663" s="51" t="s">
        <v>569</v>
      </c>
      <c r="C663" s="51">
        <v>48.18</v>
      </c>
      <c r="D663" s="51">
        <v>32.590000000000003</v>
      </c>
      <c r="E663" s="51">
        <v>8.68</v>
      </c>
      <c r="F663" s="51">
        <v>3.58</v>
      </c>
      <c r="G663" s="51">
        <v>1.97</v>
      </c>
      <c r="H663" s="51"/>
      <c r="I663">
        <v>32.5</v>
      </c>
      <c r="J663" s="51">
        <v>380</v>
      </c>
      <c r="K663" s="51">
        <v>142</v>
      </c>
      <c r="L663" s="51">
        <v>0.38</v>
      </c>
      <c r="M663" s="51"/>
      <c r="N663" s="51">
        <v>0.9</v>
      </c>
      <c r="Y663" s="51">
        <v>988</v>
      </c>
      <c r="AD663" s="51"/>
      <c r="AE663" s="51">
        <v>915</v>
      </c>
      <c r="AJ663" s="51"/>
      <c r="AK663" s="51"/>
      <c r="AL663" s="51"/>
      <c r="AM663" s="51"/>
      <c r="AN663" s="51"/>
      <c r="AO663" s="51"/>
      <c r="AQ663" s="51"/>
      <c r="AR663" s="51"/>
      <c r="AS663" s="51"/>
      <c r="AT663" s="51"/>
      <c r="AU663" s="51"/>
      <c r="AV663" s="51"/>
      <c r="AW663" s="51"/>
      <c r="BK663" s="51"/>
      <c r="BL663" s="51"/>
      <c r="BM663" s="51"/>
      <c r="BN663" s="51"/>
      <c r="BO663" s="51"/>
      <c r="BP663" s="51"/>
      <c r="BQ663" s="51"/>
      <c r="BX663" s="51">
        <v>2.2000000000000002</v>
      </c>
      <c r="BY663" s="51"/>
      <c r="BZ663" s="51"/>
      <c r="CA663" s="51">
        <v>73</v>
      </c>
    </row>
    <row r="664" spans="1:79">
      <c r="A664" s="51">
        <v>438</v>
      </c>
      <c r="B664" s="51" t="s">
        <v>570</v>
      </c>
      <c r="C664" s="51">
        <v>48.18</v>
      </c>
      <c r="D664" s="51">
        <v>32.590000000000003</v>
      </c>
      <c r="E664" s="51">
        <v>8.68</v>
      </c>
      <c r="F664" s="51">
        <v>3.58</v>
      </c>
      <c r="G664" s="51">
        <v>1.97</v>
      </c>
      <c r="H664" s="51"/>
      <c r="I664">
        <v>32.5</v>
      </c>
      <c r="J664" s="51">
        <v>380</v>
      </c>
      <c r="K664" s="51">
        <v>142</v>
      </c>
      <c r="L664" s="51">
        <v>0.38</v>
      </c>
      <c r="M664" s="51"/>
      <c r="N664" s="51">
        <v>0.9</v>
      </c>
      <c r="Y664" s="51">
        <v>988</v>
      </c>
      <c r="AD664" s="51"/>
      <c r="AE664" s="51">
        <v>915</v>
      </c>
      <c r="AJ664" s="51"/>
      <c r="AK664" s="51"/>
      <c r="AL664" s="51"/>
      <c r="AM664" s="51"/>
      <c r="AN664" s="51"/>
      <c r="AO664" s="51"/>
      <c r="AQ664" s="51"/>
      <c r="AR664" s="51"/>
      <c r="AS664" s="51"/>
      <c r="AT664" s="51"/>
      <c r="AU664" s="51"/>
      <c r="AV664" s="51"/>
      <c r="AW664" s="51"/>
      <c r="BK664" s="51"/>
      <c r="BL664" s="51"/>
      <c r="BM664" s="51"/>
      <c r="BN664" s="51"/>
      <c r="BO664" s="51"/>
      <c r="BP664" s="51"/>
      <c r="BQ664" s="51"/>
      <c r="BX664" s="51">
        <v>1.7</v>
      </c>
      <c r="BY664" s="51"/>
      <c r="BZ664" s="51"/>
      <c r="CA664" s="51">
        <v>66</v>
      </c>
    </row>
    <row r="665" spans="1:79">
      <c r="A665" s="51">
        <v>438</v>
      </c>
      <c r="B665" s="51" t="s">
        <v>571</v>
      </c>
      <c r="C665" s="51">
        <v>48.18</v>
      </c>
      <c r="D665" s="51">
        <v>32.590000000000003</v>
      </c>
      <c r="E665" s="51">
        <v>8.68</v>
      </c>
      <c r="F665" s="51">
        <v>3.58</v>
      </c>
      <c r="G665" s="51">
        <v>1.97</v>
      </c>
      <c r="H665" s="51"/>
      <c r="I665">
        <v>32.5</v>
      </c>
      <c r="J665" s="51">
        <v>380</v>
      </c>
      <c r="K665" s="51">
        <v>142</v>
      </c>
      <c r="L665" s="51">
        <v>0.38</v>
      </c>
      <c r="M665" s="51"/>
      <c r="N665" s="51">
        <v>0.9</v>
      </c>
      <c r="Y665" s="51">
        <v>988</v>
      </c>
      <c r="AD665" s="51"/>
      <c r="AE665" s="51">
        <v>915</v>
      </c>
      <c r="AJ665" s="51"/>
      <c r="AK665" s="51"/>
      <c r="AL665" s="51"/>
      <c r="AM665" s="51"/>
      <c r="AN665" s="51"/>
      <c r="AO665" s="51"/>
      <c r="AQ665" s="51"/>
      <c r="AR665" s="51"/>
      <c r="AS665" s="51"/>
      <c r="AT665" s="51"/>
      <c r="AU665" s="51"/>
      <c r="AV665" s="51"/>
      <c r="AW665" s="51"/>
      <c r="BK665" s="51"/>
      <c r="BL665" s="51"/>
      <c r="BM665" s="51"/>
      <c r="BN665" s="51"/>
      <c r="BO665" s="51"/>
      <c r="BP665" s="51"/>
      <c r="BQ665" s="51"/>
      <c r="BX665" s="51">
        <v>1.5</v>
      </c>
      <c r="BY665" s="51"/>
      <c r="BZ665" s="51"/>
      <c r="CA665" s="51">
        <v>72</v>
      </c>
    </row>
    <row r="666" spans="1:79">
      <c r="A666" s="51">
        <v>438</v>
      </c>
      <c r="B666" s="51" t="s">
        <v>572</v>
      </c>
      <c r="C666" s="51">
        <v>48.18</v>
      </c>
      <c r="D666" s="51">
        <v>32.590000000000003</v>
      </c>
      <c r="E666" s="51">
        <v>8.68</v>
      </c>
      <c r="F666" s="51">
        <v>3.58</v>
      </c>
      <c r="G666" s="51">
        <v>1.97</v>
      </c>
      <c r="H666" s="51"/>
      <c r="I666">
        <v>32.5</v>
      </c>
      <c r="J666" s="51">
        <v>380</v>
      </c>
      <c r="K666" s="51">
        <v>142</v>
      </c>
      <c r="L666" s="51">
        <v>0.38</v>
      </c>
      <c r="M666" s="51"/>
      <c r="N666" s="51">
        <v>0.9</v>
      </c>
      <c r="Y666" s="51">
        <v>989</v>
      </c>
      <c r="AD666" s="51"/>
      <c r="AE666" s="51">
        <v>915</v>
      </c>
      <c r="AJ666" s="51"/>
      <c r="AK666" s="51"/>
      <c r="AL666" s="51"/>
      <c r="AM666" s="51"/>
      <c r="AN666" s="51"/>
      <c r="AO666" s="51"/>
      <c r="AQ666" s="51"/>
      <c r="AR666" s="51"/>
      <c r="AS666" s="51"/>
      <c r="AT666" s="51"/>
      <c r="AU666" s="51"/>
      <c r="AV666" s="51"/>
      <c r="AW666" s="51"/>
      <c r="BK666" s="51"/>
      <c r="BL666" s="51"/>
      <c r="BM666" s="51"/>
      <c r="BN666" s="51"/>
      <c r="BO666" s="51"/>
      <c r="BP666" s="51"/>
      <c r="BQ666" s="51"/>
      <c r="BX666" s="51">
        <v>1.6</v>
      </c>
      <c r="BY666" s="51"/>
      <c r="BZ666" s="51"/>
      <c r="CA666" s="51">
        <v>67</v>
      </c>
    </row>
    <row r="667" spans="1:79">
      <c r="A667" s="51">
        <v>438</v>
      </c>
      <c r="B667" s="51" t="s">
        <v>573</v>
      </c>
      <c r="C667" s="51">
        <v>48.18</v>
      </c>
      <c r="D667" s="51">
        <v>32.590000000000003</v>
      </c>
      <c r="E667" s="51">
        <v>8.68</v>
      </c>
      <c r="F667" s="51">
        <v>3.58</v>
      </c>
      <c r="G667" s="51">
        <v>1.97</v>
      </c>
      <c r="H667" s="51"/>
      <c r="I667">
        <v>32.5</v>
      </c>
      <c r="J667" s="51">
        <v>380</v>
      </c>
      <c r="K667" s="51">
        <v>141</v>
      </c>
      <c r="L667" s="51">
        <v>0.38</v>
      </c>
      <c r="M667" s="51"/>
      <c r="N667" s="51">
        <v>1.4</v>
      </c>
      <c r="Y667" s="51">
        <v>988</v>
      </c>
      <c r="AD667" s="51"/>
      <c r="AE667" s="51">
        <v>915</v>
      </c>
      <c r="AJ667" s="51"/>
      <c r="AK667" s="51"/>
      <c r="AL667" s="51"/>
      <c r="AM667" s="51"/>
      <c r="AN667" s="51"/>
      <c r="AO667" s="51"/>
      <c r="AQ667" s="51"/>
      <c r="AR667" s="51"/>
      <c r="AS667" s="51"/>
      <c r="AT667" s="51"/>
      <c r="AU667" s="51"/>
      <c r="AV667" s="51"/>
      <c r="AW667" s="51"/>
      <c r="BK667" s="51"/>
      <c r="BL667" s="51"/>
      <c r="BM667" s="51"/>
      <c r="BN667" s="51"/>
      <c r="BO667" s="51"/>
      <c r="BP667" s="51"/>
      <c r="BQ667" s="51"/>
      <c r="BX667" s="51">
        <v>1.3</v>
      </c>
      <c r="BY667" s="51"/>
      <c r="BZ667" s="51"/>
      <c r="CA667" s="51">
        <v>75</v>
      </c>
    </row>
    <row r="668" spans="1:79">
      <c r="A668" s="51">
        <v>438</v>
      </c>
      <c r="B668" s="51" t="s">
        <v>574</v>
      </c>
      <c r="C668" s="51">
        <v>48.18</v>
      </c>
      <c r="D668" s="51">
        <v>32.590000000000003</v>
      </c>
      <c r="E668" s="51">
        <v>8.68</v>
      </c>
      <c r="F668" s="51">
        <v>3.58</v>
      </c>
      <c r="G668" s="51">
        <v>1.97</v>
      </c>
      <c r="H668" s="51"/>
      <c r="I668">
        <v>32.5</v>
      </c>
      <c r="J668" s="51">
        <v>380</v>
      </c>
      <c r="K668" s="51">
        <v>141</v>
      </c>
      <c r="L668" s="51">
        <v>0.38</v>
      </c>
      <c r="M668" s="51"/>
      <c r="N668" s="51">
        <v>1.4</v>
      </c>
      <c r="Y668" s="51">
        <v>990</v>
      </c>
      <c r="AD668" s="51"/>
      <c r="AE668" s="51">
        <v>915</v>
      </c>
      <c r="AJ668" s="62">
        <v>4.18</v>
      </c>
      <c r="AK668" s="62">
        <v>52.07</v>
      </c>
      <c r="AL668" s="62">
        <v>33.86</v>
      </c>
      <c r="AM668" s="62">
        <v>5.32</v>
      </c>
      <c r="AN668" s="62">
        <v>4.18</v>
      </c>
      <c r="AO668" s="62">
        <v>115</v>
      </c>
      <c r="AQ668" s="62"/>
      <c r="AR668" s="62">
        <v>44.14</v>
      </c>
      <c r="AS668" s="62">
        <v>25.1</v>
      </c>
      <c r="AT668" s="62">
        <v>14.34</v>
      </c>
      <c r="AU668" s="62">
        <v>9.17</v>
      </c>
      <c r="AV668" s="62">
        <v>0.8</v>
      </c>
      <c r="AW668" s="62">
        <v>115</v>
      </c>
      <c r="BK668" s="62"/>
      <c r="BL668" s="62"/>
      <c r="BM668" s="62"/>
      <c r="BN668" s="62"/>
      <c r="BO668" s="62"/>
      <c r="BP668" s="62"/>
      <c r="BQ668" s="62"/>
      <c r="BX668" s="62"/>
      <c r="BY668" s="62"/>
      <c r="BZ668" s="62">
        <v>1277</v>
      </c>
      <c r="CA668" s="62"/>
    </row>
    <row r="669" spans="1:79">
      <c r="A669" s="62">
        <v>750</v>
      </c>
      <c r="B669" s="62" t="s">
        <v>575</v>
      </c>
      <c r="C669" s="62">
        <v>59.75</v>
      </c>
      <c r="D669" s="62">
        <v>20.74</v>
      </c>
      <c r="E669" s="62">
        <v>5.13</v>
      </c>
      <c r="F669" s="62">
        <v>2.2000000000000002</v>
      </c>
      <c r="G669" s="62">
        <v>2.81</v>
      </c>
      <c r="H669" s="62"/>
      <c r="J669" s="62">
        <v>230.43</v>
      </c>
      <c r="K669" s="62">
        <v>167.6</v>
      </c>
      <c r="L669" s="63">
        <f>K669/(J669+AM669+AU669)</f>
        <v>0.68430507920953787</v>
      </c>
      <c r="M669" s="62"/>
      <c r="N669" s="64">
        <v>0.8</v>
      </c>
      <c r="Y669" s="62">
        <v>1072</v>
      </c>
      <c r="AD669" s="62"/>
      <c r="AE669" s="62">
        <v>817</v>
      </c>
      <c r="AJ669" s="62">
        <v>4.18</v>
      </c>
      <c r="AK669" s="62">
        <v>52.07</v>
      </c>
      <c r="AL669" s="62">
        <v>33.86</v>
      </c>
      <c r="AM669" s="62">
        <v>5.32</v>
      </c>
      <c r="AN669" s="62">
        <v>4.18</v>
      </c>
      <c r="AO669" s="62">
        <v>115</v>
      </c>
      <c r="AQ669" s="62"/>
      <c r="AR669" s="62">
        <v>44.14</v>
      </c>
      <c r="AS669" s="62">
        <v>25.1</v>
      </c>
      <c r="AT669" s="62">
        <v>14.34</v>
      </c>
      <c r="AU669" s="62">
        <v>9.17</v>
      </c>
      <c r="AV669" s="62">
        <v>0.8</v>
      </c>
      <c r="AW669" s="62">
        <v>115</v>
      </c>
      <c r="BK669" s="62"/>
      <c r="BL669" s="62"/>
      <c r="BM669" s="62"/>
      <c r="BN669" s="62"/>
      <c r="BO669" s="62"/>
      <c r="BP669" s="62"/>
      <c r="BQ669" s="62"/>
      <c r="BX669" s="62"/>
      <c r="BY669" s="62"/>
      <c r="BZ669" s="62">
        <v>875.3</v>
      </c>
      <c r="CA669" s="62"/>
    </row>
    <row r="670" spans="1:79">
      <c r="A670" s="62">
        <v>750</v>
      </c>
      <c r="B670" s="62" t="s">
        <v>575</v>
      </c>
      <c r="C670" s="62">
        <v>59.75</v>
      </c>
      <c r="D670" s="62">
        <v>20.74</v>
      </c>
      <c r="E670" s="62">
        <v>5.13</v>
      </c>
      <c r="F670" s="62">
        <v>2.2000000000000002</v>
      </c>
      <c r="G670" s="62">
        <v>2.81</v>
      </c>
      <c r="H670" s="62"/>
      <c r="J670" s="62">
        <v>230.43</v>
      </c>
      <c r="K670" s="62">
        <v>167.6</v>
      </c>
      <c r="L670" s="63">
        <f>K670/(J670+AM670+AU670)</f>
        <v>0.68430507920953787</v>
      </c>
      <c r="M670" s="62"/>
      <c r="N670" s="64">
        <v>0.8</v>
      </c>
      <c r="Y670" s="62">
        <v>1072</v>
      </c>
      <c r="AD670" s="62"/>
      <c r="AE670" s="62">
        <v>817</v>
      </c>
      <c r="AJ670" s="62">
        <v>4.18</v>
      </c>
      <c r="AK670" s="62">
        <v>52.07</v>
      </c>
      <c r="AL670" s="62">
        <v>33.86</v>
      </c>
      <c r="AM670" s="62">
        <v>5.32</v>
      </c>
      <c r="AN670" s="62">
        <v>4.18</v>
      </c>
      <c r="AO670" s="62">
        <v>92</v>
      </c>
      <c r="AQ670" s="62"/>
      <c r="AR670" s="62">
        <v>44.14</v>
      </c>
      <c r="AS670" s="62">
        <v>25.1</v>
      </c>
      <c r="AT670" s="62">
        <v>14.34</v>
      </c>
      <c r="AU670" s="62">
        <v>9.17</v>
      </c>
      <c r="AV670" s="62">
        <v>0.8</v>
      </c>
      <c r="AW670" s="62">
        <v>138</v>
      </c>
      <c r="BK670" s="62"/>
      <c r="BL670" s="62"/>
      <c r="BM670" s="62"/>
      <c r="BN670" s="62"/>
      <c r="BO670" s="62"/>
      <c r="BP670" s="62"/>
      <c r="BQ670" s="62"/>
      <c r="BX670" s="62"/>
      <c r="BY670" s="62"/>
      <c r="BZ670" s="62"/>
      <c r="CA670" s="62"/>
    </row>
    <row r="671" spans="1:79">
      <c r="A671" s="62">
        <v>750</v>
      </c>
      <c r="B671" s="62" t="s">
        <v>576</v>
      </c>
      <c r="C671" s="62">
        <v>59.75</v>
      </c>
      <c r="D671" s="62">
        <v>20.74</v>
      </c>
      <c r="E671" s="62">
        <v>5.13</v>
      </c>
      <c r="F671" s="62">
        <v>2.2000000000000002</v>
      </c>
      <c r="G671" s="62">
        <v>2.81</v>
      </c>
      <c r="H671" s="62"/>
      <c r="J671" s="62">
        <v>230.43</v>
      </c>
      <c r="K671" s="62">
        <v>167.6</v>
      </c>
      <c r="L671" s="63">
        <f>K671/(J671+AM671+AU671)</f>
        <v>0.68430507920953787</v>
      </c>
      <c r="M671" s="62"/>
      <c r="N671" s="64">
        <v>0.8</v>
      </c>
      <c r="Y671" s="62">
        <v>1076</v>
      </c>
      <c r="AD671" s="62"/>
      <c r="AE671" s="62">
        <v>820</v>
      </c>
      <c r="AJ671" s="62">
        <v>4.18</v>
      </c>
      <c r="AK671" s="62">
        <v>52.07</v>
      </c>
      <c r="AL671" s="62">
        <v>33.86</v>
      </c>
      <c r="AM671" s="62">
        <v>5.32</v>
      </c>
      <c r="AN671" s="62">
        <v>4.18</v>
      </c>
      <c r="AO671" s="62">
        <v>48</v>
      </c>
      <c r="AQ671" s="62"/>
      <c r="AR671" s="62">
        <v>44.14</v>
      </c>
      <c r="AS671" s="62">
        <v>25.1</v>
      </c>
      <c r="AT671" s="62">
        <v>14.34</v>
      </c>
      <c r="AU671" s="62">
        <v>9.17</v>
      </c>
      <c r="AV671" s="62">
        <v>0.8</v>
      </c>
      <c r="AW671" s="62">
        <v>186</v>
      </c>
      <c r="BK671" s="62"/>
      <c r="BL671" s="62"/>
      <c r="BM671" s="62"/>
      <c r="BN671" s="62"/>
      <c r="BO671" s="62"/>
      <c r="BP671" s="62"/>
      <c r="BQ671" s="62"/>
      <c r="BX671" s="62"/>
      <c r="BY671" s="62"/>
      <c r="BZ671" s="62"/>
      <c r="CA671" s="62"/>
    </row>
    <row r="672" spans="1:79">
      <c r="A672" s="62">
        <v>750</v>
      </c>
      <c r="B672" s="62" t="s">
        <v>577</v>
      </c>
      <c r="C672" s="62">
        <v>59.75</v>
      </c>
      <c r="D672" s="62">
        <v>20.74</v>
      </c>
      <c r="E672" s="62">
        <v>5.13</v>
      </c>
      <c r="F672" s="62">
        <v>2.2000000000000002</v>
      </c>
      <c r="G672" s="62">
        <v>2.81</v>
      </c>
      <c r="H672" s="62"/>
      <c r="J672" s="62">
        <v>230.43</v>
      </c>
      <c r="K672" s="62">
        <v>167.6</v>
      </c>
      <c r="L672" s="63">
        <f>K672/(J672+AM672+AU672)</f>
        <v>0.707710497424204</v>
      </c>
      <c r="M672" s="62"/>
      <c r="N672" s="64">
        <v>0.8</v>
      </c>
      <c r="Y672" s="62">
        <v>1085</v>
      </c>
      <c r="AD672" s="62"/>
      <c r="AE672" s="62">
        <v>827</v>
      </c>
      <c r="AJ672" s="51">
        <v>3.76</v>
      </c>
      <c r="AK672" s="51">
        <v>53.28</v>
      </c>
      <c r="AL672" s="51">
        <v>32.340000000000003</v>
      </c>
      <c r="AM672" s="51">
        <v>0.75</v>
      </c>
      <c r="AN672" s="51">
        <v>4.2300000000000004</v>
      </c>
      <c r="AO672" s="51">
        <v>0</v>
      </c>
      <c r="AQ672" s="51"/>
      <c r="AR672" s="51">
        <v>41.06</v>
      </c>
      <c r="AS672" s="51">
        <v>32.869999999999997</v>
      </c>
      <c r="AT672" s="51">
        <v>13.4</v>
      </c>
      <c r="AU672" s="51">
        <v>5.64</v>
      </c>
      <c r="AV672" s="51">
        <v>1.34</v>
      </c>
      <c r="AW672" s="51">
        <v>0</v>
      </c>
      <c r="BK672" s="51"/>
      <c r="BL672" s="51"/>
      <c r="BM672" s="51"/>
      <c r="BN672" s="51"/>
      <c r="BO672" s="51"/>
      <c r="BP672" s="51"/>
      <c r="BQ672" s="52"/>
      <c r="BX672" s="51">
        <v>3.9</v>
      </c>
      <c r="BY672" s="51"/>
      <c r="BZ672" s="51"/>
      <c r="CA672" s="52"/>
    </row>
    <row r="673" spans="1:79">
      <c r="A673" s="51">
        <v>753</v>
      </c>
      <c r="B673" s="52" t="s">
        <v>177</v>
      </c>
      <c r="C673" s="52">
        <v>63.85</v>
      </c>
      <c r="D673" s="52">
        <v>21.8</v>
      </c>
      <c r="E673" s="52">
        <v>5.42</v>
      </c>
      <c r="F673" s="52">
        <v>1.26</v>
      </c>
      <c r="G673" s="52">
        <v>3.44</v>
      </c>
      <c r="H673" s="52"/>
      <c r="I673">
        <v>52.5</v>
      </c>
      <c r="J673" s="52">
        <v>470</v>
      </c>
      <c r="K673" s="52">
        <v>165</v>
      </c>
      <c r="L673" s="52">
        <v>0.35</v>
      </c>
      <c r="M673" s="65"/>
      <c r="N673" s="52"/>
      <c r="Y673" s="51">
        <v>1090</v>
      </c>
      <c r="AD673" s="52">
        <v>2.7</v>
      </c>
      <c r="AE673" s="51">
        <v>760</v>
      </c>
      <c r="AJ673" s="51">
        <v>3.76</v>
      </c>
      <c r="AK673" s="51">
        <v>53.28</v>
      </c>
      <c r="AL673" s="51">
        <v>32.340000000000003</v>
      </c>
      <c r="AM673" s="51">
        <v>0.75</v>
      </c>
      <c r="AN673" s="51">
        <v>4.2300000000000004</v>
      </c>
      <c r="AO673" s="51">
        <v>80</v>
      </c>
      <c r="AQ673" s="51"/>
      <c r="AR673" s="51">
        <v>41.06</v>
      </c>
      <c r="AS673" s="51">
        <v>32.869999999999997</v>
      </c>
      <c r="AT673" s="51">
        <v>13.4</v>
      </c>
      <c r="AU673" s="51">
        <v>5.64</v>
      </c>
      <c r="AV673" s="51">
        <v>1.34</v>
      </c>
      <c r="AW673" s="51">
        <v>150</v>
      </c>
      <c r="BK673" s="51"/>
      <c r="BL673" s="51"/>
      <c r="BM673" s="51"/>
      <c r="BN673" s="51"/>
      <c r="BO673" s="51"/>
      <c r="BP673" s="51"/>
      <c r="BQ673" s="52"/>
      <c r="BX673" s="51">
        <v>3.3</v>
      </c>
      <c r="BY673" s="51"/>
      <c r="BZ673" s="51"/>
      <c r="CA673" s="52"/>
    </row>
    <row r="674" spans="1:79">
      <c r="A674" s="51">
        <v>753</v>
      </c>
      <c r="B674" s="52" t="s">
        <v>578</v>
      </c>
      <c r="C674" s="52">
        <v>63.85</v>
      </c>
      <c r="D674" s="52">
        <v>21.8</v>
      </c>
      <c r="E674" s="52">
        <v>5.42</v>
      </c>
      <c r="F674" s="52">
        <v>1.26</v>
      </c>
      <c r="G674" s="52">
        <v>3.44</v>
      </c>
      <c r="H674" s="52"/>
      <c r="I674">
        <v>52.5</v>
      </c>
      <c r="J674" s="52">
        <v>240</v>
      </c>
      <c r="K674" s="52">
        <v>165</v>
      </c>
      <c r="L674" s="52">
        <v>0.35</v>
      </c>
      <c r="M674" s="65"/>
      <c r="N674" s="52"/>
      <c r="Y674" s="51">
        <v>1090</v>
      </c>
      <c r="AD674" s="52">
        <v>2.7</v>
      </c>
      <c r="AE674" s="51">
        <v>760</v>
      </c>
      <c r="AJ674">
        <v>3.05</v>
      </c>
      <c r="AK674">
        <v>66.67</v>
      </c>
      <c r="AL674">
        <v>18.97</v>
      </c>
      <c r="AM674">
        <v>1.24</v>
      </c>
      <c r="AN674">
        <v>4.3899999999999997</v>
      </c>
      <c r="AO674">
        <v>0</v>
      </c>
      <c r="BQ674" s="5"/>
      <c r="BX674">
        <v>10</v>
      </c>
      <c r="CA674" s="5"/>
    </row>
    <row r="675" spans="1:79">
      <c r="A675">
        <v>754</v>
      </c>
      <c r="B675" s="5" t="s">
        <v>579</v>
      </c>
      <c r="C675" s="5">
        <v>59.81</v>
      </c>
      <c r="D675" s="5">
        <v>21.5</v>
      </c>
      <c r="E675" s="5">
        <v>5.86</v>
      </c>
      <c r="F675" s="5">
        <v>2.23</v>
      </c>
      <c r="G675" s="5">
        <v>2.85</v>
      </c>
      <c r="H675" s="5"/>
      <c r="J675" s="5">
        <v>300</v>
      </c>
      <c r="K675" s="5">
        <v>126</v>
      </c>
      <c r="L675" s="5">
        <f t="shared" ref="L675:L686" si="10">K675/(J675+AM675)</f>
        <v>0.41827114593015535</v>
      </c>
      <c r="M675" s="14"/>
      <c r="N675" s="5"/>
      <c r="Y675">
        <v>1050</v>
      </c>
      <c r="AD675" s="5"/>
      <c r="AE675">
        <v>750</v>
      </c>
      <c r="AJ675">
        <v>3.05</v>
      </c>
      <c r="AK675">
        <v>66.67</v>
      </c>
      <c r="AL675">
        <v>18.97</v>
      </c>
      <c r="AM675">
        <v>1.24</v>
      </c>
      <c r="AN675">
        <v>4.3899999999999997</v>
      </c>
      <c r="AO675">
        <v>0</v>
      </c>
      <c r="BQ675" s="5"/>
      <c r="BX675">
        <v>11.8</v>
      </c>
      <c r="CA675" s="5"/>
    </row>
    <row r="676" spans="1:79">
      <c r="A676">
        <v>754</v>
      </c>
      <c r="B676" s="5" t="s">
        <v>580</v>
      </c>
      <c r="C676" s="5">
        <v>59.81</v>
      </c>
      <c r="D676" s="5">
        <v>21.5</v>
      </c>
      <c r="E676" s="5">
        <v>5.86</v>
      </c>
      <c r="F676" s="5">
        <v>2.23</v>
      </c>
      <c r="G676" s="5">
        <v>2.85</v>
      </c>
      <c r="H676" s="5"/>
      <c r="J676" s="5">
        <v>350</v>
      </c>
      <c r="K676" s="5">
        <v>147</v>
      </c>
      <c r="L676" s="5">
        <f t="shared" si="10"/>
        <v>0.41851725316023231</v>
      </c>
      <c r="M676" s="14"/>
      <c r="N676" s="5"/>
      <c r="Y676">
        <v>1000</v>
      </c>
      <c r="AD676" s="5"/>
      <c r="AE676">
        <v>725</v>
      </c>
      <c r="AJ676">
        <v>3.05</v>
      </c>
      <c r="AK676">
        <v>66.67</v>
      </c>
      <c r="AL676">
        <v>18.97</v>
      </c>
      <c r="AM676">
        <v>1.24</v>
      </c>
      <c r="AN676">
        <v>4.3899999999999997</v>
      </c>
      <c r="AO676">
        <v>0</v>
      </c>
      <c r="BQ676" s="5"/>
      <c r="BX676">
        <v>12.5</v>
      </c>
      <c r="CA676" s="5"/>
    </row>
    <row r="677" spans="1:79">
      <c r="A677">
        <v>754</v>
      </c>
      <c r="B677" s="5" t="s">
        <v>581</v>
      </c>
      <c r="C677" s="5">
        <v>59.81</v>
      </c>
      <c r="D677" s="5">
        <v>21.5</v>
      </c>
      <c r="E677" s="5">
        <v>5.86</v>
      </c>
      <c r="F677" s="5">
        <v>2.23</v>
      </c>
      <c r="G677" s="5">
        <v>2.85</v>
      </c>
      <c r="H677" s="5"/>
      <c r="J677" s="5">
        <v>450</v>
      </c>
      <c r="K677" s="5">
        <v>189</v>
      </c>
      <c r="L677" s="5">
        <f t="shared" si="10"/>
        <v>0.41884584699937949</v>
      </c>
      <c r="M677" s="14"/>
      <c r="N677" s="5"/>
      <c r="Y677">
        <v>950</v>
      </c>
      <c r="AD677" s="5"/>
      <c r="AE677">
        <v>700</v>
      </c>
      <c r="AJ677">
        <v>3.05</v>
      </c>
      <c r="AK677">
        <v>66.67</v>
      </c>
      <c r="AL677">
        <v>18.97</v>
      </c>
      <c r="AM677">
        <v>1.24</v>
      </c>
      <c r="AN677">
        <v>4.3899999999999997</v>
      </c>
      <c r="AO677">
        <v>30</v>
      </c>
      <c r="BQ677" s="5"/>
      <c r="BX677">
        <v>8</v>
      </c>
      <c r="CA677" s="5"/>
    </row>
    <row r="678" spans="1:79">
      <c r="A678">
        <v>754</v>
      </c>
      <c r="B678" s="5" t="s">
        <v>582</v>
      </c>
      <c r="C678" s="5">
        <v>59.81</v>
      </c>
      <c r="D678" s="5">
        <v>21.5</v>
      </c>
      <c r="E678" s="5">
        <v>5.86</v>
      </c>
      <c r="F678" s="5">
        <v>2.23</v>
      </c>
      <c r="G678" s="5">
        <v>2.85</v>
      </c>
      <c r="H678" s="5"/>
      <c r="J678" s="5">
        <v>270</v>
      </c>
      <c r="K678" s="5">
        <v>126</v>
      </c>
      <c r="L678" s="5">
        <f t="shared" si="10"/>
        <v>0.46453325468220025</v>
      </c>
      <c r="M678" s="14"/>
      <c r="N678" s="5"/>
      <c r="Y678">
        <v>1050</v>
      </c>
      <c r="AD678" s="5"/>
      <c r="AE678">
        <v>750</v>
      </c>
      <c r="AJ678">
        <v>3.05</v>
      </c>
      <c r="AK678">
        <v>66.67</v>
      </c>
      <c r="AL678">
        <v>18.97</v>
      </c>
      <c r="AM678">
        <v>1.24</v>
      </c>
      <c r="AN678">
        <v>4.3899999999999997</v>
      </c>
      <c r="AO678">
        <v>60</v>
      </c>
      <c r="BQ678" s="5"/>
      <c r="BX678">
        <v>10.3</v>
      </c>
      <c r="CA678" s="5"/>
    </row>
    <row r="679" spans="1:79">
      <c r="A679">
        <v>754</v>
      </c>
      <c r="B679" s="5" t="s">
        <v>583</v>
      </c>
      <c r="C679" s="5">
        <v>59.81</v>
      </c>
      <c r="D679" s="5">
        <v>21.5</v>
      </c>
      <c r="E679" s="5">
        <v>5.86</v>
      </c>
      <c r="F679" s="5">
        <v>2.23</v>
      </c>
      <c r="G679" s="5">
        <v>2.85</v>
      </c>
      <c r="H679" s="5"/>
      <c r="J679" s="5">
        <v>240</v>
      </c>
      <c r="K679" s="5">
        <v>126</v>
      </c>
      <c r="L679" s="5">
        <f t="shared" si="10"/>
        <v>0.5223014425468413</v>
      </c>
      <c r="M679" s="14"/>
      <c r="N679" s="5"/>
      <c r="Y679">
        <v>1050</v>
      </c>
      <c r="AD679" s="5"/>
      <c r="AE679">
        <v>750</v>
      </c>
      <c r="AJ679">
        <v>3.05</v>
      </c>
      <c r="AK679">
        <v>66.67</v>
      </c>
      <c r="AL679">
        <v>18.97</v>
      </c>
      <c r="AM679">
        <v>1.24</v>
      </c>
      <c r="AN679">
        <v>4.3899999999999997</v>
      </c>
      <c r="AO679">
        <v>90</v>
      </c>
      <c r="BQ679" s="5"/>
      <c r="BX679">
        <v>12</v>
      </c>
      <c r="CA679" s="5"/>
    </row>
    <row r="680" spans="1:79">
      <c r="A680">
        <v>754</v>
      </c>
      <c r="B680" s="5" t="s">
        <v>584</v>
      </c>
      <c r="C680" s="5">
        <v>59.81</v>
      </c>
      <c r="D680" s="5">
        <v>21.5</v>
      </c>
      <c r="E680" s="5">
        <v>5.86</v>
      </c>
      <c r="F680" s="5">
        <v>2.23</v>
      </c>
      <c r="G680" s="5">
        <v>2.85</v>
      </c>
      <c r="H680" s="5"/>
      <c r="J680" s="5">
        <v>210</v>
      </c>
      <c r="K680" s="5">
        <v>126</v>
      </c>
      <c r="L680" s="5">
        <f t="shared" si="10"/>
        <v>0.59647793978413177</v>
      </c>
      <c r="M680" s="14"/>
      <c r="N680" s="5"/>
      <c r="Y680">
        <v>1050</v>
      </c>
      <c r="AD680" s="5"/>
      <c r="AE680">
        <v>750</v>
      </c>
      <c r="AJ680">
        <v>3.05</v>
      </c>
      <c r="AK680">
        <v>66.67</v>
      </c>
      <c r="AL680">
        <v>18.97</v>
      </c>
      <c r="AM680">
        <v>1.24</v>
      </c>
      <c r="AN680">
        <v>4.3899999999999997</v>
      </c>
      <c r="AO680">
        <v>35</v>
      </c>
      <c r="BQ680" s="5"/>
      <c r="BX680">
        <v>6.2</v>
      </c>
      <c r="CA680" s="5"/>
    </row>
    <row r="681" spans="1:79">
      <c r="A681">
        <v>754</v>
      </c>
      <c r="B681" s="5" t="s">
        <v>585</v>
      </c>
      <c r="C681" s="5">
        <v>59.81</v>
      </c>
      <c r="D681" s="5">
        <v>21.5</v>
      </c>
      <c r="E681" s="5">
        <v>5.86</v>
      </c>
      <c r="F681" s="5">
        <v>2.23</v>
      </c>
      <c r="G681" s="5">
        <v>2.85</v>
      </c>
      <c r="H681" s="5"/>
      <c r="J681" s="5">
        <v>315</v>
      </c>
      <c r="K681" s="5">
        <v>147</v>
      </c>
      <c r="L681" s="5">
        <f t="shared" si="10"/>
        <v>0.46483683278522642</v>
      </c>
      <c r="M681" s="14"/>
      <c r="N681" s="5"/>
      <c r="Y681">
        <v>1000</v>
      </c>
      <c r="AD681" s="5"/>
      <c r="AE681">
        <v>725</v>
      </c>
      <c r="AJ681">
        <v>3.05</v>
      </c>
      <c r="AK681">
        <v>66.67</v>
      </c>
      <c r="AL681">
        <v>18.97</v>
      </c>
      <c r="AM681">
        <v>1.24</v>
      </c>
      <c r="AN681">
        <v>4.3899999999999997</v>
      </c>
      <c r="AO681">
        <v>70</v>
      </c>
      <c r="BQ681" s="5"/>
      <c r="BX681">
        <v>8.5</v>
      </c>
      <c r="CA681" s="5"/>
    </row>
    <row r="682" spans="1:79">
      <c r="A682">
        <v>754</v>
      </c>
      <c r="B682" s="5" t="s">
        <v>586</v>
      </c>
      <c r="C682" s="5">
        <v>59.81</v>
      </c>
      <c r="D682" s="5">
        <v>21.5</v>
      </c>
      <c r="E682" s="5">
        <v>5.86</v>
      </c>
      <c r="F682" s="5">
        <v>2.23</v>
      </c>
      <c r="G682" s="5">
        <v>2.85</v>
      </c>
      <c r="H682" s="5"/>
      <c r="J682" s="5">
        <v>280</v>
      </c>
      <c r="K682" s="5">
        <v>147</v>
      </c>
      <c r="L682" s="5">
        <f t="shared" si="10"/>
        <v>0.52268525103114771</v>
      </c>
      <c r="M682" s="14"/>
      <c r="N682" s="5"/>
      <c r="Y682">
        <v>1000</v>
      </c>
      <c r="AD682" s="5"/>
      <c r="AE682">
        <v>725</v>
      </c>
      <c r="AJ682">
        <v>3.05</v>
      </c>
      <c r="AK682">
        <v>66.67</v>
      </c>
      <c r="AL682">
        <v>18.97</v>
      </c>
      <c r="AM682">
        <v>1.24</v>
      </c>
      <c r="AN682">
        <v>4.3899999999999997</v>
      </c>
      <c r="AO682">
        <v>105</v>
      </c>
      <c r="BQ682" s="5"/>
      <c r="BX682">
        <v>10.3</v>
      </c>
      <c r="CA682" s="5"/>
    </row>
    <row r="683" spans="1:79">
      <c r="A683">
        <v>754</v>
      </c>
      <c r="B683" s="5" t="s">
        <v>587</v>
      </c>
      <c r="C683" s="5">
        <v>59.81</v>
      </c>
      <c r="D683" s="5">
        <v>21.5</v>
      </c>
      <c r="E683" s="5">
        <v>5.86</v>
      </c>
      <c r="F683" s="5">
        <v>2.23</v>
      </c>
      <c r="G683" s="5">
        <v>2.85</v>
      </c>
      <c r="H683" s="5"/>
      <c r="J683" s="5">
        <v>245</v>
      </c>
      <c r="K683" s="5">
        <v>147</v>
      </c>
      <c r="L683" s="5">
        <f t="shared" si="10"/>
        <v>0.59697855750487328</v>
      </c>
      <c r="M683" s="14"/>
      <c r="N683" s="5"/>
      <c r="Y683">
        <v>1000</v>
      </c>
      <c r="AD683" s="5"/>
      <c r="AE683">
        <v>725</v>
      </c>
      <c r="AJ683">
        <v>3.05</v>
      </c>
      <c r="AK683">
        <v>66.67</v>
      </c>
      <c r="AL683">
        <v>18.97</v>
      </c>
      <c r="AM683">
        <v>1.24</v>
      </c>
      <c r="AN683">
        <v>4.3899999999999997</v>
      </c>
      <c r="AO683">
        <v>45</v>
      </c>
      <c r="BQ683" s="5"/>
      <c r="BX683">
        <v>6</v>
      </c>
      <c r="CA683" s="5"/>
    </row>
    <row r="684" spans="1:79">
      <c r="A684">
        <v>754</v>
      </c>
      <c r="B684" s="5" t="s">
        <v>588</v>
      </c>
      <c r="C684" s="5">
        <v>59.81</v>
      </c>
      <c r="D684" s="5">
        <v>21.5</v>
      </c>
      <c r="E684" s="5">
        <v>5.86</v>
      </c>
      <c r="F684" s="5">
        <v>2.23</v>
      </c>
      <c r="G684" s="5">
        <v>2.85</v>
      </c>
      <c r="H684" s="5"/>
      <c r="J684" s="5">
        <v>405</v>
      </c>
      <c r="K684" s="5">
        <v>189</v>
      </c>
      <c r="L684" s="5">
        <f t="shared" si="10"/>
        <v>0.46524222134698701</v>
      </c>
      <c r="M684" s="14"/>
      <c r="N684" s="5"/>
      <c r="Y684">
        <v>950</v>
      </c>
      <c r="AD684" s="5"/>
      <c r="AE684">
        <v>700</v>
      </c>
      <c r="AJ684">
        <v>3.05</v>
      </c>
      <c r="AK684">
        <v>66.67</v>
      </c>
      <c r="AL684">
        <v>18.97</v>
      </c>
      <c r="AM684">
        <v>1.24</v>
      </c>
      <c r="AN684">
        <v>4.3899999999999997</v>
      </c>
      <c r="AO684">
        <v>90</v>
      </c>
      <c r="BQ684" s="5"/>
      <c r="BX684">
        <v>8.1</v>
      </c>
      <c r="CA684" s="5"/>
    </row>
    <row r="685" spans="1:79">
      <c r="A685">
        <v>754</v>
      </c>
      <c r="B685" s="5" t="s">
        <v>589</v>
      </c>
      <c r="C685" s="5">
        <v>59.81</v>
      </c>
      <c r="D685" s="5">
        <v>21.5</v>
      </c>
      <c r="E685" s="5">
        <v>5.86</v>
      </c>
      <c r="F685" s="5">
        <v>2.23</v>
      </c>
      <c r="G685" s="5">
        <v>2.85</v>
      </c>
      <c r="H685" s="5"/>
      <c r="J685" s="5">
        <v>360</v>
      </c>
      <c r="K685" s="5">
        <v>189</v>
      </c>
      <c r="L685" s="5">
        <f t="shared" si="10"/>
        <v>0.52319787398959139</v>
      </c>
      <c r="M685" s="14"/>
      <c r="N685" s="5"/>
      <c r="Y685">
        <v>950</v>
      </c>
      <c r="AD685" s="5"/>
      <c r="AE685">
        <v>700</v>
      </c>
      <c r="AJ685">
        <v>3.05</v>
      </c>
      <c r="AK685">
        <v>66.67</v>
      </c>
      <c r="AL685">
        <v>18.97</v>
      </c>
      <c r="AM685">
        <v>1.24</v>
      </c>
      <c r="AN685">
        <v>4.3899999999999997</v>
      </c>
      <c r="AO685">
        <v>135</v>
      </c>
      <c r="BQ685" s="5"/>
      <c r="BX685">
        <v>10</v>
      </c>
      <c r="CA685" s="5"/>
    </row>
    <row r="686" spans="1:79">
      <c r="A686">
        <v>754</v>
      </c>
      <c r="B686" s="5" t="s">
        <v>590</v>
      </c>
      <c r="C686" s="5">
        <v>59.81</v>
      </c>
      <c r="D686" s="5">
        <v>21.5</v>
      </c>
      <c r="E686" s="5">
        <v>5.86</v>
      </c>
      <c r="F686" s="5">
        <v>2.23</v>
      </c>
      <c r="G686" s="5">
        <v>2.85</v>
      </c>
      <c r="H686" s="5"/>
      <c r="J686" s="5">
        <v>315</v>
      </c>
      <c r="K686" s="5">
        <v>189</v>
      </c>
      <c r="L686" s="5">
        <f t="shared" si="10"/>
        <v>0.59796880437877686</v>
      </c>
      <c r="M686" s="14"/>
      <c r="N686" s="5"/>
      <c r="Y686">
        <v>950</v>
      </c>
      <c r="AD686" s="5"/>
      <c r="AE686">
        <v>700</v>
      </c>
      <c r="AJ686" s="51">
        <v>10.15</v>
      </c>
      <c r="AK686" s="51">
        <v>59.23</v>
      </c>
      <c r="AL686" s="51">
        <v>12.95</v>
      </c>
      <c r="AM686" s="51">
        <v>1.07</v>
      </c>
      <c r="AN686" s="51">
        <v>9.6199999999999992</v>
      </c>
      <c r="AO686" s="51">
        <v>0</v>
      </c>
      <c r="AQ686" s="51"/>
      <c r="AR686" s="51">
        <v>43.83</v>
      </c>
      <c r="AS686" s="51">
        <v>37.9</v>
      </c>
      <c r="AT686" s="51">
        <v>6.59</v>
      </c>
      <c r="AU686" s="51">
        <v>1.49</v>
      </c>
      <c r="AV686" s="51">
        <v>2.17</v>
      </c>
      <c r="AW686" s="51">
        <v>0</v>
      </c>
      <c r="BK686" s="52"/>
      <c r="BL686" s="52"/>
      <c r="BM686" s="52"/>
      <c r="BN686" s="52"/>
      <c r="BO686" s="52"/>
      <c r="BP686" s="51"/>
      <c r="BQ686" s="52"/>
      <c r="BX686" s="51"/>
      <c r="BY686" s="51"/>
      <c r="BZ686" s="52">
        <v>2489</v>
      </c>
      <c r="CA686" s="52">
        <v>43</v>
      </c>
    </row>
    <row r="687" spans="1:79">
      <c r="A687" s="51">
        <v>757</v>
      </c>
      <c r="B687" s="52" t="s">
        <v>591</v>
      </c>
      <c r="C687" s="52">
        <v>59.67</v>
      </c>
      <c r="D687" s="52">
        <v>23.59</v>
      </c>
      <c r="E687" s="52">
        <v>4.1100000000000003</v>
      </c>
      <c r="F687" s="52">
        <v>2.5</v>
      </c>
      <c r="G687" s="52">
        <v>3.47</v>
      </c>
      <c r="H687" s="52"/>
      <c r="I687">
        <v>42.5</v>
      </c>
      <c r="J687" s="52">
        <v>346</v>
      </c>
      <c r="K687" s="52">
        <v>165</v>
      </c>
      <c r="L687" s="66">
        <f t="shared" ref="L687:L693" si="11">K687/(J687+AM687+AU687)</f>
        <v>0.47337617626807438</v>
      </c>
      <c r="M687" s="51"/>
      <c r="N687" s="51"/>
      <c r="Y687" s="52">
        <v>900</v>
      </c>
      <c r="AD687" s="51">
        <v>2.7</v>
      </c>
      <c r="AE687" s="52">
        <v>909</v>
      </c>
      <c r="AJ687" s="51">
        <v>10.15</v>
      </c>
      <c r="AK687" s="51">
        <v>59.23</v>
      </c>
      <c r="AL687" s="51">
        <v>12.95</v>
      </c>
      <c r="AM687" s="51">
        <v>1.07</v>
      </c>
      <c r="AN687" s="51">
        <v>9.6199999999999992</v>
      </c>
      <c r="AO687" s="51">
        <v>17</v>
      </c>
      <c r="AQ687" s="51"/>
      <c r="AR687" s="51">
        <v>43.83</v>
      </c>
      <c r="AS687" s="51">
        <v>37.9</v>
      </c>
      <c r="AT687" s="51">
        <v>6.59</v>
      </c>
      <c r="AU687" s="51">
        <v>1.49</v>
      </c>
      <c r="AV687" s="51">
        <v>2.17</v>
      </c>
      <c r="AW687" s="51">
        <v>0</v>
      </c>
      <c r="BK687" s="52"/>
      <c r="BL687" s="52"/>
      <c r="BM687" s="52"/>
      <c r="BN687" s="52"/>
      <c r="BO687" s="52"/>
      <c r="BP687" s="51"/>
      <c r="BQ687" s="52"/>
      <c r="BX687" s="51"/>
      <c r="BY687" s="51"/>
      <c r="BZ687" s="52">
        <v>2137</v>
      </c>
      <c r="CA687" s="52">
        <v>45</v>
      </c>
    </row>
    <row r="688" spans="1:79">
      <c r="A688" s="51">
        <v>757</v>
      </c>
      <c r="B688" s="52" t="s">
        <v>592</v>
      </c>
      <c r="C688" s="52">
        <v>59.67</v>
      </c>
      <c r="D688" s="52">
        <v>23.59</v>
      </c>
      <c r="E688" s="52">
        <v>4.1100000000000003</v>
      </c>
      <c r="F688" s="52">
        <v>2.5</v>
      </c>
      <c r="G688" s="52">
        <v>3.47</v>
      </c>
      <c r="H688" s="52"/>
      <c r="I688">
        <v>42.5</v>
      </c>
      <c r="J688" s="52">
        <v>326</v>
      </c>
      <c r="K688" s="52">
        <v>165</v>
      </c>
      <c r="L688" s="66">
        <f t="shared" si="11"/>
        <v>0.50219138056975898</v>
      </c>
      <c r="M688" s="51"/>
      <c r="N688" s="51"/>
      <c r="Y688" s="52">
        <v>900</v>
      </c>
      <c r="AD688" s="51">
        <v>2.7</v>
      </c>
      <c r="AE688" s="52">
        <v>909</v>
      </c>
      <c r="AJ688" s="51">
        <v>10.15</v>
      </c>
      <c r="AK688" s="51">
        <v>59.23</v>
      </c>
      <c r="AL688" s="51">
        <v>12.95</v>
      </c>
      <c r="AM688" s="51">
        <v>1.07</v>
      </c>
      <c r="AN688" s="51">
        <v>9.6199999999999992</v>
      </c>
      <c r="AO688" s="51">
        <v>34</v>
      </c>
      <c r="AQ688" s="51"/>
      <c r="AR688" s="51">
        <v>43.83</v>
      </c>
      <c r="AS688" s="51">
        <v>37.9</v>
      </c>
      <c r="AT688" s="51">
        <v>6.59</v>
      </c>
      <c r="AU688" s="51">
        <v>1.49</v>
      </c>
      <c r="AV688" s="51">
        <v>2.17</v>
      </c>
      <c r="AW688" s="51">
        <v>0</v>
      </c>
      <c r="BK688" s="52"/>
      <c r="BL688" s="52"/>
      <c r="BM688" s="52"/>
      <c r="BN688" s="52"/>
      <c r="BO688" s="52"/>
      <c r="BP688" s="51"/>
      <c r="BQ688" s="52"/>
      <c r="BX688" s="51"/>
      <c r="BY688" s="51"/>
      <c r="BZ688" s="52">
        <v>1874</v>
      </c>
      <c r="CA688" s="52">
        <v>47</v>
      </c>
    </row>
    <row r="689" spans="1:79">
      <c r="A689" s="51">
        <v>757</v>
      </c>
      <c r="B689" s="52" t="s">
        <v>593</v>
      </c>
      <c r="C689" s="52">
        <v>59.67</v>
      </c>
      <c r="D689" s="52">
        <v>23.59</v>
      </c>
      <c r="E689" s="52">
        <v>4.1100000000000003</v>
      </c>
      <c r="F689" s="52">
        <v>2.5</v>
      </c>
      <c r="G689" s="52">
        <v>3.47</v>
      </c>
      <c r="H689" s="52"/>
      <c r="I689">
        <v>42.5</v>
      </c>
      <c r="J689" s="52">
        <v>306</v>
      </c>
      <c r="K689" s="52">
        <v>165</v>
      </c>
      <c r="L689" s="66">
        <f t="shared" si="11"/>
        <v>0.53474202748249933</v>
      </c>
      <c r="M689" s="51"/>
      <c r="N689" s="51"/>
      <c r="Y689" s="52">
        <v>900</v>
      </c>
      <c r="AD689" s="51">
        <v>2.7</v>
      </c>
      <c r="AE689" s="52">
        <v>909</v>
      </c>
      <c r="AJ689" s="51">
        <v>10.15</v>
      </c>
      <c r="AK689" s="51">
        <v>59.23</v>
      </c>
      <c r="AL689" s="51">
        <v>12.95</v>
      </c>
      <c r="AM689" s="51">
        <v>1.07</v>
      </c>
      <c r="AN689" s="51">
        <v>9.6199999999999992</v>
      </c>
      <c r="AO689" s="51">
        <v>51</v>
      </c>
      <c r="AQ689" s="51"/>
      <c r="AR689" s="51">
        <v>43.83</v>
      </c>
      <c r="AS689" s="51">
        <v>37.9</v>
      </c>
      <c r="AT689" s="51">
        <v>6.59</v>
      </c>
      <c r="AU689" s="51">
        <v>1.49</v>
      </c>
      <c r="AV689" s="51">
        <v>2.17</v>
      </c>
      <c r="AW689" s="51">
        <v>0</v>
      </c>
      <c r="BK689" s="52"/>
      <c r="BL689" s="52"/>
      <c r="BM689" s="52"/>
      <c r="BN689" s="52"/>
      <c r="BO689" s="52"/>
      <c r="BP689" s="51"/>
      <c r="BQ689" s="52"/>
      <c r="BX689" s="51"/>
      <c r="BY689" s="51"/>
      <c r="BZ689" s="52">
        <v>1690</v>
      </c>
      <c r="CA689" s="52">
        <v>50</v>
      </c>
    </row>
    <row r="690" spans="1:79">
      <c r="A690" s="51">
        <v>757</v>
      </c>
      <c r="B690" s="52" t="s">
        <v>594</v>
      </c>
      <c r="C690" s="52">
        <v>59.67</v>
      </c>
      <c r="D690" s="52">
        <v>23.59</v>
      </c>
      <c r="E690" s="52">
        <v>4.1100000000000003</v>
      </c>
      <c r="F690" s="52">
        <v>2.5</v>
      </c>
      <c r="G690" s="52">
        <v>3.47</v>
      </c>
      <c r="H690" s="52"/>
      <c r="I690">
        <v>42.5</v>
      </c>
      <c r="J690" s="52">
        <v>276</v>
      </c>
      <c r="K690" s="52">
        <v>165</v>
      </c>
      <c r="L690" s="66">
        <f t="shared" si="11"/>
        <v>0.59233199310740958</v>
      </c>
      <c r="M690" s="51"/>
      <c r="N690" s="51"/>
      <c r="Y690" s="52">
        <v>900</v>
      </c>
      <c r="AD690" s="51">
        <v>2.7</v>
      </c>
      <c r="AE690" s="52">
        <v>909</v>
      </c>
      <c r="AJ690" s="51">
        <v>10.15</v>
      </c>
      <c r="AK690" s="51">
        <v>59.23</v>
      </c>
      <c r="AL690" s="51">
        <v>12.95</v>
      </c>
      <c r="AM690" s="51">
        <v>1.07</v>
      </c>
      <c r="AN690" s="51">
        <v>9.6199999999999992</v>
      </c>
      <c r="AO690" s="51"/>
      <c r="AQ690" s="51"/>
      <c r="AR690" s="51">
        <v>43.83</v>
      </c>
      <c r="AS690" s="51">
        <v>37.9</v>
      </c>
      <c r="AT690" s="51">
        <v>6.59</v>
      </c>
      <c r="AU690" s="51">
        <v>1.49</v>
      </c>
      <c r="AV690" s="51">
        <v>2.17</v>
      </c>
      <c r="AW690" s="51">
        <v>17</v>
      </c>
      <c r="BK690" s="52"/>
      <c r="BL690" s="52"/>
      <c r="BM690" s="52"/>
      <c r="BN690" s="52"/>
      <c r="BO690" s="52"/>
      <c r="BP690" s="51"/>
      <c r="BQ690" s="52"/>
      <c r="BX690" s="51"/>
      <c r="BY690" s="51"/>
      <c r="BZ690" s="52">
        <v>2374</v>
      </c>
      <c r="CA690" s="52">
        <v>43</v>
      </c>
    </row>
    <row r="691" spans="1:79">
      <c r="A691" s="51">
        <v>757</v>
      </c>
      <c r="B691" s="52" t="s">
        <v>595</v>
      </c>
      <c r="C691" s="52">
        <v>59.67</v>
      </c>
      <c r="D691" s="52">
        <v>23.59</v>
      </c>
      <c r="E691" s="52">
        <v>4.1100000000000003</v>
      </c>
      <c r="F691" s="52">
        <v>2.5</v>
      </c>
      <c r="G691" s="52">
        <v>3.47</v>
      </c>
      <c r="H691" s="52"/>
      <c r="I691">
        <v>42.5</v>
      </c>
      <c r="J691" s="52">
        <v>326</v>
      </c>
      <c r="K691" s="52">
        <v>165</v>
      </c>
      <c r="L691" s="66">
        <f t="shared" si="11"/>
        <v>0.50219138056975898</v>
      </c>
      <c r="M691" s="51"/>
      <c r="N691" s="51"/>
      <c r="Y691" s="52">
        <v>900</v>
      </c>
      <c r="AD691" s="51">
        <v>2.7</v>
      </c>
      <c r="AE691" s="52">
        <v>909</v>
      </c>
      <c r="AJ691" s="51">
        <v>10.15</v>
      </c>
      <c r="AK691" s="51">
        <v>59.23</v>
      </c>
      <c r="AL691" s="51">
        <v>12.95</v>
      </c>
      <c r="AM691" s="51">
        <v>1.07</v>
      </c>
      <c r="AN691" s="51">
        <v>9.6199999999999992</v>
      </c>
      <c r="AO691" s="51"/>
      <c r="AQ691" s="51"/>
      <c r="AR691" s="51">
        <v>43.83</v>
      </c>
      <c r="AS691" s="51">
        <v>37.9</v>
      </c>
      <c r="AT691" s="51">
        <v>6.59</v>
      </c>
      <c r="AU691" s="51">
        <v>1.49</v>
      </c>
      <c r="AV691" s="51">
        <v>2.17</v>
      </c>
      <c r="AW691" s="51">
        <v>34</v>
      </c>
      <c r="BK691" s="52"/>
      <c r="BL691" s="52"/>
      <c r="BM691" s="52"/>
      <c r="BN691" s="52"/>
      <c r="BO691" s="52"/>
      <c r="BP691" s="51"/>
      <c r="BQ691" s="52"/>
      <c r="BX691" s="51"/>
      <c r="BY691" s="51"/>
      <c r="BZ691" s="52">
        <v>1970</v>
      </c>
      <c r="CA691" s="52">
        <v>44</v>
      </c>
    </row>
    <row r="692" spans="1:79">
      <c r="A692" s="51">
        <v>757</v>
      </c>
      <c r="B692" s="52" t="s">
        <v>596</v>
      </c>
      <c r="C692" s="52">
        <v>59.67</v>
      </c>
      <c r="D692" s="52">
        <v>23.59</v>
      </c>
      <c r="E692" s="52">
        <v>4.1100000000000003</v>
      </c>
      <c r="F692" s="52">
        <v>2.5</v>
      </c>
      <c r="G692" s="52">
        <v>3.47</v>
      </c>
      <c r="H692" s="52"/>
      <c r="I692">
        <v>42.5</v>
      </c>
      <c r="J692" s="52">
        <v>306</v>
      </c>
      <c r="K692" s="52">
        <v>165</v>
      </c>
      <c r="L692" s="66">
        <f t="shared" si="11"/>
        <v>0.53474202748249933</v>
      </c>
      <c r="M692" s="51"/>
      <c r="N692" s="51"/>
      <c r="Y692" s="52">
        <v>900</v>
      </c>
      <c r="AD692" s="51">
        <v>2.7</v>
      </c>
      <c r="AE692" s="52">
        <v>909</v>
      </c>
      <c r="AJ692" s="51">
        <v>10.15</v>
      </c>
      <c r="AK692" s="51">
        <v>59.23</v>
      </c>
      <c r="AL692" s="51">
        <v>12.95</v>
      </c>
      <c r="AM692" s="51">
        <v>1.07</v>
      </c>
      <c r="AN692" s="51">
        <v>9.6199999999999992</v>
      </c>
      <c r="AO692" s="51"/>
      <c r="AQ692" s="51"/>
      <c r="AR692" s="51">
        <v>43.83</v>
      </c>
      <c r="AS692" s="51">
        <v>37.9</v>
      </c>
      <c r="AT692" s="51">
        <v>6.59</v>
      </c>
      <c r="AU692" s="51">
        <v>1.49</v>
      </c>
      <c r="AV692" s="51">
        <v>2.17</v>
      </c>
      <c r="AW692" s="51">
        <v>51</v>
      </c>
      <c r="BK692" s="52"/>
      <c r="BL692" s="52"/>
      <c r="BM692" s="52"/>
      <c r="BN692" s="52"/>
      <c r="BO692" s="52"/>
      <c r="BP692" s="51"/>
      <c r="BQ692" s="52"/>
      <c r="BX692" s="51"/>
      <c r="BY692" s="51"/>
      <c r="BZ692" s="52">
        <v>1891</v>
      </c>
      <c r="CA692" s="52">
        <v>46</v>
      </c>
    </row>
    <row r="693" spans="1:79">
      <c r="A693" s="51">
        <v>757</v>
      </c>
      <c r="B693" s="52" t="s">
        <v>597</v>
      </c>
      <c r="C693" s="52">
        <v>59.67</v>
      </c>
      <c r="D693" s="52">
        <v>23.59</v>
      </c>
      <c r="E693" s="52">
        <v>4.1100000000000003</v>
      </c>
      <c r="F693" s="52">
        <v>2.5</v>
      </c>
      <c r="G693" s="52">
        <v>3.47</v>
      </c>
      <c r="H693" s="52"/>
      <c r="I693">
        <v>42.5</v>
      </c>
      <c r="J693" s="52">
        <v>276</v>
      </c>
      <c r="K693" s="52">
        <v>165</v>
      </c>
      <c r="L693" s="66">
        <f t="shared" si="11"/>
        <v>0.58400877782890304</v>
      </c>
      <c r="M693" s="51"/>
      <c r="N693" s="51"/>
      <c r="Y693" s="52">
        <v>900</v>
      </c>
      <c r="AD693" s="51">
        <v>2.7</v>
      </c>
      <c r="AE693" s="52">
        <v>909</v>
      </c>
      <c r="AJ693" s="27">
        <v>1.44</v>
      </c>
      <c r="AK693" s="27">
        <v>62.75</v>
      </c>
      <c r="AL693" s="27">
        <v>20.97</v>
      </c>
      <c r="AM693" s="27">
        <v>0.62</v>
      </c>
      <c r="AN693" s="27">
        <v>6.87</v>
      </c>
      <c r="AO693" s="27"/>
      <c r="AQ693" s="27"/>
      <c r="AR693" s="27">
        <v>48.59</v>
      </c>
      <c r="AS693" s="27">
        <v>32.590000000000003</v>
      </c>
      <c r="AT693" s="27">
        <v>8.4</v>
      </c>
      <c r="AU693" s="27">
        <v>5.91</v>
      </c>
      <c r="AV693" s="27">
        <v>0.77</v>
      </c>
      <c r="AW693" s="27"/>
      <c r="BK693" s="30"/>
      <c r="BL693" s="30"/>
      <c r="BM693" s="30"/>
      <c r="BN693" s="30"/>
      <c r="BO693" s="30"/>
      <c r="BP693" s="27"/>
      <c r="BQ693" s="30"/>
      <c r="BX693" s="27"/>
      <c r="BY693" s="27"/>
      <c r="BZ693" s="30"/>
      <c r="CA693" s="30"/>
    </row>
    <row r="694" spans="1:79">
      <c r="A694" s="27">
        <v>759</v>
      </c>
      <c r="B694" s="30"/>
      <c r="C694" s="30">
        <v>65.59</v>
      </c>
      <c r="D694" s="30">
        <v>19.59</v>
      </c>
      <c r="E694" s="30">
        <v>3.3</v>
      </c>
      <c r="F694" s="30">
        <v>2.36</v>
      </c>
      <c r="G694" s="30">
        <v>3.59</v>
      </c>
      <c r="H694" s="30"/>
      <c r="I694">
        <v>43.7</v>
      </c>
      <c r="J694" s="30"/>
      <c r="K694" s="30"/>
      <c r="L694" s="30"/>
      <c r="M694" s="27"/>
      <c r="N694" s="27"/>
      <c r="Y694" s="30"/>
      <c r="AD694" s="27"/>
      <c r="AE694" s="30"/>
      <c r="AJ694" s="51"/>
      <c r="AK694" s="51"/>
      <c r="AL694" s="51"/>
      <c r="AM694" s="51"/>
      <c r="AN694" s="51"/>
      <c r="AO694" s="51"/>
      <c r="AQ694" s="51"/>
      <c r="AR694" s="51"/>
      <c r="AS694" s="51"/>
      <c r="AT694" s="51"/>
      <c r="AU694" s="51"/>
      <c r="AV694" s="51"/>
      <c r="AW694" s="51"/>
      <c r="BK694" s="51">
        <v>0.13</v>
      </c>
      <c r="BL694" s="51">
        <v>95.48</v>
      </c>
      <c r="BM694" s="51">
        <v>0.2</v>
      </c>
      <c r="BN694" s="51">
        <v>0.37</v>
      </c>
      <c r="BO694" s="51">
        <v>6.3E-3</v>
      </c>
      <c r="BP694" s="51"/>
      <c r="BQ694" s="51"/>
      <c r="BX694" s="51"/>
      <c r="BY694" s="51"/>
      <c r="BZ694" s="51">
        <v>2292</v>
      </c>
      <c r="CA694" s="51">
        <v>54</v>
      </c>
    </row>
    <row r="695" spans="1:79">
      <c r="A695" s="51">
        <v>764</v>
      </c>
      <c r="B695" s="51" t="s">
        <v>598</v>
      </c>
      <c r="C695" s="51">
        <v>65.13</v>
      </c>
      <c r="D695" s="51">
        <v>22.65</v>
      </c>
      <c r="E695" s="51">
        <v>5.25</v>
      </c>
      <c r="F695" s="51">
        <v>0.06</v>
      </c>
      <c r="G695" s="51">
        <v>3.42</v>
      </c>
      <c r="H695" s="51"/>
      <c r="I695">
        <v>44</v>
      </c>
      <c r="J695" s="51">
        <v>454</v>
      </c>
      <c r="K695" s="51">
        <f>J695*L695</f>
        <v>167.98</v>
      </c>
      <c r="L695" s="51">
        <v>0.37</v>
      </c>
      <c r="M695" s="51"/>
      <c r="N695" s="51">
        <v>0.59</v>
      </c>
      <c r="Y695" s="51">
        <v>1046.5</v>
      </c>
      <c r="AD695" s="51">
        <v>2.5099999999999998</v>
      </c>
      <c r="AE695" s="51">
        <v>625</v>
      </c>
      <c r="BZ695">
        <v>2800</v>
      </c>
      <c r="CA695">
        <v>48</v>
      </c>
    </row>
    <row r="696" spans="1:79">
      <c r="A696">
        <v>766</v>
      </c>
      <c r="B696" t="s">
        <v>599</v>
      </c>
      <c r="C696">
        <v>66.260000000000005</v>
      </c>
      <c r="D696">
        <v>18.75</v>
      </c>
      <c r="E696">
        <v>4.2699999999999996</v>
      </c>
      <c r="F696">
        <v>1.41</v>
      </c>
      <c r="G696">
        <v>4.16</v>
      </c>
      <c r="J696">
        <v>400</v>
      </c>
      <c r="K696">
        <v>180</v>
      </c>
      <c r="L696">
        <v>0.45</v>
      </c>
      <c r="Y696">
        <v>1032</v>
      </c>
      <c r="AE696">
        <v>693</v>
      </c>
      <c r="AJ696" s="51">
        <v>0.7</v>
      </c>
      <c r="AK696" s="51">
        <v>62.4</v>
      </c>
      <c r="AL696" s="51">
        <v>29.42</v>
      </c>
      <c r="AM696" s="51">
        <v>0.6</v>
      </c>
      <c r="AN696" s="51">
        <v>0</v>
      </c>
      <c r="AO696" s="51"/>
      <c r="AQ696" s="51"/>
      <c r="AR696" s="51"/>
      <c r="AS696" s="51"/>
      <c r="AT696" s="51"/>
      <c r="AU696" s="51"/>
      <c r="AV696" s="51"/>
      <c r="AW696" s="51"/>
      <c r="BK696" s="51"/>
      <c r="BL696" s="51"/>
      <c r="BM696" s="51"/>
      <c r="BN696" s="51"/>
      <c r="BO696" s="51"/>
      <c r="BP696" s="51"/>
      <c r="BQ696" s="51"/>
      <c r="BX696" s="51"/>
      <c r="BY696" s="51"/>
      <c r="BZ696" s="51">
        <v>2000</v>
      </c>
      <c r="CA696" s="51">
        <v>59</v>
      </c>
    </row>
    <row r="697" spans="1:79">
      <c r="A697" s="51">
        <v>771</v>
      </c>
      <c r="B697" s="51" t="s">
        <v>600</v>
      </c>
      <c r="C697" s="51">
        <v>60.5</v>
      </c>
      <c r="D697" s="51">
        <v>18.8</v>
      </c>
      <c r="E697" s="51">
        <v>5.2</v>
      </c>
      <c r="F697" s="51">
        <v>2.8</v>
      </c>
      <c r="G697" s="51">
        <v>4.0999999999999996</v>
      </c>
      <c r="H697" s="51"/>
      <c r="J697" s="51">
        <v>450</v>
      </c>
      <c r="K697" s="51">
        <v>153</v>
      </c>
      <c r="L697" s="51">
        <f t="shared" ref="L697:L699" si="12">153/450</f>
        <v>0.34</v>
      </c>
      <c r="M697" s="51"/>
      <c r="N697" s="51"/>
      <c r="Y697" s="51">
        <v>1120</v>
      </c>
      <c r="AD697" s="51">
        <v>2.85</v>
      </c>
      <c r="AE697" s="51">
        <v>764</v>
      </c>
      <c r="AJ697" s="51">
        <v>0.7</v>
      </c>
      <c r="AK697" s="51">
        <v>62.4</v>
      </c>
      <c r="AL697" s="51">
        <v>29.42</v>
      </c>
      <c r="AM697" s="51">
        <v>0.6</v>
      </c>
      <c r="AN697" s="51">
        <v>90</v>
      </c>
      <c r="AO697" s="51"/>
      <c r="AQ697" s="51"/>
      <c r="AR697" s="51"/>
      <c r="AS697" s="51"/>
      <c r="AT697" s="51"/>
      <c r="AU697" s="51"/>
      <c r="AV697" s="51"/>
      <c r="AW697" s="51"/>
      <c r="BK697" s="51"/>
      <c r="BL697" s="51"/>
      <c r="BM697" s="51"/>
      <c r="BN697" s="51"/>
      <c r="BO697" s="51"/>
      <c r="BP697" s="51"/>
      <c r="BQ697" s="51"/>
      <c r="BX697" s="51"/>
      <c r="BY697" s="51"/>
      <c r="BZ697" s="51">
        <v>2000</v>
      </c>
      <c r="CA697" s="51">
        <v>50</v>
      </c>
    </row>
    <row r="698" spans="1:79">
      <c r="A698" s="51">
        <v>771</v>
      </c>
      <c r="B698" s="51" t="s">
        <v>601</v>
      </c>
      <c r="C698" s="51">
        <v>60.5</v>
      </c>
      <c r="D698" s="51">
        <v>18.8</v>
      </c>
      <c r="E698" s="51">
        <v>5.2</v>
      </c>
      <c r="F698" s="51">
        <v>2.8</v>
      </c>
      <c r="G698" s="51">
        <v>4.0999999999999996</v>
      </c>
      <c r="H698" s="51"/>
      <c r="J698" s="51">
        <v>360</v>
      </c>
      <c r="K698" s="51">
        <v>153</v>
      </c>
      <c r="L698" s="51">
        <f t="shared" si="12"/>
        <v>0.34</v>
      </c>
      <c r="M698" s="51"/>
      <c r="N698" s="51"/>
      <c r="Y698" s="51">
        <v>1079</v>
      </c>
      <c r="AD698" s="51">
        <v>2.81</v>
      </c>
      <c r="AE698" s="51">
        <v>747</v>
      </c>
      <c r="AJ698" s="51">
        <v>0.7</v>
      </c>
      <c r="AK698" s="51">
        <v>62.4</v>
      </c>
      <c r="AL698" s="51">
        <v>29.42</v>
      </c>
      <c r="AM698" s="51">
        <v>0.6</v>
      </c>
      <c r="AN698" s="51">
        <v>90</v>
      </c>
      <c r="AO698" s="51"/>
      <c r="AQ698" s="51"/>
      <c r="AR698" s="51"/>
      <c r="AS698" s="51"/>
      <c r="AT698" s="51"/>
      <c r="AU698" s="51"/>
      <c r="AV698" s="51"/>
      <c r="AW698" s="51"/>
      <c r="BK698" s="51"/>
      <c r="BL698" s="51"/>
      <c r="BM698" s="51"/>
      <c r="BN698" s="51"/>
      <c r="BO698" s="51"/>
      <c r="BP698" s="51"/>
      <c r="BQ698" s="51"/>
      <c r="BX698" s="51"/>
      <c r="BY698" s="51"/>
      <c r="BZ698" s="51">
        <v>1800</v>
      </c>
      <c r="CA698" s="51">
        <v>53.7</v>
      </c>
    </row>
    <row r="699" spans="1:79">
      <c r="A699" s="51">
        <v>771</v>
      </c>
      <c r="B699" s="51" t="s">
        <v>602</v>
      </c>
      <c r="C699" s="51">
        <v>60.5</v>
      </c>
      <c r="D699" s="51">
        <v>18.8</v>
      </c>
      <c r="E699" s="51">
        <v>5.2</v>
      </c>
      <c r="F699" s="51">
        <v>2.8</v>
      </c>
      <c r="G699" s="51">
        <v>4.0999999999999996</v>
      </c>
      <c r="H699" s="51"/>
      <c r="J699" s="51">
        <v>360</v>
      </c>
      <c r="K699" s="51">
        <v>153</v>
      </c>
      <c r="L699" s="51">
        <f t="shared" si="12"/>
        <v>0.34</v>
      </c>
      <c r="M699" s="51"/>
      <c r="N699" s="51"/>
      <c r="Y699" s="51">
        <v>1098</v>
      </c>
      <c r="AD699" s="51">
        <v>2.85</v>
      </c>
      <c r="AE699" s="51">
        <v>749</v>
      </c>
      <c r="AJ699" s="5">
        <v>1.17</v>
      </c>
      <c r="AK699" s="5">
        <v>20.399999999999999</v>
      </c>
      <c r="AL699" s="5">
        <v>5.2</v>
      </c>
      <c r="AM699" s="5">
        <v>1.71</v>
      </c>
      <c r="AN699" s="5">
        <v>3.06</v>
      </c>
      <c r="AO699" s="5">
        <v>0</v>
      </c>
      <c r="BK699">
        <v>0.93</v>
      </c>
      <c r="BL699">
        <v>92.31</v>
      </c>
      <c r="BM699">
        <v>1.02</v>
      </c>
      <c r="BN699">
        <v>1.68</v>
      </c>
      <c r="BO699">
        <v>2.21</v>
      </c>
      <c r="BQ699">
        <v>0</v>
      </c>
      <c r="BY699" s="5"/>
      <c r="BZ699" s="5">
        <v>1400</v>
      </c>
      <c r="CA699" s="5">
        <v>62.7</v>
      </c>
    </row>
    <row r="700" spans="1:79">
      <c r="A700">
        <v>772</v>
      </c>
      <c r="B700" s="5" t="s">
        <v>329</v>
      </c>
      <c r="C700" s="5">
        <v>60.82</v>
      </c>
      <c r="D700" s="5">
        <v>20.399999999999999</v>
      </c>
      <c r="E700" s="5">
        <v>5.2</v>
      </c>
      <c r="F700" s="5">
        <v>1.71</v>
      </c>
      <c r="G700" s="5">
        <v>3.06</v>
      </c>
      <c r="H700" s="5"/>
      <c r="I700">
        <v>52.5</v>
      </c>
      <c r="J700" s="5">
        <v>513</v>
      </c>
      <c r="K700" s="5">
        <v>205</v>
      </c>
      <c r="L700">
        <v>0.4</v>
      </c>
      <c r="N700">
        <v>0.3</v>
      </c>
      <c r="Y700" s="5">
        <v>1094</v>
      </c>
      <c r="AJ700" s="5">
        <v>1.17</v>
      </c>
      <c r="AK700" s="5">
        <v>20.399999999999999</v>
      </c>
      <c r="AL700" s="5">
        <v>5.2</v>
      </c>
      <c r="AM700" s="5">
        <v>1.71</v>
      </c>
      <c r="AN700" s="5">
        <v>3.06</v>
      </c>
      <c r="AO700" s="5">
        <v>153</v>
      </c>
      <c r="BK700">
        <v>0.93</v>
      </c>
      <c r="BL700">
        <v>92.31</v>
      </c>
      <c r="BM700">
        <v>1.02</v>
      </c>
      <c r="BN700">
        <v>1.68</v>
      </c>
      <c r="BO700">
        <v>2.21</v>
      </c>
      <c r="BQ700">
        <v>0</v>
      </c>
      <c r="BY700" s="5"/>
      <c r="BZ700" s="5">
        <v>1250</v>
      </c>
      <c r="CA700" s="5">
        <v>52.3</v>
      </c>
    </row>
    <row r="701" spans="1:79">
      <c r="A701">
        <v>772</v>
      </c>
      <c r="B701" s="5" t="s">
        <v>603</v>
      </c>
      <c r="C701" s="5">
        <v>60.82</v>
      </c>
      <c r="D701" s="5">
        <v>20.399999999999999</v>
      </c>
      <c r="E701" s="5">
        <v>5.2</v>
      </c>
      <c r="F701" s="5">
        <v>1.71</v>
      </c>
      <c r="G701" s="5">
        <v>3.06</v>
      </c>
      <c r="H701" s="5"/>
      <c r="I701">
        <v>52.5</v>
      </c>
      <c r="J701" s="5">
        <v>360</v>
      </c>
      <c r="K701" s="5">
        <v>205</v>
      </c>
      <c r="L701">
        <v>0.4</v>
      </c>
      <c r="N701">
        <v>0</v>
      </c>
      <c r="Y701" s="5">
        <v>1094</v>
      </c>
      <c r="AJ701" s="5">
        <v>1.17</v>
      </c>
      <c r="AK701" s="5">
        <v>20.399999999999999</v>
      </c>
      <c r="AL701" s="5">
        <v>5.2</v>
      </c>
      <c r="AM701" s="5">
        <v>1.71</v>
      </c>
      <c r="AN701" s="5">
        <v>3.06</v>
      </c>
      <c r="AO701" s="5">
        <v>0</v>
      </c>
      <c r="BK701">
        <v>0.93</v>
      </c>
      <c r="BL701">
        <v>92.31</v>
      </c>
      <c r="BM701">
        <v>1.02</v>
      </c>
      <c r="BN701">
        <v>1.68</v>
      </c>
      <c r="BO701">
        <v>2.21</v>
      </c>
      <c r="BQ701">
        <v>25</v>
      </c>
      <c r="BY701" s="5"/>
      <c r="BZ701" s="5">
        <v>350</v>
      </c>
      <c r="CA701" s="5">
        <v>58.4</v>
      </c>
    </row>
    <row r="702" spans="1:79">
      <c r="A702">
        <v>772</v>
      </c>
      <c r="B702" s="5" t="s">
        <v>522</v>
      </c>
      <c r="C702" s="5">
        <v>60.82</v>
      </c>
      <c r="D702" s="5">
        <v>20.399999999999999</v>
      </c>
      <c r="E702" s="5">
        <v>5.2</v>
      </c>
      <c r="F702" s="5">
        <v>1.71</v>
      </c>
      <c r="G702" s="5">
        <v>3.06</v>
      </c>
      <c r="H702" s="5"/>
      <c r="I702">
        <v>52.5</v>
      </c>
      <c r="J702" s="5">
        <v>488</v>
      </c>
      <c r="K702" s="5">
        <v>205</v>
      </c>
      <c r="L702">
        <v>0.4</v>
      </c>
      <c r="N702">
        <v>0.375</v>
      </c>
      <c r="Y702" s="5">
        <v>1094</v>
      </c>
      <c r="AJ702" s="51">
        <v>4.4000000000000004</v>
      </c>
      <c r="AK702" s="51">
        <v>52.8</v>
      </c>
      <c r="AL702" s="51">
        <v>34.299999999999997</v>
      </c>
      <c r="AM702" s="51">
        <v>1.1000000000000001</v>
      </c>
      <c r="AN702" s="51">
        <v>3.6</v>
      </c>
      <c r="AO702" s="52">
        <v>0</v>
      </c>
      <c r="AQ702" s="51"/>
      <c r="AR702" s="51"/>
      <c r="AS702" s="51"/>
      <c r="AT702" s="51"/>
      <c r="AU702" s="51"/>
      <c r="AV702" s="51"/>
      <c r="AW702" s="51"/>
      <c r="BK702" s="51"/>
      <c r="BL702" s="51"/>
      <c r="BM702" s="51"/>
      <c r="BN702" s="51"/>
      <c r="BO702" s="51"/>
      <c r="BP702" s="51"/>
      <c r="BQ702" s="51"/>
      <c r="BX702" s="51">
        <v>6.39</v>
      </c>
      <c r="BY702" s="52"/>
      <c r="BZ702" s="52"/>
      <c r="CA702" s="52"/>
    </row>
    <row r="703" spans="1:79">
      <c r="A703" s="51">
        <v>773</v>
      </c>
      <c r="B703" s="52" t="s">
        <v>145</v>
      </c>
      <c r="C703" s="52">
        <v>64.150000000000006</v>
      </c>
      <c r="D703" s="52">
        <v>19.920000000000002</v>
      </c>
      <c r="E703" s="52">
        <v>6.44</v>
      </c>
      <c r="F703" s="52">
        <v>1.84</v>
      </c>
      <c r="G703" s="52">
        <v>2.09</v>
      </c>
      <c r="H703" s="52"/>
      <c r="J703" s="52">
        <v>370</v>
      </c>
      <c r="K703" s="52">
        <v>148</v>
      </c>
      <c r="L703" s="51">
        <v>0.4</v>
      </c>
      <c r="M703" s="51"/>
      <c r="N703" s="51">
        <v>0.37</v>
      </c>
      <c r="Y703" s="52">
        <v>1135</v>
      </c>
      <c r="AD703" s="51"/>
      <c r="AE703" s="51">
        <v>695</v>
      </c>
      <c r="AJ703" s="51">
        <v>4.4000000000000004</v>
      </c>
      <c r="AK703" s="51">
        <v>52.8</v>
      </c>
      <c r="AL703" s="51">
        <v>34.299999999999997</v>
      </c>
      <c r="AM703" s="51">
        <v>1.1000000000000001</v>
      </c>
      <c r="AN703" s="51">
        <v>3.6</v>
      </c>
      <c r="AO703" s="52">
        <v>74</v>
      </c>
      <c r="AQ703" s="51"/>
      <c r="AR703" s="51"/>
      <c r="AS703" s="51"/>
      <c r="AT703" s="51"/>
      <c r="AU703" s="51"/>
      <c r="AV703" s="51"/>
      <c r="AW703" s="51"/>
      <c r="BK703" s="51"/>
      <c r="BL703" s="51"/>
      <c r="BM703" s="51"/>
      <c r="BN703" s="51"/>
      <c r="BO703" s="51"/>
      <c r="BP703" s="51"/>
      <c r="BQ703" s="51"/>
      <c r="BX703" s="51">
        <v>3.34</v>
      </c>
      <c r="BY703" s="52"/>
      <c r="BZ703" s="52"/>
      <c r="CA703" s="52"/>
    </row>
    <row r="704" spans="1:79">
      <c r="A704" s="51">
        <v>773</v>
      </c>
      <c r="B704" s="52" t="s">
        <v>604</v>
      </c>
      <c r="C704" s="52">
        <v>64.150000000000006</v>
      </c>
      <c r="D704" s="52">
        <v>19.920000000000002</v>
      </c>
      <c r="E704" s="52">
        <v>6.44</v>
      </c>
      <c r="F704" s="52">
        <v>1.84</v>
      </c>
      <c r="G704" s="52">
        <v>2.09</v>
      </c>
      <c r="H704" s="52"/>
      <c r="J704" s="52">
        <v>296</v>
      </c>
      <c r="K704" s="52">
        <v>148</v>
      </c>
      <c r="L704" s="51">
        <v>0.4</v>
      </c>
      <c r="M704" s="51"/>
      <c r="N704" s="51">
        <v>0.37</v>
      </c>
      <c r="Y704" s="52">
        <v>1135</v>
      </c>
      <c r="AD704" s="51"/>
      <c r="AE704" s="51">
        <v>695</v>
      </c>
      <c r="AJ704" s="5">
        <v>9.92</v>
      </c>
      <c r="AK704" s="5">
        <v>43.12</v>
      </c>
      <c r="AL704" s="5">
        <v>30.49</v>
      </c>
      <c r="AM704" s="5">
        <v>1.23</v>
      </c>
      <c r="AN704" s="5">
        <v>7.4</v>
      </c>
      <c r="AO704" s="5">
        <v>0</v>
      </c>
      <c r="AR704">
        <v>41.22</v>
      </c>
      <c r="AS704">
        <v>30.3</v>
      </c>
      <c r="AT704">
        <v>13.46</v>
      </c>
      <c r="AU704">
        <v>6.49</v>
      </c>
      <c r="AV704">
        <v>1.17</v>
      </c>
      <c r="AW704">
        <v>0</v>
      </c>
      <c r="BK704">
        <v>0.21</v>
      </c>
      <c r="BL704">
        <v>96.08</v>
      </c>
      <c r="BM704">
        <v>0.84</v>
      </c>
      <c r="BN704">
        <v>0.08</v>
      </c>
      <c r="BO704">
        <v>0.09</v>
      </c>
      <c r="BQ704">
        <v>0</v>
      </c>
      <c r="BX704">
        <v>6</v>
      </c>
      <c r="BY704" s="5"/>
      <c r="BZ704" s="5">
        <v>2600</v>
      </c>
      <c r="CA704" s="5">
        <v>59</v>
      </c>
    </row>
    <row r="705" spans="1:81">
      <c r="A705">
        <v>774</v>
      </c>
      <c r="B705" s="5" t="s">
        <v>605</v>
      </c>
      <c r="C705" s="5">
        <v>64.08</v>
      </c>
      <c r="D705" s="5">
        <v>20.51</v>
      </c>
      <c r="E705" s="5">
        <v>4.26</v>
      </c>
      <c r="F705" s="5">
        <v>1.36</v>
      </c>
      <c r="G705" s="5">
        <v>2.83</v>
      </c>
      <c r="H705" s="5"/>
      <c r="J705">
        <v>450</v>
      </c>
      <c r="K705" s="5">
        <v>157.5</v>
      </c>
      <c r="L705" s="5">
        <v>0.35</v>
      </c>
      <c r="Y705" s="5">
        <v>1076</v>
      </c>
      <c r="AD705">
        <v>2.5</v>
      </c>
      <c r="AE705">
        <v>717</v>
      </c>
      <c r="AJ705" s="5">
        <v>9.92</v>
      </c>
      <c r="AK705" s="5">
        <v>43.12</v>
      </c>
      <c r="AL705" s="5">
        <v>30.49</v>
      </c>
      <c r="AM705" s="5">
        <v>1.23</v>
      </c>
      <c r="AN705" s="5">
        <v>7.4</v>
      </c>
      <c r="AO705" s="5">
        <v>0</v>
      </c>
      <c r="AR705">
        <v>41.22</v>
      </c>
      <c r="AS705">
        <v>30.3</v>
      </c>
      <c r="AT705">
        <v>13.46</v>
      </c>
      <c r="AU705">
        <v>6.49</v>
      </c>
      <c r="AV705">
        <v>1.17</v>
      </c>
      <c r="AW705">
        <v>0</v>
      </c>
      <c r="BK705">
        <v>0.21</v>
      </c>
      <c r="BL705">
        <v>96.08</v>
      </c>
      <c r="BM705">
        <v>0.84</v>
      </c>
      <c r="BN705">
        <v>0.08</v>
      </c>
      <c r="BO705">
        <v>0.09</v>
      </c>
      <c r="BQ705">
        <v>22.5</v>
      </c>
      <c r="BX705">
        <v>3</v>
      </c>
      <c r="BY705" s="5"/>
      <c r="BZ705" s="5">
        <v>480</v>
      </c>
      <c r="CA705" s="5">
        <v>64</v>
      </c>
    </row>
    <row r="706" spans="1:81">
      <c r="A706">
        <v>774</v>
      </c>
      <c r="B706" s="5" t="s">
        <v>606</v>
      </c>
      <c r="C706" s="5">
        <v>64.08</v>
      </c>
      <c r="D706" s="5">
        <v>20.51</v>
      </c>
      <c r="E706" s="5">
        <v>4.26</v>
      </c>
      <c r="F706" s="5">
        <v>1.36</v>
      </c>
      <c r="G706" s="5">
        <v>2.83</v>
      </c>
      <c r="H706" s="5"/>
      <c r="J706">
        <v>427.5</v>
      </c>
      <c r="K706" s="5">
        <v>157.5</v>
      </c>
      <c r="L706" s="5">
        <v>0.35</v>
      </c>
      <c r="Y706" s="5">
        <v>1076</v>
      </c>
      <c r="AD706">
        <v>2.5</v>
      </c>
      <c r="AE706">
        <v>717</v>
      </c>
      <c r="AJ706" s="5">
        <v>9.92</v>
      </c>
      <c r="AK706" s="5">
        <v>43.12</v>
      </c>
      <c r="AL706" s="5">
        <v>30.49</v>
      </c>
      <c r="AM706" s="5">
        <v>1.23</v>
      </c>
      <c r="AN706" s="5">
        <v>7.4</v>
      </c>
      <c r="AO706" s="5">
        <v>67.5</v>
      </c>
      <c r="AR706">
        <v>41.22</v>
      </c>
      <c r="AS706">
        <v>30.3</v>
      </c>
      <c r="AT706">
        <v>13.46</v>
      </c>
      <c r="AU706">
        <v>6.49</v>
      </c>
      <c r="AV706">
        <v>1.17</v>
      </c>
      <c r="AW706">
        <v>0</v>
      </c>
      <c r="BK706">
        <v>0.21</v>
      </c>
      <c r="BL706">
        <v>96.08</v>
      </c>
      <c r="BM706">
        <v>0.84</v>
      </c>
      <c r="BN706">
        <v>0.08</v>
      </c>
      <c r="BO706">
        <v>0.09</v>
      </c>
      <c r="BQ706">
        <v>0</v>
      </c>
      <c r="BX706">
        <v>4</v>
      </c>
      <c r="BY706" s="5"/>
      <c r="BZ706" s="5">
        <v>1600</v>
      </c>
      <c r="CA706" s="5">
        <v>55</v>
      </c>
    </row>
    <row r="707" spans="1:81">
      <c r="A707">
        <v>774</v>
      </c>
      <c r="B707" s="5" t="s">
        <v>607</v>
      </c>
      <c r="C707" s="5">
        <v>64.08</v>
      </c>
      <c r="D707" s="5">
        <v>20.51</v>
      </c>
      <c r="E707" s="5">
        <v>4.26</v>
      </c>
      <c r="F707" s="5">
        <v>1.36</v>
      </c>
      <c r="G707" s="5">
        <v>2.83</v>
      </c>
      <c r="H707" s="5"/>
      <c r="J707">
        <v>382.5</v>
      </c>
      <c r="K707" s="5">
        <v>157.5</v>
      </c>
      <c r="L707" s="5">
        <v>0.35</v>
      </c>
      <c r="Y707" s="5">
        <v>1076</v>
      </c>
      <c r="AD707">
        <v>2.5</v>
      </c>
      <c r="AE707">
        <v>717</v>
      </c>
      <c r="AJ707" s="5">
        <v>9.92</v>
      </c>
      <c r="AK707" s="5">
        <v>43.12</v>
      </c>
      <c r="AL707" s="5">
        <v>30.49</v>
      </c>
      <c r="AM707" s="5">
        <v>1.23</v>
      </c>
      <c r="AN707" s="5">
        <v>7.4</v>
      </c>
      <c r="AO707" s="5">
        <v>0</v>
      </c>
      <c r="AR707">
        <v>41.22</v>
      </c>
      <c r="AS707">
        <v>30.3</v>
      </c>
      <c r="AT707">
        <v>13.46</v>
      </c>
      <c r="AU707">
        <v>6.49</v>
      </c>
      <c r="AV707">
        <v>1.17</v>
      </c>
      <c r="AW707">
        <v>112.5</v>
      </c>
      <c r="BK707">
        <v>0.21</v>
      </c>
      <c r="BL707">
        <v>96.08</v>
      </c>
      <c r="BM707">
        <v>0.84</v>
      </c>
      <c r="BN707">
        <v>0.08</v>
      </c>
      <c r="BO707">
        <v>0.09</v>
      </c>
      <c r="BQ707">
        <v>0</v>
      </c>
      <c r="BX707">
        <v>5</v>
      </c>
      <c r="BY707" s="5"/>
      <c r="BZ707" s="5">
        <v>1000</v>
      </c>
      <c r="CA707" s="5">
        <v>62</v>
      </c>
    </row>
    <row r="708" spans="1:81">
      <c r="A708">
        <v>774</v>
      </c>
      <c r="B708" s="5" t="s">
        <v>608</v>
      </c>
      <c r="C708" s="5">
        <v>64.08</v>
      </c>
      <c r="D708" s="5">
        <v>20.51</v>
      </c>
      <c r="E708" s="5">
        <v>4.26</v>
      </c>
      <c r="F708" s="5">
        <v>1.36</v>
      </c>
      <c r="G708" s="5">
        <v>2.83</v>
      </c>
      <c r="H708" s="5"/>
      <c r="J708">
        <v>337.5</v>
      </c>
      <c r="K708" s="5">
        <v>157.5</v>
      </c>
      <c r="L708" s="5">
        <v>0.35</v>
      </c>
      <c r="Y708" s="5">
        <v>1076</v>
      </c>
      <c r="AD708">
        <v>2.5</v>
      </c>
      <c r="AE708">
        <v>717</v>
      </c>
      <c r="AJ708" s="5">
        <v>9.92</v>
      </c>
      <c r="AK708" s="5">
        <v>43.12</v>
      </c>
      <c r="AL708" s="5">
        <v>30.49</v>
      </c>
      <c r="AM708" s="5">
        <v>1.23</v>
      </c>
      <c r="AN708" s="5">
        <v>7.4</v>
      </c>
      <c r="AO708" s="5">
        <v>112.5</v>
      </c>
      <c r="AR708">
        <v>41.22</v>
      </c>
      <c r="AS708">
        <v>30.3</v>
      </c>
      <c r="AT708">
        <v>13.46</v>
      </c>
      <c r="AU708">
        <v>6.49</v>
      </c>
      <c r="AV708">
        <v>1.17</v>
      </c>
      <c r="AW708">
        <v>0</v>
      </c>
      <c r="BK708">
        <v>0.21</v>
      </c>
      <c r="BL708">
        <v>96.08</v>
      </c>
      <c r="BM708">
        <v>0.84</v>
      </c>
      <c r="BN708">
        <v>0.08</v>
      </c>
      <c r="BO708">
        <v>0.09</v>
      </c>
      <c r="BQ708">
        <v>0</v>
      </c>
      <c r="BX708">
        <v>4</v>
      </c>
      <c r="BY708" s="5"/>
      <c r="BZ708" s="5">
        <v>2300</v>
      </c>
      <c r="CA708" s="5">
        <v>52</v>
      </c>
    </row>
    <row r="709" spans="1:81">
      <c r="A709">
        <v>774</v>
      </c>
      <c r="B709" s="5" t="s">
        <v>609</v>
      </c>
      <c r="C709" s="5">
        <v>64.08</v>
      </c>
      <c r="D709" s="5">
        <v>20.51</v>
      </c>
      <c r="E709" s="5">
        <v>4.26</v>
      </c>
      <c r="F709" s="5">
        <v>1.36</v>
      </c>
      <c r="G709" s="5">
        <v>2.83</v>
      </c>
      <c r="H709" s="5"/>
      <c r="J709">
        <v>337.5</v>
      </c>
      <c r="K709" s="5">
        <v>157.5</v>
      </c>
      <c r="L709" s="5">
        <v>0.35</v>
      </c>
      <c r="Y709" s="5">
        <v>1076</v>
      </c>
      <c r="AD709">
        <v>2.5</v>
      </c>
      <c r="AE709">
        <v>717</v>
      </c>
      <c r="AJ709" s="5">
        <v>9.92</v>
      </c>
      <c r="AK709" s="5">
        <v>43.12</v>
      </c>
      <c r="AL709" s="5">
        <v>30.49</v>
      </c>
      <c r="AM709" s="5">
        <v>1.23</v>
      </c>
      <c r="AN709" s="5">
        <v>7.4</v>
      </c>
      <c r="AO709" s="5">
        <v>0</v>
      </c>
      <c r="AR709">
        <v>41.22</v>
      </c>
      <c r="AS709">
        <v>30.3</v>
      </c>
      <c r="AT709">
        <v>13.46</v>
      </c>
      <c r="AU709">
        <v>6.49</v>
      </c>
      <c r="AV709">
        <v>1.17</v>
      </c>
      <c r="AW709">
        <v>0</v>
      </c>
      <c r="BK709">
        <v>0.21</v>
      </c>
      <c r="BL709">
        <v>96.08</v>
      </c>
      <c r="BM709">
        <v>0.84</v>
      </c>
      <c r="BN709">
        <v>0.08</v>
      </c>
      <c r="BO709">
        <v>0.09</v>
      </c>
      <c r="BQ709">
        <v>0</v>
      </c>
      <c r="BX709">
        <v>7</v>
      </c>
      <c r="BY709" s="5"/>
      <c r="BZ709" s="5">
        <v>3600</v>
      </c>
      <c r="CA709" s="5">
        <v>55</v>
      </c>
    </row>
    <row r="710" spans="1:81">
      <c r="A710">
        <v>774</v>
      </c>
      <c r="B710" s="5" t="s">
        <v>610</v>
      </c>
      <c r="C710" s="5">
        <v>64.08</v>
      </c>
      <c r="D710" s="5">
        <v>20.51</v>
      </c>
      <c r="E710" s="5">
        <v>4.26</v>
      </c>
      <c r="F710" s="5">
        <v>1.36</v>
      </c>
      <c r="G710" s="5">
        <v>2.83</v>
      </c>
      <c r="H710" s="5"/>
      <c r="J710">
        <v>410</v>
      </c>
      <c r="K710" s="5">
        <v>164</v>
      </c>
      <c r="L710">
        <v>0.4</v>
      </c>
      <c r="Y710" s="5">
        <v>1081</v>
      </c>
      <c r="AD710">
        <v>2.5</v>
      </c>
      <c r="AE710">
        <v>721</v>
      </c>
      <c r="AJ710" s="5">
        <v>9.92</v>
      </c>
      <c r="AK710" s="5">
        <v>43.12</v>
      </c>
      <c r="AL710" s="5">
        <v>30.49</v>
      </c>
      <c r="AM710" s="5">
        <v>1.23</v>
      </c>
      <c r="AN710" s="5">
        <v>7.4</v>
      </c>
      <c r="AO710" s="5">
        <v>0</v>
      </c>
      <c r="AR710">
        <v>41.22</v>
      </c>
      <c r="AS710">
        <v>30.3</v>
      </c>
      <c r="AT710">
        <v>13.46</v>
      </c>
      <c r="AU710">
        <v>6.49</v>
      </c>
      <c r="AV710">
        <v>1.17</v>
      </c>
      <c r="AW710">
        <v>0</v>
      </c>
      <c r="BK710">
        <v>0.21</v>
      </c>
      <c r="BL710">
        <v>96.08</v>
      </c>
      <c r="BM710">
        <v>0.84</v>
      </c>
      <c r="BN710">
        <v>0.08</v>
      </c>
      <c r="BO710">
        <v>0.09</v>
      </c>
      <c r="BQ710">
        <v>0</v>
      </c>
      <c r="BX710">
        <v>13</v>
      </c>
      <c r="BY710" s="5"/>
      <c r="BZ710" s="5">
        <v>3700</v>
      </c>
      <c r="CA710" s="5">
        <v>48</v>
      </c>
    </row>
    <row r="711" spans="1:81">
      <c r="A711">
        <v>774</v>
      </c>
      <c r="B711" s="5" t="s">
        <v>611</v>
      </c>
      <c r="C711" s="5">
        <v>64.08</v>
      </c>
      <c r="D711" s="5">
        <v>20.51</v>
      </c>
      <c r="E711" s="5">
        <v>4.26</v>
      </c>
      <c r="F711" s="5">
        <v>1.36</v>
      </c>
      <c r="G711" s="5">
        <v>2.83</v>
      </c>
      <c r="H711" s="5"/>
      <c r="J711">
        <v>370</v>
      </c>
      <c r="K711" s="5">
        <v>166.5</v>
      </c>
      <c r="L711">
        <v>0.45</v>
      </c>
      <c r="Y711" s="5">
        <v>1069</v>
      </c>
      <c r="AD711">
        <v>2.5</v>
      </c>
      <c r="AE711">
        <v>774</v>
      </c>
      <c r="AJ711" s="5">
        <v>9.92</v>
      </c>
      <c r="AK711" s="5">
        <v>43.12</v>
      </c>
      <c r="AL711" s="5">
        <v>30.49</v>
      </c>
      <c r="AM711" s="5">
        <v>1.23</v>
      </c>
      <c r="AN711" s="5">
        <v>7.4</v>
      </c>
      <c r="AO711" s="5">
        <v>0</v>
      </c>
      <c r="AR711">
        <v>41.22</v>
      </c>
      <c r="AS711">
        <v>30.3</v>
      </c>
      <c r="AT711">
        <v>13.46</v>
      </c>
      <c r="AU711">
        <v>6.49</v>
      </c>
      <c r="AV711">
        <v>1.17</v>
      </c>
      <c r="AW711">
        <v>0</v>
      </c>
      <c r="BK711">
        <v>0.21</v>
      </c>
      <c r="BL711">
        <v>96.08</v>
      </c>
      <c r="BM711">
        <v>0.84</v>
      </c>
      <c r="BN711">
        <v>0.08</v>
      </c>
      <c r="BO711">
        <v>0.09</v>
      </c>
      <c r="BQ711">
        <v>18.5</v>
      </c>
      <c r="BX711">
        <v>8</v>
      </c>
      <c r="BY711" s="5"/>
      <c r="BZ711" s="5">
        <v>1300</v>
      </c>
      <c r="CA711" s="5">
        <v>51</v>
      </c>
    </row>
    <row r="712" spans="1:81">
      <c r="A712">
        <v>774</v>
      </c>
      <c r="B712" s="5" t="s">
        <v>612</v>
      </c>
      <c r="C712" s="5">
        <v>64.08</v>
      </c>
      <c r="D712" s="5">
        <v>20.51</v>
      </c>
      <c r="E712" s="5">
        <v>4.26</v>
      </c>
      <c r="F712" s="5">
        <v>1.36</v>
      </c>
      <c r="G712" s="5">
        <v>2.83</v>
      </c>
      <c r="H712" s="5"/>
      <c r="J712">
        <v>351.5</v>
      </c>
      <c r="K712" s="5">
        <v>166.5</v>
      </c>
      <c r="L712">
        <v>0.45</v>
      </c>
      <c r="Y712" s="5">
        <v>1069</v>
      </c>
      <c r="AD712">
        <v>2.5</v>
      </c>
      <c r="AE712">
        <v>774</v>
      </c>
      <c r="AJ712" s="5">
        <v>9.92</v>
      </c>
      <c r="AK712" s="5">
        <v>43.12</v>
      </c>
      <c r="AL712" s="5">
        <v>30.49</v>
      </c>
      <c r="AM712" s="5">
        <v>1.23</v>
      </c>
      <c r="AN712" s="5">
        <v>7.4</v>
      </c>
      <c r="AO712" s="5">
        <v>55.5</v>
      </c>
      <c r="AR712">
        <v>41.22</v>
      </c>
      <c r="AS712">
        <v>30.3</v>
      </c>
      <c r="AT712">
        <v>13.46</v>
      </c>
      <c r="AU712">
        <v>6.49</v>
      </c>
      <c r="AV712">
        <v>1.17</v>
      </c>
      <c r="AW712">
        <v>0</v>
      </c>
      <c r="BK712">
        <v>0.21</v>
      </c>
      <c r="BL712">
        <v>96.08</v>
      </c>
      <c r="BM712">
        <v>0.84</v>
      </c>
      <c r="BN712">
        <v>0.08</v>
      </c>
      <c r="BO712">
        <v>0.09</v>
      </c>
      <c r="BQ712">
        <v>0</v>
      </c>
      <c r="BX712">
        <v>8</v>
      </c>
      <c r="BY712" s="5"/>
      <c r="BZ712" s="5">
        <v>2400</v>
      </c>
      <c r="CA712" s="5">
        <v>47</v>
      </c>
    </row>
    <row r="713" spans="1:81">
      <c r="A713">
        <v>774</v>
      </c>
      <c r="B713" s="5" t="s">
        <v>613</v>
      </c>
      <c r="C713" s="5">
        <v>64.08</v>
      </c>
      <c r="D713" s="5">
        <v>20.51</v>
      </c>
      <c r="E713" s="5">
        <v>4.26</v>
      </c>
      <c r="F713" s="5">
        <v>1.36</v>
      </c>
      <c r="G713" s="5">
        <v>2.83</v>
      </c>
      <c r="H713" s="5"/>
      <c r="J713">
        <v>314.5</v>
      </c>
      <c r="K713" s="5">
        <v>166.5</v>
      </c>
      <c r="L713">
        <v>0.45</v>
      </c>
      <c r="Y713" s="5">
        <v>1069</v>
      </c>
      <c r="AD713">
        <v>2.5</v>
      </c>
      <c r="AE713">
        <v>774</v>
      </c>
      <c r="AJ713" s="5">
        <v>9.92</v>
      </c>
      <c r="AK713" s="5">
        <v>43.12</v>
      </c>
      <c r="AL713" s="5">
        <v>30.49</v>
      </c>
      <c r="AM713" s="5">
        <v>1.23</v>
      </c>
      <c r="AN713" s="5">
        <v>7.4</v>
      </c>
      <c r="AO713" s="5">
        <v>92.5</v>
      </c>
      <c r="AR713">
        <v>41.22</v>
      </c>
      <c r="AS713">
        <v>30.3</v>
      </c>
      <c r="AT713">
        <v>13.46</v>
      </c>
      <c r="AU713">
        <v>6.49</v>
      </c>
      <c r="AV713">
        <v>1.17</v>
      </c>
      <c r="AW713">
        <v>0</v>
      </c>
      <c r="BK713">
        <v>0.21</v>
      </c>
      <c r="BL713">
        <v>96.08</v>
      </c>
      <c r="BM713">
        <v>0.84</v>
      </c>
      <c r="BN713">
        <v>0.08</v>
      </c>
      <c r="BO713">
        <v>0.09</v>
      </c>
      <c r="BQ713">
        <v>0</v>
      </c>
      <c r="BX713">
        <v>35</v>
      </c>
      <c r="BY713" s="5"/>
      <c r="BZ713" s="5">
        <v>4300</v>
      </c>
      <c r="CA713" s="5">
        <v>37</v>
      </c>
    </row>
    <row r="714" spans="1:81">
      <c r="A714">
        <v>774</v>
      </c>
      <c r="B714" s="5" t="s">
        <v>614</v>
      </c>
      <c r="C714" s="5">
        <v>64.08</v>
      </c>
      <c r="D714" s="5">
        <v>20.51</v>
      </c>
      <c r="E714" s="5">
        <v>4.26</v>
      </c>
      <c r="F714" s="5">
        <v>1.36</v>
      </c>
      <c r="G714" s="5">
        <v>2.83</v>
      </c>
      <c r="H714" s="5"/>
      <c r="J714">
        <v>277.5</v>
      </c>
      <c r="K714" s="5">
        <v>166.5</v>
      </c>
      <c r="L714">
        <v>0.45</v>
      </c>
      <c r="Y714" s="5">
        <v>1070</v>
      </c>
      <c r="AD714">
        <v>2.5</v>
      </c>
      <c r="AE714">
        <v>774</v>
      </c>
      <c r="AJ714" s="5">
        <v>9.92</v>
      </c>
      <c r="AK714" s="5">
        <v>43.12</v>
      </c>
      <c r="AL714" s="5">
        <v>30.49</v>
      </c>
      <c r="AM714" s="5">
        <v>1.23</v>
      </c>
      <c r="AN714" s="5">
        <v>7.4</v>
      </c>
      <c r="AO714" s="5">
        <v>0</v>
      </c>
      <c r="AR714">
        <v>41.22</v>
      </c>
      <c r="AS714">
        <v>30.3</v>
      </c>
      <c r="AT714">
        <v>13.46</v>
      </c>
      <c r="AU714">
        <v>6.49</v>
      </c>
      <c r="AV714">
        <v>1.17</v>
      </c>
      <c r="AW714">
        <v>92.5</v>
      </c>
      <c r="BK714">
        <v>0.21</v>
      </c>
      <c r="BL714">
        <v>96.08</v>
      </c>
      <c r="BM714">
        <v>0.84</v>
      </c>
      <c r="BN714">
        <v>0.08</v>
      </c>
      <c r="BO714">
        <v>0.09</v>
      </c>
      <c r="BQ714">
        <v>0</v>
      </c>
      <c r="BX714">
        <v>7</v>
      </c>
      <c r="BY714" s="5"/>
      <c r="BZ714" s="5">
        <v>2100</v>
      </c>
      <c r="CA714" s="5">
        <v>48</v>
      </c>
    </row>
    <row r="715" spans="1:81">
      <c r="A715">
        <v>774</v>
      </c>
      <c r="B715" s="5" t="s">
        <v>615</v>
      </c>
      <c r="C715" s="5">
        <v>64.08</v>
      </c>
      <c r="D715" s="5">
        <v>20.51</v>
      </c>
      <c r="E715" s="5">
        <v>4.26</v>
      </c>
      <c r="F715" s="5">
        <v>1.36</v>
      </c>
      <c r="G715" s="5">
        <v>2.83</v>
      </c>
      <c r="H715" s="5"/>
      <c r="J715">
        <v>277.5</v>
      </c>
      <c r="K715" s="5">
        <v>166.5</v>
      </c>
      <c r="L715">
        <v>0.45</v>
      </c>
      <c r="Y715" s="5">
        <v>1069</v>
      </c>
      <c r="AD715">
        <v>2.5</v>
      </c>
      <c r="AE715">
        <v>774</v>
      </c>
      <c r="AJ715" s="5">
        <v>9.92</v>
      </c>
      <c r="AK715" s="5">
        <v>43.12</v>
      </c>
      <c r="AL715" s="5">
        <v>30.49</v>
      </c>
      <c r="AM715" s="5">
        <v>1.23</v>
      </c>
      <c r="AN715" s="5">
        <v>7.4</v>
      </c>
      <c r="AO715" s="5">
        <v>0</v>
      </c>
      <c r="AR715">
        <v>41.22</v>
      </c>
      <c r="AS715">
        <v>30.3</v>
      </c>
      <c r="AT715">
        <v>13.46</v>
      </c>
      <c r="AU715">
        <v>6.49</v>
      </c>
      <c r="AV715">
        <v>1.17</v>
      </c>
      <c r="AW715">
        <v>0</v>
      </c>
      <c r="BK715">
        <v>0.21</v>
      </c>
      <c r="BL715">
        <v>96.08</v>
      </c>
      <c r="BM715">
        <v>0.84</v>
      </c>
      <c r="BN715">
        <v>0.08</v>
      </c>
      <c r="BO715">
        <v>0.09</v>
      </c>
      <c r="BQ715">
        <v>0</v>
      </c>
      <c r="BX715">
        <v>23</v>
      </c>
      <c r="BY715" s="5"/>
      <c r="BZ715" s="5">
        <v>5100</v>
      </c>
      <c r="CA715" s="5">
        <v>43</v>
      </c>
    </row>
    <row r="716" spans="1:81">
      <c r="A716">
        <v>774</v>
      </c>
      <c r="B716" s="5" t="s">
        <v>616</v>
      </c>
      <c r="C716" s="5">
        <v>64.08</v>
      </c>
      <c r="D716" s="5">
        <v>20.51</v>
      </c>
      <c r="E716" s="5">
        <v>4.26</v>
      </c>
      <c r="F716" s="5">
        <v>1.36</v>
      </c>
      <c r="G716" s="5">
        <v>2.83</v>
      </c>
      <c r="H716" s="5"/>
      <c r="J716">
        <v>330</v>
      </c>
      <c r="K716" s="5">
        <v>165</v>
      </c>
      <c r="L716">
        <v>0.5</v>
      </c>
      <c r="Y716" s="5">
        <v>1087</v>
      </c>
      <c r="AD716">
        <v>2.5</v>
      </c>
      <c r="AE716">
        <v>788</v>
      </c>
    </row>
    <row r="717" spans="1:81" ht="82.8">
      <c r="A717" s="35">
        <v>1</v>
      </c>
      <c r="B717" s="67"/>
      <c r="C717" s="35">
        <v>59.7</v>
      </c>
      <c r="D717" s="35">
        <v>24.6</v>
      </c>
      <c r="E717" s="35">
        <v>7.3</v>
      </c>
      <c r="F717" s="35">
        <v>3.8</v>
      </c>
      <c r="G717" s="68">
        <v>4</v>
      </c>
      <c r="H717" s="68"/>
      <c r="I717" s="35">
        <v>48.6</v>
      </c>
      <c r="J717" s="35">
        <v>450</v>
      </c>
      <c r="K717" s="35">
        <v>135</v>
      </c>
      <c r="L717" s="37">
        <f t="shared" ref="L717:L720" si="13">K717/J717</f>
        <v>0.3</v>
      </c>
      <c r="M717" s="70">
        <v>0.25</v>
      </c>
      <c r="N717" s="35">
        <v>0.5</v>
      </c>
      <c r="O717" s="37">
        <f t="shared" ref="O717:O720" si="14">(K717/(1-M717))-K717</f>
        <v>45</v>
      </c>
      <c r="Y717" s="35">
        <v>1686.8</v>
      </c>
      <c r="AD717" s="35">
        <v>2.76</v>
      </c>
      <c r="AE717" s="35">
        <v>992.5</v>
      </c>
      <c r="AI717" s="37">
        <v>0.37043257567275001</v>
      </c>
      <c r="BK717" s="35"/>
      <c r="BL717" s="35"/>
      <c r="BM717" s="35"/>
      <c r="BN717" s="35"/>
      <c r="BO717" s="35"/>
      <c r="BP717" s="35"/>
      <c r="BQ717" s="35"/>
      <c r="BX717" s="35">
        <v>0.83</v>
      </c>
      <c r="BY717" s="35"/>
      <c r="BZ717" s="35"/>
      <c r="CA717" s="35">
        <v>57</v>
      </c>
      <c r="CB717" s="41" t="s">
        <v>617</v>
      </c>
      <c r="CC717" s="41" t="s">
        <v>618</v>
      </c>
    </row>
    <row r="718" spans="1:81" ht="15.6">
      <c r="A718" s="35"/>
      <c r="B718" s="67"/>
      <c r="C718" s="35">
        <v>59.7</v>
      </c>
      <c r="D718" s="35">
        <v>24.6</v>
      </c>
      <c r="E718" s="35">
        <v>7.3</v>
      </c>
      <c r="F718" s="35">
        <v>3.8</v>
      </c>
      <c r="G718" s="68">
        <v>4</v>
      </c>
      <c r="H718" s="68"/>
      <c r="I718" s="35">
        <v>48.6</v>
      </c>
      <c r="J718" s="35">
        <v>450</v>
      </c>
      <c r="K718" s="35">
        <v>135</v>
      </c>
      <c r="L718" s="37">
        <f t="shared" si="13"/>
        <v>0.3</v>
      </c>
      <c r="M718" s="70">
        <v>0.25</v>
      </c>
      <c r="N718" s="35">
        <v>0.5</v>
      </c>
      <c r="O718" s="37">
        <f t="shared" si="14"/>
        <v>45</v>
      </c>
      <c r="Y718" s="35">
        <v>1686.8</v>
      </c>
      <c r="AD718" s="35">
        <v>2.76</v>
      </c>
      <c r="AE718" s="35">
        <v>992.5</v>
      </c>
      <c r="AI718" s="37">
        <v>0.37043257567275001</v>
      </c>
      <c r="BK718" s="35"/>
      <c r="BL718" s="35"/>
      <c r="BM718" s="35"/>
      <c r="BN718" s="35"/>
      <c r="BO718" s="35"/>
      <c r="BP718" s="35"/>
      <c r="BQ718" s="35"/>
      <c r="BX718" s="35">
        <v>0.79</v>
      </c>
      <c r="BY718" s="35"/>
      <c r="BZ718" s="35"/>
      <c r="CA718" s="35">
        <v>56</v>
      </c>
      <c r="CB718" s="41"/>
      <c r="CC718" s="41"/>
    </row>
    <row r="719" spans="1:81" ht="15.6">
      <c r="A719" s="35"/>
      <c r="B719" s="67"/>
      <c r="C719" s="35">
        <v>59.7</v>
      </c>
      <c r="D719" s="35">
        <v>24.6</v>
      </c>
      <c r="E719" s="35">
        <v>7.3</v>
      </c>
      <c r="F719" s="35">
        <v>3.8</v>
      </c>
      <c r="G719" s="68">
        <v>4</v>
      </c>
      <c r="H719" s="68"/>
      <c r="I719" s="35">
        <v>48.6</v>
      </c>
      <c r="J719" s="35">
        <v>450</v>
      </c>
      <c r="K719" s="35">
        <v>135</v>
      </c>
      <c r="L719" s="37">
        <f t="shared" si="13"/>
        <v>0.3</v>
      </c>
      <c r="M719" s="70">
        <v>0.25</v>
      </c>
      <c r="N719" s="35">
        <v>0.5</v>
      </c>
      <c r="O719" s="37">
        <f t="shared" si="14"/>
        <v>45</v>
      </c>
      <c r="Y719" s="35">
        <v>1686.8</v>
      </c>
      <c r="AD719" s="35">
        <v>2.76</v>
      </c>
      <c r="AE719" s="35">
        <v>992.5</v>
      </c>
      <c r="AI719" s="37">
        <v>0.37043257567275001</v>
      </c>
      <c r="BK719" s="35"/>
      <c r="BL719" s="35"/>
      <c r="BM719" s="35"/>
      <c r="BN719" s="35"/>
      <c r="BO719" s="35"/>
      <c r="BP719" s="35"/>
      <c r="BQ719" s="35"/>
      <c r="BX719" s="35">
        <v>0.85</v>
      </c>
      <c r="BY719" s="35"/>
      <c r="BZ719" s="35"/>
      <c r="CA719" s="35">
        <v>61</v>
      </c>
      <c r="CB719" s="41"/>
      <c r="CC719" s="41"/>
    </row>
    <row r="720" spans="1:81" ht="15.6">
      <c r="A720" s="35"/>
      <c r="B720" s="67"/>
      <c r="C720" s="35">
        <v>59.7</v>
      </c>
      <c r="D720" s="35">
        <v>24.6</v>
      </c>
      <c r="E720" s="35">
        <v>7.3</v>
      </c>
      <c r="F720" s="35">
        <v>3.8</v>
      </c>
      <c r="G720" s="68">
        <v>4</v>
      </c>
      <c r="H720" s="68"/>
      <c r="I720" s="35">
        <v>48.6</v>
      </c>
      <c r="J720" s="35">
        <v>450</v>
      </c>
      <c r="K720" s="35">
        <v>135</v>
      </c>
      <c r="L720" s="37">
        <f t="shared" si="13"/>
        <v>0.3</v>
      </c>
      <c r="M720" s="70">
        <v>0.25</v>
      </c>
      <c r="N720" s="35">
        <v>0.5</v>
      </c>
      <c r="O720" s="37">
        <f t="shared" si="14"/>
        <v>45</v>
      </c>
      <c r="Y720" s="35">
        <v>1686.8</v>
      </c>
      <c r="AD720" s="35">
        <v>2.76</v>
      </c>
      <c r="AE720" s="35">
        <v>992.5</v>
      </c>
      <c r="AI720" s="37">
        <v>0.37043257567275001</v>
      </c>
      <c r="BK720" s="35"/>
      <c r="BL720" s="35"/>
      <c r="BM720" s="35"/>
      <c r="BN720" s="35"/>
      <c r="BO720" s="35"/>
      <c r="BP720" s="35"/>
      <c r="BQ720" s="35"/>
      <c r="BX720" s="35">
        <v>1.1100000000000001</v>
      </c>
      <c r="BY720" s="35"/>
      <c r="BZ720" s="35"/>
      <c r="CA720" s="35">
        <v>53</v>
      </c>
      <c r="CB720" s="41"/>
      <c r="CC720" s="41"/>
    </row>
    <row r="721" spans="1:81" ht="27.6">
      <c r="A721" s="42">
        <v>2</v>
      </c>
      <c r="B721" s="69" t="s">
        <v>619</v>
      </c>
      <c r="C721" s="42">
        <v>64.67</v>
      </c>
      <c r="D721" s="42">
        <v>21.45</v>
      </c>
      <c r="E721" s="42">
        <v>6.87</v>
      </c>
      <c r="F721" s="42">
        <v>1.1599999999999999</v>
      </c>
      <c r="G721" s="42">
        <v>3.17</v>
      </c>
      <c r="H721" s="42"/>
      <c r="I721" s="32">
        <v>35.630000000000003</v>
      </c>
      <c r="J721" s="42">
        <v>400</v>
      </c>
      <c r="K721" s="42">
        <v>168</v>
      </c>
      <c r="L721" s="36">
        <f t="shared" ref="L721:L727" si="15">K721/J721</f>
        <v>0.42</v>
      </c>
      <c r="M721" s="42"/>
      <c r="N721" s="71">
        <v>1.2E-2</v>
      </c>
      <c r="O721" s="42"/>
      <c r="Y721" s="42">
        <v>760</v>
      </c>
      <c r="AD721" s="42">
        <v>2.19</v>
      </c>
      <c r="AE721" s="42">
        <v>960</v>
      </c>
      <c r="AI721" s="36">
        <v>0.55813953488372103</v>
      </c>
      <c r="AJ721" s="42"/>
      <c r="AK721" s="42"/>
      <c r="AL721" s="42"/>
      <c r="AM721" s="42"/>
      <c r="AN721" s="42"/>
      <c r="AO721" s="42"/>
      <c r="AP721" s="42">
        <v>100</v>
      </c>
      <c r="AQ721" s="42"/>
      <c r="AR721" s="5">
        <v>3.31</v>
      </c>
      <c r="AS721" s="5">
        <v>33.619999999999997</v>
      </c>
      <c r="AT721" s="5">
        <v>3.65</v>
      </c>
      <c r="AU721" s="5">
        <v>1.51</v>
      </c>
      <c r="AV721" s="5">
        <v>55.6</v>
      </c>
      <c r="AW721" s="42">
        <v>0</v>
      </c>
      <c r="BK721" s="42"/>
      <c r="BL721" s="42"/>
      <c r="BM721" s="42"/>
      <c r="BN721" s="42"/>
      <c r="BO721" s="42"/>
      <c r="BP721" s="42"/>
      <c r="BQ721" s="42"/>
      <c r="BX721" s="42"/>
      <c r="BY721" s="42"/>
      <c r="BZ721" s="42">
        <v>1280</v>
      </c>
      <c r="CA721" s="42">
        <v>35.630000000000003</v>
      </c>
      <c r="CB721" s="42" t="s">
        <v>620</v>
      </c>
      <c r="CC721" s="42" t="s">
        <v>621</v>
      </c>
    </row>
    <row r="722" spans="1:81" ht="15.6">
      <c r="A722" s="41"/>
      <c r="B722" s="69" t="s">
        <v>622</v>
      </c>
      <c r="C722" s="42">
        <v>64.67</v>
      </c>
      <c r="D722" s="42">
        <v>21.45</v>
      </c>
      <c r="E722" s="42">
        <v>6.87</v>
      </c>
      <c r="F722" s="42">
        <v>1.1599999999999999</v>
      </c>
      <c r="G722" s="42">
        <v>3.17</v>
      </c>
      <c r="H722" s="42"/>
      <c r="I722" s="32">
        <v>35.630000000000003</v>
      </c>
      <c r="J722" s="42">
        <v>400</v>
      </c>
      <c r="K722" s="42">
        <v>168</v>
      </c>
      <c r="L722" s="36">
        <f t="shared" si="15"/>
        <v>0.42</v>
      </c>
      <c r="N722" s="71">
        <v>1.2E-2</v>
      </c>
      <c r="Y722" s="42">
        <v>760</v>
      </c>
      <c r="AD722" s="42">
        <v>2.19</v>
      </c>
      <c r="AE722" s="41">
        <v>864</v>
      </c>
      <c r="AI722" s="37"/>
      <c r="AJ722" s="41"/>
      <c r="AK722" s="41"/>
      <c r="AL722" s="41"/>
      <c r="AM722" s="41"/>
      <c r="AN722" s="41"/>
      <c r="AO722" s="41"/>
      <c r="AP722" s="42">
        <v>100</v>
      </c>
      <c r="AQ722" s="41"/>
      <c r="AR722" s="5">
        <v>3.31</v>
      </c>
      <c r="AS722" s="5">
        <v>33.619999999999997</v>
      </c>
      <c r="AT722" s="5">
        <v>3.65</v>
      </c>
      <c r="AU722" s="5">
        <v>1.51</v>
      </c>
      <c r="AV722" s="5">
        <v>55.6</v>
      </c>
      <c r="AW722" s="42">
        <v>10</v>
      </c>
      <c r="BK722" s="41"/>
      <c r="BL722" s="41"/>
      <c r="BM722" s="41"/>
      <c r="BN722" s="41"/>
      <c r="BO722" s="41"/>
      <c r="BP722" s="41"/>
      <c r="BQ722" s="41"/>
      <c r="BX722" s="41"/>
      <c r="BY722" s="41"/>
      <c r="BZ722" s="42">
        <v>1050</v>
      </c>
      <c r="CA722" s="42">
        <v>38.119999999999997</v>
      </c>
      <c r="CB722" s="41"/>
      <c r="CC722" s="41"/>
    </row>
    <row r="723" spans="1:81" ht="15.6">
      <c r="A723" s="41"/>
      <c r="B723" s="69" t="s">
        <v>623</v>
      </c>
      <c r="C723" s="42">
        <v>64.67</v>
      </c>
      <c r="D723" s="42">
        <v>21.45</v>
      </c>
      <c r="E723" s="42">
        <v>6.87</v>
      </c>
      <c r="F723" s="42">
        <v>1.1599999999999999</v>
      </c>
      <c r="G723" s="42">
        <v>3.17</v>
      </c>
      <c r="H723" s="42"/>
      <c r="I723" s="32">
        <v>35.630000000000003</v>
      </c>
      <c r="J723" s="42">
        <v>400</v>
      </c>
      <c r="K723" s="42">
        <v>168</v>
      </c>
      <c r="L723" s="36">
        <f t="shared" si="15"/>
        <v>0.42</v>
      </c>
      <c r="N723" s="71">
        <v>1.2E-2</v>
      </c>
      <c r="Y723" s="42">
        <v>760</v>
      </c>
      <c r="AD723" s="42">
        <v>2.19</v>
      </c>
      <c r="AE723" s="41">
        <v>768</v>
      </c>
      <c r="AI723" s="37"/>
      <c r="AJ723" s="41"/>
      <c r="AK723" s="41"/>
      <c r="AL723" s="41"/>
      <c r="AM723" s="41"/>
      <c r="AN723" s="41"/>
      <c r="AO723" s="41"/>
      <c r="AP723" s="42">
        <v>100</v>
      </c>
      <c r="AQ723" s="41"/>
      <c r="AR723" s="5">
        <v>3.31</v>
      </c>
      <c r="AS723" s="5">
        <v>33.619999999999997</v>
      </c>
      <c r="AT723" s="5">
        <v>3.65</v>
      </c>
      <c r="AU723" s="5">
        <v>1.51</v>
      </c>
      <c r="AV723" s="5">
        <v>55.6</v>
      </c>
      <c r="AW723" s="42">
        <v>20</v>
      </c>
      <c r="BK723" s="41"/>
      <c r="BL723" s="41"/>
      <c r="BM723" s="41"/>
      <c r="BN723" s="41"/>
      <c r="BO723" s="41"/>
      <c r="BP723" s="41"/>
      <c r="BQ723" s="41"/>
      <c r="BX723" s="41"/>
      <c r="BY723" s="41"/>
      <c r="BZ723" s="42">
        <v>920</v>
      </c>
      <c r="CA723" s="42">
        <v>38.549999999999997</v>
      </c>
      <c r="CB723" s="41"/>
      <c r="CC723" s="41"/>
    </row>
    <row r="724" spans="1:81" ht="15.6">
      <c r="A724" s="41"/>
      <c r="B724" s="69" t="s">
        <v>624</v>
      </c>
      <c r="C724" s="42">
        <v>64.67</v>
      </c>
      <c r="D724" s="42">
        <v>21.45</v>
      </c>
      <c r="E724" s="42">
        <v>6.87</v>
      </c>
      <c r="F724" s="42">
        <v>1.1599999999999999</v>
      </c>
      <c r="G724" s="42">
        <v>3.17</v>
      </c>
      <c r="H724" s="42"/>
      <c r="I724" s="32">
        <v>35.630000000000003</v>
      </c>
      <c r="J724" s="42">
        <v>400</v>
      </c>
      <c r="K724" s="42">
        <v>168</v>
      </c>
      <c r="L724" s="36">
        <f t="shared" si="15"/>
        <v>0.42</v>
      </c>
      <c r="N724" s="71">
        <v>1.2E-2</v>
      </c>
      <c r="Y724" s="42">
        <v>760</v>
      </c>
      <c r="AD724" s="42">
        <v>2.19</v>
      </c>
      <c r="AE724" s="41">
        <v>672</v>
      </c>
      <c r="AI724" s="37"/>
      <c r="AJ724" s="41"/>
      <c r="AK724" s="41"/>
      <c r="AL724" s="41"/>
      <c r="AM724" s="41"/>
      <c r="AN724" s="41"/>
      <c r="AO724" s="41"/>
      <c r="AP724" s="42">
        <v>100</v>
      </c>
      <c r="AQ724" s="41"/>
      <c r="AR724" s="5">
        <v>3.31</v>
      </c>
      <c r="AS724" s="5">
        <v>33.619999999999997</v>
      </c>
      <c r="AT724" s="5">
        <v>3.65</v>
      </c>
      <c r="AU724" s="5">
        <v>1.51</v>
      </c>
      <c r="AV724" s="5">
        <v>55.6</v>
      </c>
      <c r="AW724" s="42">
        <v>30</v>
      </c>
      <c r="BK724" s="41"/>
      <c r="BL724" s="41"/>
      <c r="BM724" s="41"/>
      <c r="BN724" s="41"/>
      <c r="BO724" s="41"/>
      <c r="BP724" s="41"/>
      <c r="BQ724" s="41"/>
      <c r="BX724" s="41"/>
      <c r="BY724" s="41"/>
      <c r="BZ724" s="42">
        <v>940</v>
      </c>
      <c r="CA724" s="42">
        <v>37.130000000000003</v>
      </c>
      <c r="CB724" s="41"/>
      <c r="CC724" s="41"/>
    </row>
    <row r="725" spans="1:81" ht="15.6">
      <c r="A725" s="41"/>
      <c r="B725" s="69" t="s">
        <v>625</v>
      </c>
      <c r="C725" s="42">
        <v>64.67</v>
      </c>
      <c r="D725" s="42">
        <v>21.45</v>
      </c>
      <c r="E725" s="42">
        <v>6.87</v>
      </c>
      <c r="F725" s="42">
        <v>1.1599999999999999</v>
      </c>
      <c r="G725" s="42">
        <v>3.17</v>
      </c>
      <c r="H725" s="42"/>
      <c r="I725" s="32">
        <v>35.630000000000003</v>
      </c>
      <c r="J725" s="42">
        <v>400</v>
      </c>
      <c r="K725" s="42">
        <v>168</v>
      </c>
      <c r="L725" s="36">
        <f t="shared" si="15"/>
        <v>0.42</v>
      </c>
      <c r="N725" s="71">
        <v>1.2E-2</v>
      </c>
      <c r="Y725" s="42">
        <v>760</v>
      </c>
      <c r="AD725" s="42">
        <v>2.19</v>
      </c>
      <c r="AE725" s="41">
        <v>576</v>
      </c>
      <c r="AI725" s="37"/>
      <c r="AJ725" s="41"/>
      <c r="AK725" s="41"/>
      <c r="AL725" s="41"/>
      <c r="AM725" s="41"/>
      <c r="AN725" s="41"/>
      <c r="AO725" s="41"/>
      <c r="AP725" s="42">
        <v>100</v>
      </c>
      <c r="AQ725" s="41"/>
      <c r="AR725" s="5">
        <v>3.31</v>
      </c>
      <c r="AS725" s="5">
        <v>33.619999999999997</v>
      </c>
      <c r="AT725" s="5">
        <v>3.65</v>
      </c>
      <c r="AU725" s="5">
        <v>1.51</v>
      </c>
      <c r="AV725" s="5">
        <v>55.6</v>
      </c>
      <c r="AW725" s="42">
        <v>40</v>
      </c>
      <c r="BK725" s="41"/>
      <c r="BL725" s="41"/>
      <c r="BM725" s="41"/>
      <c r="BN725" s="41"/>
      <c r="BO725" s="41"/>
      <c r="BP725" s="41"/>
      <c r="BQ725" s="41"/>
      <c r="BX725" s="41"/>
      <c r="BY725" s="41"/>
      <c r="BZ725" s="42">
        <v>1070</v>
      </c>
      <c r="CA725" s="42">
        <v>35.979999999999997</v>
      </c>
      <c r="CB725" s="41"/>
      <c r="CC725" s="41"/>
    </row>
    <row r="726" spans="1:81" ht="15.6">
      <c r="A726" s="41"/>
      <c r="B726" s="69" t="s">
        <v>626</v>
      </c>
      <c r="C726" s="42">
        <v>64.67</v>
      </c>
      <c r="D726" s="42">
        <v>21.45</v>
      </c>
      <c r="E726" s="42">
        <v>6.87</v>
      </c>
      <c r="F726" s="42">
        <v>1.1599999999999999</v>
      </c>
      <c r="G726" s="42">
        <v>3.17</v>
      </c>
      <c r="H726" s="42"/>
      <c r="I726" s="32">
        <v>35.630000000000003</v>
      </c>
      <c r="J726" s="42">
        <v>400</v>
      </c>
      <c r="K726" s="42">
        <v>168</v>
      </c>
      <c r="L726" s="36">
        <f t="shared" si="15"/>
        <v>0.42</v>
      </c>
      <c r="N726" s="71">
        <v>1.2E-2</v>
      </c>
      <c r="Y726" s="42">
        <v>760</v>
      </c>
      <c r="AD726" s="42">
        <v>2.19</v>
      </c>
      <c r="AE726" s="41">
        <v>480</v>
      </c>
      <c r="AI726" s="37"/>
      <c r="AJ726" s="41"/>
      <c r="AK726" s="41"/>
      <c r="AL726" s="41"/>
      <c r="AM726" s="41"/>
      <c r="AN726" s="41"/>
      <c r="AO726" s="41"/>
      <c r="AP726" s="42">
        <v>100</v>
      </c>
      <c r="AQ726" s="41"/>
      <c r="AR726" s="5">
        <v>3.31</v>
      </c>
      <c r="AS726" s="5">
        <v>33.619999999999997</v>
      </c>
      <c r="AT726" s="5">
        <v>3.65</v>
      </c>
      <c r="AU726" s="5">
        <v>1.51</v>
      </c>
      <c r="AV726" s="5">
        <v>55.6</v>
      </c>
      <c r="AW726" s="42">
        <v>50</v>
      </c>
      <c r="BK726" s="41"/>
      <c r="BL726" s="41"/>
      <c r="BM726" s="41"/>
      <c r="BN726" s="41"/>
      <c r="BO726" s="41"/>
      <c r="BP726" s="41"/>
      <c r="BQ726" s="41"/>
      <c r="BX726" s="41"/>
      <c r="BY726" s="41"/>
      <c r="BZ726" s="42">
        <v>1120</v>
      </c>
      <c r="CA726" s="42">
        <v>35.65</v>
      </c>
      <c r="CB726" s="41"/>
      <c r="CC726" s="41"/>
    </row>
    <row r="727" spans="1:81" ht="15.6">
      <c r="A727" s="41"/>
      <c r="B727" s="69" t="s">
        <v>627</v>
      </c>
      <c r="C727" s="42">
        <v>64.67</v>
      </c>
      <c r="D727" s="42">
        <v>21.45</v>
      </c>
      <c r="E727" s="42">
        <v>6.87</v>
      </c>
      <c r="F727" s="42">
        <v>1.1599999999999999</v>
      </c>
      <c r="G727" s="42">
        <v>3.17</v>
      </c>
      <c r="H727" s="42"/>
      <c r="I727" s="32">
        <v>35.630000000000003</v>
      </c>
      <c r="J727" s="42">
        <v>400</v>
      </c>
      <c r="K727" s="42">
        <v>168</v>
      </c>
      <c r="L727" s="36">
        <f t="shared" si="15"/>
        <v>0.42</v>
      </c>
      <c r="N727" s="71">
        <v>1.2E-2</v>
      </c>
      <c r="Y727" s="42">
        <v>760</v>
      </c>
      <c r="AD727" s="42">
        <v>2.19</v>
      </c>
      <c r="AE727" s="41">
        <v>384</v>
      </c>
      <c r="AI727" s="37"/>
      <c r="AJ727" s="41"/>
      <c r="AK727" s="41"/>
      <c r="AL727" s="41"/>
      <c r="AM727" s="41"/>
      <c r="AN727" s="41"/>
      <c r="AO727" s="41"/>
      <c r="AP727" s="42">
        <v>100</v>
      </c>
      <c r="AQ727" s="41"/>
      <c r="AR727" s="5">
        <v>3.31</v>
      </c>
      <c r="AS727" s="5">
        <v>33.619999999999997</v>
      </c>
      <c r="AT727" s="5">
        <v>3.65</v>
      </c>
      <c r="AU727" s="5">
        <v>1.51</v>
      </c>
      <c r="AV727" s="5">
        <v>55.6</v>
      </c>
      <c r="AW727" s="42">
        <v>60</v>
      </c>
      <c r="BK727" s="41"/>
      <c r="BL727" s="41"/>
      <c r="BM727" s="41"/>
      <c r="BN727" s="41"/>
      <c r="BO727" s="41"/>
      <c r="BP727" s="41"/>
      <c r="BQ727" s="41"/>
      <c r="BX727" s="41"/>
      <c r="BY727" s="41"/>
      <c r="BZ727" s="42">
        <v>1200</v>
      </c>
      <c r="CA727" s="42">
        <v>35.6</v>
      </c>
      <c r="CB727" s="41"/>
      <c r="CC727" s="41"/>
    </row>
    <row r="728" spans="1:81" ht="41.4">
      <c r="A728" s="41">
        <v>3</v>
      </c>
      <c r="B728" s="69" t="s">
        <v>628</v>
      </c>
      <c r="C728" s="41">
        <v>62.5</v>
      </c>
      <c r="D728" s="41">
        <v>21.56</v>
      </c>
      <c r="E728" s="41">
        <v>4.4400000000000004</v>
      </c>
      <c r="F728" s="41">
        <v>2.3199999999999998</v>
      </c>
      <c r="G728" s="41">
        <v>2.78</v>
      </c>
      <c r="H728" s="41"/>
      <c r="I728" s="35">
        <v>42.5</v>
      </c>
      <c r="J728" s="41">
        <v>450</v>
      </c>
      <c r="K728" s="41">
        <v>135</v>
      </c>
      <c r="L728" s="37">
        <f t="shared" ref="L728:L742" si="16">K728/J728</f>
        <v>0.3</v>
      </c>
      <c r="Y728" s="41">
        <v>1080</v>
      </c>
      <c r="AD728" s="41">
        <v>2.4</v>
      </c>
      <c r="AE728" s="41">
        <v>815</v>
      </c>
      <c r="AI728" s="37">
        <v>0.43007915567282301</v>
      </c>
      <c r="AJ728" s="41"/>
      <c r="AK728" s="41"/>
      <c r="AL728" s="41"/>
      <c r="AM728" s="41"/>
      <c r="AN728" s="41"/>
      <c r="AO728" s="41"/>
      <c r="AP728" s="41">
        <v>0</v>
      </c>
      <c r="AQ728" s="41"/>
      <c r="AR728" s="41"/>
      <c r="AS728" s="41"/>
      <c r="AT728" s="41"/>
      <c r="AU728" s="41"/>
      <c r="AV728" s="41"/>
      <c r="AW728" s="41">
        <v>0</v>
      </c>
      <c r="BK728" s="41"/>
      <c r="BL728" s="41"/>
      <c r="BM728" s="41"/>
      <c r="BN728" s="41"/>
      <c r="BO728" s="41"/>
      <c r="BP728" s="41"/>
      <c r="BQ728" s="41"/>
      <c r="BX728" s="41"/>
      <c r="BY728" s="41"/>
      <c r="BZ728" s="41">
        <v>1500</v>
      </c>
      <c r="CA728" s="41">
        <v>72</v>
      </c>
      <c r="CB728" s="41" t="s">
        <v>629</v>
      </c>
      <c r="CC728" s="41" t="s">
        <v>630</v>
      </c>
    </row>
    <row r="729" spans="1:81" ht="15.6">
      <c r="A729" s="41"/>
      <c r="B729" s="69" t="s">
        <v>628</v>
      </c>
      <c r="C729" s="41">
        <v>62.5</v>
      </c>
      <c r="D729" s="41">
        <v>21.56</v>
      </c>
      <c r="E729" s="41">
        <v>4.4400000000000004</v>
      </c>
      <c r="F729" s="41">
        <v>2.3199999999999998</v>
      </c>
      <c r="G729" s="41">
        <v>2.78</v>
      </c>
      <c r="H729" s="41"/>
      <c r="I729" s="35">
        <v>42.5</v>
      </c>
      <c r="J729" s="41">
        <v>360</v>
      </c>
      <c r="K729" s="41">
        <v>135</v>
      </c>
      <c r="L729" s="37">
        <f t="shared" si="16"/>
        <v>0.375</v>
      </c>
      <c r="Y729" s="41">
        <v>1080</v>
      </c>
      <c r="AD729" s="41">
        <v>2.4</v>
      </c>
      <c r="AE729" s="41">
        <v>815</v>
      </c>
      <c r="AI729" s="37">
        <v>0.43007915567282301</v>
      </c>
      <c r="AJ729" s="41"/>
      <c r="AK729" s="41"/>
      <c r="AL729" s="41"/>
      <c r="AM729" s="41"/>
      <c r="AN729" s="41"/>
      <c r="AO729" s="41"/>
      <c r="AP729" s="41">
        <v>0</v>
      </c>
      <c r="AQ729" s="41"/>
      <c r="AR729" s="41">
        <v>36.44</v>
      </c>
      <c r="AS729" s="41">
        <v>31.76</v>
      </c>
      <c r="AT729" s="41">
        <v>14.84</v>
      </c>
      <c r="AU729" s="41">
        <v>9.08</v>
      </c>
      <c r="AV729" s="41">
        <v>0.6</v>
      </c>
      <c r="AW729" s="41">
        <v>90</v>
      </c>
      <c r="BK729" s="41"/>
      <c r="BL729" s="41"/>
      <c r="BM729" s="41"/>
      <c r="BN729" s="41"/>
      <c r="BO729" s="41"/>
      <c r="BP729" s="41"/>
      <c r="BQ729" s="41"/>
      <c r="BX729" s="41"/>
      <c r="BY729" s="41"/>
      <c r="BZ729" s="41">
        <v>1250</v>
      </c>
      <c r="CA729" s="41">
        <v>76</v>
      </c>
      <c r="CB729" s="41"/>
      <c r="CC729" s="41"/>
    </row>
    <row r="730" spans="1:81" ht="15.6">
      <c r="A730" s="41"/>
      <c r="B730" s="69" t="s">
        <v>628</v>
      </c>
      <c r="C730" s="41">
        <v>62.5</v>
      </c>
      <c r="D730" s="41">
        <v>21.56</v>
      </c>
      <c r="E730" s="41">
        <v>4.4400000000000004</v>
      </c>
      <c r="F730" s="41">
        <v>2.3199999999999998</v>
      </c>
      <c r="G730" s="41">
        <v>2.78</v>
      </c>
      <c r="H730" s="41"/>
      <c r="I730" s="35">
        <v>42.5</v>
      </c>
      <c r="J730" s="41">
        <v>292.5</v>
      </c>
      <c r="K730" s="41">
        <v>135</v>
      </c>
      <c r="L730" s="37">
        <f t="shared" si="16"/>
        <v>0.46153846153846156</v>
      </c>
      <c r="Y730" s="41">
        <v>1080</v>
      </c>
      <c r="AD730" s="41">
        <v>2.4</v>
      </c>
      <c r="AE730" s="41">
        <v>815</v>
      </c>
      <c r="AI730" s="37">
        <v>0.43007915567282301</v>
      </c>
      <c r="AJ730" s="41"/>
      <c r="AK730" s="41"/>
      <c r="AL730" s="41"/>
      <c r="AM730" s="41"/>
      <c r="AN730" s="41"/>
      <c r="AO730" s="41"/>
      <c r="AP730" s="41">
        <v>0</v>
      </c>
      <c r="AQ730" s="41"/>
      <c r="AR730" s="41">
        <v>36.44</v>
      </c>
      <c r="AS730" s="41">
        <v>31.76</v>
      </c>
      <c r="AT730" s="41">
        <v>14.84</v>
      </c>
      <c r="AU730" s="41">
        <v>9.08</v>
      </c>
      <c r="AV730" s="41">
        <v>0.6</v>
      </c>
      <c r="AW730" s="41">
        <v>157.5</v>
      </c>
      <c r="BK730" s="41"/>
      <c r="BL730" s="41"/>
      <c r="BM730" s="41"/>
      <c r="BN730" s="41"/>
      <c r="BO730" s="41"/>
      <c r="BP730" s="41"/>
      <c r="BQ730" s="41"/>
      <c r="BX730" s="41"/>
      <c r="BY730" s="41"/>
      <c r="BZ730" s="41">
        <v>1050</v>
      </c>
      <c r="CA730" s="41">
        <v>75</v>
      </c>
      <c r="CB730" s="41"/>
      <c r="CC730" s="41"/>
    </row>
    <row r="731" spans="1:81" ht="15.6">
      <c r="A731" s="41"/>
      <c r="B731" s="69" t="s">
        <v>628</v>
      </c>
      <c r="C731" s="41">
        <v>62.5</v>
      </c>
      <c r="D731" s="41">
        <v>21.56</v>
      </c>
      <c r="E731" s="41">
        <v>4.4400000000000004</v>
      </c>
      <c r="F731" s="41">
        <v>2.3199999999999998</v>
      </c>
      <c r="G731" s="41">
        <v>2.78</v>
      </c>
      <c r="H731" s="41"/>
      <c r="I731" s="35">
        <v>42.5</v>
      </c>
      <c r="J731" s="41">
        <v>360</v>
      </c>
      <c r="K731" s="41">
        <v>135</v>
      </c>
      <c r="L731" s="37">
        <f t="shared" si="16"/>
        <v>0.375</v>
      </c>
      <c r="Y731" s="41">
        <v>1080</v>
      </c>
      <c r="AD731" s="41">
        <v>2.4</v>
      </c>
      <c r="AE731" s="41">
        <v>815</v>
      </c>
      <c r="AI731" s="37">
        <v>0.43007915567282301</v>
      </c>
      <c r="AJ731" s="41">
        <v>2.86</v>
      </c>
      <c r="AK731" s="41">
        <v>53.33</v>
      </c>
      <c r="AL731" s="41">
        <v>27.65</v>
      </c>
      <c r="AM731" s="41">
        <v>1.35</v>
      </c>
      <c r="AN731" s="41">
        <v>6.04</v>
      </c>
      <c r="AO731" s="41"/>
      <c r="AP731" s="41">
        <v>75</v>
      </c>
      <c r="AQ731" s="41"/>
      <c r="AR731" s="41"/>
      <c r="AS731" s="41"/>
      <c r="AT731" s="41"/>
      <c r="AU731" s="41"/>
      <c r="AV731" s="41"/>
      <c r="AW731" s="41">
        <v>0</v>
      </c>
      <c r="BK731" s="41">
        <v>1.35</v>
      </c>
      <c r="BL731" s="41">
        <v>92.14</v>
      </c>
      <c r="BM731" s="41">
        <v>0.84</v>
      </c>
      <c r="BN731" s="41">
        <v>1.4</v>
      </c>
      <c r="BO731" s="41">
        <v>1.45</v>
      </c>
      <c r="BP731" s="41"/>
      <c r="BQ731" s="41">
        <v>15</v>
      </c>
      <c r="BX731" s="41"/>
      <c r="BY731" s="41"/>
      <c r="BZ731" s="41">
        <v>700</v>
      </c>
      <c r="CA731" s="41">
        <v>82</v>
      </c>
      <c r="CB731" s="41"/>
      <c r="CC731" s="41"/>
    </row>
    <row r="732" spans="1:81" ht="15.6">
      <c r="A732" s="41"/>
      <c r="B732" s="69" t="s">
        <v>628</v>
      </c>
      <c r="C732" s="41">
        <v>62.5</v>
      </c>
      <c r="D732" s="41">
        <v>21.56</v>
      </c>
      <c r="E732" s="41">
        <v>4.4400000000000004</v>
      </c>
      <c r="F732" s="41">
        <v>2.3199999999999998</v>
      </c>
      <c r="G732" s="41">
        <v>2.78</v>
      </c>
      <c r="H732" s="41"/>
      <c r="I732" s="35">
        <v>42.5</v>
      </c>
      <c r="J732" s="41">
        <v>292.5</v>
      </c>
      <c r="K732" s="41">
        <v>135</v>
      </c>
      <c r="L732" s="37">
        <f t="shared" si="16"/>
        <v>0.46153846153846156</v>
      </c>
      <c r="Y732" s="41">
        <v>1080</v>
      </c>
      <c r="AD732" s="41">
        <v>2.4</v>
      </c>
      <c r="AE732" s="41">
        <v>815</v>
      </c>
      <c r="AI732" s="37">
        <v>0.43007915567282301</v>
      </c>
      <c r="AJ732" s="41">
        <v>2.86</v>
      </c>
      <c r="AK732" s="41">
        <v>53.33</v>
      </c>
      <c r="AL732" s="41">
        <v>27.65</v>
      </c>
      <c r="AM732" s="41">
        <v>1.35</v>
      </c>
      <c r="AN732" s="41">
        <v>6.04</v>
      </c>
      <c r="AO732" s="41"/>
      <c r="AP732" s="41">
        <v>132.5</v>
      </c>
      <c r="AQ732" s="41"/>
      <c r="AR732" s="41"/>
      <c r="AS732" s="41"/>
      <c r="AT732" s="41"/>
      <c r="AU732" s="41"/>
      <c r="AV732" s="41"/>
      <c r="AW732" s="41">
        <v>0</v>
      </c>
      <c r="BK732" s="41">
        <v>1.35</v>
      </c>
      <c r="BL732" s="41">
        <v>92.14</v>
      </c>
      <c r="BM732" s="41">
        <v>0.84</v>
      </c>
      <c r="BN732" s="41">
        <v>1.4</v>
      </c>
      <c r="BO732" s="41">
        <v>1.45</v>
      </c>
      <c r="BP732" s="41"/>
      <c r="BQ732" s="41">
        <v>25</v>
      </c>
      <c r="BX732" s="41"/>
      <c r="BY732" s="41"/>
      <c r="BZ732" s="41">
        <v>450</v>
      </c>
      <c r="CA732" s="41">
        <v>74</v>
      </c>
      <c r="CB732" s="41"/>
      <c r="CC732" s="41"/>
    </row>
    <row r="733" spans="1:81" ht="15.6">
      <c r="A733" s="41"/>
      <c r="B733" s="69" t="s">
        <v>631</v>
      </c>
      <c r="C733" s="41">
        <v>62.5</v>
      </c>
      <c r="D733" s="41">
        <v>21.56</v>
      </c>
      <c r="E733" s="41">
        <v>4.4400000000000004</v>
      </c>
      <c r="F733" s="41">
        <v>2.3199999999999998</v>
      </c>
      <c r="G733" s="41">
        <v>2.78</v>
      </c>
      <c r="H733" s="41"/>
      <c r="I733" s="35">
        <v>42.5</v>
      </c>
      <c r="J733" s="41">
        <v>450</v>
      </c>
      <c r="K733" s="41">
        <v>135</v>
      </c>
      <c r="L733" s="37">
        <f t="shared" si="16"/>
        <v>0.3</v>
      </c>
      <c r="Y733" s="41">
        <v>1080</v>
      </c>
      <c r="AD733" s="41">
        <v>2.4</v>
      </c>
      <c r="AE733" s="41">
        <v>815</v>
      </c>
      <c r="AI733" s="37">
        <v>0.43007915567282301</v>
      </c>
      <c r="AJ733" s="41"/>
      <c r="AK733" s="41"/>
      <c r="AL733" s="41"/>
      <c r="AM733" s="41"/>
      <c r="AN733" s="41"/>
      <c r="AO733" s="41"/>
      <c r="AP733" s="41">
        <v>0</v>
      </c>
      <c r="AQ733" s="41"/>
      <c r="AR733" s="41"/>
      <c r="AS733" s="41"/>
      <c r="AT733" s="41"/>
      <c r="AU733" s="41"/>
      <c r="AV733" s="41"/>
      <c r="AW733" s="41">
        <v>0</v>
      </c>
      <c r="BK733" s="41"/>
      <c r="BL733" s="41"/>
      <c r="BM733" s="41"/>
      <c r="BN733" s="41"/>
      <c r="BO733" s="41"/>
      <c r="BP733" s="41"/>
      <c r="BQ733" s="41">
        <v>0</v>
      </c>
      <c r="BX733" s="41"/>
      <c r="BY733" s="41"/>
      <c r="BZ733" s="41">
        <v>1490</v>
      </c>
      <c r="CA733" s="41">
        <v>73</v>
      </c>
      <c r="CB733" s="41"/>
      <c r="CC733" s="41"/>
    </row>
    <row r="734" spans="1:81" ht="15.6">
      <c r="A734" s="41"/>
      <c r="B734" s="69" t="s">
        <v>631</v>
      </c>
      <c r="C734" s="41">
        <v>62.5</v>
      </c>
      <c r="D734" s="41">
        <v>21.56</v>
      </c>
      <c r="E734" s="41">
        <v>4.4400000000000004</v>
      </c>
      <c r="F734" s="41">
        <v>2.3199999999999998</v>
      </c>
      <c r="G734" s="41">
        <v>2.78</v>
      </c>
      <c r="H734" s="41"/>
      <c r="I734" s="35">
        <v>42.5</v>
      </c>
      <c r="J734" s="41">
        <v>360</v>
      </c>
      <c r="K734" s="41">
        <v>135</v>
      </c>
      <c r="L734" s="37">
        <f t="shared" si="16"/>
        <v>0.375</v>
      </c>
      <c r="Y734" s="41">
        <v>1080</v>
      </c>
      <c r="AD734" s="41">
        <v>2.4</v>
      </c>
      <c r="AE734" s="41">
        <v>815</v>
      </c>
      <c r="AI734" s="37">
        <v>0.43007915567282301</v>
      </c>
      <c r="AJ734" s="41"/>
      <c r="AK734" s="41"/>
      <c r="AL734" s="41"/>
      <c r="AM734" s="41"/>
      <c r="AN734" s="41"/>
      <c r="AO734" s="41"/>
      <c r="AP734" s="41">
        <v>0</v>
      </c>
      <c r="AQ734" s="41"/>
      <c r="AR734" s="41">
        <v>36.44</v>
      </c>
      <c r="AS734" s="41">
        <v>31.76</v>
      </c>
      <c r="AT734" s="41">
        <v>14.84</v>
      </c>
      <c r="AU734" s="41">
        <v>9.08</v>
      </c>
      <c r="AV734" s="41">
        <v>0.6</v>
      </c>
      <c r="AW734" s="41">
        <v>90</v>
      </c>
      <c r="BK734" s="41"/>
      <c r="BL734" s="41"/>
      <c r="BM734" s="41"/>
      <c r="BN734" s="41"/>
      <c r="BO734" s="41"/>
      <c r="BP734" s="41"/>
      <c r="BQ734" s="41">
        <v>0</v>
      </c>
      <c r="BX734" s="41"/>
      <c r="BY734" s="41"/>
      <c r="BZ734" s="41">
        <v>1250</v>
      </c>
      <c r="CA734" s="41"/>
      <c r="CB734" s="41"/>
      <c r="CC734" s="41"/>
    </row>
    <row r="735" spans="1:81" ht="15.6">
      <c r="A735" s="41"/>
      <c r="B735" s="69" t="s">
        <v>631</v>
      </c>
      <c r="C735" s="41">
        <v>62.5</v>
      </c>
      <c r="D735" s="41">
        <v>21.56</v>
      </c>
      <c r="E735" s="41">
        <v>4.4400000000000004</v>
      </c>
      <c r="F735" s="41">
        <v>2.3199999999999998</v>
      </c>
      <c r="G735" s="41">
        <v>2.78</v>
      </c>
      <c r="H735" s="41"/>
      <c r="I735" s="35">
        <v>42.5</v>
      </c>
      <c r="J735" s="41">
        <v>292.5</v>
      </c>
      <c r="K735" s="41">
        <v>135</v>
      </c>
      <c r="L735" s="37">
        <f t="shared" si="16"/>
        <v>0.46153846153846156</v>
      </c>
      <c r="Y735" s="41">
        <v>1080</v>
      </c>
      <c r="AD735" s="41">
        <v>2.4</v>
      </c>
      <c r="AE735" s="41">
        <v>815</v>
      </c>
      <c r="AI735" s="37">
        <v>0.43007915567282301</v>
      </c>
      <c r="AJ735" s="41"/>
      <c r="AK735" s="41"/>
      <c r="AL735" s="41"/>
      <c r="AM735" s="41"/>
      <c r="AN735" s="41"/>
      <c r="AO735" s="41"/>
      <c r="AP735" s="41">
        <v>0</v>
      </c>
      <c r="AQ735" s="41"/>
      <c r="AR735" s="41">
        <v>36.44</v>
      </c>
      <c r="AS735" s="41">
        <v>31.76</v>
      </c>
      <c r="AT735" s="41">
        <v>14.84</v>
      </c>
      <c r="AU735" s="41">
        <v>9.08</v>
      </c>
      <c r="AV735" s="41">
        <v>0.6</v>
      </c>
      <c r="AW735" s="41">
        <v>157.5</v>
      </c>
      <c r="BK735" s="41"/>
      <c r="BL735" s="41"/>
      <c r="BM735" s="41"/>
      <c r="BN735" s="41"/>
      <c r="BO735" s="41"/>
      <c r="BP735" s="41"/>
      <c r="BQ735" s="41">
        <v>0</v>
      </c>
      <c r="BX735" s="41"/>
      <c r="BY735" s="41"/>
      <c r="BZ735" s="41">
        <v>700</v>
      </c>
      <c r="CA735" s="41">
        <v>76</v>
      </c>
      <c r="CB735" s="41"/>
      <c r="CC735" s="41"/>
    </row>
    <row r="736" spans="1:81" ht="15.6">
      <c r="A736" s="41"/>
      <c r="B736" s="69" t="s">
        <v>631</v>
      </c>
      <c r="C736" s="41">
        <v>62.5</v>
      </c>
      <c r="D736" s="41">
        <v>21.56</v>
      </c>
      <c r="E736" s="41">
        <v>4.4400000000000004</v>
      </c>
      <c r="F736" s="41">
        <v>2.3199999999999998</v>
      </c>
      <c r="G736" s="41">
        <v>2.78</v>
      </c>
      <c r="H736" s="41"/>
      <c r="I736" s="35">
        <v>42.5</v>
      </c>
      <c r="J736" s="41">
        <v>360</v>
      </c>
      <c r="K736" s="41">
        <v>135</v>
      </c>
      <c r="L736" s="37">
        <f t="shared" si="16"/>
        <v>0.375</v>
      </c>
      <c r="Y736" s="41">
        <v>1080</v>
      </c>
      <c r="AD736" s="41">
        <v>2.4</v>
      </c>
      <c r="AE736" s="41">
        <v>815</v>
      </c>
      <c r="AI736" s="37">
        <v>0.43007915567282301</v>
      </c>
      <c r="AJ736" s="41">
        <v>2.86</v>
      </c>
      <c r="AK736" s="41">
        <v>53.33</v>
      </c>
      <c r="AL736" s="41">
        <v>27.65</v>
      </c>
      <c r="AM736" s="41">
        <v>1.35</v>
      </c>
      <c r="AN736" s="41">
        <v>6.04</v>
      </c>
      <c r="AO736" s="41"/>
      <c r="AP736" s="41">
        <v>75</v>
      </c>
      <c r="AQ736" s="41"/>
      <c r="AR736" s="41"/>
      <c r="AS736" s="41"/>
      <c r="AT736" s="41"/>
      <c r="AU736" s="41"/>
      <c r="AV736" s="41"/>
      <c r="AW736" s="41">
        <v>0</v>
      </c>
      <c r="BK736" s="41">
        <v>1.35</v>
      </c>
      <c r="BL736" s="41">
        <v>92.14</v>
      </c>
      <c r="BM736" s="41">
        <v>0.84</v>
      </c>
      <c r="BN736" s="41">
        <v>1.4</v>
      </c>
      <c r="BO736" s="41">
        <v>1.45</v>
      </c>
      <c r="BP736" s="41"/>
      <c r="BQ736" s="41">
        <v>15</v>
      </c>
      <c r="BX736" s="41"/>
      <c r="BY736" s="41"/>
      <c r="BZ736" s="41">
        <v>700</v>
      </c>
      <c r="CA736" s="41"/>
      <c r="CB736" s="41"/>
      <c r="CC736" s="41"/>
    </row>
    <row r="737" spans="1:81" ht="15.6">
      <c r="A737" s="41"/>
      <c r="B737" s="69" t="s">
        <v>631</v>
      </c>
      <c r="C737" s="41">
        <v>62.5</v>
      </c>
      <c r="D737" s="41">
        <v>21.56</v>
      </c>
      <c r="E737" s="41">
        <v>4.4400000000000004</v>
      </c>
      <c r="F737" s="41">
        <v>2.3199999999999998</v>
      </c>
      <c r="G737" s="41">
        <v>2.78</v>
      </c>
      <c r="H737" s="41"/>
      <c r="I737" s="35">
        <v>42.5</v>
      </c>
      <c r="J737" s="41">
        <v>292.5</v>
      </c>
      <c r="K737" s="41">
        <v>135</v>
      </c>
      <c r="L737" s="37">
        <f t="shared" si="16"/>
        <v>0.46153846153846156</v>
      </c>
      <c r="Y737" s="41">
        <v>1080</v>
      </c>
      <c r="AD737" s="41">
        <v>2.4</v>
      </c>
      <c r="AE737" s="41">
        <v>815</v>
      </c>
      <c r="AI737" s="37">
        <v>0.43007915567282301</v>
      </c>
      <c r="AJ737" s="41">
        <v>2.86</v>
      </c>
      <c r="AK737" s="41">
        <v>53.33</v>
      </c>
      <c r="AL737" s="41">
        <v>27.65</v>
      </c>
      <c r="AM737" s="41">
        <v>1.35</v>
      </c>
      <c r="AN737" s="41">
        <v>6.04</v>
      </c>
      <c r="AO737" s="41"/>
      <c r="AP737" s="41">
        <v>132.5</v>
      </c>
      <c r="AQ737" s="41"/>
      <c r="AR737" s="41"/>
      <c r="AS737" s="41"/>
      <c r="AT737" s="41"/>
      <c r="AU737" s="41"/>
      <c r="AV737" s="41"/>
      <c r="AW737" s="41">
        <v>0</v>
      </c>
      <c r="BK737" s="41">
        <v>1.35</v>
      </c>
      <c r="BL737" s="41">
        <v>92.14</v>
      </c>
      <c r="BM737" s="41">
        <v>0.84</v>
      </c>
      <c r="BN737" s="41">
        <v>1.4</v>
      </c>
      <c r="BO737" s="41">
        <v>1.45</v>
      </c>
      <c r="BP737" s="41"/>
      <c r="BQ737" s="41">
        <v>25</v>
      </c>
      <c r="BX737" s="41"/>
      <c r="BY737" s="41"/>
      <c r="BZ737" s="41">
        <v>100</v>
      </c>
      <c r="CA737" s="41">
        <v>93</v>
      </c>
      <c r="CB737" s="41"/>
      <c r="CC737" s="41"/>
    </row>
    <row r="738" spans="1:81" ht="27.6">
      <c r="A738" s="41"/>
      <c r="B738" s="41" t="s">
        <v>632</v>
      </c>
      <c r="C738" s="41">
        <v>62.5</v>
      </c>
      <c r="D738" s="41">
        <v>21.56</v>
      </c>
      <c r="E738" s="41">
        <v>4.4400000000000004</v>
      </c>
      <c r="F738" s="41">
        <v>2.3199999999999998</v>
      </c>
      <c r="G738" s="41">
        <v>2.78</v>
      </c>
      <c r="H738" s="41"/>
      <c r="I738" s="35">
        <v>42.5</v>
      </c>
      <c r="J738" s="41">
        <v>450</v>
      </c>
      <c r="K738" s="41">
        <v>135</v>
      </c>
      <c r="L738" s="37">
        <f t="shared" si="16"/>
        <v>0.3</v>
      </c>
      <c r="Y738" s="41">
        <v>1080</v>
      </c>
      <c r="AD738" s="41">
        <v>2.4</v>
      </c>
      <c r="AE738" s="41">
        <v>815</v>
      </c>
      <c r="AI738" s="37">
        <v>0.43007915567282301</v>
      </c>
      <c r="AJ738" s="41"/>
      <c r="AK738" s="41"/>
      <c r="AL738" s="41"/>
      <c r="AM738" s="41"/>
      <c r="AN738" s="41"/>
      <c r="AO738" s="41"/>
      <c r="AP738" s="41">
        <v>0</v>
      </c>
      <c r="AQ738" s="41"/>
      <c r="AR738" s="41"/>
      <c r="AS738" s="41"/>
      <c r="AT738" s="41"/>
      <c r="AU738" s="41"/>
      <c r="AV738" s="41"/>
      <c r="AW738" s="41">
        <v>0</v>
      </c>
      <c r="BK738" s="41"/>
      <c r="BL738" s="41"/>
      <c r="BM738" s="41"/>
      <c r="BN738" s="41"/>
      <c r="BO738" s="41"/>
      <c r="BP738" s="41"/>
      <c r="BQ738" s="41">
        <v>0</v>
      </c>
      <c r="BX738" s="41"/>
      <c r="BY738" s="41"/>
      <c r="BZ738" s="41">
        <v>1500</v>
      </c>
      <c r="CA738" s="41">
        <v>74</v>
      </c>
      <c r="CB738" s="41"/>
      <c r="CC738" s="41"/>
    </row>
    <row r="739" spans="1:81" ht="27.6">
      <c r="A739" s="41"/>
      <c r="B739" s="41" t="s">
        <v>632</v>
      </c>
      <c r="C739" s="41">
        <v>62.5</v>
      </c>
      <c r="D739" s="41">
        <v>21.56</v>
      </c>
      <c r="E739" s="41">
        <v>4.4400000000000004</v>
      </c>
      <c r="F739" s="41">
        <v>2.3199999999999998</v>
      </c>
      <c r="G739" s="41">
        <v>2.78</v>
      </c>
      <c r="H739" s="41"/>
      <c r="I739" s="35">
        <v>42.5</v>
      </c>
      <c r="J739" s="41">
        <v>360</v>
      </c>
      <c r="K739" s="41">
        <v>135</v>
      </c>
      <c r="L739" s="37">
        <f t="shared" si="16"/>
        <v>0.375</v>
      </c>
      <c r="Y739" s="41">
        <v>1080</v>
      </c>
      <c r="AD739" s="41">
        <v>2.4</v>
      </c>
      <c r="AE739" s="41">
        <v>815</v>
      </c>
      <c r="AI739" s="37">
        <v>0.43007915567282301</v>
      </c>
      <c r="AJ739" s="41"/>
      <c r="AK739" s="41"/>
      <c r="AL739" s="41"/>
      <c r="AM739" s="41"/>
      <c r="AN739" s="41"/>
      <c r="AO739" s="41"/>
      <c r="AP739" s="41">
        <v>0</v>
      </c>
      <c r="AQ739" s="41"/>
      <c r="AR739" s="41">
        <v>36.44</v>
      </c>
      <c r="AS739" s="41">
        <v>31.76</v>
      </c>
      <c r="AT739" s="41">
        <v>14.84</v>
      </c>
      <c r="AU739" s="41">
        <v>9.08</v>
      </c>
      <c r="AV739" s="41">
        <v>0.6</v>
      </c>
      <c r="AW739" s="41">
        <v>90</v>
      </c>
      <c r="BK739" s="41"/>
      <c r="BL739" s="41"/>
      <c r="BM739" s="41"/>
      <c r="BN739" s="41"/>
      <c r="BO739" s="41"/>
      <c r="BP739" s="41"/>
      <c r="BQ739" s="41">
        <v>0</v>
      </c>
      <c r="BX739" s="41"/>
      <c r="BY739" s="41"/>
      <c r="BZ739" s="41">
        <v>1250</v>
      </c>
      <c r="CA739" s="41"/>
      <c r="CB739" s="41"/>
      <c r="CC739" s="41"/>
    </row>
    <row r="740" spans="1:81" ht="27.6">
      <c r="A740" s="41"/>
      <c r="B740" s="41" t="s">
        <v>632</v>
      </c>
      <c r="C740" s="41">
        <v>62.5</v>
      </c>
      <c r="D740" s="41">
        <v>21.56</v>
      </c>
      <c r="E740" s="41">
        <v>4.4400000000000004</v>
      </c>
      <c r="F740" s="41">
        <v>2.3199999999999998</v>
      </c>
      <c r="G740" s="41">
        <v>2.78</v>
      </c>
      <c r="H740" s="41"/>
      <c r="I740" s="35">
        <v>42.5</v>
      </c>
      <c r="J740" s="41">
        <v>292.5</v>
      </c>
      <c r="K740" s="41">
        <v>135</v>
      </c>
      <c r="L740" s="37">
        <f t="shared" si="16"/>
        <v>0.46153846153846156</v>
      </c>
      <c r="Y740" s="41">
        <v>1080</v>
      </c>
      <c r="AD740" s="41">
        <v>2.4</v>
      </c>
      <c r="AE740" s="41">
        <v>815</v>
      </c>
      <c r="AI740" s="37">
        <v>0.43007915567282301</v>
      </c>
      <c r="AJ740" s="41"/>
      <c r="AK740" s="41"/>
      <c r="AL740" s="41"/>
      <c r="AM740" s="41"/>
      <c r="AN740" s="41"/>
      <c r="AO740" s="41"/>
      <c r="AP740" s="41">
        <v>0</v>
      </c>
      <c r="AQ740" s="41"/>
      <c r="AR740" s="41">
        <v>36.44</v>
      </c>
      <c r="AS740" s="41">
        <v>31.76</v>
      </c>
      <c r="AT740" s="41">
        <v>14.84</v>
      </c>
      <c r="AU740" s="41">
        <v>9.08</v>
      </c>
      <c r="AV740" s="41">
        <v>0.6</v>
      </c>
      <c r="AW740" s="41">
        <v>157.5</v>
      </c>
      <c r="BK740" s="41"/>
      <c r="BL740" s="41"/>
      <c r="BM740" s="41"/>
      <c r="BN740" s="41"/>
      <c r="BO740" s="41"/>
      <c r="BP740" s="41"/>
      <c r="BQ740" s="41">
        <v>0</v>
      </c>
      <c r="BX740" s="41"/>
      <c r="BY740" s="41"/>
      <c r="BZ740" s="41">
        <v>480</v>
      </c>
      <c r="CA740" s="41">
        <v>76</v>
      </c>
      <c r="CB740" s="41"/>
      <c r="CC740" s="41"/>
    </row>
    <row r="741" spans="1:81" ht="27.6">
      <c r="A741" s="41"/>
      <c r="B741" s="41" t="s">
        <v>632</v>
      </c>
      <c r="C741" s="41">
        <v>62.5</v>
      </c>
      <c r="D741" s="41">
        <v>21.56</v>
      </c>
      <c r="E741" s="41">
        <v>4.4400000000000004</v>
      </c>
      <c r="F741" s="41">
        <v>2.3199999999999998</v>
      </c>
      <c r="G741" s="41">
        <v>2.78</v>
      </c>
      <c r="H741" s="41"/>
      <c r="I741" s="35">
        <v>42.5</v>
      </c>
      <c r="J741" s="41">
        <v>360</v>
      </c>
      <c r="K741" s="41">
        <v>135</v>
      </c>
      <c r="L741" s="37">
        <f t="shared" si="16"/>
        <v>0.375</v>
      </c>
      <c r="Y741" s="41">
        <v>1080</v>
      </c>
      <c r="AD741" s="41">
        <v>2.4</v>
      </c>
      <c r="AE741" s="41">
        <v>815</v>
      </c>
      <c r="AI741" s="37">
        <v>0.43007915567282301</v>
      </c>
      <c r="AJ741" s="41">
        <v>2.86</v>
      </c>
      <c r="AK741" s="41">
        <v>53.33</v>
      </c>
      <c r="AL741" s="41">
        <v>27.65</v>
      </c>
      <c r="AM741" s="41">
        <v>1.35</v>
      </c>
      <c r="AN741" s="41">
        <v>6.04</v>
      </c>
      <c r="AO741" s="41"/>
      <c r="AP741" s="41">
        <v>75</v>
      </c>
      <c r="AQ741" s="41"/>
      <c r="AR741" s="41"/>
      <c r="AS741" s="41"/>
      <c r="AT741" s="41"/>
      <c r="AU741" s="41"/>
      <c r="AV741" s="41"/>
      <c r="AW741" s="41">
        <v>0</v>
      </c>
      <c r="BK741" s="41">
        <v>1.35</v>
      </c>
      <c r="BL741" s="41">
        <v>92.14</v>
      </c>
      <c r="BM741" s="41">
        <v>0.84</v>
      </c>
      <c r="BN741" s="41">
        <v>1.4</v>
      </c>
      <c r="BO741" s="41">
        <v>1.45</v>
      </c>
      <c r="BP741" s="41"/>
      <c r="BQ741" s="41">
        <v>15</v>
      </c>
      <c r="BX741" s="41"/>
      <c r="BY741" s="41"/>
      <c r="BZ741" s="41">
        <v>700</v>
      </c>
      <c r="CA741" s="41"/>
      <c r="CB741" s="41"/>
      <c r="CC741" s="41"/>
    </row>
    <row r="742" spans="1:81" ht="27.6">
      <c r="A742" s="41"/>
      <c r="B742" s="41" t="s">
        <v>632</v>
      </c>
      <c r="C742" s="41">
        <v>62.5</v>
      </c>
      <c r="D742" s="41">
        <v>21.56</v>
      </c>
      <c r="E742" s="41">
        <v>4.4400000000000004</v>
      </c>
      <c r="F742" s="41">
        <v>2.3199999999999998</v>
      </c>
      <c r="G742" s="41">
        <v>2.78</v>
      </c>
      <c r="H742" s="41"/>
      <c r="I742" s="35">
        <v>42.5</v>
      </c>
      <c r="J742" s="41">
        <v>292.5</v>
      </c>
      <c r="K742" s="41">
        <v>135</v>
      </c>
      <c r="L742" s="37">
        <f t="shared" si="16"/>
        <v>0.46153846153846156</v>
      </c>
      <c r="Y742" s="41">
        <v>1080</v>
      </c>
      <c r="AD742" s="41">
        <v>2.4</v>
      </c>
      <c r="AE742" s="41">
        <v>815</v>
      </c>
      <c r="AI742" s="37">
        <v>0.43007915567282301</v>
      </c>
      <c r="AJ742" s="41">
        <v>2.86</v>
      </c>
      <c r="AK742" s="41">
        <v>53.33</v>
      </c>
      <c r="AL742" s="41">
        <v>27.65</v>
      </c>
      <c r="AM742" s="41">
        <v>1.35</v>
      </c>
      <c r="AN742" s="41">
        <v>6.04</v>
      </c>
      <c r="AO742" s="41"/>
      <c r="AP742" s="41">
        <v>132.5</v>
      </c>
      <c r="AQ742" s="41"/>
      <c r="AR742" s="41"/>
      <c r="AS742" s="41"/>
      <c r="AT742" s="41"/>
      <c r="AU742" s="41"/>
      <c r="AV742" s="41"/>
      <c r="AW742" s="41">
        <v>0</v>
      </c>
      <c r="BK742" s="41">
        <v>1.35</v>
      </c>
      <c r="BL742" s="41">
        <v>92.14</v>
      </c>
      <c r="BM742" s="41">
        <v>0.84</v>
      </c>
      <c r="BN742" s="41">
        <v>1.4</v>
      </c>
      <c r="BO742" s="41">
        <v>1.45</v>
      </c>
      <c r="BP742" s="41"/>
      <c r="BQ742" s="41">
        <v>25</v>
      </c>
      <c r="BX742" s="41"/>
      <c r="BY742" s="41"/>
      <c r="BZ742" s="41">
        <v>200</v>
      </c>
      <c r="CA742" s="41">
        <v>85</v>
      </c>
      <c r="CB742" s="41"/>
      <c r="CC742" s="41"/>
    </row>
    <row r="743" spans="1:81" ht="15.6">
      <c r="A743" s="33">
        <v>530</v>
      </c>
      <c r="B743" s="33" t="s">
        <v>168</v>
      </c>
      <c r="C743" s="33">
        <v>54.86</v>
      </c>
      <c r="D743" s="33">
        <v>21.1</v>
      </c>
      <c r="E743" s="33">
        <v>6.33</v>
      </c>
      <c r="F743" s="33">
        <v>2.6</v>
      </c>
      <c r="G743" s="33">
        <v>4.22</v>
      </c>
      <c r="H743" s="33"/>
      <c r="I743" s="33">
        <v>42.5</v>
      </c>
      <c r="J743" s="33">
        <v>350</v>
      </c>
      <c r="K743" s="33">
        <v>161</v>
      </c>
      <c r="L743" s="37">
        <v>0.46</v>
      </c>
      <c r="V743" s="33">
        <v>1077</v>
      </c>
      <c r="AD743" s="33"/>
      <c r="AE743" s="33">
        <v>812</v>
      </c>
      <c r="AI743" s="33">
        <v>2.86</v>
      </c>
      <c r="AJ743" s="33">
        <v>53.33</v>
      </c>
      <c r="AK743" s="33">
        <v>27.65</v>
      </c>
      <c r="AL743" s="33">
        <v>1.35</v>
      </c>
      <c r="AM743" s="33">
        <v>6.04</v>
      </c>
      <c r="AP743" s="33">
        <v>0</v>
      </c>
      <c r="AQ743" s="33"/>
      <c r="AR743" s="33">
        <v>36.44</v>
      </c>
      <c r="AS743" s="33">
        <v>31.76</v>
      </c>
      <c r="AT743" s="33">
        <v>14.84</v>
      </c>
      <c r="AU743" s="33">
        <v>9.08</v>
      </c>
      <c r="AV743" s="33">
        <v>0.6</v>
      </c>
      <c r="AW743" s="33">
        <v>0</v>
      </c>
      <c r="BX743" s="33"/>
      <c r="BY743" s="33"/>
      <c r="BZ743" s="33">
        <v>7111</v>
      </c>
      <c r="CA743" s="33">
        <v>43.4</v>
      </c>
    </row>
    <row r="744" spans="1:81" ht="15.6">
      <c r="A744" s="33"/>
      <c r="B744" s="33" t="s">
        <v>285</v>
      </c>
      <c r="C744" s="33">
        <v>54.86</v>
      </c>
      <c r="D744" s="33">
        <v>21.1</v>
      </c>
      <c r="E744" s="33">
        <v>6.33</v>
      </c>
      <c r="F744" s="33">
        <v>2.6</v>
      </c>
      <c r="G744" s="33">
        <v>4.22</v>
      </c>
      <c r="H744" s="33"/>
      <c r="I744" s="33">
        <v>42.5</v>
      </c>
      <c r="J744" s="33">
        <v>245</v>
      </c>
      <c r="K744" s="33">
        <v>161</v>
      </c>
      <c r="L744" s="37">
        <v>0.46</v>
      </c>
      <c r="V744" s="33">
        <v>1077</v>
      </c>
      <c r="AD744" s="33"/>
      <c r="AE744" s="33">
        <v>812</v>
      </c>
      <c r="AI744" s="33">
        <v>2.86</v>
      </c>
      <c r="AJ744" s="33">
        <v>53.33</v>
      </c>
      <c r="AK744" s="33">
        <v>27.65</v>
      </c>
      <c r="AL744" s="33">
        <v>1.35</v>
      </c>
      <c r="AM744" s="33">
        <v>6.04</v>
      </c>
      <c r="AP744" s="33">
        <v>105</v>
      </c>
      <c r="AQ744" s="33"/>
      <c r="AR744" s="33">
        <v>36.44</v>
      </c>
      <c r="AS744" s="33">
        <v>31.76</v>
      </c>
      <c r="AT744" s="33">
        <v>14.84</v>
      </c>
      <c r="AU744" s="33">
        <v>9.08</v>
      </c>
      <c r="AV744" s="33">
        <v>0.6</v>
      </c>
      <c r="AW744" s="33">
        <v>0</v>
      </c>
      <c r="BX744" s="33"/>
      <c r="BY744" s="33"/>
      <c r="BZ744" s="33">
        <v>1714</v>
      </c>
      <c r="CA744" s="33">
        <v>44.6</v>
      </c>
    </row>
    <row r="745" spans="1:81" ht="15.6">
      <c r="A745" s="33"/>
      <c r="B745" s="33" t="s">
        <v>285</v>
      </c>
      <c r="C745" s="33">
        <v>54.86</v>
      </c>
      <c r="D745" s="33">
        <v>21.1</v>
      </c>
      <c r="E745" s="33">
        <v>6.33</v>
      </c>
      <c r="F745" s="33">
        <v>2.6</v>
      </c>
      <c r="G745" s="33">
        <v>4.22</v>
      </c>
      <c r="H745" s="33"/>
      <c r="I745" s="33">
        <v>42.5</v>
      </c>
      <c r="J745" s="33">
        <v>245</v>
      </c>
      <c r="K745" s="33">
        <v>161</v>
      </c>
      <c r="L745" s="37">
        <v>0.46</v>
      </c>
      <c r="V745" s="33">
        <v>1077</v>
      </c>
      <c r="AD745" s="33"/>
      <c r="AE745" s="33">
        <v>812</v>
      </c>
      <c r="AI745" s="33">
        <v>2.86</v>
      </c>
      <c r="AJ745" s="33">
        <v>53.33</v>
      </c>
      <c r="AK745" s="33">
        <v>27.65</v>
      </c>
      <c r="AL745" s="33">
        <v>1.35</v>
      </c>
      <c r="AM745" s="33">
        <v>6.04</v>
      </c>
      <c r="AP745" s="33">
        <v>105</v>
      </c>
      <c r="AQ745" s="33"/>
      <c r="AR745" s="33">
        <v>36.44</v>
      </c>
      <c r="AS745" s="33">
        <v>31.76</v>
      </c>
      <c r="AT745" s="33">
        <v>14.84</v>
      </c>
      <c r="AU745" s="33">
        <v>9.08</v>
      </c>
      <c r="AV745" s="33">
        <v>0.6</v>
      </c>
      <c r="AW745" s="33">
        <v>0</v>
      </c>
      <c r="BX745" s="33"/>
      <c r="BY745" s="33"/>
      <c r="BZ745" s="33">
        <v>644</v>
      </c>
      <c r="CA745" s="33">
        <v>38.299999999999997</v>
      </c>
    </row>
    <row r="746" spans="1:81" ht="15.6">
      <c r="A746" s="33"/>
      <c r="B746" s="33" t="s">
        <v>286</v>
      </c>
      <c r="C746" s="33">
        <v>54.86</v>
      </c>
      <c r="D746" s="33">
        <v>21.1</v>
      </c>
      <c r="E746" s="33">
        <v>6.33</v>
      </c>
      <c r="F746" s="33">
        <v>2.6</v>
      </c>
      <c r="G746" s="33">
        <v>4.22</v>
      </c>
      <c r="H746" s="33"/>
      <c r="I746" s="33">
        <v>42.5</v>
      </c>
      <c r="J746" s="33">
        <v>210</v>
      </c>
      <c r="K746" s="33">
        <v>161</v>
      </c>
      <c r="L746" s="37">
        <v>0.46</v>
      </c>
      <c r="V746" s="33">
        <v>1077</v>
      </c>
      <c r="AD746" s="33"/>
      <c r="AE746" s="33">
        <v>812</v>
      </c>
      <c r="AI746" s="33">
        <v>2.86</v>
      </c>
      <c r="AJ746" s="33">
        <v>53.33</v>
      </c>
      <c r="AK746" s="33">
        <v>27.65</v>
      </c>
      <c r="AL746" s="33">
        <v>1.35</v>
      </c>
      <c r="AM746" s="33">
        <v>6.04</v>
      </c>
      <c r="AP746" s="33">
        <v>140</v>
      </c>
      <c r="AQ746" s="33"/>
      <c r="AR746" s="33">
        <v>36.44</v>
      </c>
      <c r="AS746" s="33">
        <v>31.76</v>
      </c>
      <c r="AT746" s="33">
        <v>14.84</v>
      </c>
      <c r="AU746" s="33">
        <v>9.08</v>
      </c>
      <c r="AV746" s="33">
        <v>0.6</v>
      </c>
      <c r="AW746" s="33">
        <v>0</v>
      </c>
      <c r="BX746" s="33"/>
      <c r="BY746" s="33"/>
      <c r="BZ746" s="33">
        <v>1707</v>
      </c>
      <c r="CA746" s="33">
        <v>41.4</v>
      </c>
    </row>
    <row r="747" spans="1:81" ht="15.6">
      <c r="A747" s="33"/>
      <c r="B747" s="33" t="s">
        <v>286</v>
      </c>
      <c r="C747" s="33">
        <v>54.86</v>
      </c>
      <c r="D747" s="33">
        <v>21.1</v>
      </c>
      <c r="E747" s="33">
        <v>6.33</v>
      </c>
      <c r="F747" s="33">
        <v>2.6</v>
      </c>
      <c r="G747" s="33">
        <v>4.22</v>
      </c>
      <c r="H747" s="33"/>
      <c r="I747" s="33">
        <v>42.5</v>
      </c>
      <c r="J747" s="33">
        <v>210</v>
      </c>
      <c r="K747" s="33">
        <v>161</v>
      </c>
      <c r="L747" s="37">
        <v>0.46</v>
      </c>
      <c r="V747" s="33">
        <v>1077</v>
      </c>
      <c r="AD747" s="33"/>
      <c r="AE747" s="33">
        <v>812</v>
      </c>
      <c r="AI747" s="33">
        <v>2.86</v>
      </c>
      <c r="AJ747" s="33">
        <v>53.33</v>
      </c>
      <c r="AK747" s="33">
        <v>27.65</v>
      </c>
      <c r="AL747" s="33">
        <v>1.35</v>
      </c>
      <c r="AM747" s="33">
        <v>6.04</v>
      </c>
      <c r="AP747" s="33">
        <v>140</v>
      </c>
      <c r="AQ747" s="33"/>
      <c r="AR747" s="33">
        <v>36.44</v>
      </c>
      <c r="AS747" s="33">
        <v>31.76</v>
      </c>
      <c r="AT747" s="33">
        <v>14.84</v>
      </c>
      <c r="AU747" s="33">
        <v>9.08</v>
      </c>
      <c r="AV747" s="33">
        <v>0.6</v>
      </c>
      <c r="AW747" s="33">
        <v>0</v>
      </c>
      <c r="BX747" s="33"/>
      <c r="BY747" s="33"/>
      <c r="BZ747" s="33">
        <v>682</v>
      </c>
      <c r="CA747" s="33">
        <v>34.200000000000003</v>
      </c>
    </row>
    <row r="748" spans="1:81" ht="15.6">
      <c r="A748" s="33"/>
      <c r="B748" s="33" t="s">
        <v>633</v>
      </c>
      <c r="C748" s="33">
        <v>54.86</v>
      </c>
      <c r="D748" s="33">
        <v>21.1</v>
      </c>
      <c r="E748" s="33">
        <v>6.33</v>
      </c>
      <c r="F748" s="33">
        <v>2.6</v>
      </c>
      <c r="G748" s="33">
        <v>4.22</v>
      </c>
      <c r="H748" s="33"/>
      <c r="I748" s="33">
        <v>42.5</v>
      </c>
      <c r="J748" s="33">
        <v>175</v>
      </c>
      <c r="K748" s="33">
        <v>161</v>
      </c>
      <c r="L748" s="37">
        <v>0.46</v>
      </c>
      <c r="V748" s="33">
        <v>1077</v>
      </c>
      <c r="AD748" s="33"/>
      <c r="AE748" s="33">
        <v>812</v>
      </c>
      <c r="AI748" s="33">
        <v>2.86</v>
      </c>
      <c r="AJ748" s="33">
        <v>53.33</v>
      </c>
      <c r="AK748" s="33">
        <v>27.65</v>
      </c>
      <c r="AL748" s="33">
        <v>1.35</v>
      </c>
      <c r="AM748" s="33">
        <v>6.04</v>
      </c>
      <c r="AP748" s="33">
        <v>175</v>
      </c>
      <c r="AQ748" s="33"/>
      <c r="AR748" s="33">
        <v>36.44</v>
      </c>
      <c r="AS748" s="33">
        <v>31.76</v>
      </c>
      <c r="AT748" s="33">
        <v>14.84</v>
      </c>
      <c r="AU748" s="33">
        <v>9.08</v>
      </c>
      <c r="AV748" s="33">
        <v>0.6</v>
      </c>
      <c r="AW748" s="33">
        <v>0</v>
      </c>
      <c r="BX748" s="33"/>
      <c r="BY748" s="33"/>
      <c r="BZ748" s="33">
        <v>1952</v>
      </c>
      <c r="CA748" s="33">
        <v>37.299999999999997</v>
      </c>
    </row>
    <row r="749" spans="1:81" ht="15.6">
      <c r="A749" s="33"/>
      <c r="B749" s="33" t="s">
        <v>633</v>
      </c>
      <c r="C749" s="33">
        <v>54.86</v>
      </c>
      <c r="D749" s="33">
        <v>21.1</v>
      </c>
      <c r="E749" s="33">
        <v>6.33</v>
      </c>
      <c r="F749" s="33">
        <v>2.6</v>
      </c>
      <c r="G749" s="33">
        <v>4.22</v>
      </c>
      <c r="H749" s="33"/>
      <c r="I749" s="33">
        <v>42.5</v>
      </c>
      <c r="J749" s="33">
        <v>175</v>
      </c>
      <c r="K749" s="33">
        <v>161</v>
      </c>
      <c r="L749" s="37">
        <v>0.46</v>
      </c>
      <c r="V749" s="33">
        <v>1077</v>
      </c>
      <c r="AD749" s="33"/>
      <c r="AE749" s="33">
        <v>812</v>
      </c>
      <c r="AI749" s="33">
        <v>2.86</v>
      </c>
      <c r="AJ749" s="33">
        <v>53.33</v>
      </c>
      <c r="AK749" s="33">
        <v>27.65</v>
      </c>
      <c r="AL749" s="33">
        <v>1.35</v>
      </c>
      <c r="AM749" s="33">
        <v>6.04</v>
      </c>
      <c r="AP749" s="33">
        <v>175</v>
      </c>
      <c r="AQ749" s="33"/>
      <c r="AR749" s="33">
        <v>36.44</v>
      </c>
      <c r="AS749" s="33">
        <v>31.76</v>
      </c>
      <c r="AT749" s="33">
        <v>14.84</v>
      </c>
      <c r="AU749" s="33">
        <v>9.08</v>
      </c>
      <c r="AV749" s="33">
        <v>0.6</v>
      </c>
      <c r="AW749" s="33">
        <v>0</v>
      </c>
      <c r="BX749" s="33"/>
      <c r="BY749" s="33"/>
      <c r="BZ749" s="33">
        <v>518</v>
      </c>
      <c r="CA749" s="33">
        <v>34.4</v>
      </c>
    </row>
    <row r="750" spans="1:81" ht="15.6">
      <c r="A750" s="33"/>
      <c r="B750" s="33" t="s">
        <v>634</v>
      </c>
      <c r="C750" s="33">
        <v>54.86</v>
      </c>
      <c r="D750" s="33">
        <v>21.1</v>
      </c>
      <c r="E750" s="33">
        <v>6.33</v>
      </c>
      <c r="F750" s="33">
        <v>2.6</v>
      </c>
      <c r="G750" s="33">
        <v>4.22</v>
      </c>
      <c r="H750" s="33"/>
      <c r="I750" s="33">
        <v>42.5</v>
      </c>
      <c r="J750" s="33">
        <v>245</v>
      </c>
      <c r="K750" s="33">
        <v>161</v>
      </c>
      <c r="L750" s="37">
        <v>0.46</v>
      </c>
      <c r="V750" s="33">
        <v>1077</v>
      </c>
      <c r="AD750" s="33"/>
      <c r="AE750" s="33">
        <v>812</v>
      </c>
      <c r="AI750" s="33">
        <v>2.86</v>
      </c>
      <c r="AJ750" s="33">
        <v>53.33</v>
      </c>
      <c r="AK750" s="33">
        <v>27.65</v>
      </c>
      <c r="AL750" s="33">
        <v>1.35</v>
      </c>
      <c r="AM750" s="33">
        <v>6.04</v>
      </c>
      <c r="AP750" s="33">
        <v>0</v>
      </c>
      <c r="AQ750" s="33"/>
      <c r="AR750" s="33">
        <v>36.44</v>
      </c>
      <c r="AS750" s="33">
        <v>31.76</v>
      </c>
      <c r="AT750" s="33">
        <v>14.84</v>
      </c>
      <c r="AU750" s="33">
        <v>9.08</v>
      </c>
      <c r="AV750" s="33">
        <v>0.6</v>
      </c>
      <c r="AW750" s="33">
        <v>105</v>
      </c>
      <c r="BX750" s="33"/>
      <c r="BY750" s="33"/>
      <c r="BZ750" s="33">
        <v>2094</v>
      </c>
      <c r="CA750" s="33">
        <v>53.7</v>
      </c>
    </row>
    <row r="751" spans="1:81" ht="15.6">
      <c r="A751" s="33"/>
      <c r="B751" s="33" t="s">
        <v>634</v>
      </c>
      <c r="C751" s="33">
        <v>54.86</v>
      </c>
      <c r="D751" s="33">
        <v>21.1</v>
      </c>
      <c r="E751" s="33">
        <v>6.33</v>
      </c>
      <c r="F751" s="33">
        <v>2.6</v>
      </c>
      <c r="G751" s="33">
        <v>4.22</v>
      </c>
      <c r="H751" s="33"/>
      <c r="I751" s="33">
        <v>42.5</v>
      </c>
      <c r="J751" s="33">
        <v>245</v>
      </c>
      <c r="K751" s="33">
        <v>161</v>
      </c>
      <c r="L751" s="37">
        <v>0.46</v>
      </c>
      <c r="V751" s="33">
        <v>1077</v>
      </c>
      <c r="AD751" s="33"/>
      <c r="AE751" s="33">
        <v>812</v>
      </c>
      <c r="AI751" s="33">
        <v>2.86</v>
      </c>
      <c r="AJ751" s="33">
        <v>53.33</v>
      </c>
      <c r="AK751" s="33">
        <v>27.65</v>
      </c>
      <c r="AL751" s="33">
        <v>1.35</v>
      </c>
      <c r="AM751" s="33">
        <v>6.04</v>
      </c>
      <c r="AP751" s="33">
        <v>0</v>
      </c>
      <c r="AQ751" s="33"/>
      <c r="AR751" s="33">
        <v>36.44</v>
      </c>
      <c r="AS751" s="33">
        <v>31.76</v>
      </c>
      <c r="AT751" s="33">
        <v>14.84</v>
      </c>
      <c r="AU751" s="33">
        <v>9.08</v>
      </c>
      <c r="AV751" s="33">
        <v>0.6</v>
      </c>
      <c r="AW751" s="33">
        <v>105</v>
      </c>
      <c r="BX751" s="33"/>
      <c r="BY751" s="33"/>
      <c r="BZ751" s="33">
        <v>2628</v>
      </c>
      <c r="CA751" s="33">
        <v>50.2</v>
      </c>
    </row>
    <row r="752" spans="1:81" ht="15.6">
      <c r="A752" s="33"/>
      <c r="B752" s="33" t="s">
        <v>635</v>
      </c>
      <c r="C752" s="33">
        <v>54.86</v>
      </c>
      <c r="D752" s="33">
        <v>21.1</v>
      </c>
      <c r="E752" s="33">
        <v>6.33</v>
      </c>
      <c r="F752" s="33">
        <v>2.6</v>
      </c>
      <c r="G752" s="33">
        <v>4.22</v>
      </c>
      <c r="H752" s="33"/>
      <c r="I752" s="33">
        <v>42.5</v>
      </c>
      <c r="J752" s="33">
        <v>210</v>
      </c>
      <c r="K752" s="33">
        <v>161</v>
      </c>
      <c r="L752" s="37">
        <v>0.46</v>
      </c>
      <c r="V752" s="33">
        <v>1077</v>
      </c>
      <c r="AD752" s="33"/>
      <c r="AE752" s="33">
        <v>812</v>
      </c>
      <c r="AI752" s="33">
        <v>2.86</v>
      </c>
      <c r="AJ752" s="33">
        <v>53.33</v>
      </c>
      <c r="AK752" s="33">
        <v>27.65</v>
      </c>
      <c r="AL752" s="33">
        <v>1.35</v>
      </c>
      <c r="AM752" s="33">
        <v>6.04</v>
      </c>
      <c r="AP752" s="33">
        <v>0</v>
      </c>
      <c r="AQ752" s="33"/>
      <c r="AR752" s="33">
        <v>36.44</v>
      </c>
      <c r="AS752" s="33">
        <v>31.76</v>
      </c>
      <c r="AT752" s="33">
        <v>14.84</v>
      </c>
      <c r="AU752" s="33">
        <v>9.08</v>
      </c>
      <c r="AV752" s="33">
        <v>0.6</v>
      </c>
      <c r="AW752" s="33">
        <v>140</v>
      </c>
      <c r="BX752" s="33"/>
      <c r="BY752" s="33"/>
      <c r="BZ752" s="33">
        <v>2424</v>
      </c>
      <c r="CA752" s="33">
        <v>49.9</v>
      </c>
    </row>
    <row r="753" spans="1:79" ht="15.6">
      <c r="A753" s="33"/>
      <c r="B753" s="33" t="s">
        <v>635</v>
      </c>
      <c r="C753" s="33">
        <v>54.86</v>
      </c>
      <c r="D753" s="33">
        <v>21.1</v>
      </c>
      <c r="E753" s="33">
        <v>6.33</v>
      </c>
      <c r="F753" s="33">
        <v>2.6</v>
      </c>
      <c r="G753" s="33">
        <v>4.22</v>
      </c>
      <c r="H753" s="33"/>
      <c r="I753" s="33">
        <v>42.5</v>
      </c>
      <c r="J753" s="33">
        <v>210</v>
      </c>
      <c r="K753" s="33">
        <v>161</v>
      </c>
      <c r="L753" s="37">
        <v>0.46</v>
      </c>
      <c r="V753" s="33">
        <v>1077</v>
      </c>
      <c r="AD753" s="33"/>
      <c r="AE753" s="33">
        <v>812</v>
      </c>
      <c r="AI753" s="33">
        <v>2.86</v>
      </c>
      <c r="AJ753" s="33">
        <v>53.33</v>
      </c>
      <c r="AK753" s="33">
        <v>27.65</v>
      </c>
      <c r="AL753" s="33">
        <v>1.35</v>
      </c>
      <c r="AM753" s="33">
        <v>6.04</v>
      </c>
      <c r="AP753" s="33">
        <v>0</v>
      </c>
      <c r="AQ753" s="33"/>
      <c r="AR753" s="33">
        <v>36.44</v>
      </c>
      <c r="AS753" s="33">
        <v>31.76</v>
      </c>
      <c r="AT753" s="33">
        <v>14.84</v>
      </c>
      <c r="AU753" s="33">
        <v>9.08</v>
      </c>
      <c r="AV753" s="33">
        <v>0.6</v>
      </c>
      <c r="AW753" s="33">
        <v>140</v>
      </c>
      <c r="BX753" s="33"/>
      <c r="BY753" s="33"/>
      <c r="BZ753" s="33">
        <v>2765</v>
      </c>
      <c r="CA753" s="33">
        <v>46.6</v>
      </c>
    </row>
    <row r="754" spans="1:79" ht="15.6">
      <c r="A754" s="33"/>
      <c r="B754" s="33" t="s">
        <v>636</v>
      </c>
      <c r="C754" s="33">
        <v>54.86</v>
      </c>
      <c r="D754" s="33">
        <v>21.1</v>
      </c>
      <c r="E754" s="33">
        <v>6.33</v>
      </c>
      <c r="F754" s="33">
        <v>2.6</v>
      </c>
      <c r="G754" s="33">
        <v>4.22</v>
      </c>
      <c r="H754" s="33"/>
      <c r="I754" s="33">
        <v>42.5</v>
      </c>
      <c r="J754" s="33">
        <v>175</v>
      </c>
      <c r="K754" s="33">
        <v>161</v>
      </c>
      <c r="L754" s="37">
        <v>0.46</v>
      </c>
      <c r="V754" s="33">
        <v>1077</v>
      </c>
      <c r="AD754" s="33"/>
      <c r="AE754" s="33">
        <v>812</v>
      </c>
      <c r="AI754" s="33">
        <v>2.86</v>
      </c>
      <c r="AJ754" s="33">
        <v>53.33</v>
      </c>
      <c r="AK754" s="33">
        <v>27.65</v>
      </c>
      <c r="AL754" s="33">
        <v>1.35</v>
      </c>
      <c r="AM754" s="33">
        <v>6.04</v>
      </c>
      <c r="AP754" s="33">
        <v>0</v>
      </c>
      <c r="AQ754" s="33"/>
      <c r="AR754" s="33">
        <v>36.44</v>
      </c>
      <c r="AS754" s="33">
        <v>31.76</v>
      </c>
      <c r="AT754" s="33">
        <v>14.84</v>
      </c>
      <c r="AU754" s="33">
        <v>9.08</v>
      </c>
      <c r="AV754" s="33">
        <v>0.6</v>
      </c>
      <c r="AW754" s="33">
        <v>175</v>
      </c>
      <c r="BX754" s="33"/>
      <c r="BY754" s="33"/>
      <c r="BZ754" s="33">
        <v>1668</v>
      </c>
      <c r="CA754" s="33">
        <v>59.5</v>
      </c>
    </row>
    <row r="755" spans="1:79" ht="15.6">
      <c r="A755" s="33"/>
      <c r="B755" s="33" t="s">
        <v>636</v>
      </c>
      <c r="C755" s="33">
        <v>54.86</v>
      </c>
      <c r="D755" s="33">
        <v>21.1</v>
      </c>
      <c r="E755" s="33">
        <v>6.33</v>
      </c>
      <c r="F755" s="33">
        <v>2.6</v>
      </c>
      <c r="G755" s="33">
        <v>4.22</v>
      </c>
      <c r="H755" s="33"/>
      <c r="I755" s="33">
        <v>42.5</v>
      </c>
      <c r="J755" s="33">
        <v>175</v>
      </c>
      <c r="K755" s="33">
        <v>161</v>
      </c>
      <c r="L755" s="37">
        <v>0.46</v>
      </c>
      <c r="V755" s="33">
        <v>1077</v>
      </c>
      <c r="AD755" s="33"/>
      <c r="AE755" s="33">
        <v>812</v>
      </c>
      <c r="AI755" s="33">
        <v>2.86</v>
      </c>
      <c r="AJ755" s="33">
        <v>53.33</v>
      </c>
      <c r="AK755" s="33">
        <v>27.65</v>
      </c>
      <c r="AL755" s="33">
        <v>1.35</v>
      </c>
      <c r="AM755" s="33">
        <v>6.04</v>
      </c>
      <c r="AP755" s="33">
        <v>0</v>
      </c>
      <c r="AQ755" s="33"/>
      <c r="AR755" s="33">
        <v>36.44</v>
      </c>
      <c r="AS755" s="33">
        <v>31.76</v>
      </c>
      <c r="AT755" s="33">
        <v>14.84</v>
      </c>
      <c r="AU755" s="33">
        <v>9.08</v>
      </c>
      <c r="AV755" s="33">
        <v>0.6</v>
      </c>
      <c r="AW755" s="33">
        <v>175</v>
      </c>
      <c r="BX755" s="33"/>
      <c r="BY755" s="33"/>
      <c r="BZ755" s="33">
        <v>2075</v>
      </c>
      <c r="CA755" s="33">
        <v>51.3</v>
      </c>
    </row>
    <row r="756" spans="1:79" ht="15.6">
      <c r="A756" s="33"/>
      <c r="B756" s="33" t="s">
        <v>637</v>
      </c>
      <c r="C756" s="33">
        <v>54.86</v>
      </c>
      <c r="D756" s="33">
        <v>21.1</v>
      </c>
      <c r="E756" s="33">
        <v>6.33</v>
      </c>
      <c r="F756" s="33">
        <v>2.6</v>
      </c>
      <c r="G756" s="33">
        <v>4.22</v>
      </c>
      <c r="H756" s="33"/>
      <c r="I756" s="33">
        <v>42.5</v>
      </c>
      <c r="J756" s="33">
        <v>140</v>
      </c>
      <c r="K756" s="33">
        <v>161</v>
      </c>
      <c r="L756" s="37">
        <v>0.46</v>
      </c>
      <c r="V756" s="33">
        <v>1077</v>
      </c>
      <c r="AD756" s="33"/>
      <c r="AE756" s="33">
        <v>812</v>
      </c>
      <c r="AI756" s="33">
        <v>2.86</v>
      </c>
      <c r="AJ756" s="33">
        <v>53.33</v>
      </c>
      <c r="AK756" s="33">
        <v>27.65</v>
      </c>
      <c r="AL756" s="33">
        <v>1.35</v>
      </c>
      <c r="AM756" s="33">
        <v>6.04</v>
      </c>
      <c r="AP756" s="33">
        <v>0</v>
      </c>
      <c r="AQ756" s="33"/>
      <c r="AR756" s="33">
        <v>36.44</v>
      </c>
      <c r="AS756" s="33">
        <v>31.76</v>
      </c>
      <c r="AT756" s="33">
        <v>14.84</v>
      </c>
      <c r="AU756" s="33">
        <v>9.08</v>
      </c>
      <c r="AV756" s="33">
        <v>0.6</v>
      </c>
      <c r="AW756" s="33">
        <v>210</v>
      </c>
      <c r="BX756" s="33"/>
      <c r="BY756" s="33"/>
      <c r="BZ756" s="33">
        <v>1515</v>
      </c>
      <c r="CA756" s="33">
        <v>54.4</v>
      </c>
    </row>
    <row r="757" spans="1:79" ht="15.6">
      <c r="A757" s="33"/>
      <c r="B757" s="33" t="s">
        <v>637</v>
      </c>
      <c r="C757" s="33">
        <v>54.86</v>
      </c>
      <c r="D757" s="33">
        <v>21.1</v>
      </c>
      <c r="E757" s="33">
        <v>6.33</v>
      </c>
      <c r="F757" s="33">
        <v>2.6</v>
      </c>
      <c r="G757" s="33">
        <v>4.22</v>
      </c>
      <c r="H757" s="33"/>
      <c r="I757" s="33">
        <v>42.5</v>
      </c>
      <c r="J757" s="33">
        <v>140</v>
      </c>
      <c r="K757" s="33">
        <v>161</v>
      </c>
      <c r="L757" s="37">
        <v>0.46</v>
      </c>
      <c r="V757" s="33">
        <v>1077</v>
      </c>
      <c r="AD757" s="33"/>
      <c r="AE757" s="33">
        <v>812</v>
      </c>
      <c r="AI757" s="33">
        <v>2.86</v>
      </c>
      <c r="AJ757" s="33">
        <v>53.33</v>
      </c>
      <c r="AK757" s="33">
        <v>27.65</v>
      </c>
      <c r="AL757" s="33">
        <v>1.35</v>
      </c>
      <c r="AM757" s="33">
        <v>6.04</v>
      </c>
      <c r="AP757" s="33">
        <v>0</v>
      </c>
      <c r="AQ757" s="33"/>
      <c r="AR757" s="33">
        <v>36.44</v>
      </c>
      <c r="AS757" s="33">
        <v>31.76</v>
      </c>
      <c r="AT757" s="33">
        <v>14.84</v>
      </c>
      <c r="AU757" s="33">
        <v>9.08</v>
      </c>
      <c r="AV757" s="33">
        <v>0.6</v>
      </c>
      <c r="AW757" s="33">
        <v>210</v>
      </c>
      <c r="BX757" s="33"/>
      <c r="BY757" s="33"/>
      <c r="BZ757" s="33">
        <v>1150</v>
      </c>
      <c r="CA757" s="33">
        <v>55.7</v>
      </c>
    </row>
    <row r="758" spans="1:79" ht="15.6">
      <c r="A758" s="33"/>
      <c r="B758" s="33"/>
      <c r="C758" s="33"/>
      <c r="D758" s="33"/>
      <c r="E758" s="33"/>
      <c r="F758" s="33"/>
      <c r="G758" s="33"/>
      <c r="H758" s="33"/>
      <c r="I758" s="33"/>
      <c r="J758" s="33"/>
      <c r="K758" s="33"/>
      <c r="L758" s="37"/>
      <c r="AD758" s="33"/>
      <c r="AE758" s="33"/>
      <c r="AI758" s="33"/>
      <c r="AJ758" s="33"/>
      <c r="AK758" s="33"/>
      <c r="AL758" s="33"/>
      <c r="AM758" s="33"/>
      <c r="BX758" s="33"/>
      <c r="BY758" s="33"/>
      <c r="BZ758" s="33"/>
      <c r="CA758" s="33"/>
    </row>
    <row r="759" spans="1:79" ht="15.6">
      <c r="A759" s="33">
        <v>533</v>
      </c>
      <c r="B759" s="33">
        <v>0</v>
      </c>
      <c r="C759" s="33">
        <v>61.89</v>
      </c>
      <c r="D759" s="33">
        <v>22.95</v>
      </c>
      <c r="E759" s="33">
        <v>6.35</v>
      </c>
      <c r="F759" s="33">
        <v>1.02</v>
      </c>
      <c r="G759" s="33">
        <v>4.0999999999999996</v>
      </c>
      <c r="H759" s="33"/>
      <c r="I759" s="33">
        <v>42.5</v>
      </c>
      <c r="J759" s="33">
        <v>450</v>
      </c>
      <c r="K759" s="33">
        <v>135</v>
      </c>
      <c r="L759" s="37">
        <v>0.3</v>
      </c>
      <c r="U759" s="33">
        <v>1136</v>
      </c>
      <c r="AD759" s="33">
        <v>2.8</v>
      </c>
      <c r="AE759" s="33">
        <v>612</v>
      </c>
      <c r="AI759" s="33"/>
      <c r="AJ759" s="33"/>
      <c r="AK759" s="33"/>
      <c r="AL759" s="33"/>
      <c r="AM759" s="33"/>
      <c r="AX759" s="33"/>
      <c r="AY759" s="33"/>
      <c r="AZ759" s="33"/>
      <c r="BA759" s="33"/>
      <c r="BB759" s="33"/>
      <c r="BC759" s="33"/>
      <c r="BD759" s="33">
        <v>55.11</v>
      </c>
      <c r="BE759" s="33">
        <v>0.2</v>
      </c>
      <c r="BF759" s="33">
        <v>0</v>
      </c>
      <c r="BG759" s="33">
        <v>1.1200000000000001</v>
      </c>
      <c r="BH759" s="33">
        <v>0.15</v>
      </c>
      <c r="BI759" s="33"/>
      <c r="BJ759" s="33">
        <v>0</v>
      </c>
      <c r="BR759" s="33">
        <v>16.600000000000001</v>
      </c>
      <c r="BX759" s="33">
        <v>3.32</v>
      </c>
      <c r="BY759" s="33"/>
      <c r="BZ759" s="33"/>
      <c r="CA759" s="33"/>
    </row>
    <row r="760" spans="1:79" ht="15.6">
      <c r="A760" s="33"/>
      <c r="B760" s="33" t="s">
        <v>638</v>
      </c>
      <c r="C760" s="33">
        <v>61.89</v>
      </c>
      <c r="D760" s="33">
        <v>22.95</v>
      </c>
      <c r="E760" s="33">
        <v>6.35</v>
      </c>
      <c r="F760" s="33">
        <v>1.02</v>
      </c>
      <c r="G760" s="33">
        <v>4.0999999999999996</v>
      </c>
      <c r="H760" s="33"/>
      <c r="I760" s="33">
        <v>42.5</v>
      </c>
      <c r="J760" s="33">
        <v>315</v>
      </c>
      <c r="K760" s="33">
        <v>135</v>
      </c>
      <c r="L760" s="37">
        <v>0.3</v>
      </c>
      <c r="U760" s="33">
        <v>1136</v>
      </c>
      <c r="AD760" s="33">
        <v>2.8</v>
      </c>
      <c r="AE760" s="33">
        <v>612</v>
      </c>
      <c r="AI760" s="33"/>
      <c r="AJ760" s="33"/>
      <c r="AK760" s="33"/>
      <c r="AL760" s="33"/>
      <c r="AM760" s="33"/>
      <c r="AX760" s="33"/>
      <c r="AY760" s="33"/>
      <c r="AZ760" s="33"/>
      <c r="BA760" s="33"/>
      <c r="BB760" s="33"/>
      <c r="BC760" s="33"/>
      <c r="BD760" s="33">
        <v>55.11</v>
      </c>
      <c r="BE760" s="33">
        <v>0.2</v>
      </c>
      <c r="BF760" s="33">
        <v>0</v>
      </c>
      <c r="BG760" s="33">
        <v>1.1200000000000001</v>
      </c>
      <c r="BH760" s="33">
        <v>0.15</v>
      </c>
      <c r="BI760" s="33"/>
      <c r="BJ760" s="33">
        <v>135</v>
      </c>
      <c r="BR760" s="33">
        <v>16.399999999999999</v>
      </c>
      <c r="BX760" s="33">
        <v>2.88</v>
      </c>
      <c r="BY760" s="33"/>
      <c r="BZ760" s="33"/>
      <c r="CA760" s="33"/>
    </row>
    <row r="761" spans="1:79" ht="15.6">
      <c r="A761" s="33"/>
      <c r="B761" s="33" t="s">
        <v>639</v>
      </c>
      <c r="C761" s="33">
        <v>61.89</v>
      </c>
      <c r="D761" s="33">
        <v>22.95</v>
      </c>
      <c r="E761" s="33">
        <v>6.35</v>
      </c>
      <c r="F761" s="33">
        <v>1.02</v>
      </c>
      <c r="G761" s="33">
        <v>4.0999999999999996</v>
      </c>
      <c r="H761" s="33"/>
      <c r="I761" s="33">
        <v>42.5</v>
      </c>
      <c r="J761" s="33">
        <v>270</v>
      </c>
      <c r="K761" s="33">
        <v>135</v>
      </c>
      <c r="L761" s="37">
        <v>0.3</v>
      </c>
      <c r="U761" s="33">
        <v>1136</v>
      </c>
      <c r="AD761" s="33">
        <v>2.8</v>
      </c>
      <c r="AE761" s="33">
        <v>612</v>
      </c>
      <c r="AI761" s="33"/>
      <c r="AJ761" s="33"/>
      <c r="AK761" s="33"/>
      <c r="AL761" s="33"/>
      <c r="AM761" s="33"/>
      <c r="AX761" s="33"/>
      <c r="AY761" s="33"/>
      <c r="AZ761" s="33"/>
      <c r="BA761" s="33"/>
      <c r="BB761" s="33"/>
      <c r="BC761" s="33"/>
      <c r="BD761" s="33">
        <v>55.11</v>
      </c>
      <c r="BE761" s="33">
        <v>0.2</v>
      </c>
      <c r="BF761" s="33">
        <v>0</v>
      </c>
      <c r="BG761" s="33">
        <v>1.1200000000000001</v>
      </c>
      <c r="BH761" s="33">
        <v>0.15</v>
      </c>
      <c r="BI761" s="33"/>
      <c r="BJ761" s="33">
        <v>180</v>
      </c>
      <c r="BR761" s="33">
        <v>17.600000000000001</v>
      </c>
      <c r="BX761" s="33">
        <v>4.7</v>
      </c>
      <c r="BY761" s="33"/>
      <c r="BZ761" s="33"/>
      <c r="CA761" s="33"/>
    </row>
    <row r="762" spans="1:79" ht="15.6">
      <c r="B762" s="33" t="s">
        <v>640</v>
      </c>
      <c r="C762" s="33">
        <v>61.89</v>
      </c>
      <c r="D762" s="33">
        <v>22.95</v>
      </c>
      <c r="E762" s="33">
        <v>6.35</v>
      </c>
      <c r="F762" s="33">
        <v>1.02</v>
      </c>
      <c r="G762" s="33">
        <v>4.0999999999999996</v>
      </c>
      <c r="H762" s="33"/>
      <c r="I762" s="33">
        <v>42.5</v>
      </c>
      <c r="J762" s="33">
        <v>225</v>
      </c>
      <c r="K762" s="33">
        <v>135</v>
      </c>
      <c r="L762" s="37">
        <v>0.3</v>
      </c>
      <c r="U762" s="33">
        <v>1136</v>
      </c>
      <c r="AD762" s="33">
        <v>2.8</v>
      </c>
      <c r="AE762" s="33">
        <v>612</v>
      </c>
      <c r="AI762" s="33"/>
      <c r="AJ762" s="33"/>
      <c r="AK762" s="33"/>
      <c r="AL762" s="33"/>
      <c r="AM762" s="33"/>
      <c r="AX762" s="33"/>
      <c r="AY762" s="33"/>
      <c r="AZ762" s="33"/>
      <c r="BA762" s="33"/>
      <c r="BB762" s="33"/>
      <c r="BC762" s="33"/>
      <c r="BD762" s="33">
        <v>55.11</v>
      </c>
      <c r="BE762" s="33">
        <v>0.2</v>
      </c>
      <c r="BF762" s="33">
        <v>0</v>
      </c>
      <c r="BG762" s="33">
        <v>1.1200000000000001</v>
      </c>
      <c r="BH762" s="33">
        <v>0.15</v>
      </c>
      <c r="BI762" s="33"/>
      <c r="BJ762" s="33">
        <v>225</v>
      </c>
      <c r="BR762" s="33">
        <v>18.399999999999999</v>
      </c>
      <c r="BX762" s="33">
        <v>6.53</v>
      </c>
      <c r="BY762" s="33"/>
      <c r="BZ762" s="33"/>
      <c r="CA762" s="33"/>
    </row>
    <row r="763" spans="1:79" ht="15.6">
      <c r="B763" s="33" t="s">
        <v>641</v>
      </c>
      <c r="C763" s="33">
        <v>61.89</v>
      </c>
      <c r="D763" s="33">
        <v>22.95</v>
      </c>
      <c r="E763" s="33">
        <v>6.35</v>
      </c>
      <c r="F763" s="33">
        <v>1.02</v>
      </c>
      <c r="G763" s="33">
        <v>4.0999999999999996</v>
      </c>
      <c r="H763" s="33"/>
      <c r="I763" s="33">
        <v>42.5</v>
      </c>
      <c r="J763" s="33">
        <v>315</v>
      </c>
      <c r="K763" s="33">
        <v>135</v>
      </c>
      <c r="L763" s="37">
        <v>0.3</v>
      </c>
      <c r="U763" s="33">
        <v>1136</v>
      </c>
      <c r="AD763" s="33">
        <v>2.8</v>
      </c>
      <c r="AE763" s="33">
        <v>612</v>
      </c>
      <c r="AI763" s="33"/>
      <c r="AJ763" s="33"/>
      <c r="AK763" s="33"/>
      <c r="AL763" s="33"/>
      <c r="AM763" s="33"/>
      <c r="AX763" s="33"/>
      <c r="AY763" s="33"/>
      <c r="AZ763" s="33"/>
      <c r="BA763" s="33"/>
      <c r="BB763" s="33"/>
      <c r="BC763" s="33"/>
      <c r="BD763" s="33">
        <v>55.11</v>
      </c>
      <c r="BE763" s="33">
        <v>0.2</v>
      </c>
      <c r="BF763" s="33">
        <v>0</v>
      </c>
      <c r="BG763" s="33">
        <v>1.1200000000000001</v>
      </c>
      <c r="BH763" s="33">
        <v>0.15</v>
      </c>
      <c r="BI763" s="33"/>
      <c r="BJ763" s="33">
        <v>135</v>
      </c>
      <c r="BR763" s="33">
        <v>16</v>
      </c>
      <c r="BX763" s="33">
        <v>2.41</v>
      </c>
      <c r="BY763" s="33"/>
      <c r="BZ763" s="33"/>
      <c r="CA763" s="33"/>
    </row>
    <row r="764" spans="1:79" ht="15.6">
      <c r="B764" s="33" t="s">
        <v>642</v>
      </c>
      <c r="C764" s="33">
        <v>61.89</v>
      </c>
      <c r="D764" s="33">
        <v>22.95</v>
      </c>
      <c r="E764" s="33">
        <v>6.35</v>
      </c>
      <c r="F764" s="33">
        <v>1.02</v>
      </c>
      <c r="G764" s="33">
        <v>4.0999999999999996</v>
      </c>
      <c r="H764" s="33"/>
      <c r="I764" s="33">
        <v>42.5</v>
      </c>
      <c r="J764" s="33">
        <v>270</v>
      </c>
      <c r="K764" s="33">
        <v>135</v>
      </c>
      <c r="L764" s="37">
        <v>0.3</v>
      </c>
      <c r="U764" s="33">
        <v>1136</v>
      </c>
      <c r="AD764" s="33">
        <v>2.8</v>
      </c>
      <c r="AE764" s="33">
        <v>612</v>
      </c>
      <c r="AI764" s="33"/>
      <c r="AJ764" s="33"/>
      <c r="AK764" s="33"/>
      <c r="AL764" s="33"/>
      <c r="AM764" s="33"/>
      <c r="AX764" s="33"/>
      <c r="AY764" s="33"/>
      <c r="AZ764" s="33"/>
      <c r="BA764" s="33"/>
      <c r="BB764" s="33"/>
      <c r="BC764" s="33"/>
      <c r="BD764" s="33">
        <v>55.11</v>
      </c>
      <c r="BE764" s="33">
        <v>0.2</v>
      </c>
      <c r="BF764" s="33">
        <v>0</v>
      </c>
      <c r="BG764" s="33">
        <v>1.1200000000000001</v>
      </c>
      <c r="BH764" s="33">
        <v>0.15</v>
      </c>
      <c r="BI764" s="33"/>
      <c r="BJ764" s="33">
        <v>180</v>
      </c>
      <c r="BR764" s="33">
        <v>17.3</v>
      </c>
      <c r="BX764" s="33">
        <v>4.2300000000000004</v>
      </c>
      <c r="BY764" s="33"/>
      <c r="BZ764" s="33"/>
      <c r="CA764" s="33"/>
    </row>
    <row r="765" spans="1:79" ht="15.6">
      <c r="B765" s="33" t="s">
        <v>643</v>
      </c>
      <c r="C765" s="33">
        <v>61.89</v>
      </c>
      <c r="D765" s="33">
        <v>22.95</v>
      </c>
      <c r="E765" s="33">
        <v>6.35</v>
      </c>
      <c r="F765" s="33">
        <v>1.02</v>
      </c>
      <c r="G765" s="33">
        <v>4.0999999999999996</v>
      </c>
      <c r="H765" s="33"/>
      <c r="I765" s="33">
        <v>42.5</v>
      </c>
      <c r="J765" s="33">
        <v>225</v>
      </c>
      <c r="K765" s="33">
        <v>135</v>
      </c>
      <c r="L765" s="37">
        <v>0.3</v>
      </c>
      <c r="U765" s="33">
        <v>1136</v>
      </c>
      <c r="AD765" s="33">
        <v>2.8</v>
      </c>
      <c r="AE765" s="33">
        <v>612</v>
      </c>
      <c r="AI765" s="33"/>
      <c r="AJ765" s="33"/>
      <c r="AK765" s="33"/>
      <c r="AL765" s="33"/>
      <c r="AM765" s="33"/>
      <c r="AX765" s="33"/>
      <c r="AY765" s="33"/>
      <c r="AZ765" s="33"/>
      <c r="BA765" s="33"/>
      <c r="BB765" s="33"/>
      <c r="BC765" s="33"/>
      <c r="BD765" s="33">
        <v>55.11</v>
      </c>
      <c r="BE765" s="33">
        <v>0.2</v>
      </c>
      <c r="BF765" s="33">
        <v>0</v>
      </c>
      <c r="BG765" s="33">
        <v>1.1200000000000001</v>
      </c>
      <c r="BH765" s="33">
        <v>0.15</v>
      </c>
      <c r="BI765" s="33"/>
      <c r="BJ765" s="33">
        <v>225</v>
      </c>
      <c r="BR765" s="33">
        <v>18.3</v>
      </c>
      <c r="BX765" s="33">
        <v>6.06</v>
      </c>
      <c r="BY765" s="33"/>
      <c r="BZ765" s="33"/>
      <c r="CA765" s="33"/>
    </row>
    <row r="766" spans="1:79" ht="15.6">
      <c r="B766" s="33" t="s">
        <v>644</v>
      </c>
      <c r="C766" s="33">
        <v>61.89</v>
      </c>
      <c r="D766" s="33">
        <v>22.95</v>
      </c>
      <c r="E766" s="33">
        <v>6.35</v>
      </c>
      <c r="F766" s="33">
        <v>1.02</v>
      </c>
      <c r="G766" s="33">
        <v>4.0999999999999996</v>
      </c>
      <c r="H766" s="33"/>
      <c r="I766" s="33">
        <v>42.5</v>
      </c>
      <c r="J766" s="33">
        <v>315</v>
      </c>
      <c r="K766" s="33">
        <v>135</v>
      </c>
      <c r="L766" s="37">
        <v>0.3</v>
      </c>
      <c r="U766" s="33">
        <v>1136</v>
      </c>
      <c r="AD766" s="33">
        <v>2.8</v>
      </c>
      <c r="AE766" s="33">
        <v>612</v>
      </c>
      <c r="AI766" s="33"/>
      <c r="AJ766" s="33"/>
      <c r="AK766" s="33"/>
      <c r="AL766" s="33"/>
      <c r="AM766" s="33"/>
      <c r="AX766" s="33"/>
      <c r="AY766" s="33"/>
      <c r="AZ766" s="33"/>
      <c r="BA766" s="33"/>
      <c r="BB766" s="33"/>
      <c r="BC766" s="33"/>
      <c r="BD766" s="33">
        <v>55.11</v>
      </c>
      <c r="BE766" s="33">
        <v>0.2</v>
      </c>
      <c r="BF766" s="33">
        <v>0</v>
      </c>
      <c r="BG766" s="33">
        <v>1.1200000000000001</v>
      </c>
      <c r="BH766" s="33">
        <v>0.15</v>
      </c>
      <c r="BI766" s="33"/>
      <c r="BJ766" s="33">
        <v>135</v>
      </c>
      <c r="BR766" s="33">
        <v>15.7</v>
      </c>
      <c r="BX766" s="33">
        <v>1.96</v>
      </c>
      <c r="BY766" s="33"/>
      <c r="BZ766" s="33"/>
      <c r="CA766" s="33"/>
    </row>
    <row r="767" spans="1:79" ht="15.6">
      <c r="B767" s="33" t="s">
        <v>645</v>
      </c>
      <c r="C767" s="33">
        <v>61.89</v>
      </c>
      <c r="D767" s="33">
        <v>22.95</v>
      </c>
      <c r="E767" s="33">
        <v>6.35</v>
      </c>
      <c r="F767" s="33">
        <v>1.02</v>
      </c>
      <c r="G767" s="33">
        <v>4.0999999999999996</v>
      </c>
      <c r="H767" s="33"/>
      <c r="I767" s="33">
        <v>42.5</v>
      </c>
      <c r="J767" s="33">
        <v>270</v>
      </c>
      <c r="K767" s="33">
        <v>135</v>
      </c>
      <c r="L767" s="37">
        <v>0.3</v>
      </c>
      <c r="U767" s="33">
        <v>1136</v>
      </c>
      <c r="AD767" s="33">
        <v>2.8</v>
      </c>
      <c r="AE767" s="33">
        <v>612</v>
      </c>
      <c r="AI767" s="33"/>
      <c r="AJ767" s="33"/>
      <c r="AK767" s="33"/>
      <c r="AL767" s="33"/>
      <c r="AM767" s="33"/>
      <c r="AX767" s="33"/>
      <c r="AY767" s="33"/>
      <c r="AZ767" s="33"/>
      <c r="BA767" s="33"/>
      <c r="BB767" s="33"/>
      <c r="BC767" s="33"/>
      <c r="BD767" s="33">
        <v>55.11</v>
      </c>
      <c r="BE767" s="33">
        <v>0.2</v>
      </c>
      <c r="BF767" s="33">
        <v>0</v>
      </c>
      <c r="BG767" s="33">
        <v>1.1200000000000001</v>
      </c>
      <c r="BH767" s="33">
        <v>0.15</v>
      </c>
      <c r="BI767" s="33"/>
      <c r="BJ767" s="33">
        <v>180</v>
      </c>
      <c r="BR767" s="33">
        <v>16.899999999999999</v>
      </c>
      <c r="BX767" s="33">
        <v>3.79</v>
      </c>
      <c r="BY767" s="33"/>
      <c r="BZ767" s="33"/>
      <c r="CA767" s="33"/>
    </row>
    <row r="768" spans="1:79" ht="15.6">
      <c r="B768" s="33" t="s">
        <v>646</v>
      </c>
      <c r="C768" s="33">
        <v>61.89</v>
      </c>
      <c r="D768" s="33">
        <v>22.95</v>
      </c>
      <c r="E768" s="33">
        <v>6.35</v>
      </c>
      <c r="F768" s="33">
        <v>1.02</v>
      </c>
      <c r="G768" s="33">
        <v>4.0999999999999996</v>
      </c>
      <c r="H768" s="33"/>
      <c r="I768" s="33">
        <v>42.5</v>
      </c>
      <c r="J768" s="33">
        <v>225</v>
      </c>
      <c r="K768" s="33">
        <v>135</v>
      </c>
      <c r="L768" s="37">
        <v>0.3</v>
      </c>
      <c r="U768" s="33">
        <v>1136</v>
      </c>
      <c r="AD768" s="33">
        <v>2.8</v>
      </c>
      <c r="AE768" s="33">
        <v>612</v>
      </c>
      <c r="AI768" s="33"/>
      <c r="AJ768" s="33"/>
      <c r="AK768" s="33"/>
      <c r="AL768" s="33"/>
      <c r="AM768" s="33"/>
      <c r="AX768" s="33"/>
      <c r="AY768" s="33"/>
      <c r="AZ768" s="33"/>
      <c r="BA768" s="33"/>
      <c r="BB768" s="33"/>
      <c r="BC768" s="33"/>
      <c r="BD768" s="33">
        <v>55.11</v>
      </c>
      <c r="BE768" s="33">
        <v>0.2</v>
      </c>
      <c r="BF768" s="33">
        <v>0</v>
      </c>
      <c r="BG768" s="33">
        <v>1.1200000000000001</v>
      </c>
      <c r="BH768" s="33">
        <v>0.15</v>
      </c>
      <c r="BI768" s="33"/>
      <c r="BJ768" s="33">
        <v>225</v>
      </c>
      <c r="BR768" s="33">
        <v>18</v>
      </c>
      <c r="BX768" s="33">
        <v>5.61</v>
      </c>
      <c r="BY768" s="33"/>
      <c r="BZ768" s="33"/>
      <c r="CA768" s="33"/>
    </row>
    <row r="769" spans="1:79" ht="15.6">
      <c r="B769" s="33" t="s">
        <v>647</v>
      </c>
      <c r="C769" s="33">
        <v>61.89</v>
      </c>
      <c r="D769" s="33">
        <v>22.95</v>
      </c>
      <c r="E769" s="33">
        <v>6.35</v>
      </c>
      <c r="F769" s="33">
        <v>1.02</v>
      </c>
      <c r="G769" s="33">
        <v>4.0999999999999996</v>
      </c>
      <c r="H769" s="33"/>
      <c r="I769" s="33">
        <v>42.5</v>
      </c>
      <c r="J769" s="33">
        <v>237</v>
      </c>
      <c r="K769" s="33">
        <v>135</v>
      </c>
      <c r="L769" s="37">
        <v>0.4</v>
      </c>
      <c r="U769" s="33">
        <v>1212</v>
      </c>
      <c r="AD769" s="33">
        <v>2.8</v>
      </c>
      <c r="AE769" s="33">
        <v>650</v>
      </c>
      <c r="AI769" s="33"/>
      <c r="AJ769" s="33"/>
      <c r="AK769" s="33"/>
      <c r="AL769" s="33"/>
      <c r="AM769" s="33"/>
      <c r="AX769" s="33"/>
      <c r="AY769" s="33"/>
      <c r="AZ769" s="33"/>
      <c r="BA769" s="33"/>
      <c r="BB769" s="33"/>
      <c r="BC769" s="33"/>
      <c r="BD769" s="33">
        <v>55.11</v>
      </c>
      <c r="BE769" s="33">
        <v>0.2</v>
      </c>
      <c r="BF769" s="33">
        <v>0</v>
      </c>
      <c r="BG769" s="33">
        <v>1.1200000000000001</v>
      </c>
      <c r="BH769" s="33">
        <v>0.15</v>
      </c>
      <c r="BI769" s="33"/>
      <c r="BJ769" s="33">
        <v>101</v>
      </c>
      <c r="BR769" s="33">
        <v>18.600000000000001</v>
      </c>
      <c r="BX769" s="33">
        <v>7.71</v>
      </c>
      <c r="BY769" s="33"/>
      <c r="BZ769" s="33"/>
      <c r="CA769" s="33"/>
    </row>
    <row r="770" spans="1:79" ht="15.6">
      <c r="B770" s="33" t="s">
        <v>648</v>
      </c>
      <c r="C770" s="33">
        <v>61.89</v>
      </c>
      <c r="D770" s="33">
        <v>22.95</v>
      </c>
      <c r="E770" s="33">
        <v>6.35</v>
      </c>
      <c r="F770" s="33">
        <v>1.02</v>
      </c>
      <c r="G770" s="33">
        <v>4.0999999999999996</v>
      </c>
      <c r="H770" s="33"/>
      <c r="I770" s="33">
        <v>42.5</v>
      </c>
      <c r="J770" s="33">
        <v>237</v>
      </c>
      <c r="K770" s="33">
        <v>135</v>
      </c>
      <c r="L770" s="37">
        <v>0.4</v>
      </c>
      <c r="U770" s="33">
        <v>1212</v>
      </c>
      <c r="AD770" s="33">
        <v>2.8</v>
      </c>
      <c r="AE770" s="33">
        <v>650</v>
      </c>
      <c r="AI770" s="33"/>
      <c r="AJ770" s="33"/>
      <c r="AK770" s="33"/>
      <c r="AL770" s="33"/>
      <c r="AM770" s="33"/>
      <c r="AX770" s="33"/>
      <c r="AY770" s="33"/>
      <c r="AZ770" s="33"/>
      <c r="BA770" s="33"/>
      <c r="BB770" s="33"/>
      <c r="BC770" s="33"/>
      <c r="BD770" s="33">
        <v>55.11</v>
      </c>
      <c r="BE770" s="33">
        <v>0.2</v>
      </c>
      <c r="BF770" s="33">
        <v>0</v>
      </c>
      <c r="BG770" s="33">
        <v>1.1200000000000001</v>
      </c>
      <c r="BH770" s="33">
        <v>0.15</v>
      </c>
      <c r="BI770" s="33"/>
      <c r="BJ770" s="33">
        <v>101</v>
      </c>
      <c r="BR770" s="33">
        <v>18.399999999999999</v>
      </c>
      <c r="BX770" s="33">
        <v>7</v>
      </c>
      <c r="BY770" s="33"/>
      <c r="BZ770" s="33"/>
      <c r="CA770" s="33"/>
    </row>
    <row r="771" spans="1:79" ht="15.6">
      <c r="B771" s="33" t="s">
        <v>649</v>
      </c>
      <c r="C771" s="33">
        <v>61.89</v>
      </c>
      <c r="D771" s="33">
        <v>22.95</v>
      </c>
      <c r="E771" s="33">
        <v>6.35</v>
      </c>
      <c r="F771" s="33">
        <v>1.02</v>
      </c>
      <c r="G771" s="33">
        <v>4.0999999999999996</v>
      </c>
      <c r="H771" s="33"/>
      <c r="I771" s="33">
        <v>42.5</v>
      </c>
      <c r="J771" s="33">
        <v>237</v>
      </c>
      <c r="K771" s="33">
        <v>135</v>
      </c>
      <c r="L771" s="37">
        <v>0.4</v>
      </c>
      <c r="U771" s="33">
        <v>1212</v>
      </c>
      <c r="AD771" s="33">
        <v>2.8</v>
      </c>
      <c r="AE771" s="33">
        <v>650</v>
      </c>
      <c r="AI771" s="33"/>
      <c r="AJ771" s="33"/>
      <c r="AK771" s="33"/>
      <c r="AL771" s="33"/>
      <c r="AM771" s="33"/>
      <c r="AX771" s="33"/>
      <c r="AY771" s="33"/>
      <c r="AZ771" s="33"/>
      <c r="BA771" s="33"/>
      <c r="BB771" s="33"/>
      <c r="BC771" s="33"/>
      <c r="BD771" s="33">
        <v>55.11</v>
      </c>
      <c r="BE771" s="33">
        <v>0.2</v>
      </c>
      <c r="BF771" s="33">
        <v>0</v>
      </c>
      <c r="BG771" s="33">
        <v>1.1200000000000001</v>
      </c>
      <c r="BH771" s="33">
        <v>0.15</v>
      </c>
      <c r="BI771" s="33"/>
      <c r="BJ771" s="33">
        <v>101</v>
      </c>
      <c r="BR771" s="33">
        <v>17.8</v>
      </c>
      <c r="BX771" s="33">
        <v>5.14</v>
      </c>
      <c r="BY771" s="33"/>
      <c r="BZ771" s="33"/>
      <c r="CA771" s="33"/>
    </row>
    <row r="772" spans="1:79" ht="15.6">
      <c r="B772" s="33" t="s">
        <v>650</v>
      </c>
      <c r="C772" s="33">
        <v>61.89</v>
      </c>
      <c r="D772" s="33">
        <v>22.95</v>
      </c>
      <c r="E772" s="33">
        <v>6.35</v>
      </c>
      <c r="F772" s="33">
        <v>1.02</v>
      </c>
      <c r="G772" s="33">
        <v>4.0999999999999996</v>
      </c>
      <c r="H772" s="33"/>
      <c r="I772" s="33">
        <v>42.5</v>
      </c>
      <c r="J772" s="33">
        <v>189</v>
      </c>
      <c r="K772" s="33">
        <v>135</v>
      </c>
      <c r="L772" s="37">
        <v>0.5</v>
      </c>
      <c r="U772" s="33">
        <v>1256</v>
      </c>
      <c r="AD772" s="33">
        <v>2.8</v>
      </c>
      <c r="AE772" s="33">
        <v>672</v>
      </c>
      <c r="AI772" s="33"/>
      <c r="AJ772" s="33"/>
      <c r="AK772" s="33"/>
      <c r="AL772" s="33"/>
      <c r="AM772" s="33"/>
      <c r="AX772" s="33"/>
      <c r="AY772" s="33"/>
      <c r="AZ772" s="33"/>
      <c r="BA772" s="33"/>
      <c r="BB772" s="33"/>
      <c r="BC772" s="33"/>
      <c r="BD772" s="33">
        <v>55.11</v>
      </c>
      <c r="BE772" s="33">
        <v>0.2</v>
      </c>
      <c r="BF772" s="33">
        <v>0</v>
      </c>
      <c r="BG772" s="33">
        <v>1.1200000000000001</v>
      </c>
      <c r="BH772" s="33">
        <v>0.15</v>
      </c>
      <c r="BI772" s="33"/>
      <c r="BJ772" s="33">
        <v>81</v>
      </c>
      <c r="BR772" s="33">
        <v>19.7</v>
      </c>
      <c r="BX772" s="33">
        <v>11.2</v>
      </c>
      <c r="BY772" s="33"/>
      <c r="BZ772" s="33"/>
      <c r="CA772" s="33"/>
    </row>
    <row r="773" spans="1:79" ht="15.6">
      <c r="B773" s="33" t="s">
        <v>651</v>
      </c>
      <c r="C773" s="33">
        <v>61.89</v>
      </c>
      <c r="D773" s="33">
        <v>22.95</v>
      </c>
      <c r="E773" s="33">
        <v>6.35</v>
      </c>
      <c r="F773" s="33">
        <v>1.02</v>
      </c>
      <c r="G773" s="33">
        <v>4.0999999999999996</v>
      </c>
      <c r="H773" s="33"/>
      <c r="I773" s="33">
        <v>42.5</v>
      </c>
      <c r="J773" s="33">
        <v>189</v>
      </c>
      <c r="K773" s="33">
        <v>135</v>
      </c>
      <c r="L773" s="37">
        <v>0.5</v>
      </c>
      <c r="U773" s="33">
        <v>1256</v>
      </c>
      <c r="AD773" s="33">
        <v>2.8</v>
      </c>
      <c r="AE773" s="33">
        <v>672</v>
      </c>
      <c r="AI773" s="33"/>
      <c r="AJ773" s="33"/>
      <c r="AK773" s="33"/>
      <c r="AL773" s="33"/>
      <c r="AM773" s="33"/>
      <c r="AX773" s="33"/>
      <c r="AY773" s="33"/>
      <c r="AZ773" s="33"/>
      <c r="BA773" s="33"/>
      <c r="BB773" s="33"/>
      <c r="BC773" s="33"/>
      <c r="BD773" s="33">
        <v>55.11</v>
      </c>
      <c r="BE773" s="33">
        <v>0.2</v>
      </c>
      <c r="BF773" s="33">
        <v>0</v>
      </c>
      <c r="BG773" s="33">
        <v>1.1200000000000001</v>
      </c>
      <c r="BH773" s="33">
        <v>0.15</v>
      </c>
      <c r="BI773" s="33"/>
      <c r="BJ773" s="33">
        <v>81</v>
      </c>
      <c r="BR773" s="33">
        <v>19.3</v>
      </c>
      <c r="BX773" s="33">
        <v>10.26</v>
      </c>
      <c r="BY773" s="33"/>
      <c r="BZ773" s="33"/>
      <c r="CA773" s="33"/>
    </row>
    <row r="774" spans="1:79" ht="15.6">
      <c r="B774" s="33" t="s">
        <v>652</v>
      </c>
      <c r="C774" s="33">
        <v>61.89</v>
      </c>
      <c r="D774" s="33">
        <v>22.95</v>
      </c>
      <c r="E774" s="33">
        <v>6.35</v>
      </c>
      <c r="F774" s="33">
        <v>1.02</v>
      </c>
      <c r="G774" s="33">
        <v>4.0999999999999996</v>
      </c>
      <c r="H774" s="33"/>
      <c r="I774" s="33">
        <v>42.5</v>
      </c>
      <c r="J774" s="33">
        <v>189</v>
      </c>
      <c r="K774" s="33">
        <v>135</v>
      </c>
      <c r="L774" s="37">
        <v>0.5</v>
      </c>
      <c r="U774" s="33">
        <v>1256</v>
      </c>
      <c r="AD774" s="33">
        <v>2.8</v>
      </c>
      <c r="AE774" s="33">
        <v>672</v>
      </c>
      <c r="AI774" s="33"/>
      <c r="AJ774" s="33"/>
      <c r="AK774" s="33"/>
      <c r="AL774" s="33"/>
      <c r="AM774" s="33"/>
      <c r="AX774" s="33"/>
      <c r="AY774" s="33"/>
      <c r="AZ774" s="33"/>
      <c r="BA774" s="33"/>
      <c r="BB774" s="33"/>
      <c r="BC774" s="33"/>
      <c r="BD774" s="33">
        <v>55.11</v>
      </c>
      <c r="BE774" s="33">
        <v>0.2</v>
      </c>
      <c r="BF774" s="33">
        <v>0</v>
      </c>
      <c r="BG774" s="33">
        <v>1.1200000000000001</v>
      </c>
      <c r="BH774" s="33">
        <v>0.15</v>
      </c>
      <c r="BI774" s="33"/>
      <c r="BJ774" s="33">
        <v>81</v>
      </c>
      <c r="BR774" s="33">
        <v>18.899999999999999</v>
      </c>
      <c r="BX774" s="33">
        <v>8.85</v>
      </c>
      <c r="BY774" s="33"/>
      <c r="BZ774" s="33"/>
      <c r="CA774" s="33"/>
    </row>
    <row r="775" spans="1:79" ht="15.6">
      <c r="B775" s="33"/>
      <c r="C775" s="33"/>
      <c r="D775" s="33"/>
      <c r="E775" s="33"/>
      <c r="F775" s="33"/>
      <c r="G775" s="33"/>
      <c r="H775" s="33"/>
      <c r="I775" s="33"/>
      <c r="J775" s="33"/>
      <c r="K775" s="33"/>
      <c r="L775" s="37"/>
      <c r="AD775" s="33"/>
      <c r="AE775" s="33"/>
      <c r="AI775" s="33"/>
      <c r="AJ775" s="33"/>
      <c r="AK775" s="33"/>
      <c r="AL775" s="33"/>
      <c r="AM775" s="33"/>
      <c r="BX775" s="33"/>
      <c r="BY775" s="33"/>
      <c r="BZ775" s="33"/>
      <c r="CA775" s="33"/>
    </row>
    <row r="776" spans="1:79" ht="15.6">
      <c r="A776">
        <v>534</v>
      </c>
      <c r="B776" s="33" t="s">
        <v>653</v>
      </c>
      <c r="C776" s="33">
        <v>62.5</v>
      </c>
      <c r="D776" s="33">
        <v>20.55</v>
      </c>
      <c r="E776" s="33">
        <v>4.59</v>
      </c>
      <c r="F776" s="33">
        <v>2.61</v>
      </c>
      <c r="G776" s="33">
        <v>3.27</v>
      </c>
      <c r="H776" s="33"/>
      <c r="I776" s="33">
        <v>42.5</v>
      </c>
      <c r="J776" s="33">
        <v>240</v>
      </c>
      <c r="K776" s="33">
        <v>160</v>
      </c>
      <c r="L776" s="37">
        <v>0.4</v>
      </c>
      <c r="Y776" s="33">
        <v>1104</v>
      </c>
      <c r="AD776" s="33"/>
      <c r="AE776" s="33">
        <v>736</v>
      </c>
      <c r="AI776" s="33">
        <v>3.87</v>
      </c>
      <c r="AJ776" s="33">
        <v>57.6</v>
      </c>
      <c r="AK776" s="33">
        <v>21.9</v>
      </c>
      <c r="AL776" s="33">
        <v>1.68</v>
      </c>
      <c r="AM776" s="33">
        <v>7.7</v>
      </c>
      <c r="BX776" s="33"/>
      <c r="BY776" s="33"/>
      <c r="BZ776" s="33">
        <v>2466</v>
      </c>
      <c r="CA776" s="33">
        <v>45.8</v>
      </c>
    </row>
    <row r="777" spans="1:79">
      <c r="I777" s="33"/>
    </row>
    <row r="778" spans="1:79" ht="15.6">
      <c r="A778" s="33">
        <v>539</v>
      </c>
      <c r="B778" s="33"/>
      <c r="C778" s="33">
        <v>66</v>
      </c>
      <c r="D778" s="33">
        <v>21.7</v>
      </c>
      <c r="E778" s="33">
        <v>4.5</v>
      </c>
      <c r="F778" s="33">
        <v>1.5</v>
      </c>
      <c r="G778" s="33">
        <v>2.7</v>
      </c>
      <c r="H778" s="33"/>
      <c r="I778" s="33">
        <v>42.5</v>
      </c>
      <c r="J778" s="33">
        <v>515</v>
      </c>
      <c r="K778" s="33">
        <v>180</v>
      </c>
      <c r="L778" s="37">
        <v>0.35</v>
      </c>
      <c r="Y778" s="33">
        <v>1158</v>
      </c>
      <c r="AD778" s="33">
        <v>2.7</v>
      </c>
      <c r="AE778" s="33">
        <v>597</v>
      </c>
      <c r="AI778" s="33">
        <v>2.8</v>
      </c>
      <c r="AJ778" s="33">
        <v>55.5</v>
      </c>
      <c r="AK778" s="33">
        <v>26.9</v>
      </c>
      <c r="AL778" s="33">
        <v>1.1000000000000001</v>
      </c>
      <c r="AM778" s="33">
        <v>5.8</v>
      </c>
      <c r="AO778" s="33">
        <v>0</v>
      </c>
      <c r="AP778" s="33"/>
      <c r="BX778" s="33"/>
      <c r="BY778" s="33"/>
      <c r="BZ778" s="33">
        <v>2183</v>
      </c>
      <c r="CA778" s="33">
        <v>52.2</v>
      </c>
    </row>
    <row r="779" spans="1:79" ht="15.6">
      <c r="A779" s="33"/>
      <c r="B779" s="33"/>
      <c r="C779" s="33">
        <v>66</v>
      </c>
      <c r="D779" s="33">
        <v>21.7</v>
      </c>
      <c r="E779" s="33">
        <v>4.5</v>
      </c>
      <c r="F779" s="33">
        <v>1.5</v>
      </c>
      <c r="G779" s="33">
        <v>2.7</v>
      </c>
      <c r="H779" s="33"/>
      <c r="I779" s="33">
        <v>42.5</v>
      </c>
      <c r="J779" s="33">
        <v>400</v>
      </c>
      <c r="K779" s="33">
        <v>180</v>
      </c>
      <c r="L779" s="37">
        <v>0.45</v>
      </c>
      <c r="Y779" s="33">
        <v>1201</v>
      </c>
      <c r="AD779" s="33">
        <v>2.7</v>
      </c>
      <c r="AE779" s="33">
        <v>619</v>
      </c>
      <c r="AI779" s="33">
        <v>2.8</v>
      </c>
      <c r="AJ779" s="33">
        <v>55.5</v>
      </c>
      <c r="AK779" s="33">
        <v>26.9</v>
      </c>
      <c r="AL779" s="33">
        <v>1.1000000000000001</v>
      </c>
      <c r="AM779" s="33">
        <v>5.8</v>
      </c>
      <c r="AO779" s="33">
        <v>0</v>
      </c>
      <c r="AP779" s="33"/>
      <c r="BX779" s="33"/>
      <c r="BY779" s="33"/>
      <c r="BZ779" s="33">
        <v>2935</v>
      </c>
      <c r="CA779" s="33">
        <v>41</v>
      </c>
    </row>
    <row r="780" spans="1:79" ht="15.6">
      <c r="A780" s="33"/>
      <c r="B780" s="33"/>
      <c r="C780" s="33">
        <v>66</v>
      </c>
      <c r="D780" s="33">
        <v>21.7</v>
      </c>
      <c r="E780" s="33">
        <v>4.5</v>
      </c>
      <c r="F780" s="33">
        <v>1.5</v>
      </c>
      <c r="G780" s="33">
        <v>2.7</v>
      </c>
      <c r="H780" s="33"/>
      <c r="I780" s="33">
        <v>42.5</v>
      </c>
      <c r="J780" s="33">
        <v>327</v>
      </c>
      <c r="K780" s="33">
        <v>180</v>
      </c>
      <c r="L780" s="37">
        <v>0.55000000000000004</v>
      </c>
      <c r="Y780" s="33">
        <v>1183</v>
      </c>
      <c r="AD780" s="33">
        <v>2.7</v>
      </c>
      <c r="AE780" s="33">
        <v>610</v>
      </c>
      <c r="AI780" s="33">
        <v>2.8</v>
      </c>
      <c r="AJ780" s="33">
        <v>55.5</v>
      </c>
      <c r="AK780" s="33">
        <v>26.9</v>
      </c>
      <c r="AL780" s="33">
        <v>1.1000000000000001</v>
      </c>
      <c r="AM780" s="33">
        <v>5.8</v>
      </c>
      <c r="AO780" s="33">
        <v>0</v>
      </c>
      <c r="AP780" s="33"/>
      <c r="BX780" s="33"/>
      <c r="BY780" s="33"/>
      <c r="BZ780" s="33">
        <v>3818</v>
      </c>
      <c r="CA780" s="33">
        <v>35.299999999999997</v>
      </c>
    </row>
    <row r="781" spans="1:79" ht="15.6">
      <c r="A781" s="33"/>
      <c r="B781" s="33"/>
      <c r="C781" s="33">
        <v>66</v>
      </c>
      <c r="D781" s="33">
        <v>21.7</v>
      </c>
      <c r="E781" s="33">
        <v>4.5</v>
      </c>
      <c r="F781" s="33">
        <v>1.5</v>
      </c>
      <c r="G781" s="33">
        <v>2.7</v>
      </c>
      <c r="H781" s="33"/>
      <c r="I781" s="33">
        <v>42.5</v>
      </c>
      <c r="J781" s="33">
        <v>320</v>
      </c>
      <c r="K781" s="33">
        <v>180</v>
      </c>
      <c r="L781" s="37">
        <v>0.45</v>
      </c>
      <c r="Y781" s="33">
        <v>1201</v>
      </c>
      <c r="AD781" s="33">
        <v>2.7</v>
      </c>
      <c r="AE781" s="33">
        <v>619</v>
      </c>
      <c r="AI781" s="33">
        <v>2.8</v>
      </c>
      <c r="AJ781" s="33">
        <v>55.5</v>
      </c>
      <c r="AK781" s="33">
        <v>26.9</v>
      </c>
      <c r="AL781" s="33">
        <v>1.1000000000000001</v>
      </c>
      <c r="AM781" s="33">
        <v>5.8</v>
      </c>
      <c r="AO781" s="33">
        <v>0</v>
      </c>
      <c r="AP781" s="33"/>
      <c r="BX781" s="33"/>
      <c r="BY781" s="33"/>
      <c r="BZ781" s="33">
        <v>2462</v>
      </c>
      <c r="CA781" s="33">
        <v>37.200000000000003</v>
      </c>
    </row>
    <row r="782" spans="1:79" ht="15.6">
      <c r="A782" s="33"/>
      <c r="B782" s="33"/>
      <c r="C782" s="33"/>
      <c r="D782" s="33"/>
      <c r="E782" s="33"/>
      <c r="F782" s="33"/>
      <c r="G782" s="33"/>
      <c r="H782" s="33"/>
      <c r="I782" s="33"/>
      <c r="J782" s="33"/>
      <c r="K782" s="33"/>
      <c r="L782" s="37"/>
      <c r="Y782" s="33"/>
      <c r="AD782" s="33"/>
      <c r="AE782" s="33"/>
      <c r="AI782" s="33"/>
      <c r="AJ782" s="33"/>
      <c r="AK782" s="33"/>
      <c r="AL782" s="33"/>
      <c r="AM782" s="33"/>
      <c r="AO782" s="33">
        <v>80</v>
      </c>
      <c r="AP782" s="33"/>
      <c r="BX782" s="33"/>
      <c r="BY782" s="33"/>
      <c r="BZ782" s="33"/>
      <c r="CA782" s="33"/>
    </row>
    <row r="783" spans="1:79" ht="15.6">
      <c r="A783" s="33">
        <v>549</v>
      </c>
      <c r="B783" s="33" t="s">
        <v>482</v>
      </c>
      <c r="C783" s="33">
        <v>51.2</v>
      </c>
      <c r="D783" s="33">
        <v>24.6</v>
      </c>
      <c r="E783" s="33">
        <v>10.5</v>
      </c>
      <c r="F783" s="33">
        <v>6</v>
      </c>
      <c r="G783" s="33">
        <v>2.2000000000000002</v>
      </c>
      <c r="H783" s="33"/>
      <c r="I783" s="33">
        <v>42.5</v>
      </c>
      <c r="J783" s="33">
        <v>475</v>
      </c>
      <c r="K783" s="33">
        <v>190</v>
      </c>
      <c r="L783" s="37">
        <v>0.4</v>
      </c>
      <c r="Y783" s="33">
        <v>1174</v>
      </c>
      <c r="AD783" s="33">
        <v>2.4</v>
      </c>
      <c r="AE783" s="33">
        <v>522</v>
      </c>
      <c r="AI783" s="33">
        <v>11.5</v>
      </c>
      <c r="AJ783" s="33">
        <v>47.7</v>
      </c>
      <c r="AK783" s="33">
        <v>20.8</v>
      </c>
      <c r="AL783" s="33">
        <v>1.5</v>
      </c>
      <c r="AM783" s="33">
        <v>9.8000000000000007</v>
      </c>
      <c r="AO783" s="33"/>
      <c r="AP783" s="33">
        <v>0</v>
      </c>
      <c r="AQ783" s="33"/>
      <c r="AR783" s="33">
        <v>28.2</v>
      </c>
      <c r="AS783" s="33">
        <v>36.4</v>
      </c>
      <c r="AT783" s="33">
        <v>17.600000000000001</v>
      </c>
      <c r="AU783" s="33">
        <v>14.2</v>
      </c>
      <c r="AV783" s="33">
        <v>0.9</v>
      </c>
      <c r="AW783" s="33">
        <v>0</v>
      </c>
      <c r="BK783" s="33"/>
      <c r="BL783" s="33"/>
      <c r="BM783" s="33"/>
      <c r="BN783" s="33"/>
      <c r="BO783" s="33"/>
      <c r="BP783" s="33"/>
      <c r="BQ783" s="33"/>
      <c r="BR783" s="33">
        <v>8.8000000000000007</v>
      </c>
      <c r="BS783" s="33"/>
      <c r="BX783" s="33">
        <v>13.18</v>
      </c>
      <c r="BY783" s="33"/>
      <c r="BZ783" s="33"/>
      <c r="CA783" s="33"/>
    </row>
    <row r="784" spans="1:79" ht="15.6">
      <c r="A784" s="33"/>
      <c r="B784" s="33" t="s">
        <v>485</v>
      </c>
      <c r="C784" s="33">
        <v>51.2</v>
      </c>
      <c r="D784" s="33">
        <v>24.6</v>
      </c>
      <c r="E784" s="33">
        <v>10.5</v>
      </c>
      <c r="F784" s="33">
        <v>6</v>
      </c>
      <c r="G784" s="33">
        <v>2.2000000000000002</v>
      </c>
      <c r="H784" s="33"/>
      <c r="I784" s="33">
        <v>42.5</v>
      </c>
      <c r="J784" s="33">
        <v>422</v>
      </c>
      <c r="K784" s="33">
        <v>190</v>
      </c>
      <c r="L784" s="37">
        <v>0.45</v>
      </c>
      <c r="Y784" s="33">
        <v>1204</v>
      </c>
      <c r="AD784" s="33">
        <v>2.4</v>
      </c>
      <c r="AE784" s="33">
        <v>567</v>
      </c>
      <c r="AI784" s="33">
        <v>11.5</v>
      </c>
      <c r="AJ784" s="33">
        <v>47.7</v>
      </c>
      <c r="AK784" s="33">
        <v>20.8</v>
      </c>
      <c r="AL784" s="33">
        <v>1.5</v>
      </c>
      <c r="AM784" s="33">
        <v>9.8000000000000007</v>
      </c>
      <c r="AO784" s="33"/>
      <c r="AP784" s="33">
        <v>0</v>
      </c>
      <c r="AQ784" s="33"/>
      <c r="AR784" s="33">
        <v>28.2</v>
      </c>
      <c r="AS784" s="33">
        <v>36.4</v>
      </c>
      <c r="AT784" s="33">
        <v>17.600000000000001</v>
      </c>
      <c r="AU784" s="33">
        <v>14.2</v>
      </c>
      <c r="AV784" s="33">
        <v>0.9</v>
      </c>
      <c r="AW784" s="33">
        <v>0</v>
      </c>
      <c r="BK784" s="33"/>
      <c r="BL784" s="33"/>
      <c r="BM784" s="33"/>
      <c r="BN784" s="33"/>
      <c r="BO784" s="33"/>
      <c r="BP784" s="33"/>
      <c r="BQ784" s="33"/>
      <c r="BR784" s="33">
        <v>10.1</v>
      </c>
      <c r="BS784" s="33"/>
      <c r="BX784" s="33">
        <v>14.25</v>
      </c>
      <c r="BY784" s="33"/>
      <c r="BZ784" s="33"/>
      <c r="CA784" s="33"/>
    </row>
    <row r="785" spans="1:79" ht="15.6">
      <c r="A785" s="33"/>
      <c r="B785" s="33" t="s">
        <v>654</v>
      </c>
      <c r="C785" s="33">
        <v>51.2</v>
      </c>
      <c r="D785" s="33">
        <v>24.6</v>
      </c>
      <c r="E785" s="33">
        <v>10.5</v>
      </c>
      <c r="F785" s="33">
        <v>6</v>
      </c>
      <c r="G785" s="33">
        <v>2.2000000000000002</v>
      </c>
      <c r="H785" s="33"/>
      <c r="I785" s="33">
        <v>42.5</v>
      </c>
      <c r="J785" s="33">
        <v>380</v>
      </c>
      <c r="K785" s="33">
        <v>190</v>
      </c>
      <c r="L785" s="37">
        <v>0.5</v>
      </c>
      <c r="Y785" s="33">
        <v>1229</v>
      </c>
      <c r="AD785" s="33">
        <v>2.4</v>
      </c>
      <c r="AE785" s="33">
        <v>578</v>
      </c>
      <c r="AI785" s="33">
        <v>11.5</v>
      </c>
      <c r="AJ785" s="33">
        <v>47.7</v>
      </c>
      <c r="AK785" s="33">
        <v>20.8</v>
      </c>
      <c r="AL785" s="33">
        <v>1.5</v>
      </c>
      <c r="AM785" s="33">
        <v>9.8000000000000007</v>
      </c>
      <c r="AO785" s="33"/>
      <c r="AP785" s="33">
        <v>0</v>
      </c>
      <c r="AQ785" s="33"/>
      <c r="AR785" s="33">
        <v>28.2</v>
      </c>
      <c r="AS785" s="33">
        <v>36.4</v>
      </c>
      <c r="AT785" s="33">
        <v>17.600000000000001</v>
      </c>
      <c r="AU785" s="33">
        <v>14.2</v>
      </c>
      <c r="AV785" s="33">
        <v>0.9</v>
      </c>
      <c r="AW785" s="33">
        <v>0</v>
      </c>
      <c r="BK785" s="33"/>
      <c r="BL785" s="33"/>
      <c r="BM785" s="33"/>
      <c r="BN785" s="33"/>
      <c r="BO785" s="33"/>
      <c r="BP785" s="33"/>
      <c r="BQ785" s="33"/>
      <c r="BR785" s="33">
        <v>11.3</v>
      </c>
      <c r="BS785" s="33"/>
      <c r="BX785" s="33">
        <v>15.55</v>
      </c>
      <c r="BY785" s="33"/>
      <c r="BZ785" s="33"/>
      <c r="CA785" s="33"/>
    </row>
    <row r="786" spans="1:79" ht="15.6">
      <c r="A786" s="33"/>
      <c r="B786" s="33" t="s">
        <v>655</v>
      </c>
      <c r="C786" s="33">
        <v>51.2</v>
      </c>
      <c r="D786" s="33">
        <v>24.6</v>
      </c>
      <c r="E786" s="33">
        <v>10.5</v>
      </c>
      <c r="F786" s="33">
        <v>6</v>
      </c>
      <c r="G786" s="33">
        <v>2.2000000000000002</v>
      </c>
      <c r="H786" s="33"/>
      <c r="I786" s="33">
        <v>42.5</v>
      </c>
      <c r="J786" s="33">
        <v>346</v>
      </c>
      <c r="K786" s="33">
        <v>190</v>
      </c>
      <c r="L786" s="37">
        <v>0.55000000000000004</v>
      </c>
      <c r="Y786" s="33">
        <v>1249</v>
      </c>
      <c r="AD786" s="33">
        <v>2.4</v>
      </c>
      <c r="AE786" s="33">
        <v>589</v>
      </c>
      <c r="AI786" s="33">
        <v>11.5</v>
      </c>
      <c r="AJ786" s="33">
        <v>47.7</v>
      </c>
      <c r="AK786" s="33">
        <v>20.8</v>
      </c>
      <c r="AL786" s="33">
        <v>1.5</v>
      </c>
      <c r="AM786" s="33">
        <v>9.8000000000000007</v>
      </c>
      <c r="AO786" s="33"/>
      <c r="AP786" s="33">
        <v>0</v>
      </c>
      <c r="AQ786" s="33"/>
      <c r="AR786" s="33">
        <v>28.2</v>
      </c>
      <c r="AS786" s="33">
        <v>36.4</v>
      </c>
      <c r="AT786" s="33">
        <v>17.600000000000001</v>
      </c>
      <c r="AU786" s="33">
        <v>14.2</v>
      </c>
      <c r="AV786" s="33">
        <v>0.9</v>
      </c>
      <c r="AW786" s="33">
        <v>0</v>
      </c>
      <c r="BK786" s="33"/>
      <c r="BL786" s="33"/>
      <c r="BM786" s="33"/>
      <c r="BN786" s="33"/>
      <c r="BO786" s="33"/>
      <c r="BP786" s="33"/>
      <c r="BQ786" s="33"/>
      <c r="BR786" s="33">
        <v>13.1</v>
      </c>
      <c r="BS786" s="33"/>
      <c r="BX786" s="33">
        <v>16.440000000000001</v>
      </c>
      <c r="BY786" s="33"/>
      <c r="BZ786" s="33"/>
      <c r="CA786" s="33"/>
    </row>
    <row r="787" spans="1:79" ht="15.6">
      <c r="A787" s="33"/>
      <c r="B787" s="33" t="s">
        <v>656</v>
      </c>
      <c r="C787" s="33">
        <v>51.2</v>
      </c>
      <c r="D787" s="33">
        <v>24.6</v>
      </c>
      <c r="E787" s="33">
        <v>10.5</v>
      </c>
      <c r="F787" s="33">
        <v>6</v>
      </c>
      <c r="G787" s="33">
        <v>2.2000000000000002</v>
      </c>
      <c r="H787" s="33"/>
      <c r="I787" s="33">
        <v>42.5</v>
      </c>
      <c r="J787" s="33">
        <v>317</v>
      </c>
      <c r="K787" s="33">
        <v>190</v>
      </c>
      <c r="L787" s="37">
        <v>0.6</v>
      </c>
      <c r="Y787" s="33">
        <v>1269</v>
      </c>
      <c r="AD787" s="33">
        <v>2.4</v>
      </c>
      <c r="AE787" s="33">
        <v>597</v>
      </c>
      <c r="AI787" s="33">
        <v>11.5</v>
      </c>
      <c r="AJ787" s="33">
        <v>47.7</v>
      </c>
      <c r="AK787" s="33">
        <v>20.8</v>
      </c>
      <c r="AL787" s="33">
        <v>1.5</v>
      </c>
      <c r="AM787" s="33">
        <v>9.8000000000000007</v>
      </c>
      <c r="AO787" s="33"/>
      <c r="AP787" s="33">
        <v>0</v>
      </c>
      <c r="AQ787" s="33"/>
      <c r="AR787" s="33">
        <v>28.2</v>
      </c>
      <c r="AS787" s="33">
        <v>36.4</v>
      </c>
      <c r="AT787" s="33">
        <v>17.600000000000001</v>
      </c>
      <c r="AU787" s="33">
        <v>14.2</v>
      </c>
      <c r="AV787" s="33">
        <v>0.9</v>
      </c>
      <c r="AW787" s="33">
        <v>0</v>
      </c>
      <c r="BK787" s="33"/>
      <c r="BL787" s="33"/>
      <c r="BM787" s="33"/>
      <c r="BN787" s="33"/>
      <c r="BO787" s="33"/>
      <c r="BP787" s="33"/>
      <c r="BQ787" s="33"/>
      <c r="BR787" s="33">
        <v>15</v>
      </c>
      <c r="BS787" s="33"/>
      <c r="BX787" s="33">
        <v>17.149999999999999</v>
      </c>
      <c r="BY787" s="33"/>
      <c r="BZ787" s="33"/>
      <c r="CA787" s="33"/>
    </row>
    <row r="788" spans="1:79" ht="15.6">
      <c r="A788" s="33"/>
      <c r="B788" s="33" t="s">
        <v>657</v>
      </c>
      <c r="C788" s="33">
        <v>51.2</v>
      </c>
      <c r="D788" s="33">
        <v>24.6</v>
      </c>
      <c r="E788" s="33">
        <v>10.5</v>
      </c>
      <c r="F788" s="33">
        <v>6</v>
      </c>
      <c r="G788" s="33">
        <v>2.2000000000000002</v>
      </c>
      <c r="H788" s="33"/>
      <c r="I788" s="33">
        <v>42.5</v>
      </c>
      <c r="J788" s="33">
        <v>304</v>
      </c>
      <c r="K788" s="33">
        <v>190</v>
      </c>
      <c r="L788" s="37">
        <v>0.5</v>
      </c>
      <c r="Y788" s="33">
        <v>1229</v>
      </c>
      <c r="AD788" s="33">
        <v>2.4</v>
      </c>
      <c r="AE788" s="33">
        <v>578</v>
      </c>
      <c r="AI788" s="33">
        <v>11.5</v>
      </c>
      <c r="AJ788" s="33">
        <v>47.7</v>
      </c>
      <c r="AK788" s="33">
        <v>20.8</v>
      </c>
      <c r="AL788" s="33">
        <v>1.5</v>
      </c>
      <c r="AM788" s="33">
        <v>9.8000000000000007</v>
      </c>
      <c r="AO788" s="33"/>
      <c r="AP788" s="33">
        <v>76</v>
      </c>
      <c r="AQ788" s="33"/>
      <c r="AR788" s="33">
        <v>28.2</v>
      </c>
      <c r="AS788" s="33">
        <v>36.4</v>
      </c>
      <c r="AT788" s="33">
        <v>17.600000000000001</v>
      </c>
      <c r="AU788" s="33">
        <v>14.2</v>
      </c>
      <c r="AV788" s="33">
        <v>0.9</v>
      </c>
      <c r="AW788" s="33">
        <v>0</v>
      </c>
      <c r="BK788" s="33"/>
      <c r="BL788" s="33"/>
      <c r="BM788" s="33"/>
      <c r="BN788" s="33"/>
      <c r="BO788" s="33"/>
      <c r="BP788" s="33"/>
      <c r="BQ788" s="33"/>
      <c r="BR788" s="33">
        <v>9.9</v>
      </c>
      <c r="BS788" s="33"/>
      <c r="BX788" s="33">
        <v>15.21</v>
      </c>
      <c r="BY788" s="33"/>
      <c r="BZ788" s="33"/>
      <c r="CA788" s="33"/>
    </row>
    <row r="789" spans="1:79" ht="15.6">
      <c r="A789" s="33"/>
      <c r="B789" s="33" t="s">
        <v>658</v>
      </c>
      <c r="C789" s="33">
        <v>51.2</v>
      </c>
      <c r="D789" s="33">
        <v>24.6</v>
      </c>
      <c r="E789" s="33">
        <v>10.5</v>
      </c>
      <c r="F789" s="33">
        <v>6</v>
      </c>
      <c r="G789" s="33">
        <v>2.2000000000000002</v>
      </c>
      <c r="H789" s="33"/>
      <c r="I789" s="33">
        <v>42.5</v>
      </c>
      <c r="J789" s="33">
        <v>266</v>
      </c>
      <c r="K789" s="33">
        <v>190</v>
      </c>
      <c r="L789" s="37">
        <v>0.5</v>
      </c>
      <c r="Y789" s="33">
        <v>1229</v>
      </c>
      <c r="AD789" s="33">
        <v>2.4</v>
      </c>
      <c r="AE789" s="33">
        <v>578</v>
      </c>
      <c r="AI789" s="33">
        <v>11.5</v>
      </c>
      <c r="AJ789" s="33">
        <v>47.7</v>
      </c>
      <c r="AK789" s="33">
        <v>20.8</v>
      </c>
      <c r="AL789" s="33">
        <v>1.5</v>
      </c>
      <c r="AM789" s="33">
        <v>9.8000000000000007</v>
      </c>
      <c r="AO789" s="33"/>
      <c r="AP789" s="33">
        <v>114</v>
      </c>
      <c r="AQ789" s="33"/>
      <c r="AR789" s="33">
        <v>28.2</v>
      </c>
      <c r="AS789" s="33">
        <v>36.4</v>
      </c>
      <c r="AT789" s="33">
        <v>17.600000000000001</v>
      </c>
      <c r="AU789" s="33">
        <v>14.2</v>
      </c>
      <c r="AV789" s="33">
        <v>0.9</v>
      </c>
      <c r="AW789" s="33">
        <v>0</v>
      </c>
      <c r="BK789" s="33"/>
      <c r="BL789" s="33"/>
      <c r="BM789" s="33"/>
      <c r="BN789" s="33"/>
      <c r="BO789" s="33"/>
      <c r="BP789" s="33"/>
      <c r="BQ789" s="33"/>
      <c r="BR789" s="33">
        <v>9.5</v>
      </c>
      <c r="BS789" s="33"/>
      <c r="BX789" s="33">
        <v>14.46</v>
      </c>
      <c r="BY789" s="33"/>
      <c r="BZ789" s="33"/>
      <c r="CA789" s="33"/>
    </row>
    <row r="790" spans="1:79" ht="15.6">
      <c r="A790" s="33"/>
      <c r="B790" s="33" t="s">
        <v>659</v>
      </c>
      <c r="C790" s="33">
        <v>51.2</v>
      </c>
      <c r="D790" s="33">
        <v>24.6</v>
      </c>
      <c r="E790" s="33">
        <v>10.5</v>
      </c>
      <c r="F790" s="33">
        <v>6</v>
      </c>
      <c r="G790" s="33">
        <v>2.2000000000000002</v>
      </c>
      <c r="H790" s="33"/>
      <c r="I790" s="33">
        <v>42.5</v>
      </c>
      <c r="J790" s="33">
        <v>361</v>
      </c>
      <c r="K790" s="33">
        <v>190</v>
      </c>
      <c r="L790" s="37">
        <v>0.5</v>
      </c>
      <c r="Y790" s="33">
        <v>1229</v>
      </c>
      <c r="AD790" s="33">
        <v>2.4</v>
      </c>
      <c r="AE790" s="33">
        <v>578</v>
      </c>
      <c r="AI790" s="33">
        <v>11.5</v>
      </c>
      <c r="AJ790" s="33">
        <v>47.7</v>
      </c>
      <c r="AK790" s="33">
        <v>20.8</v>
      </c>
      <c r="AL790" s="33">
        <v>1.5</v>
      </c>
      <c r="AM790" s="33">
        <v>9.8000000000000007</v>
      </c>
      <c r="AO790" s="33"/>
      <c r="AP790" s="33">
        <v>0</v>
      </c>
      <c r="AQ790" s="33"/>
      <c r="AR790" s="33">
        <v>28.2</v>
      </c>
      <c r="AS790" s="33">
        <v>36.4</v>
      </c>
      <c r="AT790" s="33">
        <v>17.600000000000001</v>
      </c>
      <c r="AU790" s="33">
        <v>14.2</v>
      </c>
      <c r="AV790" s="33">
        <v>0.9</v>
      </c>
      <c r="AW790" s="33">
        <v>19</v>
      </c>
      <c r="BK790" s="33"/>
      <c r="BL790" s="33"/>
      <c r="BM790" s="33"/>
      <c r="BN790" s="33"/>
      <c r="BO790" s="33"/>
      <c r="BP790" s="33"/>
      <c r="BQ790" s="33"/>
      <c r="BR790" s="33">
        <v>10.6</v>
      </c>
      <c r="BS790" s="33"/>
      <c r="BX790" s="33">
        <v>15.37</v>
      </c>
      <c r="BY790" s="33"/>
      <c r="BZ790" s="33"/>
      <c r="CA790" s="33"/>
    </row>
    <row r="791" spans="1:79" ht="15.6">
      <c r="A791" s="33"/>
      <c r="B791" s="33" t="s">
        <v>660</v>
      </c>
      <c r="C791" s="33">
        <v>51.2</v>
      </c>
      <c r="D791" s="33">
        <v>24.6</v>
      </c>
      <c r="E791" s="33">
        <v>10.5</v>
      </c>
      <c r="F791" s="33">
        <v>6</v>
      </c>
      <c r="G791" s="33">
        <v>2.2000000000000002</v>
      </c>
      <c r="H791" s="33"/>
      <c r="I791" s="33">
        <v>42.5</v>
      </c>
      <c r="J791" s="33">
        <v>361</v>
      </c>
      <c r="K791" s="33">
        <v>190</v>
      </c>
      <c r="L791" s="37">
        <v>0.5</v>
      </c>
      <c r="Y791" s="33">
        <v>1229</v>
      </c>
      <c r="AD791" s="33">
        <v>2.4</v>
      </c>
      <c r="AE791" s="33">
        <v>578</v>
      </c>
      <c r="AI791" s="33">
        <v>11.5</v>
      </c>
      <c r="AJ791" s="33">
        <v>47.7</v>
      </c>
      <c r="AK791" s="33">
        <v>20.8</v>
      </c>
      <c r="AL791" s="33">
        <v>1.5</v>
      </c>
      <c r="AM791" s="33">
        <v>9.8000000000000007</v>
      </c>
      <c r="AO791" s="33"/>
      <c r="AP791" s="33">
        <v>0</v>
      </c>
      <c r="AQ791" s="33"/>
      <c r="AR791" s="33">
        <v>28.2</v>
      </c>
      <c r="AS791" s="33">
        <v>36.4</v>
      </c>
      <c r="AT791" s="33">
        <v>17.600000000000001</v>
      </c>
      <c r="AU791" s="33">
        <v>14.2</v>
      </c>
      <c r="AV791" s="33">
        <v>0.9</v>
      </c>
      <c r="AW791" s="33">
        <v>0</v>
      </c>
      <c r="BK791" s="33">
        <v>0.3</v>
      </c>
      <c r="BL791" s="33">
        <v>98</v>
      </c>
      <c r="BM791" s="33">
        <v>0.4</v>
      </c>
      <c r="BN791" s="33">
        <v>0.4</v>
      </c>
      <c r="BO791" s="33">
        <v>0.1</v>
      </c>
      <c r="BP791" s="33"/>
      <c r="BQ791" s="33">
        <v>19</v>
      </c>
      <c r="BR791" s="33">
        <v>9.3000000000000007</v>
      </c>
      <c r="BS791" s="33"/>
      <c r="BX791" s="33">
        <v>9.85</v>
      </c>
      <c r="BY791" s="33"/>
      <c r="BZ791" s="33"/>
      <c r="CA791" s="33"/>
    </row>
    <row r="792" spans="1:79" ht="15.6">
      <c r="A792" s="33"/>
      <c r="B792" s="33"/>
      <c r="C792" s="33"/>
      <c r="D792" s="33"/>
      <c r="E792" s="33"/>
      <c r="F792" s="33"/>
      <c r="G792" s="33"/>
      <c r="H792" s="33"/>
      <c r="I792" s="33"/>
      <c r="J792" s="33"/>
      <c r="K792" s="33"/>
      <c r="L792" s="37"/>
      <c r="Y792" s="33"/>
      <c r="AD792" s="33"/>
      <c r="AE792" s="33"/>
      <c r="BK792" s="33"/>
      <c r="BL792" s="33"/>
      <c r="BM792" s="33"/>
      <c r="BN792" s="33"/>
      <c r="BO792" s="33"/>
      <c r="BP792" s="33"/>
      <c r="BQ792" s="33"/>
      <c r="BR792" s="33"/>
      <c r="BS792" s="33"/>
      <c r="BX792" s="33"/>
      <c r="BY792" s="33"/>
      <c r="BZ792" s="33"/>
      <c r="CA792" s="33"/>
    </row>
    <row r="793" spans="1:79" ht="15.6">
      <c r="A793" s="33">
        <v>550</v>
      </c>
      <c r="B793" s="33" t="s">
        <v>661</v>
      </c>
      <c r="C793" s="33">
        <v>63</v>
      </c>
      <c r="D793" s="33">
        <v>21.5</v>
      </c>
      <c r="E793" s="33">
        <v>5.5</v>
      </c>
      <c r="F793" s="33">
        <v>2</v>
      </c>
      <c r="G793" s="33">
        <v>4.5</v>
      </c>
      <c r="H793" s="33"/>
      <c r="I793" s="33"/>
      <c r="J793" s="33">
        <v>590</v>
      </c>
      <c r="K793" s="33">
        <v>148</v>
      </c>
      <c r="L793" s="37">
        <v>0.25</v>
      </c>
      <c r="Y793" s="33">
        <v>841</v>
      </c>
      <c r="AD793" s="33"/>
      <c r="AE793" s="75">
        <v>841</v>
      </c>
      <c r="AQ793" s="33"/>
      <c r="AR793" s="33">
        <v>44</v>
      </c>
      <c r="AS793" s="33">
        <v>36</v>
      </c>
      <c r="AT793" s="33">
        <v>9</v>
      </c>
      <c r="AU793" s="33">
        <v>8</v>
      </c>
      <c r="AV793" s="33">
        <v>1</v>
      </c>
      <c r="AW793" s="33">
        <v>0</v>
      </c>
      <c r="AX793" s="33">
        <v>35.1</v>
      </c>
      <c r="AY793" s="33">
        <v>31.2</v>
      </c>
      <c r="AZ793" s="33">
        <v>9</v>
      </c>
      <c r="BA793" s="33">
        <v>11.8</v>
      </c>
      <c r="BB793" s="33">
        <v>1</v>
      </c>
      <c r="BC793" s="33">
        <v>0</v>
      </c>
      <c r="BK793" s="75">
        <v>1</v>
      </c>
      <c r="BL793" s="75">
        <v>93</v>
      </c>
      <c r="BM793" s="75">
        <v>2</v>
      </c>
      <c r="BN793" s="75">
        <v>1</v>
      </c>
      <c r="BO793" s="75">
        <v>1</v>
      </c>
      <c r="BP793" s="33">
        <v>20.34</v>
      </c>
      <c r="BQ793" s="33">
        <v>0</v>
      </c>
      <c r="BR793" s="33"/>
      <c r="BS793" s="33"/>
      <c r="BX793" s="33">
        <v>3.91</v>
      </c>
      <c r="BY793" s="33"/>
      <c r="BZ793" s="33"/>
      <c r="CA793" s="33">
        <v>107.8</v>
      </c>
    </row>
    <row r="794" spans="1:79" ht="15.6">
      <c r="A794" s="33"/>
      <c r="B794" s="33" t="s">
        <v>662</v>
      </c>
      <c r="C794" s="33">
        <v>63</v>
      </c>
      <c r="D794" s="33">
        <v>21.5</v>
      </c>
      <c r="E794" s="33">
        <v>5.5</v>
      </c>
      <c r="F794" s="33">
        <v>2</v>
      </c>
      <c r="G794" s="33">
        <v>4.5</v>
      </c>
      <c r="H794" s="33"/>
      <c r="I794" s="33"/>
      <c r="J794" s="33">
        <v>409</v>
      </c>
      <c r="K794" s="33">
        <v>146</v>
      </c>
      <c r="L794" s="37">
        <v>0.25</v>
      </c>
      <c r="Y794" s="33">
        <v>833</v>
      </c>
      <c r="AD794" s="33"/>
      <c r="AE794" s="75">
        <v>833</v>
      </c>
      <c r="AQ794" s="33"/>
      <c r="AR794" s="33">
        <v>44</v>
      </c>
      <c r="AS794" s="33">
        <v>36</v>
      </c>
      <c r="AT794" s="33">
        <v>9</v>
      </c>
      <c r="AU794" s="33">
        <v>8</v>
      </c>
      <c r="AV794" s="33">
        <v>1</v>
      </c>
      <c r="AW794" s="33">
        <v>0</v>
      </c>
      <c r="AX794" s="33">
        <v>35.1</v>
      </c>
      <c r="AY794" s="33">
        <v>31.2</v>
      </c>
      <c r="AZ794" s="33">
        <v>9</v>
      </c>
      <c r="BA794" s="33">
        <v>11.8</v>
      </c>
      <c r="BB794" s="33">
        <v>1</v>
      </c>
      <c r="BC794" s="33">
        <v>175</v>
      </c>
      <c r="BK794" s="75">
        <v>1</v>
      </c>
      <c r="BL794" s="75">
        <v>93</v>
      </c>
      <c r="BM794" s="75">
        <v>2</v>
      </c>
      <c r="BN794" s="75">
        <v>1</v>
      </c>
      <c r="BO794" s="75">
        <v>1</v>
      </c>
      <c r="BP794" s="33">
        <v>20.34</v>
      </c>
      <c r="BQ794" s="33">
        <v>0</v>
      </c>
      <c r="BR794" s="33"/>
      <c r="BS794" s="33"/>
      <c r="BX794" s="33">
        <v>1.45</v>
      </c>
      <c r="BY794" s="33"/>
      <c r="BZ794" s="33"/>
      <c r="CA794" s="33">
        <v>111.93</v>
      </c>
    </row>
    <row r="795" spans="1:79" ht="15.6">
      <c r="B795" s="33" t="s">
        <v>663</v>
      </c>
      <c r="C795" s="33">
        <v>63</v>
      </c>
      <c r="D795" s="33">
        <v>21.5</v>
      </c>
      <c r="E795" s="33">
        <v>5.5</v>
      </c>
      <c r="F795" s="33">
        <v>2</v>
      </c>
      <c r="G795" s="33">
        <v>4.5</v>
      </c>
      <c r="H795" s="33"/>
      <c r="I795" s="33"/>
      <c r="J795" s="33">
        <v>320</v>
      </c>
      <c r="K795" s="33">
        <v>145</v>
      </c>
      <c r="L795" s="37">
        <v>0.25</v>
      </c>
      <c r="Y795" s="33">
        <v>829</v>
      </c>
      <c r="AD795" s="33"/>
      <c r="AE795" s="75">
        <v>829</v>
      </c>
      <c r="AQ795" s="33"/>
      <c r="AR795" s="33">
        <v>44</v>
      </c>
      <c r="AS795" s="33">
        <v>36</v>
      </c>
      <c r="AT795" s="33">
        <v>9</v>
      </c>
      <c r="AU795" s="33">
        <v>8</v>
      </c>
      <c r="AV795" s="33">
        <v>1</v>
      </c>
      <c r="AW795" s="33">
        <v>87</v>
      </c>
      <c r="AX795" s="33">
        <v>35.1</v>
      </c>
      <c r="AY795" s="33">
        <v>31.2</v>
      </c>
      <c r="AZ795" s="33">
        <v>9</v>
      </c>
      <c r="BA795" s="33">
        <v>11.8</v>
      </c>
      <c r="BB795" s="33">
        <v>1</v>
      </c>
      <c r="BC795" s="33">
        <v>175</v>
      </c>
      <c r="BK795" s="75">
        <v>1</v>
      </c>
      <c r="BL795" s="75">
        <v>93</v>
      </c>
      <c r="BM795" s="75">
        <v>2</v>
      </c>
      <c r="BN795" s="75">
        <v>1</v>
      </c>
      <c r="BO795" s="75">
        <v>1</v>
      </c>
      <c r="BP795" s="33">
        <v>20.34</v>
      </c>
      <c r="BQ795" s="33">
        <v>0</v>
      </c>
      <c r="BR795" s="33"/>
      <c r="BS795" s="33"/>
      <c r="BX795" s="33">
        <v>1.25</v>
      </c>
      <c r="BY795" s="33"/>
      <c r="BZ795" s="33"/>
      <c r="CA795" s="33">
        <v>112.23</v>
      </c>
    </row>
    <row r="796" spans="1:79" ht="15.6">
      <c r="B796" s="33" t="s">
        <v>664</v>
      </c>
      <c r="C796" s="33">
        <v>63</v>
      </c>
      <c r="D796" s="33">
        <v>21.5</v>
      </c>
      <c r="E796" s="33">
        <v>5.5</v>
      </c>
      <c r="F796" s="33">
        <v>2</v>
      </c>
      <c r="G796" s="33">
        <v>4.5</v>
      </c>
      <c r="H796" s="33"/>
      <c r="I796" s="33"/>
      <c r="J796" s="33">
        <v>527</v>
      </c>
      <c r="K796" s="33">
        <v>146</v>
      </c>
      <c r="L796" s="37">
        <v>0.25</v>
      </c>
      <c r="Y796" s="33">
        <v>834</v>
      </c>
      <c r="AD796" s="33"/>
      <c r="AE796" s="75">
        <v>834</v>
      </c>
      <c r="AQ796" s="33"/>
      <c r="AR796" s="33">
        <v>44</v>
      </c>
      <c r="AS796" s="33">
        <v>36</v>
      </c>
      <c r="AT796" s="33">
        <v>9</v>
      </c>
      <c r="AU796" s="33">
        <v>8</v>
      </c>
      <c r="AV796" s="33">
        <v>1</v>
      </c>
      <c r="AW796" s="33">
        <v>0</v>
      </c>
      <c r="AX796" s="33">
        <v>35.1</v>
      </c>
      <c r="AY796" s="33">
        <v>31.2</v>
      </c>
      <c r="AZ796" s="33">
        <v>9</v>
      </c>
      <c r="BA796" s="33">
        <v>11.8</v>
      </c>
      <c r="BB796" s="33">
        <v>1</v>
      </c>
      <c r="BC796" s="33">
        <v>0</v>
      </c>
      <c r="BK796" s="33">
        <v>1</v>
      </c>
      <c r="BL796" s="33">
        <v>93</v>
      </c>
      <c r="BM796" s="33">
        <v>2</v>
      </c>
      <c r="BN796" s="33">
        <v>1</v>
      </c>
      <c r="BO796" s="33">
        <v>1</v>
      </c>
      <c r="BP796" s="33">
        <v>20.34</v>
      </c>
      <c r="BQ796" s="33">
        <v>59</v>
      </c>
      <c r="BR796" s="33"/>
      <c r="BS796" s="33"/>
      <c r="BX796" s="33">
        <v>0.16</v>
      </c>
      <c r="BY796" s="33"/>
      <c r="BZ796" s="33"/>
      <c r="CA796" s="33">
        <v>120.6</v>
      </c>
    </row>
    <row r="797" spans="1:79" ht="15.6">
      <c r="B797" s="33" t="s">
        <v>665</v>
      </c>
      <c r="C797" s="33">
        <v>63</v>
      </c>
      <c r="D797" s="33">
        <v>21.5</v>
      </c>
      <c r="E797" s="33">
        <v>5.5</v>
      </c>
      <c r="F797" s="33">
        <v>2</v>
      </c>
      <c r="G797" s="33">
        <v>4.5</v>
      </c>
      <c r="H797" s="33"/>
      <c r="I797" s="33"/>
      <c r="J797" s="33">
        <v>348</v>
      </c>
      <c r="K797" s="33">
        <v>145</v>
      </c>
      <c r="L797" s="37">
        <v>0.25</v>
      </c>
      <c r="Y797" s="33">
        <v>826</v>
      </c>
      <c r="AD797" s="33"/>
      <c r="AE797" s="75">
        <v>826</v>
      </c>
      <c r="AQ797" s="33"/>
      <c r="AR797" s="33">
        <v>44</v>
      </c>
      <c r="AS797" s="33">
        <v>36</v>
      </c>
      <c r="AT797" s="33">
        <v>9</v>
      </c>
      <c r="AU797" s="33">
        <v>8</v>
      </c>
      <c r="AV797" s="33">
        <v>1</v>
      </c>
      <c r="AW797" s="33">
        <v>0</v>
      </c>
      <c r="AX797" s="33">
        <v>35.1</v>
      </c>
      <c r="AY797" s="33">
        <v>31.2</v>
      </c>
      <c r="AZ797" s="33">
        <v>9</v>
      </c>
      <c r="BA797" s="33">
        <v>11.8</v>
      </c>
      <c r="BB797" s="33">
        <v>1</v>
      </c>
      <c r="BC797" s="33">
        <v>174</v>
      </c>
      <c r="BK797" s="33">
        <v>1</v>
      </c>
      <c r="BL797" s="33">
        <v>93</v>
      </c>
      <c r="BM797" s="33">
        <v>2</v>
      </c>
      <c r="BN797" s="33">
        <v>1</v>
      </c>
      <c r="BO797" s="33">
        <v>1</v>
      </c>
      <c r="BP797" s="33">
        <v>20.34</v>
      </c>
      <c r="BQ797" s="33">
        <v>58</v>
      </c>
      <c r="BR797" s="33"/>
      <c r="BS797" s="33"/>
      <c r="BX797" s="33">
        <v>0.11</v>
      </c>
      <c r="BY797" s="33"/>
      <c r="BZ797" s="33"/>
      <c r="CA797" s="33">
        <v>135.43</v>
      </c>
    </row>
    <row r="798" spans="1:79" ht="15.6">
      <c r="B798" s="33" t="s">
        <v>666</v>
      </c>
      <c r="C798" s="33">
        <v>63</v>
      </c>
      <c r="D798" s="33">
        <v>21.5</v>
      </c>
      <c r="E798" s="33">
        <v>5.5</v>
      </c>
      <c r="F798" s="33">
        <v>2</v>
      </c>
      <c r="G798" s="33">
        <v>4.5</v>
      </c>
      <c r="H798" s="33"/>
      <c r="I798" s="33"/>
      <c r="J798" s="33">
        <v>320</v>
      </c>
      <c r="K798" s="33">
        <v>145</v>
      </c>
      <c r="L798" s="37">
        <v>0.25</v>
      </c>
      <c r="Y798" s="33">
        <v>829</v>
      </c>
      <c r="AD798" s="33"/>
      <c r="AE798" s="75">
        <v>829</v>
      </c>
      <c r="AQ798" s="33"/>
      <c r="AR798" s="33">
        <v>44</v>
      </c>
      <c r="AS798" s="33">
        <v>36</v>
      </c>
      <c r="AT798" s="33">
        <v>9</v>
      </c>
      <c r="AU798" s="33">
        <v>8</v>
      </c>
      <c r="AV798" s="33">
        <v>1</v>
      </c>
      <c r="AW798" s="33">
        <v>0</v>
      </c>
      <c r="AX798" s="33">
        <v>35.1</v>
      </c>
      <c r="AY798" s="33">
        <v>31.2</v>
      </c>
      <c r="AZ798" s="33">
        <v>9</v>
      </c>
      <c r="BA798" s="33">
        <v>11.8</v>
      </c>
      <c r="BB798" s="33">
        <v>1</v>
      </c>
      <c r="BC798" s="33">
        <v>262</v>
      </c>
      <c r="BK798" s="33">
        <v>1</v>
      </c>
      <c r="BL798" s="33">
        <v>93</v>
      </c>
      <c r="BM798" s="33">
        <v>2</v>
      </c>
      <c r="BN798" s="33">
        <v>1</v>
      </c>
      <c r="BO798" s="33">
        <v>1</v>
      </c>
      <c r="BP798" s="33">
        <v>20.34</v>
      </c>
      <c r="BQ798" s="33">
        <v>0</v>
      </c>
      <c r="BR798" s="33"/>
      <c r="BS798" s="33"/>
      <c r="BX798" s="33">
        <v>0.65</v>
      </c>
      <c r="BY798" s="33"/>
      <c r="BZ798" s="33"/>
      <c r="CA798" s="33">
        <v>118.07</v>
      </c>
    </row>
    <row r="799" spans="1:79" ht="15.6">
      <c r="B799" s="33" t="s">
        <v>667</v>
      </c>
      <c r="C799" s="33">
        <v>63</v>
      </c>
      <c r="D799" s="33">
        <v>21.5</v>
      </c>
      <c r="E799" s="33">
        <v>5.5</v>
      </c>
      <c r="F799" s="33">
        <v>2</v>
      </c>
      <c r="G799" s="33">
        <v>4.5</v>
      </c>
      <c r="H799" s="33"/>
      <c r="I799" s="33"/>
      <c r="J799" s="33">
        <v>320</v>
      </c>
      <c r="K799" s="33">
        <v>145</v>
      </c>
      <c r="L799" s="37">
        <v>0.25</v>
      </c>
      <c r="Y799" s="33">
        <v>829</v>
      </c>
      <c r="AD799" s="33"/>
      <c r="AE799" s="75">
        <v>829</v>
      </c>
      <c r="AQ799" s="33"/>
      <c r="AR799" s="33">
        <v>44</v>
      </c>
      <c r="AS799" s="33">
        <v>36</v>
      </c>
      <c r="AT799" s="33">
        <v>9</v>
      </c>
      <c r="AU799" s="33">
        <v>8</v>
      </c>
      <c r="AV799" s="33">
        <v>1</v>
      </c>
      <c r="AW799" s="33">
        <v>262</v>
      </c>
      <c r="AX799" s="33">
        <v>35.1</v>
      </c>
      <c r="AY799" s="33">
        <v>31.2</v>
      </c>
      <c r="AZ799" s="33">
        <v>9</v>
      </c>
      <c r="BA799" s="33">
        <v>11.8</v>
      </c>
      <c r="BB799" s="33">
        <v>1</v>
      </c>
      <c r="BC799" s="33">
        <v>0</v>
      </c>
      <c r="BK799" s="33">
        <v>1</v>
      </c>
      <c r="BL799" s="33">
        <v>93</v>
      </c>
      <c r="BM799" s="33">
        <v>2</v>
      </c>
      <c r="BN799" s="33">
        <v>1</v>
      </c>
      <c r="BO799" s="33">
        <v>1</v>
      </c>
      <c r="BP799" s="33">
        <v>20.34</v>
      </c>
      <c r="BQ799" s="33">
        <v>0</v>
      </c>
      <c r="BR799" s="33"/>
      <c r="BS799" s="33"/>
      <c r="BX799" s="33">
        <v>2.35</v>
      </c>
      <c r="BY799" s="33"/>
      <c r="BZ799" s="33"/>
      <c r="CA799" s="33">
        <v>109.87</v>
      </c>
    </row>
    <row r="800" spans="1:79" ht="15.6">
      <c r="B800" s="33" t="s">
        <v>668</v>
      </c>
      <c r="C800" s="33">
        <v>63</v>
      </c>
      <c r="D800" s="33">
        <v>21.5</v>
      </c>
      <c r="E800" s="33">
        <v>5.5</v>
      </c>
      <c r="F800" s="33">
        <v>2</v>
      </c>
      <c r="G800" s="33">
        <v>4.5</v>
      </c>
      <c r="H800" s="33"/>
      <c r="I800" s="33"/>
      <c r="J800" s="33">
        <v>232</v>
      </c>
      <c r="K800" s="33">
        <v>145</v>
      </c>
      <c r="L800" s="37">
        <v>0.25</v>
      </c>
      <c r="Y800" s="33">
        <v>825</v>
      </c>
      <c r="AD800" s="33"/>
      <c r="AE800" s="75">
        <v>825</v>
      </c>
      <c r="AQ800" s="33"/>
      <c r="AR800" s="33">
        <v>44</v>
      </c>
      <c r="AS800" s="33">
        <v>36</v>
      </c>
      <c r="AT800" s="33">
        <v>9</v>
      </c>
      <c r="AU800" s="33">
        <v>8</v>
      </c>
      <c r="AV800" s="33">
        <v>1</v>
      </c>
      <c r="AW800" s="33">
        <v>0</v>
      </c>
      <c r="AX800" s="33">
        <v>35.1</v>
      </c>
      <c r="AY800" s="33">
        <v>31.2</v>
      </c>
      <c r="AZ800" s="33">
        <v>9</v>
      </c>
      <c r="BA800" s="33">
        <v>11.8</v>
      </c>
      <c r="BB800" s="33">
        <v>1</v>
      </c>
      <c r="BC800" s="33">
        <v>347</v>
      </c>
      <c r="BK800" s="33">
        <v>1</v>
      </c>
      <c r="BL800" s="33">
        <v>93</v>
      </c>
      <c r="BM800" s="33">
        <v>2</v>
      </c>
      <c r="BN800" s="33">
        <v>1</v>
      </c>
      <c r="BO800" s="33">
        <v>1</v>
      </c>
      <c r="BP800" s="33">
        <v>20.34</v>
      </c>
      <c r="BQ800" s="33">
        <v>0</v>
      </c>
      <c r="BR800" s="33"/>
      <c r="BS800" s="33"/>
      <c r="BX800" s="33">
        <v>0.6</v>
      </c>
      <c r="BY800" s="33"/>
      <c r="BZ800" s="33"/>
      <c r="CA800" s="33">
        <v>112.53</v>
      </c>
    </row>
    <row r="801" spans="1:79" ht="15.6">
      <c r="B801" s="33" t="s">
        <v>669</v>
      </c>
      <c r="C801" s="33">
        <v>63</v>
      </c>
      <c r="D801" s="33">
        <v>21.5</v>
      </c>
      <c r="E801" s="33">
        <v>5.5</v>
      </c>
      <c r="F801" s="33">
        <v>2</v>
      </c>
      <c r="G801" s="33">
        <v>4.5</v>
      </c>
      <c r="H801" s="33"/>
      <c r="I801" s="33"/>
      <c r="J801" s="33">
        <v>532</v>
      </c>
      <c r="K801" s="33">
        <v>146</v>
      </c>
      <c r="L801" s="37">
        <v>0.28000000000000003</v>
      </c>
      <c r="Y801" s="33">
        <v>876</v>
      </c>
      <c r="AD801" s="33"/>
      <c r="AE801" s="75">
        <v>876</v>
      </c>
      <c r="AQ801" s="33"/>
      <c r="AR801" s="33">
        <v>44</v>
      </c>
      <c r="AS801" s="33">
        <v>36</v>
      </c>
      <c r="AT801" s="33">
        <v>9</v>
      </c>
      <c r="AU801" s="33">
        <v>8</v>
      </c>
      <c r="AV801" s="33">
        <v>1</v>
      </c>
      <c r="AW801" s="33">
        <v>0</v>
      </c>
      <c r="AX801" s="33">
        <v>35.1</v>
      </c>
      <c r="AY801" s="33">
        <v>31.2</v>
      </c>
      <c r="AZ801" s="33">
        <v>9</v>
      </c>
      <c r="BA801" s="33">
        <v>11.8</v>
      </c>
      <c r="BB801" s="33">
        <v>1</v>
      </c>
      <c r="BC801" s="33">
        <v>0</v>
      </c>
      <c r="BK801" s="33">
        <v>1</v>
      </c>
      <c r="BL801" s="33">
        <v>93</v>
      </c>
      <c r="BM801" s="33">
        <v>2</v>
      </c>
      <c r="BN801" s="33">
        <v>1</v>
      </c>
      <c r="BO801" s="33">
        <v>1</v>
      </c>
      <c r="BP801" s="33">
        <v>20.34</v>
      </c>
      <c r="BQ801" s="33">
        <v>0</v>
      </c>
      <c r="BR801" s="33"/>
      <c r="BS801" s="33"/>
      <c r="BX801" s="33">
        <v>7.91</v>
      </c>
      <c r="BY801" s="33"/>
      <c r="BZ801" s="33"/>
      <c r="CA801" s="33">
        <v>91.63</v>
      </c>
    </row>
    <row r="802" spans="1:79" ht="15.6">
      <c r="B802" s="33" t="s">
        <v>670</v>
      </c>
      <c r="C802" s="33">
        <v>63</v>
      </c>
      <c r="D802" s="33">
        <v>21.5</v>
      </c>
      <c r="E802" s="33">
        <v>5.5</v>
      </c>
      <c r="F802" s="33">
        <v>2</v>
      </c>
      <c r="G802" s="33">
        <v>4.5</v>
      </c>
      <c r="H802" s="33"/>
      <c r="I802" s="33"/>
      <c r="J802" s="33">
        <v>363</v>
      </c>
      <c r="K802" s="33">
        <v>145</v>
      </c>
      <c r="L802" s="37">
        <v>0.28000000000000003</v>
      </c>
      <c r="Y802" s="33">
        <v>868</v>
      </c>
      <c r="AD802" s="33"/>
      <c r="AE802" s="75">
        <v>868</v>
      </c>
      <c r="AQ802" s="33"/>
      <c r="AR802" s="33">
        <v>44</v>
      </c>
      <c r="AS802" s="33">
        <v>36</v>
      </c>
      <c r="AT802" s="33">
        <v>9</v>
      </c>
      <c r="AU802" s="33">
        <v>8</v>
      </c>
      <c r="AV802" s="33">
        <v>1</v>
      </c>
      <c r="AW802" s="33">
        <v>0</v>
      </c>
      <c r="AX802" s="33">
        <v>35.1</v>
      </c>
      <c r="AY802" s="33">
        <v>31.2</v>
      </c>
      <c r="AZ802" s="33">
        <v>9</v>
      </c>
      <c r="BA802" s="33">
        <v>11.8</v>
      </c>
      <c r="BB802" s="33">
        <v>1</v>
      </c>
      <c r="BC802" s="33">
        <v>155</v>
      </c>
      <c r="BK802" s="33">
        <v>1</v>
      </c>
      <c r="BL802" s="33">
        <v>93</v>
      </c>
      <c r="BM802" s="33">
        <v>2</v>
      </c>
      <c r="BN802" s="33">
        <v>1</v>
      </c>
      <c r="BO802" s="33">
        <v>1</v>
      </c>
      <c r="BP802" s="33">
        <v>20.34</v>
      </c>
      <c r="BQ802" s="33">
        <v>0</v>
      </c>
      <c r="BR802" s="33"/>
      <c r="BS802" s="33"/>
      <c r="BX802" s="33">
        <v>0.95</v>
      </c>
      <c r="BY802" s="33"/>
      <c r="BZ802" s="33"/>
      <c r="CA802" s="33">
        <v>109.8</v>
      </c>
    </row>
    <row r="803" spans="1:79" ht="15.6">
      <c r="B803" s="33" t="s">
        <v>671</v>
      </c>
      <c r="C803" s="33">
        <v>63</v>
      </c>
      <c r="D803" s="33">
        <v>21.5</v>
      </c>
      <c r="E803" s="33">
        <v>5.5</v>
      </c>
      <c r="F803" s="33">
        <v>2</v>
      </c>
      <c r="G803" s="33">
        <v>4.5</v>
      </c>
      <c r="H803" s="33"/>
      <c r="I803" s="33"/>
      <c r="J803" s="33">
        <v>448</v>
      </c>
      <c r="K803" s="33">
        <v>157</v>
      </c>
      <c r="L803" s="37">
        <v>0.35</v>
      </c>
      <c r="Y803" s="33">
        <v>896</v>
      </c>
      <c r="AD803" s="33"/>
      <c r="AE803" s="75">
        <v>896</v>
      </c>
      <c r="AQ803" s="33"/>
      <c r="AR803" s="33">
        <v>44</v>
      </c>
      <c r="AS803" s="33">
        <v>36</v>
      </c>
      <c r="AT803" s="33">
        <v>9</v>
      </c>
      <c r="AU803" s="33">
        <v>8</v>
      </c>
      <c r="AV803" s="33">
        <v>1</v>
      </c>
      <c r="AW803" s="33">
        <v>0</v>
      </c>
      <c r="AX803" s="33">
        <v>35.1</v>
      </c>
      <c r="AY803" s="33">
        <v>31.2</v>
      </c>
      <c r="AZ803" s="33">
        <v>9</v>
      </c>
      <c r="BA803" s="33">
        <v>11.8</v>
      </c>
      <c r="BB803" s="33">
        <v>1</v>
      </c>
      <c r="BC803" s="33">
        <v>0</v>
      </c>
      <c r="BK803" s="33">
        <v>1</v>
      </c>
      <c r="BL803" s="33">
        <v>93</v>
      </c>
      <c r="BM803" s="33">
        <v>2</v>
      </c>
      <c r="BN803" s="33">
        <v>1</v>
      </c>
      <c r="BO803" s="33">
        <v>1</v>
      </c>
      <c r="BP803" s="33">
        <v>20.34</v>
      </c>
      <c r="BQ803" s="33">
        <v>0</v>
      </c>
      <c r="BR803" s="33"/>
      <c r="BS803" s="33"/>
      <c r="BX803" s="33">
        <v>10.61</v>
      </c>
      <c r="BY803" s="33"/>
      <c r="BZ803" s="33"/>
      <c r="CA803" s="33">
        <v>76.239999999999995</v>
      </c>
    </row>
    <row r="804" spans="1:79" ht="15.6">
      <c r="B804" s="33" t="s">
        <v>672</v>
      </c>
      <c r="C804" s="33">
        <v>63</v>
      </c>
      <c r="D804" s="33">
        <v>21.5</v>
      </c>
      <c r="E804" s="33">
        <v>5.5</v>
      </c>
      <c r="F804" s="33">
        <v>2</v>
      </c>
      <c r="G804" s="33">
        <v>4.5</v>
      </c>
      <c r="H804" s="33"/>
      <c r="I804" s="33"/>
      <c r="J804" s="33">
        <v>312</v>
      </c>
      <c r="K804" s="33">
        <v>156</v>
      </c>
      <c r="L804" s="37">
        <v>0.35</v>
      </c>
      <c r="Y804" s="33">
        <v>890</v>
      </c>
      <c r="AD804" s="33"/>
      <c r="AE804" s="75">
        <v>890</v>
      </c>
      <c r="AQ804" s="33"/>
      <c r="AR804" s="33">
        <v>44</v>
      </c>
      <c r="AS804" s="33">
        <v>36</v>
      </c>
      <c r="AT804" s="33">
        <v>9</v>
      </c>
      <c r="AU804" s="33">
        <v>8</v>
      </c>
      <c r="AV804" s="33">
        <v>1</v>
      </c>
      <c r="AW804" s="33">
        <v>0</v>
      </c>
      <c r="AX804" s="33">
        <v>35.1</v>
      </c>
      <c r="AY804" s="33">
        <v>31.2</v>
      </c>
      <c r="AZ804" s="33">
        <v>9</v>
      </c>
      <c r="BA804" s="33">
        <v>11.8</v>
      </c>
      <c r="BB804" s="33">
        <v>1</v>
      </c>
      <c r="BC804" s="33">
        <v>133</v>
      </c>
      <c r="BK804" s="33">
        <v>1</v>
      </c>
      <c r="BL804" s="33">
        <v>93</v>
      </c>
      <c r="BM804" s="33">
        <v>2</v>
      </c>
      <c r="BN804" s="33">
        <v>1</v>
      </c>
      <c r="BO804" s="33">
        <v>1</v>
      </c>
      <c r="BP804" s="33">
        <v>20.34</v>
      </c>
      <c r="BQ804" s="33">
        <v>0</v>
      </c>
      <c r="BR804" s="33"/>
      <c r="BS804" s="33"/>
      <c r="BX804" s="33">
        <v>7.92</v>
      </c>
      <c r="BY804" s="33"/>
      <c r="BZ804" s="33"/>
      <c r="CA804" s="33">
        <v>82.48</v>
      </c>
    </row>
    <row r="806" spans="1:79">
      <c r="A806" s="72">
        <v>556</v>
      </c>
      <c r="B806" s="72" t="s">
        <v>673</v>
      </c>
      <c r="C806" s="72">
        <v>59</v>
      </c>
      <c r="D806" s="72">
        <v>22.5</v>
      </c>
      <c r="E806" s="72">
        <v>7</v>
      </c>
      <c r="F806" s="72">
        <v>2.5</v>
      </c>
      <c r="G806" s="72">
        <v>3.3</v>
      </c>
      <c r="H806" s="72"/>
      <c r="I806" s="72">
        <v>42.5</v>
      </c>
      <c r="J806" s="72">
        <v>350</v>
      </c>
      <c r="K806" s="72">
        <v>210</v>
      </c>
      <c r="L806" s="72">
        <v>0.6</v>
      </c>
      <c r="N806" s="73">
        <v>0.2</v>
      </c>
      <c r="T806" s="72">
        <v>1140</v>
      </c>
      <c r="AD806" s="72">
        <v>2.42</v>
      </c>
      <c r="AE806" s="72">
        <v>700</v>
      </c>
      <c r="AJ806" s="72">
        <v>2.7</v>
      </c>
      <c r="AK806" s="72">
        <v>54.5</v>
      </c>
      <c r="AL806" s="72">
        <v>32.799999999999997</v>
      </c>
      <c r="AM806" s="72">
        <v>0.75</v>
      </c>
      <c r="AN806" s="72">
        <v>4.0999999999999996</v>
      </c>
      <c r="AP806" s="72">
        <v>0</v>
      </c>
      <c r="BX806" s="72">
        <v>2.2728999999999999</v>
      </c>
      <c r="BY806" s="72"/>
      <c r="BZ806" s="72"/>
      <c r="CA806" s="72">
        <v>32.409999999999997</v>
      </c>
    </row>
    <row r="807" spans="1:79">
      <c r="A807" s="72"/>
      <c r="B807" s="72" t="s">
        <v>295</v>
      </c>
      <c r="C807" s="72">
        <v>59</v>
      </c>
      <c r="D807" s="72">
        <v>22.5</v>
      </c>
      <c r="E807" s="72">
        <v>7</v>
      </c>
      <c r="F807" s="72">
        <v>2.5</v>
      </c>
      <c r="G807" s="72">
        <v>3.3</v>
      </c>
      <c r="H807" s="72"/>
      <c r="I807" s="72">
        <v>42.5</v>
      </c>
      <c r="J807" s="72">
        <v>297.5</v>
      </c>
      <c r="K807" s="72">
        <v>210</v>
      </c>
      <c r="L807" s="72">
        <v>0.57999999999999996</v>
      </c>
      <c r="N807" s="73">
        <v>0.2</v>
      </c>
      <c r="T807" s="72">
        <v>1140</v>
      </c>
      <c r="AD807" s="72">
        <v>2.42</v>
      </c>
      <c r="AE807" s="72">
        <v>690.7</v>
      </c>
      <c r="AJ807" s="72">
        <v>2.7</v>
      </c>
      <c r="AK807" s="72">
        <v>54.5</v>
      </c>
      <c r="AL807" s="72">
        <v>32.799999999999997</v>
      </c>
      <c r="AM807" s="72">
        <v>0.75</v>
      </c>
      <c r="AN807" s="72">
        <v>4.0999999999999996</v>
      </c>
      <c r="AP807" s="72">
        <v>63</v>
      </c>
      <c r="BX807" s="72">
        <v>2.1661999999999999</v>
      </c>
      <c r="BY807" s="72"/>
      <c r="BZ807" s="72"/>
      <c r="CA807" s="72">
        <v>28.8</v>
      </c>
    </row>
    <row r="808" spans="1:79">
      <c r="A808" s="72"/>
      <c r="B808" s="72" t="s">
        <v>141</v>
      </c>
      <c r="C808" s="72">
        <v>59</v>
      </c>
      <c r="D808" s="72">
        <v>22.5</v>
      </c>
      <c r="E808" s="72">
        <v>7</v>
      </c>
      <c r="F808" s="72">
        <v>2.5</v>
      </c>
      <c r="G808" s="72">
        <v>3.3</v>
      </c>
      <c r="H808" s="72"/>
      <c r="I808" s="72">
        <v>42.5</v>
      </c>
      <c r="J808" s="72">
        <v>245</v>
      </c>
      <c r="K808" s="72">
        <v>210</v>
      </c>
      <c r="L808" s="72">
        <v>0.56999999999999995</v>
      </c>
      <c r="N808" s="73">
        <v>0.3</v>
      </c>
      <c r="T808" s="72">
        <v>1140</v>
      </c>
      <c r="AD808" s="72">
        <v>2.42</v>
      </c>
      <c r="AE808" s="72">
        <v>681.4</v>
      </c>
      <c r="AJ808" s="72">
        <v>2.7</v>
      </c>
      <c r="AK808" s="72">
        <v>54.5</v>
      </c>
      <c r="AL808" s="72">
        <v>32.799999999999997</v>
      </c>
      <c r="AM808" s="72">
        <v>0.75</v>
      </c>
      <c r="AN808" s="72">
        <v>4.0999999999999996</v>
      </c>
      <c r="AP808" s="72">
        <v>126</v>
      </c>
      <c r="BX808" s="72">
        <v>2.1149</v>
      </c>
      <c r="BY808" s="72"/>
      <c r="BZ808" s="72"/>
      <c r="CA808" s="72">
        <v>26.13</v>
      </c>
    </row>
    <row r="809" spans="1:79">
      <c r="A809" s="72"/>
      <c r="B809" s="72"/>
      <c r="C809" s="72"/>
      <c r="D809" s="72"/>
      <c r="E809" s="72"/>
      <c r="F809" s="72"/>
      <c r="G809" s="72"/>
      <c r="H809" s="72"/>
      <c r="I809" s="72"/>
      <c r="J809" s="72"/>
      <c r="K809" s="72"/>
      <c r="L809" s="72"/>
      <c r="AD809" s="72"/>
      <c r="AE809" s="72"/>
      <c r="AJ809" s="72"/>
      <c r="AK809" s="72"/>
      <c r="AL809" s="72"/>
      <c r="AM809" s="72"/>
      <c r="AN809" s="72"/>
      <c r="AP809" s="72"/>
      <c r="BX809" s="72"/>
      <c r="BY809" s="72"/>
      <c r="BZ809" s="72"/>
      <c r="CA809" s="72"/>
    </row>
    <row r="810" spans="1:79">
      <c r="A810" s="72">
        <v>558</v>
      </c>
      <c r="B810" s="72" t="s">
        <v>674</v>
      </c>
      <c r="C810" s="72">
        <v>64.37</v>
      </c>
      <c r="D810" s="72">
        <v>21.08</v>
      </c>
      <c r="E810" s="72">
        <v>5.36</v>
      </c>
      <c r="F810" s="72">
        <v>2</v>
      </c>
      <c r="G810" s="72">
        <v>3.64</v>
      </c>
      <c r="H810" s="72"/>
      <c r="I810" s="72">
        <v>42.5</v>
      </c>
      <c r="J810" s="72">
        <v>400</v>
      </c>
      <c r="K810" s="72">
        <v>180</v>
      </c>
      <c r="L810" s="72">
        <v>0.45</v>
      </c>
      <c r="U810" s="72">
        <v>871</v>
      </c>
      <c r="AD810" s="72"/>
      <c r="AE810" s="72">
        <v>944</v>
      </c>
      <c r="AJ810" s="72">
        <v>8.6</v>
      </c>
      <c r="AK810" s="72">
        <v>59.3</v>
      </c>
      <c r="AL810" s="72">
        <v>23.4</v>
      </c>
      <c r="AM810" s="72">
        <v>0.6</v>
      </c>
      <c r="AN810" s="72">
        <v>4.8</v>
      </c>
      <c r="AP810" s="72">
        <v>0</v>
      </c>
      <c r="BX810" s="72"/>
      <c r="BY810" s="72"/>
      <c r="BZ810" s="72">
        <v>3711</v>
      </c>
      <c r="CA810" s="72">
        <v>31</v>
      </c>
    </row>
    <row r="811" spans="1:79">
      <c r="B811" s="72" t="s">
        <v>111</v>
      </c>
      <c r="C811" s="72">
        <v>64.37</v>
      </c>
      <c r="D811" s="72">
        <v>21.08</v>
      </c>
      <c r="E811" s="72">
        <v>5.36</v>
      </c>
      <c r="F811" s="72">
        <v>2</v>
      </c>
      <c r="G811" s="72">
        <v>3.64</v>
      </c>
      <c r="H811" s="72"/>
      <c r="I811" s="72">
        <v>42.5</v>
      </c>
      <c r="J811" s="72">
        <v>360</v>
      </c>
      <c r="K811" s="72">
        <v>180</v>
      </c>
      <c r="L811" s="74">
        <v>0.45</v>
      </c>
      <c r="U811" s="72">
        <v>868</v>
      </c>
      <c r="AD811" s="72"/>
      <c r="AE811" s="72">
        <v>941</v>
      </c>
      <c r="AJ811" s="72">
        <v>8.6</v>
      </c>
      <c r="AK811" s="72">
        <v>59.3</v>
      </c>
      <c r="AL811" s="72">
        <v>23.4</v>
      </c>
      <c r="AM811" s="72">
        <v>0.6</v>
      </c>
      <c r="AN811" s="72">
        <v>4.8</v>
      </c>
      <c r="AP811" s="72">
        <v>40</v>
      </c>
      <c r="BX811" s="72"/>
      <c r="BY811" s="72"/>
      <c r="BZ811" s="72">
        <v>3529</v>
      </c>
      <c r="CA811" s="72">
        <v>28</v>
      </c>
    </row>
    <row r="812" spans="1:79">
      <c r="B812" s="72" t="s">
        <v>104</v>
      </c>
      <c r="C812" s="72">
        <v>64.37</v>
      </c>
      <c r="D812" s="72">
        <v>21.08</v>
      </c>
      <c r="E812" s="72">
        <v>5.36</v>
      </c>
      <c r="F812" s="72">
        <v>2</v>
      </c>
      <c r="G812" s="72">
        <v>3.64</v>
      </c>
      <c r="H812" s="72"/>
      <c r="I812" s="72">
        <v>42.5</v>
      </c>
      <c r="J812" s="72">
        <v>320</v>
      </c>
      <c r="K812" s="72">
        <v>180</v>
      </c>
      <c r="L812" s="72">
        <v>0.45</v>
      </c>
      <c r="U812" s="72">
        <v>865</v>
      </c>
      <c r="AD812" s="72"/>
      <c r="AE812" s="72">
        <v>937</v>
      </c>
      <c r="AJ812" s="72">
        <v>8.6</v>
      </c>
      <c r="AK812" s="72">
        <v>59.3</v>
      </c>
      <c r="AL812" s="72">
        <v>23.4</v>
      </c>
      <c r="AM812" s="72">
        <v>0.6</v>
      </c>
      <c r="AN812" s="72">
        <v>4.8</v>
      </c>
      <c r="AP812" s="72">
        <v>80</v>
      </c>
      <c r="BX812" s="72"/>
      <c r="BY812" s="72"/>
      <c r="BZ812" s="72">
        <v>3841</v>
      </c>
      <c r="CA812" s="72">
        <v>26</v>
      </c>
    </row>
    <row r="813" spans="1:79">
      <c r="B813" s="72" t="s">
        <v>141</v>
      </c>
      <c r="C813" s="72">
        <v>64.37</v>
      </c>
      <c r="D813" s="72">
        <v>21.08</v>
      </c>
      <c r="E813" s="72">
        <v>5.36</v>
      </c>
      <c r="F813" s="72">
        <v>2</v>
      </c>
      <c r="G813" s="72">
        <v>3.64</v>
      </c>
      <c r="H813" s="72"/>
      <c r="I813" s="72">
        <v>42.5</v>
      </c>
      <c r="J813" s="72">
        <v>260</v>
      </c>
      <c r="K813" s="72">
        <v>180</v>
      </c>
      <c r="L813" s="74">
        <v>0.45</v>
      </c>
      <c r="U813" s="72">
        <v>852</v>
      </c>
      <c r="AD813" s="72"/>
      <c r="AE813" s="72">
        <v>933</v>
      </c>
      <c r="AJ813" s="72">
        <v>8.6</v>
      </c>
      <c r="AK813" s="72">
        <v>59.3</v>
      </c>
      <c r="AL813" s="72">
        <v>23.4</v>
      </c>
      <c r="AM813" s="72">
        <v>0.6</v>
      </c>
      <c r="AN813" s="72">
        <v>4.8</v>
      </c>
      <c r="AP813" s="72">
        <v>120</v>
      </c>
      <c r="BX813" s="72"/>
      <c r="BY813" s="72"/>
      <c r="BZ813" s="72">
        <v>4284</v>
      </c>
      <c r="CA813" s="72">
        <v>21</v>
      </c>
    </row>
    <row r="814" spans="1:79">
      <c r="B814" s="72" t="s">
        <v>290</v>
      </c>
      <c r="C814" s="72">
        <v>64.37</v>
      </c>
      <c r="D814" s="72">
        <v>21.08</v>
      </c>
      <c r="E814" s="72">
        <v>5.36</v>
      </c>
      <c r="F814" s="72">
        <v>2</v>
      </c>
      <c r="G814" s="72">
        <v>3.64</v>
      </c>
      <c r="H814" s="72"/>
      <c r="I814" s="72">
        <v>42.5</v>
      </c>
      <c r="J814" s="72">
        <v>380</v>
      </c>
      <c r="K814" s="72">
        <v>180</v>
      </c>
      <c r="L814" s="72">
        <v>0.45</v>
      </c>
      <c r="U814" s="72">
        <v>869</v>
      </c>
      <c r="AD814" s="72"/>
      <c r="AE814" s="72">
        <v>941</v>
      </c>
      <c r="AJ814" s="72">
        <v>8.6</v>
      </c>
      <c r="AK814" s="72">
        <v>59.3</v>
      </c>
      <c r="AL814" s="72">
        <v>23.4</v>
      </c>
      <c r="AM814" s="72">
        <v>0.6</v>
      </c>
      <c r="AN814" s="72">
        <v>4.8</v>
      </c>
      <c r="AP814" s="72">
        <v>0</v>
      </c>
      <c r="BX814" s="72"/>
      <c r="BY814" s="72"/>
      <c r="BZ814" s="72">
        <v>1810</v>
      </c>
      <c r="CA814" s="72">
        <v>30</v>
      </c>
    </row>
    <row r="815" spans="1:79">
      <c r="B815" s="72" t="s">
        <v>341</v>
      </c>
      <c r="C815" s="72">
        <v>64.37</v>
      </c>
      <c r="D815" s="72">
        <v>21.08</v>
      </c>
      <c r="E815" s="72">
        <v>5.36</v>
      </c>
      <c r="F815" s="72">
        <v>2</v>
      </c>
      <c r="G815" s="72">
        <v>3.64</v>
      </c>
      <c r="H815" s="72"/>
      <c r="I815" s="72">
        <v>42.5</v>
      </c>
      <c r="J815" s="72">
        <v>360</v>
      </c>
      <c r="K815" s="72">
        <v>180</v>
      </c>
      <c r="L815" s="74">
        <v>0.45</v>
      </c>
      <c r="U815" s="72">
        <v>865</v>
      </c>
      <c r="AD815" s="72"/>
      <c r="AE815" s="72">
        <v>937</v>
      </c>
      <c r="AJ815" s="72">
        <v>8.6</v>
      </c>
      <c r="AK815" s="72">
        <v>59.3</v>
      </c>
      <c r="AL815" s="72">
        <v>23.4</v>
      </c>
      <c r="AM815" s="72">
        <v>0.6</v>
      </c>
      <c r="AN815" s="72">
        <v>4.8</v>
      </c>
      <c r="AP815" s="72">
        <v>0</v>
      </c>
      <c r="BX815" s="72"/>
      <c r="BY815" s="72"/>
      <c r="BZ815" s="72">
        <v>1484</v>
      </c>
      <c r="CA815" s="72">
        <v>40</v>
      </c>
    </row>
    <row r="816" spans="1:79">
      <c r="B816" s="72" t="s">
        <v>675</v>
      </c>
      <c r="C816" s="72">
        <v>64.37</v>
      </c>
      <c r="D816" s="72">
        <v>21.08</v>
      </c>
      <c r="E816" s="72">
        <v>5.36</v>
      </c>
      <c r="F816" s="72">
        <v>2</v>
      </c>
      <c r="G816" s="72">
        <v>3.64</v>
      </c>
      <c r="H816" s="72"/>
      <c r="I816" s="72">
        <v>42.5</v>
      </c>
      <c r="J816" s="72">
        <v>340</v>
      </c>
      <c r="K816" s="72">
        <v>180</v>
      </c>
      <c r="L816" s="72">
        <v>0.45</v>
      </c>
      <c r="U816" s="72">
        <v>863</v>
      </c>
      <c r="AD816" s="72"/>
      <c r="AE816" s="72">
        <v>935</v>
      </c>
      <c r="AJ816" s="72">
        <v>8.6</v>
      </c>
      <c r="AK816" s="72">
        <v>59.3</v>
      </c>
      <c r="AL816" s="72">
        <v>23.4</v>
      </c>
      <c r="AM816" s="72">
        <v>0.6</v>
      </c>
      <c r="AN816" s="72">
        <v>4.8</v>
      </c>
      <c r="AP816" s="72">
        <v>40</v>
      </c>
      <c r="BX816" s="72"/>
      <c r="BY816" s="72"/>
      <c r="BZ816" s="72">
        <v>2409</v>
      </c>
      <c r="CA816" s="72">
        <v>28</v>
      </c>
    </row>
    <row r="817" spans="1:79">
      <c r="B817" s="72" t="s">
        <v>676</v>
      </c>
      <c r="C817" s="72">
        <v>64.37</v>
      </c>
      <c r="D817" s="72">
        <v>21.08</v>
      </c>
      <c r="E817" s="72">
        <v>5.36</v>
      </c>
      <c r="F817" s="72">
        <v>2</v>
      </c>
      <c r="G817" s="72">
        <v>3.64</v>
      </c>
      <c r="H817" s="72"/>
      <c r="I817" s="72">
        <v>42.5</v>
      </c>
      <c r="J817" s="72">
        <v>280</v>
      </c>
      <c r="K817" s="72">
        <v>180</v>
      </c>
      <c r="L817" s="74">
        <v>0.45</v>
      </c>
      <c r="U817" s="72">
        <v>861</v>
      </c>
      <c r="AD817" s="72"/>
      <c r="AE817" s="72">
        <v>932</v>
      </c>
      <c r="AJ817" s="72">
        <v>8.6</v>
      </c>
      <c r="AK817" s="72">
        <v>59.3</v>
      </c>
      <c r="AL817" s="72">
        <v>23.4</v>
      </c>
      <c r="AM817" s="72">
        <v>0.6</v>
      </c>
      <c r="AN817" s="72">
        <v>4.8</v>
      </c>
      <c r="AP817" s="72">
        <v>80</v>
      </c>
      <c r="BX817" s="72"/>
      <c r="BY817" s="72"/>
      <c r="BZ817" s="72">
        <v>2708</v>
      </c>
      <c r="CA817" s="72">
        <v>31.1</v>
      </c>
    </row>
    <row r="818" spans="1:79">
      <c r="B818" s="72" t="s">
        <v>677</v>
      </c>
      <c r="C818" s="72">
        <v>64.37</v>
      </c>
      <c r="D818" s="72">
        <v>21.08</v>
      </c>
      <c r="E818" s="72">
        <v>5.36</v>
      </c>
      <c r="F818" s="72">
        <v>2</v>
      </c>
      <c r="G818" s="72">
        <v>3.64</v>
      </c>
      <c r="H818" s="72"/>
      <c r="I818" s="72">
        <v>42.5</v>
      </c>
      <c r="J818" s="72">
        <v>260</v>
      </c>
      <c r="K818" s="72">
        <v>180</v>
      </c>
      <c r="L818" s="72">
        <v>0.45</v>
      </c>
      <c r="U818" s="72">
        <v>858</v>
      </c>
      <c r="AD818" s="72"/>
      <c r="AE818" s="72">
        <v>930</v>
      </c>
      <c r="AJ818" s="72">
        <v>8.6</v>
      </c>
      <c r="AK818" s="72">
        <v>59.3</v>
      </c>
      <c r="AL818" s="72">
        <v>23.4</v>
      </c>
      <c r="AM818" s="72">
        <v>0.6</v>
      </c>
      <c r="AN818" s="72">
        <v>4.8</v>
      </c>
      <c r="AP818" s="72">
        <v>120</v>
      </c>
      <c r="BX818" s="72"/>
      <c r="BY818" s="72"/>
      <c r="BZ818" s="72">
        <v>3320</v>
      </c>
      <c r="CA818" s="72">
        <v>26</v>
      </c>
    </row>
    <row r="820" spans="1:79">
      <c r="A820" s="72">
        <v>583</v>
      </c>
      <c r="B820" s="72" t="s">
        <v>678</v>
      </c>
      <c r="C820" s="72">
        <v>62.76</v>
      </c>
      <c r="D820" s="72">
        <v>20.5</v>
      </c>
      <c r="E820" s="72">
        <v>4.28</v>
      </c>
      <c r="F820" s="72">
        <v>2.1800000000000002</v>
      </c>
      <c r="G820" s="72">
        <v>3.26</v>
      </c>
      <c r="H820" s="72"/>
      <c r="J820" s="72">
        <v>301</v>
      </c>
      <c r="K820" s="72">
        <v>181</v>
      </c>
      <c r="L820" s="72">
        <v>0.6</v>
      </c>
      <c r="W820" s="72"/>
      <c r="Y820" s="72">
        <v>721</v>
      </c>
      <c r="AE820" s="72">
        <v>1082</v>
      </c>
      <c r="BX820" s="72">
        <v>25</v>
      </c>
    </row>
    <row r="821" spans="1:79">
      <c r="B821" s="72" t="s">
        <v>679</v>
      </c>
      <c r="C821" s="72">
        <v>62.76</v>
      </c>
      <c r="D821" s="72">
        <v>20.5</v>
      </c>
      <c r="E821" s="72">
        <v>4.28</v>
      </c>
      <c r="F821" s="72">
        <v>2.1800000000000002</v>
      </c>
      <c r="G821" s="72">
        <v>3.26</v>
      </c>
      <c r="H821" s="72"/>
      <c r="J821" s="72">
        <v>381</v>
      </c>
      <c r="K821" s="72">
        <v>193</v>
      </c>
      <c r="L821" s="72">
        <v>0.5</v>
      </c>
      <c r="W821" s="72"/>
      <c r="Y821" s="72">
        <v>684</v>
      </c>
      <c r="AE821" s="72">
        <v>1026</v>
      </c>
      <c r="BX821" s="72">
        <v>16.600000000000001</v>
      </c>
    </row>
    <row r="822" spans="1:79">
      <c r="B822" s="72" t="s">
        <v>680</v>
      </c>
      <c r="C822" s="72">
        <v>62.76</v>
      </c>
      <c r="D822" s="72">
        <v>20.5</v>
      </c>
      <c r="E822" s="72">
        <v>4.28</v>
      </c>
      <c r="F822" s="72">
        <v>2.1800000000000002</v>
      </c>
      <c r="G822" s="72">
        <v>3.26</v>
      </c>
      <c r="H822" s="72"/>
      <c r="J822" s="72">
        <v>503</v>
      </c>
      <c r="K822" s="72">
        <v>209</v>
      </c>
      <c r="L822" s="72">
        <v>0.4</v>
      </c>
      <c r="W822" s="72"/>
      <c r="Y822" s="72">
        <v>628</v>
      </c>
      <c r="AE822" s="72">
        <v>942</v>
      </c>
      <c r="BX822" s="72">
        <v>10.4</v>
      </c>
    </row>
    <row r="824" spans="1:79">
      <c r="A824" s="72">
        <v>586</v>
      </c>
      <c r="B824" s="72" t="s">
        <v>681</v>
      </c>
      <c r="C824" s="72">
        <v>62.95</v>
      </c>
      <c r="D824" s="72">
        <v>20.74</v>
      </c>
      <c r="E824" s="72">
        <v>4.9000000000000004</v>
      </c>
      <c r="F824" s="72">
        <v>1.2</v>
      </c>
      <c r="G824" s="72">
        <v>3.5</v>
      </c>
      <c r="H824" s="72"/>
      <c r="J824" s="72">
        <v>450</v>
      </c>
      <c r="K824" s="72">
        <v>203</v>
      </c>
      <c r="L824" s="72">
        <v>0.45</v>
      </c>
      <c r="N824" s="73">
        <v>0.32</v>
      </c>
      <c r="BD824" s="72">
        <v>51.22</v>
      </c>
      <c r="BE824" s="72">
        <v>2.8</v>
      </c>
      <c r="BF824" s="72">
        <v>0.35</v>
      </c>
      <c r="BG824" s="72">
        <v>1.8</v>
      </c>
      <c r="BH824" s="72">
        <v>0.5</v>
      </c>
      <c r="BI824" s="72"/>
      <c r="BJ824" s="72">
        <v>150</v>
      </c>
      <c r="BK824" s="72">
        <v>1</v>
      </c>
      <c r="BL824" s="72">
        <v>94</v>
      </c>
      <c r="BM824" s="72">
        <v>1</v>
      </c>
      <c r="BN824" s="72">
        <v>0.6</v>
      </c>
      <c r="BO824" s="72">
        <v>0.1</v>
      </c>
      <c r="BP824" s="72"/>
      <c r="BQ824" s="72">
        <v>0</v>
      </c>
      <c r="BX824" s="72">
        <v>12.2</v>
      </c>
      <c r="BY824" s="72"/>
      <c r="BZ824" s="72"/>
      <c r="CA824" s="72">
        <v>35.299999999999997</v>
      </c>
    </row>
    <row r="825" spans="1:79">
      <c r="B825" s="72" t="s">
        <v>682</v>
      </c>
      <c r="C825" s="72">
        <v>62.95</v>
      </c>
      <c r="D825" s="72">
        <v>20.74</v>
      </c>
      <c r="E825" s="72">
        <v>4.9000000000000004</v>
      </c>
      <c r="F825" s="72">
        <v>1.2</v>
      </c>
      <c r="G825" s="72">
        <v>3.5</v>
      </c>
      <c r="H825" s="72"/>
      <c r="J825" s="72">
        <v>414</v>
      </c>
      <c r="K825" s="72">
        <v>203</v>
      </c>
      <c r="L825" s="72">
        <v>0.45</v>
      </c>
      <c r="N825" s="73">
        <v>0.51</v>
      </c>
      <c r="BD825" s="72">
        <v>51.22</v>
      </c>
      <c r="BE825" s="72">
        <v>2.8</v>
      </c>
      <c r="BF825" s="72">
        <v>0.35</v>
      </c>
      <c r="BG825" s="72">
        <v>1.8</v>
      </c>
      <c r="BH825" s="72">
        <v>0.5</v>
      </c>
      <c r="BI825" s="72"/>
      <c r="BJ825" s="72">
        <v>150</v>
      </c>
      <c r="BK825" s="72">
        <v>1</v>
      </c>
      <c r="BL825" s="72">
        <v>94</v>
      </c>
      <c r="BM825" s="72">
        <v>1</v>
      </c>
      <c r="BN825" s="72">
        <v>0.6</v>
      </c>
      <c r="BO825" s="72">
        <v>0.1</v>
      </c>
      <c r="BP825" s="72"/>
      <c r="BQ825" s="72">
        <v>36</v>
      </c>
      <c r="BX825" s="72">
        <v>1.2</v>
      </c>
      <c r="BY825" s="72"/>
      <c r="BZ825" s="72"/>
      <c r="CA825" s="72">
        <v>50.4</v>
      </c>
    </row>
    <row r="826" spans="1:79">
      <c r="B826" s="72" t="s">
        <v>683</v>
      </c>
      <c r="C826" s="72">
        <v>62.95</v>
      </c>
      <c r="D826" s="72">
        <v>20.74</v>
      </c>
      <c r="E826" s="72">
        <v>4.9000000000000004</v>
      </c>
      <c r="F826" s="72">
        <v>1.2</v>
      </c>
      <c r="G826" s="72">
        <v>3.5</v>
      </c>
      <c r="H826" s="72"/>
      <c r="J826" s="72">
        <v>396</v>
      </c>
      <c r="K826" s="72">
        <v>203</v>
      </c>
      <c r="L826" s="72">
        <v>0.45</v>
      </c>
      <c r="N826" s="73">
        <v>0.56999999999999995</v>
      </c>
      <c r="BD826" s="72">
        <v>51.22</v>
      </c>
      <c r="BE826" s="72">
        <v>2.8</v>
      </c>
      <c r="BF826" s="72">
        <v>0.35</v>
      </c>
      <c r="BG826" s="72">
        <v>1.8</v>
      </c>
      <c r="BH826" s="72">
        <v>0.5</v>
      </c>
      <c r="BI826" s="72"/>
      <c r="BJ826" s="72">
        <v>150</v>
      </c>
      <c r="BK826" s="72">
        <v>1</v>
      </c>
      <c r="BL826" s="72">
        <v>94</v>
      </c>
      <c r="BM826" s="72">
        <v>1</v>
      </c>
      <c r="BN826" s="72">
        <v>0.6</v>
      </c>
      <c r="BO826" s="72">
        <v>0.1</v>
      </c>
      <c r="BP826" s="72"/>
      <c r="BQ826" s="72">
        <v>54</v>
      </c>
      <c r="BX826" s="72">
        <v>3.1</v>
      </c>
      <c r="BY826" s="72"/>
      <c r="BZ826" s="72"/>
      <c r="CA826" s="72">
        <v>37.1</v>
      </c>
    </row>
    <row r="827" spans="1:79">
      <c r="N827" s="73"/>
      <c r="BX827" s="72"/>
      <c r="BY827" s="72"/>
      <c r="BZ827" s="72"/>
      <c r="CA827" s="72"/>
    </row>
    <row r="828" spans="1:79">
      <c r="A828" s="72">
        <v>593</v>
      </c>
      <c r="B828" s="72" t="s">
        <v>684</v>
      </c>
      <c r="C828" s="72">
        <v>61.71</v>
      </c>
      <c r="D828" s="72">
        <v>20.07</v>
      </c>
      <c r="E828" s="72">
        <v>5.09</v>
      </c>
      <c r="F828" s="72">
        <v>1.58</v>
      </c>
      <c r="G828" s="72">
        <v>2.93</v>
      </c>
      <c r="H828" s="72"/>
      <c r="I828">
        <v>42.5</v>
      </c>
      <c r="J828" s="72">
        <v>350</v>
      </c>
      <c r="K828" s="72">
        <v>177</v>
      </c>
      <c r="L828" s="72">
        <v>0.5</v>
      </c>
      <c r="N828" s="73">
        <v>1.29</v>
      </c>
      <c r="V828" s="72">
        <v>1143</v>
      </c>
      <c r="AD828" s="72">
        <v>2.72</v>
      </c>
      <c r="AE828" s="72">
        <v>762</v>
      </c>
      <c r="AJ828" s="72">
        <v>2.41</v>
      </c>
      <c r="AK828" s="72">
        <v>57.36</v>
      </c>
      <c r="AL828" s="72">
        <v>28.68</v>
      </c>
      <c r="AM828" s="72">
        <v>1.28</v>
      </c>
      <c r="AN828" s="72">
        <v>4.29</v>
      </c>
      <c r="AO828" s="72">
        <v>0</v>
      </c>
      <c r="AQ828" s="72"/>
      <c r="AR828" s="72">
        <v>43.51</v>
      </c>
      <c r="AS828" s="72">
        <v>34.11</v>
      </c>
      <c r="AT828" s="72">
        <v>14.56</v>
      </c>
      <c r="AU828" s="72">
        <v>5.54</v>
      </c>
      <c r="AV828" s="72">
        <v>0.28000000000000003</v>
      </c>
      <c r="AW828" s="72">
        <v>0</v>
      </c>
      <c r="BX828" s="72">
        <v>4.71</v>
      </c>
      <c r="BY828" s="72"/>
      <c r="BZ828" s="72"/>
      <c r="CA828" s="72">
        <v>37.299999999999997</v>
      </c>
    </row>
    <row r="829" spans="1:79">
      <c r="B829" s="72" t="s">
        <v>685</v>
      </c>
      <c r="C829" s="72">
        <v>61.71</v>
      </c>
      <c r="D829" s="72">
        <v>20.07</v>
      </c>
      <c r="E829" s="72">
        <v>5.09</v>
      </c>
      <c r="F829" s="72">
        <v>1.58</v>
      </c>
      <c r="G829" s="72">
        <v>2.93</v>
      </c>
      <c r="H829" s="72"/>
      <c r="I829">
        <v>42.5</v>
      </c>
      <c r="J829" s="72">
        <v>175</v>
      </c>
      <c r="K829" s="72">
        <v>177</v>
      </c>
      <c r="L829" s="72">
        <v>0.5</v>
      </c>
      <c r="N829" s="73">
        <v>1.29</v>
      </c>
      <c r="V829" s="72">
        <v>1143</v>
      </c>
      <c r="AD829" s="72">
        <v>2.72</v>
      </c>
      <c r="AE829" s="72">
        <v>762</v>
      </c>
      <c r="AJ829" s="72">
        <v>2.41</v>
      </c>
      <c r="AK829" s="72">
        <v>57.36</v>
      </c>
      <c r="AL829" s="72">
        <v>28.68</v>
      </c>
      <c r="AM829" s="72">
        <v>1.28</v>
      </c>
      <c r="AN829" s="72">
        <v>4.29</v>
      </c>
      <c r="AO829" s="72">
        <v>175</v>
      </c>
      <c r="AQ829" s="72"/>
      <c r="AR829" s="72">
        <v>43.51</v>
      </c>
      <c r="AS829" s="72">
        <v>34.11</v>
      </c>
      <c r="AT829" s="72">
        <v>14.56</v>
      </c>
      <c r="AU829" s="72">
        <v>5.54</v>
      </c>
      <c r="AV829" s="72">
        <v>0.28000000000000003</v>
      </c>
      <c r="AW829" s="72">
        <v>0</v>
      </c>
      <c r="BX829" s="72">
        <v>3.9</v>
      </c>
      <c r="BY829" s="72"/>
      <c r="BZ829" s="72"/>
      <c r="CA829" s="72">
        <v>18.8</v>
      </c>
    </row>
    <row r="830" spans="1:79">
      <c r="B830" s="72" t="s">
        <v>686</v>
      </c>
      <c r="C830" s="72">
        <v>61.71</v>
      </c>
      <c r="D830" s="72">
        <v>20.07</v>
      </c>
      <c r="E830" s="72">
        <v>5.09</v>
      </c>
      <c r="F830" s="72">
        <v>1.58</v>
      </c>
      <c r="G830" s="72">
        <v>2.93</v>
      </c>
      <c r="H830" s="72"/>
      <c r="I830">
        <v>42.5</v>
      </c>
      <c r="J830" s="72">
        <v>175</v>
      </c>
      <c r="K830" s="72">
        <v>177</v>
      </c>
      <c r="L830" s="72">
        <v>0.5</v>
      </c>
      <c r="N830" s="73">
        <v>1.29</v>
      </c>
      <c r="V830" s="72">
        <v>1143</v>
      </c>
      <c r="AD830" s="72">
        <v>2.72</v>
      </c>
      <c r="AE830" s="72">
        <v>762</v>
      </c>
      <c r="AJ830" s="72">
        <v>2.41</v>
      </c>
      <c r="AK830" s="72">
        <v>57.36</v>
      </c>
      <c r="AL830" s="72">
        <v>28.68</v>
      </c>
      <c r="AM830" s="72">
        <v>1.28</v>
      </c>
      <c r="AN830" s="72">
        <v>4.29</v>
      </c>
      <c r="AO830" s="72">
        <v>0</v>
      </c>
      <c r="AQ830" s="72"/>
      <c r="AR830" s="72">
        <v>43.51</v>
      </c>
      <c r="AS830" s="72">
        <v>34.11</v>
      </c>
      <c r="AT830" s="72">
        <v>14.56</v>
      </c>
      <c r="AU830" s="72">
        <v>5.54</v>
      </c>
      <c r="AV830" s="72">
        <v>0.28000000000000003</v>
      </c>
      <c r="AW830" s="72">
        <v>175</v>
      </c>
      <c r="BX830" s="72">
        <v>3.1</v>
      </c>
      <c r="BY830" s="72"/>
      <c r="BZ830" s="72"/>
      <c r="CA830" s="72">
        <v>38.200000000000003</v>
      </c>
    </row>
    <row r="832" spans="1:79">
      <c r="A832">
        <v>103</v>
      </c>
      <c r="B832" t="s">
        <v>687</v>
      </c>
      <c r="C832">
        <v>58.95</v>
      </c>
      <c r="D832">
        <v>21</v>
      </c>
      <c r="E832">
        <v>5.71</v>
      </c>
      <c r="F832">
        <v>3.44</v>
      </c>
      <c r="G832">
        <v>3.83</v>
      </c>
      <c r="I832">
        <v>42.5</v>
      </c>
      <c r="J832">
        <v>400</v>
      </c>
      <c r="K832">
        <v>180</v>
      </c>
      <c r="L832">
        <v>0.45</v>
      </c>
      <c r="V832">
        <v>1044</v>
      </c>
      <c r="AE832">
        <v>788</v>
      </c>
      <c r="AJ832">
        <v>2.86</v>
      </c>
      <c r="AK832">
        <v>54.41</v>
      </c>
      <c r="AL832">
        <v>28.73</v>
      </c>
      <c r="AM832">
        <v>1.51</v>
      </c>
      <c r="AN832">
        <v>6.04</v>
      </c>
      <c r="AO832">
        <v>0</v>
      </c>
      <c r="BZ832" s="5">
        <v>3182</v>
      </c>
      <c r="CA832" s="5">
        <v>51.63</v>
      </c>
    </row>
    <row r="833" spans="2:79">
      <c r="B833" t="s">
        <v>688</v>
      </c>
      <c r="C833">
        <v>58.95</v>
      </c>
      <c r="D833">
        <v>21</v>
      </c>
      <c r="E833">
        <v>5.71</v>
      </c>
      <c r="F833">
        <v>3.44</v>
      </c>
      <c r="G833">
        <v>3.83</v>
      </c>
      <c r="I833">
        <v>42.5</v>
      </c>
      <c r="J833">
        <v>250</v>
      </c>
      <c r="K833">
        <v>180</v>
      </c>
      <c r="L833">
        <v>0.72</v>
      </c>
      <c r="V833">
        <v>1032</v>
      </c>
      <c r="AE833">
        <v>780</v>
      </c>
      <c r="AJ833">
        <v>2.86</v>
      </c>
      <c r="AK833">
        <v>54.41</v>
      </c>
      <c r="AL833">
        <v>28.73</v>
      </c>
      <c r="AM833">
        <v>1.51</v>
      </c>
      <c r="AN833">
        <v>6.04</v>
      </c>
      <c r="AO833">
        <v>150</v>
      </c>
      <c r="BZ833" s="5">
        <v>2494</v>
      </c>
      <c r="CA833" s="5">
        <v>66.650000000000006</v>
      </c>
    </row>
    <row r="834" spans="2:79">
      <c r="B834" t="s">
        <v>689</v>
      </c>
      <c r="C834">
        <v>58.95</v>
      </c>
      <c r="D834">
        <v>21</v>
      </c>
      <c r="E834">
        <v>5.71</v>
      </c>
      <c r="F834">
        <v>3.44</v>
      </c>
      <c r="G834">
        <v>3.83</v>
      </c>
      <c r="I834">
        <v>42.5</v>
      </c>
      <c r="J834">
        <v>200</v>
      </c>
      <c r="K834">
        <v>180</v>
      </c>
      <c r="L834">
        <v>0.9</v>
      </c>
      <c r="V834">
        <v>1038</v>
      </c>
      <c r="AE834">
        <v>783</v>
      </c>
      <c r="AJ834">
        <v>2.86</v>
      </c>
      <c r="AK834">
        <v>54.41</v>
      </c>
      <c r="AL834">
        <v>28.73</v>
      </c>
      <c r="AM834">
        <v>1.51</v>
      </c>
      <c r="AN834">
        <v>6.04</v>
      </c>
      <c r="AO834">
        <v>200</v>
      </c>
      <c r="BZ834" s="5">
        <v>2065</v>
      </c>
      <c r="CA834" s="5">
        <v>35.57</v>
      </c>
    </row>
    <row r="835" spans="2:79">
      <c r="B835" t="s">
        <v>690</v>
      </c>
      <c r="C835">
        <v>58.95</v>
      </c>
      <c r="D835">
        <v>21</v>
      </c>
      <c r="E835">
        <v>5.71</v>
      </c>
      <c r="F835">
        <v>3.44</v>
      </c>
      <c r="G835">
        <v>3.83</v>
      </c>
      <c r="I835">
        <v>42.5</v>
      </c>
      <c r="J835">
        <v>400</v>
      </c>
      <c r="K835">
        <v>140</v>
      </c>
      <c r="L835">
        <v>0.35</v>
      </c>
      <c r="V835">
        <v>1072</v>
      </c>
      <c r="AE835">
        <v>808</v>
      </c>
      <c r="AJ835">
        <v>2.86</v>
      </c>
      <c r="AK835">
        <v>54.41</v>
      </c>
      <c r="AL835">
        <v>28.73</v>
      </c>
      <c r="AM835">
        <v>1.51</v>
      </c>
      <c r="AN835">
        <v>6.04</v>
      </c>
      <c r="AO835">
        <v>400</v>
      </c>
      <c r="BZ835" s="5">
        <v>2384</v>
      </c>
      <c r="CA835" s="5">
        <v>66.47</v>
      </c>
    </row>
    <row r="836" spans="2:79">
      <c r="B836" t="s">
        <v>691</v>
      </c>
      <c r="C836">
        <v>58.95</v>
      </c>
      <c r="D836">
        <v>21</v>
      </c>
      <c r="E836">
        <v>5.71</v>
      </c>
      <c r="F836">
        <v>3.44</v>
      </c>
      <c r="G836">
        <v>3.83</v>
      </c>
      <c r="I836">
        <v>42.5</v>
      </c>
      <c r="J836">
        <v>250</v>
      </c>
      <c r="K836">
        <v>140</v>
      </c>
      <c r="L836">
        <v>0.56000000000000005</v>
      </c>
      <c r="V836">
        <v>1060</v>
      </c>
      <c r="AE836">
        <v>800</v>
      </c>
      <c r="AJ836">
        <v>2.86</v>
      </c>
      <c r="AK836">
        <v>54.41</v>
      </c>
      <c r="AL836">
        <v>28.73</v>
      </c>
      <c r="AM836">
        <v>1.51</v>
      </c>
      <c r="AN836">
        <v>6.04</v>
      </c>
      <c r="AO836">
        <v>250</v>
      </c>
      <c r="BZ836" s="5">
        <v>1843</v>
      </c>
      <c r="CA836" s="5">
        <v>59.47</v>
      </c>
    </row>
    <row r="837" spans="2:79">
      <c r="B837" t="s">
        <v>692</v>
      </c>
      <c r="C837">
        <v>58.95</v>
      </c>
      <c r="D837">
        <v>21</v>
      </c>
      <c r="E837">
        <v>5.71</v>
      </c>
      <c r="F837">
        <v>3.44</v>
      </c>
      <c r="G837">
        <v>3.83</v>
      </c>
      <c r="I837">
        <v>42.5</v>
      </c>
      <c r="J837">
        <v>200</v>
      </c>
      <c r="K837">
        <v>140</v>
      </c>
      <c r="L837">
        <v>0.7</v>
      </c>
      <c r="V837">
        <v>1055</v>
      </c>
      <c r="AE837">
        <v>796</v>
      </c>
      <c r="AJ837">
        <v>2.86</v>
      </c>
      <c r="AK837">
        <v>54.41</v>
      </c>
      <c r="AL837">
        <v>28.73</v>
      </c>
      <c r="AM837">
        <v>1.51</v>
      </c>
      <c r="AN837">
        <v>6.04</v>
      </c>
      <c r="AO837">
        <v>200</v>
      </c>
      <c r="BZ837" s="5">
        <v>1761</v>
      </c>
      <c r="CA837" s="5">
        <v>51.03</v>
      </c>
    </row>
    <row r="838" spans="2:79">
      <c r="B838" t="s">
        <v>687</v>
      </c>
      <c r="C838">
        <v>58.95</v>
      </c>
      <c r="D838">
        <v>21</v>
      </c>
      <c r="E838">
        <v>5.71</v>
      </c>
      <c r="F838">
        <v>3.44</v>
      </c>
      <c r="G838">
        <v>3.83</v>
      </c>
      <c r="I838">
        <v>42.5</v>
      </c>
      <c r="J838">
        <v>400</v>
      </c>
      <c r="K838">
        <v>180</v>
      </c>
      <c r="L838">
        <v>0.45</v>
      </c>
      <c r="V838">
        <v>1044</v>
      </c>
      <c r="AE838">
        <v>788</v>
      </c>
      <c r="AJ838">
        <v>2.86</v>
      </c>
      <c r="AK838">
        <v>54.41</v>
      </c>
      <c r="AL838">
        <v>28.73</v>
      </c>
      <c r="AM838">
        <v>1.51</v>
      </c>
      <c r="AN838">
        <v>6.04</v>
      </c>
      <c r="AR838">
        <v>36.44</v>
      </c>
      <c r="AS838">
        <v>31.76</v>
      </c>
      <c r="AT838">
        <v>14.84</v>
      </c>
      <c r="AU838">
        <v>9.08</v>
      </c>
      <c r="AV838">
        <v>0.6</v>
      </c>
      <c r="AW838">
        <v>0</v>
      </c>
      <c r="BZ838" s="5">
        <v>3182</v>
      </c>
      <c r="CA838" s="5">
        <v>51.63</v>
      </c>
    </row>
    <row r="839" spans="2:79">
      <c r="B839" t="s">
        <v>693</v>
      </c>
      <c r="C839">
        <v>58.95</v>
      </c>
      <c r="D839">
        <v>21</v>
      </c>
      <c r="E839">
        <v>5.71</v>
      </c>
      <c r="F839">
        <v>3.44</v>
      </c>
      <c r="G839">
        <v>3.83</v>
      </c>
      <c r="I839">
        <v>42.5</v>
      </c>
      <c r="J839">
        <v>250</v>
      </c>
      <c r="K839">
        <v>180</v>
      </c>
      <c r="L839">
        <v>0.72</v>
      </c>
      <c r="V839">
        <v>1038</v>
      </c>
      <c r="AE839">
        <v>783</v>
      </c>
      <c r="AJ839">
        <v>2.86</v>
      </c>
      <c r="AK839">
        <v>54.41</v>
      </c>
      <c r="AL839">
        <v>28.73</v>
      </c>
      <c r="AM839">
        <v>1.51</v>
      </c>
      <c r="AN839">
        <v>6.04</v>
      </c>
      <c r="AR839">
        <v>36.44</v>
      </c>
      <c r="AS839">
        <v>31.76</v>
      </c>
      <c r="AT839">
        <v>14.84</v>
      </c>
      <c r="AU839">
        <v>9.08</v>
      </c>
      <c r="AV839">
        <v>0.6</v>
      </c>
      <c r="AW839">
        <v>150</v>
      </c>
      <c r="BZ839" s="5">
        <v>1900</v>
      </c>
      <c r="CA839" s="5">
        <v>51.63</v>
      </c>
    </row>
    <row r="840" spans="2:79">
      <c r="B840" t="s">
        <v>694</v>
      </c>
      <c r="C840">
        <v>58.95</v>
      </c>
      <c r="D840">
        <v>21</v>
      </c>
      <c r="E840">
        <v>5.71</v>
      </c>
      <c r="F840">
        <v>3.44</v>
      </c>
      <c r="G840">
        <v>3.83</v>
      </c>
      <c r="I840">
        <v>42.5</v>
      </c>
      <c r="J840">
        <v>200</v>
      </c>
      <c r="K840">
        <v>180</v>
      </c>
      <c r="L840">
        <v>0.9</v>
      </c>
      <c r="V840">
        <v>1027</v>
      </c>
      <c r="AE840">
        <v>778</v>
      </c>
      <c r="AJ840">
        <v>2.86</v>
      </c>
      <c r="AK840">
        <v>54.41</v>
      </c>
      <c r="AL840">
        <v>28.73</v>
      </c>
      <c r="AM840">
        <v>1.51</v>
      </c>
      <c r="AN840">
        <v>6.04</v>
      </c>
      <c r="AR840">
        <v>36.44</v>
      </c>
      <c r="AS840">
        <v>31.76</v>
      </c>
      <c r="AT840">
        <v>14.84</v>
      </c>
      <c r="AU840">
        <v>9.08</v>
      </c>
      <c r="AV840">
        <v>0.6</v>
      </c>
      <c r="AW840">
        <v>200</v>
      </c>
      <c r="BZ840" s="5">
        <v>2043</v>
      </c>
      <c r="CA840" s="5">
        <v>48.17</v>
      </c>
    </row>
    <row r="841" spans="2:79">
      <c r="B841" t="s">
        <v>690</v>
      </c>
      <c r="C841">
        <v>58.95</v>
      </c>
      <c r="D841">
        <v>21</v>
      </c>
      <c r="E841">
        <v>5.71</v>
      </c>
      <c r="F841">
        <v>3.44</v>
      </c>
      <c r="G841">
        <v>3.83</v>
      </c>
      <c r="I841">
        <v>42.5</v>
      </c>
      <c r="J841">
        <v>400</v>
      </c>
      <c r="K841">
        <v>140</v>
      </c>
      <c r="L841">
        <v>0.35</v>
      </c>
      <c r="V841">
        <v>1072</v>
      </c>
      <c r="AE841">
        <v>808</v>
      </c>
      <c r="AJ841">
        <v>2.86</v>
      </c>
      <c r="AK841">
        <v>54.41</v>
      </c>
      <c r="AL841">
        <v>28.73</v>
      </c>
      <c r="AM841">
        <v>1.51</v>
      </c>
      <c r="AN841">
        <v>6.04</v>
      </c>
      <c r="AR841">
        <v>36.44</v>
      </c>
      <c r="AS841">
        <v>31.76</v>
      </c>
      <c r="AT841">
        <v>14.84</v>
      </c>
      <c r="AU841">
        <v>9.08</v>
      </c>
      <c r="AV841">
        <v>0.6</v>
      </c>
      <c r="AW841">
        <v>0</v>
      </c>
      <c r="BZ841" s="5">
        <v>2384</v>
      </c>
      <c r="CA841" s="5">
        <v>66.47</v>
      </c>
    </row>
    <row r="842" spans="2:79">
      <c r="B842" t="s">
        <v>695</v>
      </c>
      <c r="C842">
        <v>58.95</v>
      </c>
      <c r="D842">
        <v>21</v>
      </c>
      <c r="E842">
        <v>5.71</v>
      </c>
      <c r="F842">
        <v>3.44</v>
      </c>
      <c r="G842">
        <v>3.83</v>
      </c>
      <c r="I842">
        <v>42.5</v>
      </c>
      <c r="J842">
        <v>250</v>
      </c>
      <c r="K842">
        <v>140</v>
      </c>
      <c r="L842">
        <v>0.56000000000000005</v>
      </c>
      <c r="V842">
        <v>1066</v>
      </c>
      <c r="AE842">
        <v>804</v>
      </c>
      <c r="AJ842">
        <v>2.86</v>
      </c>
      <c r="AK842">
        <v>54.41</v>
      </c>
      <c r="AL842">
        <v>28.73</v>
      </c>
      <c r="AM842">
        <v>1.51</v>
      </c>
      <c r="AN842">
        <v>6.04</v>
      </c>
      <c r="AR842">
        <v>36.44</v>
      </c>
      <c r="AS842">
        <v>31.76</v>
      </c>
      <c r="AT842">
        <v>14.84</v>
      </c>
      <c r="AU842">
        <v>9.08</v>
      </c>
      <c r="AV842">
        <v>0.6</v>
      </c>
      <c r="AW842">
        <v>150</v>
      </c>
      <c r="BZ842" s="5">
        <v>1602</v>
      </c>
      <c r="CA842" s="9">
        <v>67.5</v>
      </c>
    </row>
    <row r="843" spans="2:79">
      <c r="B843" t="s">
        <v>696</v>
      </c>
      <c r="C843">
        <v>58.95</v>
      </c>
      <c r="D843">
        <v>21</v>
      </c>
      <c r="E843">
        <v>5.71</v>
      </c>
      <c r="F843">
        <v>3.44</v>
      </c>
      <c r="G843">
        <v>3.83</v>
      </c>
      <c r="I843">
        <v>42.5</v>
      </c>
      <c r="J843">
        <v>200</v>
      </c>
      <c r="K843">
        <v>140</v>
      </c>
      <c r="L843">
        <v>0.7</v>
      </c>
      <c r="V843">
        <v>1044</v>
      </c>
      <c r="AE843">
        <v>788</v>
      </c>
      <c r="AJ843">
        <v>2.86</v>
      </c>
      <c r="AK843">
        <v>54.41</v>
      </c>
      <c r="AL843">
        <v>28.73</v>
      </c>
      <c r="AM843">
        <v>1.51</v>
      </c>
      <c r="AN843">
        <v>6.04</v>
      </c>
      <c r="AR843">
        <v>36.44</v>
      </c>
      <c r="AS843">
        <v>31.76</v>
      </c>
      <c r="AT843">
        <v>14.84</v>
      </c>
      <c r="AU843">
        <v>9.08</v>
      </c>
      <c r="AV843">
        <v>0.6</v>
      </c>
      <c r="AW843">
        <v>200</v>
      </c>
      <c r="BZ843" s="5">
        <v>1560</v>
      </c>
      <c r="CA843" s="5">
        <v>69.77</v>
      </c>
    </row>
    <row r="844" spans="2:79">
      <c r="B844" t="s">
        <v>687</v>
      </c>
      <c r="C844">
        <v>58.95</v>
      </c>
      <c r="D844">
        <v>21</v>
      </c>
      <c r="E844">
        <v>5.71</v>
      </c>
      <c r="F844">
        <v>3.44</v>
      </c>
      <c r="G844">
        <v>3.83</v>
      </c>
      <c r="I844">
        <v>42.5</v>
      </c>
      <c r="J844">
        <v>400</v>
      </c>
      <c r="K844">
        <v>180</v>
      </c>
      <c r="L844">
        <v>0.45</v>
      </c>
      <c r="V844">
        <v>1044</v>
      </c>
      <c r="AE844">
        <v>788</v>
      </c>
      <c r="AJ844">
        <v>2.86</v>
      </c>
      <c r="AK844">
        <v>54.41</v>
      </c>
      <c r="AL844">
        <v>28.73</v>
      </c>
      <c r="AM844">
        <v>1.51</v>
      </c>
      <c r="AN844">
        <v>6.04</v>
      </c>
      <c r="BE844">
        <v>7.25</v>
      </c>
      <c r="BF844">
        <v>1.88</v>
      </c>
      <c r="BG844">
        <v>2.96</v>
      </c>
      <c r="BH844">
        <v>1.18</v>
      </c>
      <c r="BJ844">
        <v>0</v>
      </c>
      <c r="BZ844" s="5">
        <v>3182</v>
      </c>
      <c r="CA844" s="5">
        <v>51.63</v>
      </c>
    </row>
    <row r="845" spans="2:79">
      <c r="B845" t="s">
        <v>697</v>
      </c>
      <c r="C845">
        <v>58.95</v>
      </c>
      <c r="D845">
        <v>21</v>
      </c>
      <c r="E845">
        <v>5.71</v>
      </c>
      <c r="F845">
        <v>3.44</v>
      </c>
      <c r="G845">
        <v>3.83</v>
      </c>
      <c r="I845">
        <v>42.5</v>
      </c>
      <c r="J845">
        <v>368</v>
      </c>
      <c r="K845">
        <v>180</v>
      </c>
      <c r="L845">
        <v>0.49</v>
      </c>
      <c r="V845">
        <v>1044</v>
      </c>
      <c r="AE845">
        <v>788</v>
      </c>
      <c r="AJ845">
        <v>2.86</v>
      </c>
      <c r="AK845">
        <v>54.41</v>
      </c>
      <c r="AL845">
        <v>28.73</v>
      </c>
      <c r="AM845">
        <v>1.51</v>
      </c>
      <c r="AN845">
        <v>6.04</v>
      </c>
      <c r="BE845">
        <v>7.25</v>
      </c>
      <c r="BF845">
        <v>1.88</v>
      </c>
      <c r="BG845">
        <v>2.96</v>
      </c>
      <c r="BH845">
        <v>1.18</v>
      </c>
      <c r="BJ845">
        <v>32</v>
      </c>
      <c r="BZ845" s="5">
        <v>3209</v>
      </c>
      <c r="CA845" s="9">
        <v>49.8</v>
      </c>
    </row>
    <row r="846" spans="2:79">
      <c r="B846" t="s">
        <v>698</v>
      </c>
      <c r="C846">
        <v>58.95</v>
      </c>
      <c r="D846">
        <v>21</v>
      </c>
      <c r="E846">
        <v>5.71</v>
      </c>
      <c r="F846">
        <v>3.44</v>
      </c>
      <c r="G846">
        <v>3.83</v>
      </c>
      <c r="I846">
        <v>42.5</v>
      </c>
      <c r="J846">
        <v>336</v>
      </c>
      <c r="K846">
        <v>180</v>
      </c>
      <c r="L846">
        <v>0.53</v>
      </c>
      <c r="V846">
        <v>1044</v>
      </c>
      <c r="AE846">
        <v>788</v>
      </c>
      <c r="AJ846">
        <v>2.86</v>
      </c>
      <c r="AK846">
        <v>54.41</v>
      </c>
      <c r="AL846">
        <v>28.73</v>
      </c>
      <c r="AM846">
        <v>1.51</v>
      </c>
      <c r="AN846">
        <v>6.04</v>
      </c>
      <c r="BE846">
        <v>7.25</v>
      </c>
      <c r="BF846">
        <v>1.88</v>
      </c>
      <c r="BG846">
        <v>2.96</v>
      </c>
      <c r="BH846">
        <v>1.18</v>
      </c>
      <c r="BJ846">
        <v>64</v>
      </c>
      <c r="BZ846" s="5">
        <v>3857</v>
      </c>
      <c r="CA846" s="5">
        <v>45.47</v>
      </c>
    </row>
    <row r="847" spans="2:79">
      <c r="B847" t="s">
        <v>699</v>
      </c>
      <c r="C847">
        <v>58.95</v>
      </c>
      <c r="D847">
        <v>21</v>
      </c>
      <c r="E847">
        <v>5.71</v>
      </c>
      <c r="F847">
        <v>3.44</v>
      </c>
      <c r="G847">
        <v>3.83</v>
      </c>
      <c r="I847">
        <v>42.5</v>
      </c>
      <c r="J847">
        <v>304</v>
      </c>
      <c r="K847">
        <v>180</v>
      </c>
      <c r="L847">
        <v>0.59</v>
      </c>
      <c r="V847">
        <v>1044</v>
      </c>
      <c r="AE847">
        <v>788</v>
      </c>
      <c r="AJ847">
        <v>2.86</v>
      </c>
      <c r="AK847">
        <v>54.41</v>
      </c>
      <c r="AL847">
        <v>28.73</v>
      </c>
      <c r="AM847">
        <v>1.51</v>
      </c>
      <c r="AN847">
        <v>6.04</v>
      </c>
      <c r="BE847">
        <v>7.25</v>
      </c>
      <c r="BF847">
        <v>1.88</v>
      </c>
      <c r="BG847">
        <v>2.96</v>
      </c>
      <c r="BH847">
        <v>1.18</v>
      </c>
      <c r="BJ847">
        <v>96</v>
      </c>
      <c r="BZ847" s="5">
        <v>4502</v>
      </c>
      <c r="CA847" s="9">
        <v>40.5</v>
      </c>
    </row>
    <row r="848" spans="2:79">
      <c r="B848" t="s">
        <v>700</v>
      </c>
      <c r="C848">
        <v>58.95</v>
      </c>
      <c r="D848">
        <v>21</v>
      </c>
      <c r="E848">
        <v>5.71</v>
      </c>
      <c r="F848">
        <v>3.44</v>
      </c>
      <c r="G848">
        <v>3.83</v>
      </c>
      <c r="I848">
        <v>42.5</v>
      </c>
      <c r="J848">
        <v>368</v>
      </c>
      <c r="K848">
        <v>172</v>
      </c>
      <c r="L848">
        <v>0.46</v>
      </c>
      <c r="V848">
        <v>1051</v>
      </c>
      <c r="AE848">
        <v>792</v>
      </c>
      <c r="AJ848">
        <v>2.86</v>
      </c>
      <c r="AK848">
        <v>54.41</v>
      </c>
      <c r="AL848">
        <v>28.73</v>
      </c>
      <c r="AM848">
        <v>1.51</v>
      </c>
      <c r="AN848">
        <v>6.04</v>
      </c>
      <c r="BE848">
        <v>7.25</v>
      </c>
      <c r="BF848">
        <v>1.88</v>
      </c>
      <c r="BG848">
        <v>2.96</v>
      </c>
      <c r="BH848">
        <v>1.18</v>
      </c>
      <c r="BJ848">
        <v>32</v>
      </c>
      <c r="BZ848" s="5">
        <v>2937</v>
      </c>
      <c r="CA848" s="5">
        <v>51.37</v>
      </c>
    </row>
    <row r="849" spans="1:79">
      <c r="B849" t="s">
        <v>701</v>
      </c>
      <c r="C849">
        <v>58.95</v>
      </c>
      <c r="D849">
        <v>21</v>
      </c>
      <c r="E849">
        <v>5.71</v>
      </c>
      <c r="F849">
        <v>3.44</v>
      </c>
      <c r="G849">
        <v>3.83</v>
      </c>
      <c r="I849">
        <v>42.5</v>
      </c>
      <c r="J849">
        <v>336</v>
      </c>
      <c r="K849">
        <v>156</v>
      </c>
      <c r="L849">
        <v>0.46</v>
      </c>
      <c r="V849">
        <v>1060</v>
      </c>
      <c r="AE849">
        <v>799</v>
      </c>
      <c r="AJ849">
        <v>2.86</v>
      </c>
      <c r="AK849">
        <v>54.41</v>
      </c>
      <c r="AL849">
        <v>28.73</v>
      </c>
      <c r="AM849">
        <v>1.51</v>
      </c>
      <c r="AN849">
        <v>6.04</v>
      </c>
      <c r="BE849">
        <v>7.25</v>
      </c>
      <c r="BF849">
        <v>1.88</v>
      </c>
      <c r="BG849">
        <v>2.96</v>
      </c>
      <c r="BH849">
        <v>1.18</v>
      </c>
      <c r="BJ849">
        <v>64</v>
      </c>
      <c r="BZ849" s="5">
        <v>2694</v>
      </c>
      <c r="CA849" s="5">
        <v>52.83</v>
      </c>
    </row>
    <row r="850" spans="1:79">
      <c r="B850" t="s">
        <v>702</v>
      </c>
      <c r="C850">
        <v>58.95</v>
      </c>
      <c r="D850">
        <v>21</v>
      </c>
      <c r="E850">
        <v>5.71</v>
      </c>
      <c r="F850">
        <v>3.44</v>
      </c>
      <c r="G850">
        <v>3.83</v>
      </c>
      <c r="I850">
        <v>42.5</v>
      </c>
      <c r="J850">
        <v>304</v>
      </c>
      <c r="K850">
        <v>140</v>
      </c>
      <c r="L850">
        <v>0.46</v>
      </c>
      <c r="V850">
        <v>1069</v>
      </c>
      <c r="AE850">
        <v>806</v>
      </c>
      <c r="AJ850">
        <v>2.86</v>
      </c>
      <c r="AK850">
        <v>54.41</v>
      </c>
      <c r="AL850">
        <v>28.73</v>
      </c>
      <c r="AM850">
        <v>1.51</v>
      </c>
      <c r="AN850">
        <v>6.04</v>
      </c>
      <c r="BE850">
        <v>7.25</v>
      </c>
      <c r="BF850">
        <v>1.88</v>
      </c>
      <c r="BG850">
        <v>2.96</v>
      </c>
      <c r="BH850">
        <v>1.18</v>
      </c>
      <c r="BJ850">
        <v>96</v>
      </c>
      <c r="BZ850" s="5">
        <v>2760</v>
      </c>
      <c r="CA850" s="9">
        <v>52.1</v>
      </c>
    </row>
    <row r="851" spans="1:79">
      <c r="J851" s="76"/>
      <c r="AD851" s="76"/>
      <c r="AE851" s="76"/>
      <c r="BZ851" s="76"/>
      <c r="CA851" s="76"/>
    </row>
    <row r="852" spans="1:79">
      <c r="A852">
        <v>105</v>
      </c>
      <c r="B852" t="s">
        <v>703</v>
      </c>
      <c r="C852">
        <v>64</v>
      </c>
      <c r="D852">
        <v>22</v>
      </c>
      <c r="E852">
        <v>6</v>
      </c>
      <c r="F852">
        <v>1</v>
      </c>
      <c r="G852">
        <v>3</v>
      </c>
      <c r="I852">
        <v>42.5</v>
      </c>
      <c r="J852">
        <v>800</v>
      </c>
      <c r="K852">
        <v>200</v>
      </c>
      <c r="L852">
        <v>0.25</v>
      </c>
      <c r="N852">
        <v>0.48799999999999999</v>
      </c>
      <c r="Y852">
        <v>810</v>
      </c>
      <c r="AD852">
        <v>2.79</v>
      </c>
      <c r="AE852">
        <v>660</v>
      </c>
      <c r="AW852">
        <v>0</v>
      </c>
      <c r="BZ852">
        <v>1716.88</v>
      </c>
    </row>
    <row r="853" spans="1:79">
      <c r="B853" s="29">
        <v>0.5</v>
      </c>
      <c r="C853">
        <v>64</v>
      </c>
      <c r="D853">
        <v>22</v>
      </c>
      <c r="E853">
        <v>6</v>
      </c>
      <c r="F853">
        <v>1</v>
      </c>
      <c r="G853">
        <v>3</v>
      </c>
      <c r="I853">
        <v>42.5</v>
      </c>
      <c r="J853">
        <v>800</v>
      </c>
      <c r="K853">
        <v>200</v>
      </c>
      <c r="L853">
        <v>0.25</v>
      </c>
      <c r="N853">
        <v>0.23599999999999999</v>
      </c>
      <c r="Y853">
        <v>845</v>
      </c>
      <c r="AE853">
        <v>310</v>
      </c>
      <c r="AW853">
        <v>300</v>
      </c>
      <c r="BZ853">
        <v>1242.9100000000001</v>
      </c>
    </row>
    <row r="854" spans="1:79">
      <c r="B854" s="29">
        <v>1</v>
      </c>
      <c r="C854">
        <v>64</v>
      </c>
      <c r="D854">
        <v>22</v>
      </c>
      <c r="E854">
        <v>6</v>
      </c>
      <c r="F854">
        <v>1</v>
      </c>
      <c r="G854">
        <v>3</v>
      </c>
      <c r="I854">
        <v>42.5</v>
      </c>
      <c r="J854">
        <v>800</v>
      </c>
      <c r="K854">
        <v>200</v>
      </c>
      <c r="L854">
        <v>0.25</v>
      </c>
      <c r="N854">
        <v>0.193</v>
      </c>
      <c r="Y854">
        <v>815</v>
      </c>
      <c r="AE854">
        <v>0</v>
      </c>
      <c r="AW854">
        <v>595</v>
      </c>
      <c r="BZ854">
        <v>1159.8900000000001</v>
      </c>
    </row>
    <row r="855" spans="1:79">
      <c r="B855" s="29">
        <v>0</v>
      </c>
      <c r="C855">
        <v>64</v>
      </c>
      <c r="D855">
        <v>22</v>
      </c>
      <c r="E855">
        <v>6</v>
      </c>
      <c r="F855">
        <v>1</v>
      </c>
      <c r="G855">
        <v>3</v>
      </c>
      <c r="I855">
        <v>42.5</v>
      </c>
      <c r="J855">
        <v>635</v>
      </c>
      <c r="K855">
        <v>190</v>
      </c>
      <c r="L855">
        <v>0.3</v>
      </c>
      <c r="N855">
        <v>0.28299999999999997</v>
      </c>
      <c r="Y855">
        <v>880</v>
      </c>
      <c r="AE855">
        <v>720</v>
      </c>
      <c r="AW855">
        <v>0</v>
      </c>
      <c r="BZ855">
        <v>1696.99</v>
      </c>
    </row>
    <row r="856" spans="1:79">
      <c r="B856" s="29">
        <v>0.5</v>
      </c>
      <c r="C856">
        <v>64</v>
      </c>
      <c r="D856">
        <v>22</v>
      </c>
      <c r="E856">
        <v>6</v>
      </c>
      <c r="F856">
        <v>1</v>
      </c>
      <c r="G856">
        <v>3</v>
      </c>
      <c r="I856">
        <v>42.5</v>
      </c>
      <c r="J856">
        <v>635</v>
      </c>
      <c r="K856">
        <v>190</v>
      </c>
      <c r="L856">
        <v>0.3</v>
      </c>
      <c r="N856">
        <v>0.157</v>
      </c>
      <c r="Y856">
        <v>915</v>
      </c>
      <c r="AE856">
        <v>340</v>
      </c>
      <c r="AW856">
        <v>320</v>
      </c>
      <c r="BZ856">
        <v>1459.29</v>
      </c>
    </row>
    <row r="857" spans="1:79">
      <c r="B857" s="29">
        <v>1</v>
      </c>
      <c r="C857">
        <v>64</v>
      </c>
      <c r="D857">
        <v>22</v>
      </c>
      <c r="E857">
        <v>6</v>
      </c>
      <c r="F857">
        <v>1</v>
      </c>
      <c r="G857">
        <v>3</v>
      </c>
      <c r="I857">
        <v>42.5</v>
      </c>
      <c r="J857">
        <v>635</v>
      </c>
      <c r="K857">
        <v>190</v>
      </c>
      <c r="L857">
        <v>0.3</v>
      </c>
      <c r="N857">
        <v>9.2999999999999999E-2</v>
      </c>
      <c r="Y857">
        <v>905</v>
      </c>
      <c r="AE857">
        <v>0</v>
      </c>
      <c r="AW857">
        <v>650</v>
      </c>
      <c r="BZ857">
        <v>1365.38</v>
      </c>
    </row>
    <row r="858" spans="1:79">
      <c r="B858" s="29">
        <v>0</v>
      </c>
      <c r="C858">
        <v>64</v>
      </c>
      <c r="D858">
        <v>22</v>
      </c>
      <c r="E858">
        <v>6</v>
      </c>
      <c r="F858">
        <v>1</v>
      </c>
      <c r="G858">
        <v>3</v>
      </c>
      <c r="I858">
        <v>42.5</v>
      </c>
      <c r="J858">
        <v>450</v>
      </c>
      <c r="K858">
        <v>180</v>
      </c>
      <c r="L858">
        <v>0.4</v>
      </c>
      <c r="N858">
        <v>0.17799999999999999</v>
      </c>
      <c r="Y858">
        <v>970</v>
      </c>
      <c r="AE858">
        <v>790</v>
      </c>
      <c r="AW858">
        <v>0</v>
      </c>
      <c r="BZ858">
        <v>2256.38</v>
      </c>
    </row>
    <row r="859" spans="1:79">
      <c r="B859" s="29">
        <v>0.5</v>
      </c>
      <c r="C859">
        <v>64</v>
      </c>
      <c r="D859">
        <v>22</v>
      </c>
      <c r="E859">
        <v>6</v>
      </c>
      <c r="F859">
        <v>1</v>
      </c>
      <c r="G859">
        <v>3</v>
      </c>
      <c r="I859">
        <v>42.5</v>
      </c>
      <c r="J859">
        <v>450</v>
      </c>
      <c r="K859">
        <v>180</v>
      </c>
      <c r="L859">
        <v>0.4</v>
      </c>
      <c r="N859">
        <v>0.13600000000000001</v>
      </c>
      <c r="Y859">
        <v>1020</v>
      </c>
      <c r="AE859">
        <v>380</v>
      </c>
      <c r="AW859">
        <v>360</v>
      </c>
      <c r="BZ859">
        <v>1703.12</v>
      </c>
    </row>
    <row r="860" spans="1:79">
      <c r="B860" s="29">
        <v>1</v>
      </c>
      <c r="C860">
        <v>64</v>
      </c>
      <c r="D860">
        <v>22</v>
      </c>
      <c r="E860">
        <v>6</v>
      </c>
      <c r="F860">
        <v>1</v>
      </c>
      <c r="G860">
        <v>3</v>
      </c>
      <c r="I860">
        <v>42.5</v>
      </c>
      <c r="J860">
        <v>450</v>
      </c>
      <c r="K860">
        <v>180</v>
      </c>
      <c r="L860">
        <v>0.4</v>
      </c>
      <c r="N860">
        <v>0.111</v>
      </c>
      <c r="Y860">
        <v>990</v>
      </c>
      <c r="AE860">
        <v>0</v>
      </c>
      <c r="AW860">
        <v>720</v>
      </c>
      <c r="BZ860">
        <v>1652.19</v>
      </c>
    </row>
    <row r="861" spans="1:79">
      <c r="B861" s="29">
        <v>0</v>
      </c>
      <c r="C861">
        <v>64</v>
      </c>
      <c r="D861">
        <v>22</v>
      </c>
      <c r="E861">
        <v>6</v>
      </c>
      <c r="F861">
        <v>1</v>
      </c>
      <c r="G861">
        <v>3</v>
      </c>
      <c r="I861">
        <v>42.5</v>
      </c>
      <c r="J861">
        <v>360</v>
      </c>
      <c r="K861">
        <v>180</v>
      </c>
      <c r="L861">
        <v>0.5</v>
      </c>
      <c r="N861">
        <v>0.13900000000000001</v>
      </c>
      <c r="Y861">
        <v>990</v>
      </c>
      <c r="AE861">
        <v>810</v>
      </c>
      <c r="AW861">
        <v>0</v>
      </c>
      <c r="BZ861">
        <v>2198.23</v>
      </c>
    </row>
    <row r="862" spans="1:79">
      <c r="B862" s="29">
        <v>0.5</v>
      </c>
      <c r="C862">
        <v>64</v>
      </c>
      <c r="D862">
        <v>22</v>
      </c>
      <c r="E862">
        <v>6</v>
      </c>
      <c r="F862">
        <v>1</v>
      </c>
      <c r="G862">
        <v>3</v>
      </c>
      <c r="I862">
        <v>42.5</v>
      </c>
      <c r="J862">
        <v>360</v>
      </c>
      <c r="K862">
        <v>180</v>
      </c>
      <c r="L862">
        <v>0.5</v>
      </c>
      <c r="N862">
        <v>0.123</v>
      </c>
      <c r="Y862">
        <v>1040</v>
      </c>
      <c r="AE862">
        <v>380</v>
      </c>
      <c r="AW862">
        <v>370</v>
      </c>
      <c r="BZ862">
        <v>1733.73</v>
      </c>
    </row>
    <row r="863" spans="1:79">
      <c r="B863" s="29">
        <v>1</v>
      </c>
      <c r="C863">
        <v>64</v>
      </c>
      <c r="D863">
        <v>22</v>
      </c>
      <c r="E863">
        <v>6</v>
      </c>
      <c r="F863">
        <v>1</v>
      </c>
      <c r="G863">
        <v>3</v>
      </c>
      <c r="I863">
        <v>42.5</v>
      </c>
      <c r="J863">
        <v>360</v>
      </c>
      <c r="K863">
        <v>180</v>
      </c>
      <c r="L863">
        <v>0.5</v>
      </c>
      <c r="N863">
        <v>0.10100000000000001</v>
      </c>
      <c r="Y863">
        <v>1050</v>
      </c>
      <c r="AE863">
        <v>0</v>
      </c>
      <c r="AW863">
        <v>730</v>
      </c>
      <c r="BZ863">
        <v>1598.68</v>
      </c>
    </row>
    <row r="864" spans="1:79">
      <c r="B864" s="29">
        <v>0</v>
      </c>
      <c r="C864">
        <v>64</v>
      </c>
      <c r="D864">
        <v>22</v>
      </c>
      <c r="E864">
        <v>6</v>
      </c>
      <c r="F864">
        <v>1</v>
      </c>
      <c r="G864">
        <v>3</v>
      </c>
      <c r="I864">
        <v>42.5</v>
      </c>
      <c r="J864">
        <v>300</v>
      </c>
      <c r="K864">
        <v>180</v>
      </c>
      <c r="L864">
        <v>0.6</v>
      </c>
      <c r="N864">
        <v>0.13300000000000001</v>
      </c>
      <c r="Y864">
        <v>1000</v>
      </c>
      <c r="AE864">
        <v>820</v>
      </c>
      <c r="AW864">
        <v>0</v>
      </c>
      <c r="BZ864">
        <v>2100.52</v>
      </c>
    </row>
    <row r="865" spans="1:79">
      <c r="B865" s="29">
        <v>0.5</v>
      </c>
      <c r="C865">
        <v>64</v>
      </c>
      <c r="D865">
        <v>22</v>
      </c>
      <c r="E865">
        <v>6</v>
      </c>
      <c r="F865">
        <v>1</v>
      </c>
      <c r="G865">
        <v>3</v>
      </c>
      <c r="I865">
        <v>42.5</v>
      </c>
      <c r="J865">
        <v>300</v>
      </c>
      <c r="K865">
        <v>180</v>
      </c>
      <c r="L865">
        <v>0.6</v>
      </c>
      <c r="N865">
        <v>8.7999999999999995E-2</v>
      </c>
      <c r="Y865">
        <v>1020</v>
      </c>
      <c r="AE865">
        <v>390</v>
      </c>
      <c r="AW865">
        <v>380</v>
      </c>
      <c r="BZ865">
        <v>1829.43</v>
      </c>
    </row>
    <row r="866" spans="1:79">
      <c r="B866" s="29">
        <v>1</v>
      </c>
      <c r="C866">
        <v>64</v>
      </c>
      <c r="D866">
        <v>22</v>
      </c>
      <c r="E866">
        <v>6</v>
      </c>
      <c r="F866">
        <v>1</v>
      </c>
      <c r="G866">
        <v>3</v>
      </c>
      <c r="I866">
        <v>42.5</v>
      </c>
      <c r="J866">
        <v>300</v>
      </c>
      <c r="K866">
        <v>180</v>
      </c>
      <c r="L866">
        <v>0.6</v>
      </c>
      <c r="N866" s="24">
        <v>0.11</v>
      </c>
      <c r="Y866">
        <v>1010</v>
      </c>
      <c r="AE866">
        <v>0</v>
      </c>
      <c r="AW866">
        <v>700</v>
      </c>
      <c r="BZ866">
        <v>1565.17</v>
      </c>
    </row>
    <row r="867" spans="1:79">
      <c r="J867" s="76"/>
      <c r="K867" s="76"/>
      <c r="L867" s="76"/>
      <c r="Y867" s="76"/>
      <c r="AD867" s="76"/>
      <c r="AE867" s="76"/>
      <c r="BZ867" s="76"/>
      <c r="CA867" s="76"/>
    </row>
    <row r="868" spans="1:79">
      <c r="A868">
        <v>107</v>
      </c>
      <c r="B868" s="29" t="s">
        <v>704</v>
      </c>
      <c r="C868">
        <v>55.46</v>
      </c>
      <c r="D868">
        <v>24.66</v>
      </c>
      <c r="E868">
        <v>7.09</v>
      </c>
      <c r="F868">
        <v>2.15</v>
      </c>
      <c r="G868">
        <v>2.71</v>
      </c>
      <c r="I868">
        <v>42.5</v>
      </c>
      <c r="J868">
        <v>550</v>
      </c>
      <c r="K868">
        <v>126.5</v>
      </c>
      <c r="L868">
        <v>0.23</v>
      </c>
      <c r="M868" s="29">
        <v>0.25</v>
      </c>
      <c r="Y868">
        <v>1099.5999999999999</v>
      </c>
      <c r="AD868">
        <v>2.2400000000000002</v>
      </c>
      <c r="AE868">
        <v>673.9</v>
      </c>
      <c r="AL868">
        <v>30</v>
      </c>
      <c r="AN868">
        <v>4.3</v>
      </c>
      <c r="AO868">
        <v>0</v>
      </c>
      <c r="BK868">
        <v>0.31</v>
      </c>
      <c r="BM868">
        <v>0.76</v>
      </c>
      <c r="BN868">
        <v>0.53</v>
      </c>
      <c r="BO868">
        <v>0.52</v>
      </c>
      <c r="BQ868">
        <v>0</v>
      </c>
      <c r="BZ868">
        <v>92.9</v>
      </c>
      <c r="CA868">
        <v>93.8</v>
      </c>
    </row>
    <row r="869" spans="1:79">
      <c r="B869" t="s">
        <v>705</v>
      </c>
      <c r="C869">
        <v>55.46</v>
      </c>
      <c r="D869">
        <v>24.66</v>
      </c>
      <c r="E869">
        <v>7.09</v>
      </c>
      <c r="F869">
        <v>2.15</v>
      </c>
      <c r="G869">
        <v>2.71</v>
      </c>
      <c r="I869">
        <v>42.5</v>
      </c>
      <c r="J869">
        <v>412.5</v>
      </c>
      <c r="K869">
        <v>126.5</v>
      </c>
      <c r="L869">
        <v>0.31</v>
      </c>
      <c r="Y869">
        <v>1099.5999999999999</v>
      </c>
      <c r="AE869">
        <v>673.9</v>
      </c>
      <c r="AL869">
        <v>30</v>
      </c>
      <c r="AN869">
        <v>4.3</v>
      </c>
      <c r="AO869">
        <v>137.5</v>
      </c>
      <c r="BK869">
        <v>0.31</v>
      </c>
      <c r="BM869">
        <v>0.76</v>
      </c>
      <c r="BN869">
        <v>0.53</v>
      </c>
      <c r="BO869">
        <v>0.52</v>
      </c>
      <c r="BQ869">
        <v>0</v>
      </c>
      <c r="BZ869">
        <v>251.9</v>
      </c>
      <c r="CA869">
        <v>91.7</v>
      </c>
    </row>
    <row r="870" spans="1:79">
      <c r="B870" t="s">
        <v>168</v>
      </c>
      <c r="C870">
        <v>55.46</v>
      </c>
      <c r="D870">
        <v>24.66</v>
      </c>
      <c r="E870">
        <v>7.09</v>
      </c>
      <c r="F870">
        <v>2.15</v>
      </c>
      <c r="G870">
        <v>2.71</v>
      </c>
      <c r="I870">
        <v>42.5</v>
      </c>
      <c r="J870">
        <v>413.5</v>
      </c>
      <c r="K870">
        <v>126.5</v>
      </c>
      <c r="L870">
        <v>0.31</v>
      </c>
      <c r="Y870">
        <v>1099.5999999999999</v>
      </c>
      <c r="AE870">
        <v>673.9</v>
      </c>
      <c r="AL870">
        <v>30</v>
      </c>
      <c r="AN870">
        <v>4.3</v>
      </c>
      <c r="AO870">
        <v>121</v>
      </c>
      <c r="BK870">
        <v>0.31</v>
      </c>
      <c r="BM870">
        <v>0.76</v>
      </c>
      <c r="BN870">
        <v>0.53</v>
      </c>
      <c r="BO870">
        <v>0.52</v>
      </c>
      <c r="BQ870">
        <v>16.5</v>
      </c>
      <c r="BZ870">
        <v>171.5</v>
      </c>
      <c r="CA870">
        <v>90</v>
      </c>
    </row>
    <row r="871" spans="1:79">
      <c r="B871" t="s">
        <v>706</v>
      </c>
      <c r="C871">
        <v>55.46</v>
      </c>
      <c r="D871">
        <v>24.66</v>
      </c>
      <c r="E871">
        <v>7.09</v>
      </c>
      <c r="F871">
        <v>2.15</v>
      </c>
      <c r="G871">
        <v>2.71</v>
      </c>
      <c r="I871">
        <v>42.5</v>
      </c>
      <c r="J871">
        <v>414.5</v>
      </c>
      <c r="K871">
        <v>126.5</v>
      </c>
      <c r="L871">
        <v>0.31</v>
      </c>
      <c r="Y871">
        <v>1099.5999999999999</v>
      </c>
      <c r="AE871">
        <v>673.9</v>
      </c>
      <c r="AL871">
        <v>30</v>
      </c>
      <c r="AN871">
        <v>4.3</v>
      </c>
      <c r="AO871">
        <v>104.5</v>
      </c>
      <c r="BK871">
        <v>0.31</v>
      </c>
      <c r="BM871">
        <v>0.76</v>
      </c>
      <c r="BN871">
        <v>0.53</v>
      </c>
      <c r="BO871">
        <v>0.52</v>
      </c>
      <c r="BQ871">
        <v>33</v>
      </c>
      <c r="BZ871">
        <v>118.2</v>
      </c>
      <c r="CA871">
        <v>93.2</v>
      </c>
    </row>
    <row r="872" spans="1:79">
      <c r="B872" t="s">
        <v>707</v>
      </c>
      <c r="C872">
        <v>55.46</v>
      </c>
      <c r="D872">
        <v>24.66</v>
      </c>
      <c r="E872">
        <v>7.09</v>
      </c>
      <c r="F872">
        <v>2.15</v>
      </c>
      <c r="G872">
        <v>2.71</v>
      </c>
      <c r="I872">
        <v>42.5</v>
      </c>
      <c r="J872">
        <v>415.5</v>
      </c>
      <c r="K872">
        <v>126.5</v>
      </c>
      <c r="L872">
        <v>0.31</v>
      </c>
      <c r="Y872">
        <v>1099.5999999999999</v>
      </c>
      <c r="AE872">
        <v>673.9</v>
      </c>
      <c r="AL872">
        <v>30</v>
      </c>
      <c r="AN872">
        <v>4.3</v>
      </c>
      <c r="AO872">
        <v>88</v>
      </c>
      <c r="BK872">
        <v>0.31</v>
      </c>
      <c r="BM872">
        <v>0.76</v>
      </c>
      <c r="BN872">
        <v>0.53</v>
      </c>
      <c r="BO872">
        <v>0.52</v>
      </c>
      <c r="BQ872">
        <v>49.5</v>
      </c>
      <c r="BZ872">
        <v>109.9</v>
      </c>
      <c r="CA872">
        <v>94.3</v>
      </c>
    </row>
    <row r="873" spans="1:79">
      <c r="AD873" s="76"/>
      <c r="AE873" s="76"/>
    </row>
    <row r="874" spans="1:79">
      <c r="A874">
        <v>115</v>
      </c>
      <c r="B874" t="s">
        <v>410</v>
      </c>
      <c r="C874">
        <v>52.7</v>
      </c>
      <c r="D874">
        <v>19.899999999999999</v>
      </c>
      <c r="E874">
        <v>6.4</v>
      </c>
      <c r="F874">
        <v>4.5999999999999996</v>
      </c>
      <c r="G874">
        <v>2.8</v>
      </c>
      <c r="I874">
        <v>52.5</v>
      </c>
      <c r="J874">
        <v>210</v>
      </c>
      <c r="K874">
        <v>102.5</v>
      </c>
      <c r="L874">
        <v>0.49</v>
      </c>
      <c r="M874" s="29">
        <v>0.3</v>
      </c>
      <c r="N874">
        <v>1.3</v>
      </c>
      <c r="V874">
        <v>1116</v>
      </c>
      <c r="AD874">
        <v>2.6</v>
      </c>
      <c r="AE874">
        <v>744</v>
      </c>
      <c r="AJ874">
        <v>8.1999999999999993</v>
      </c>
      <c r="AK874">
        <v>48.8</v>
      </c>
      <c r="AL874">
        <v>24.2</v>
      </c>
      <c r="AM874">
        <v>1.3</v>
      </c>
      <c r="AN874">
        <v>6.5</v>
      </c>
      <c r="AO874">
        <v>70</v>
      </c>
      <c r="AR874">
        <v>36.4</v>
      </c>
      <c r="AS874">
        <v>29.1</v>
      </c>
      <c r="AT874">
        <v>14.3</v>
      </c>
      <c r="AU874">
        <v>8.9</v>
      </c>
      <c r="AV874">
        <v>0.3</v>
      </c>
      <c r="AW874">
        <v>70</v>
      </c>
      <c r="BK874">
        <v>1.2</v>
      </c>
      <c r="BL874">
        <v>89.9</v>
      </c>
      <c r="BM874">
        <v>0.9</v>
      </c>
      <c r="BN874">
        <v>1.9</v>
      </c>
      <c r="BO874">
        <v>1.7</v>
      </c>
      <c r="BQ874">
        <v>0</v>
      </c>
      <c r="CA874">
        <v>50.3</v>
      </c>
    </row>
    <row r="875" spans="1:79">
      <c r="B875" t="s">
        <v>413</v>
      </c>
      <c r="C875">
        <v>52.7</v>
      </c>
      <c r="D875">
        <v>19.899999999999999</v>
      </c>
      <c r="E875">
        <v>6.4</v>
      </c>
      <c r="F875">
        <v>4.5999999999999996</v>
      </c>
      <c r="G875">
        <v>2.8</v>
      </c>
      <c r="I875">
        <v>52.5</v>
      </c>
      <c r="J875">
        <v>234</v>
      </c>
      <c r="K875">
        <v>106.5</v>
      </c>
      <c r="L875">
        <v>0.46</v>
      </c>
      <c r="M875" s="29">
        <v>0.3</v>
      </c>
      <c r="N875">
        <v>1.3</v>
      </c>
      <c r="V875">
        <v>1106</v>
      </c>
      <c r="AD875">
        <v>2.6</v>
      </c>
      <c r="AE875">
        <v>737</v>
      </c>
      <c r="AJ875">
        <v>8.1999999999999993</v>
      </c>
      <c r="AK875">
        <v>48.8</v>
      </c>
      <c r="AL875">
        <v>24.2</v>
      </c>
      <c r="AM875">
        <v>1.3</v>
      </c>
      <c r="AN875">
        <v>6.5</v>
      </c>
      <c r="AO875">
        <v>78</v>
      </c>
      <c r="AR875">
        <v>36.4</v>
      </c>
      <c r="AS875">
        <v>29.1</v>
      </c>
      <c r="AT875">
        <v>14.3</v>
      </c>
      <c r="AU875">
        <v>8.9</v>
      </c>
      <c r="AV875">
        <v>0.3</v>
      </c>
      <c r="AW875">
        <v>78</v>
      </c>
      <c r="BK875">
        <v>1.2</v>
      </c>
      <c r="BL875">
        <v>89.9</v>
      </c>
      <c r="BM875">
        <v>0.9</v>
      </c>
      <c r="BN875">
        <v>1.9</v>
      </c>
      <c r="BO875">
        <v>1.7</v>
      </c>
      <c r="BQ875">
        <v>0</v>
      </c>
      <c r="CA875">
        <v>56.8</v>
      </c>
    </row>
    <row r="876" spans="1:79">
      <c r="B876" t="s">
        <v>414</v>
      </c>
      <c r="C876">
        <v>52.7</v>
      </c>
      <c r="D876">
        <v>19.899999999999999</v>
      </c>
      <c r="E876">
        <v>6.4</v>
      </c>
      <c r="F876">
        <v>4.5999999999999996</v>
      </c>
      <c r="G876">
        <v>2.8</v>
      </c>
      <c r="I876">
        <v>52.5</v>
      </c>
      <c r="J876">
        <v>258</v>
      </c>
      <c r="K876">
        <v>112.6</v>
      </c>
      <c r="L876">
        <v>0.44</v>
      </c>
      <c r="M876" s="29">
        <v>0.3</v>
      </c>
      <c r="N876">
        <v>1.3</v>
      </c>
      <c r="V876">
        <v>1093</v>
      </c>
      <c r="AD876">
        <v>2.6</v>
      </c>
      <c r="AE876">
        <v>729</v>
      </c>
      <c r="AJ876">
        <v>8.1999999999999993</v>
      </c>
      <c r="AK876">
        <v>48.8</v>
      </c>
      <c r="AL876">
        <v>24.2</v>
      </c>
      <c r="AM876">
        <v>1.3</v>
      </c>
      <c r="AN876">
        <v>6.5</v>
      </c>
      <c r="AO876">
        <v>86</v>
      </c>
      <c r="AR876">
        <v>36.4</v>
      </c>
      <c r="AS876">
        <v>29.1</v>
      </c>
      <c r="AT876">
        <v>14.3</v>
      </c>
      <c r="AU876">
        <v>8.9</v>
      </c>
      <c r="AV876">
        <v>0.3</v>
      </c>
      <c r="AW876">
        <v>86</v>
      </c>
      <c r="BK876">
        <v>1.2</v>
      </c>
      <c r="BL876">
        <v>89.9</v>
      </c>
      <c r="BM876">
        <v>0.9</v>
      </c>
      <c r="BN876">
        <v>1.9</v>
      </c>
      <c r="BO876">
        <v>1.7</v>
      </c>
      <c r="BQ876">
        <v>0</v>
      </c>
      <c r="CA876">
        <v>62.1</v>
      </c>
    </row>
    <row r="877" spans="1:79">
      <c r="B877" t="s">
        <v>415</v>
      </c>
      <c r="C877">
        <v>52.7</v>
      </c>
      <c r="D877">
        <v>19.899999999999999</v>
      </c>
      <c r="E877">
        <v>6.4</v>
      </c>
      <c r="F877">
        <v>4.5999999999999996</v>
      </c>
      <c r="G877">
        <v>2.8</v>
      </c>
      <c r="I877">
        <v>52.5</v>
      </c>
      <c r="J877">
        <v>282</v>
      </c>
      <c r="K877">
        <v>118.7</v>
      </c>
      <c r="L877">
        <v>0.42</v>
      </c>
      <c r="M877" s="29">
        <v>0.3</v>
      </c>
      <c r="N877">
        <v>1.3</v>
      </c>
      <c r="V877">
        <v>1070</v>
      </c>
      <c r="AD877">
        <v>2.6</v>
      </c>
      <c r="AE877">
        <v>714</v>
      </c>
      <c r="AJ877">
        <v>8.1999999999999993</v>
      </c>
      <c r="AK877">
        <v>48.8</v>
      </c>
      <c r="AL877">
        <v>24.2</v>
      </c>
      <c r="AM877">
        <v>1.3</v>
      </c>
      <c r="AN877">
        <v>6.5</v>
      </c>
      <c r="AO877">
        <v>94</v>
      </c>
      <c r="AR877">
        <v>36.4</v>
      </c>
      <c r="AS877">
        <v>29.1</v>
      </c>
      <c r="AT877">
        <v>14.3</v>
      </c>
      <c r="AU877">
        <v>8.9</v>
      </c>
      <c r="AV877">
        <v>0.3</v>
      </c>
      <c r="AW877">
        <v>94</v>
      </c>
      <c r="BK877">
        <v>1.2</v>
      </c>
      <c r="BL877">
        <v>89.9</v>
      </c>
      <c r="BM877">
        <v>0.9</v>
      </c>
      <c r="BN877">
        <v>1.9</v>
      </c>
      <c r="BO877">
        <v>1.7</v>
      </c>
      <c r="BQ877">
        <v>0</v>
      </c>
      <c r="CA877">
        <v>65.099999999999994</v>
      </c>
    </row>
    <row r="878" spans="1:79">
      <c r="B878" t="s">
        <v>708</v>
      </c>
      <c r="C878">
        <v>52.7</v>
      </c>
      <c r="D878">
        <v>19.899999999999999</v>
      </c>
      <c r="E878">
        <v>6.4</v>
      </c>
      <c r="F878">
        <v>4.5999999999999996</v>
      </c>
      <c r="G878">
        <v>2.8</v>
      </c>
      <c r="I878">
        <v>52.5</v>
      </c>
      <c r="J878">
        <v>210</v>
      </c>
      <c r="K878">
        <v>103.2</v>
      </c>
      <c r="L878">
        <v>0.49</v>
      </c>
      <c r="M878" s="29">
        <v>0.3</v>
      </c>
      <c r="N878">
        <v>1.3</v>
      </c>
      <c r="V878">
        <v>1116</v>
      </c>
      <c r="AD878">
        <v>2.6</v>
      </c>
      <c r="AE878">
        <v>744</v>
      </c>
      <c r="AJ878">
        <v>8.1999999999999993</v>
      </c>
      <c r="AK878">
        <v>48.8</v>
      </c>
      <c r="AL878">
        <v>24.2</v>
      </c>
      <c r="AM878">
        <v>1.3</v>
      </c>
      <c r="AN878">
        <v>6.5</v>
      </c>
      <c r="AO878">
        <v>59.5</v>
      </c>
      <c r="AR878">
        <v>36.4</v>
      </c>
      <c r="AS878">
        <v>29.1</v>
      </c>
      <c r="AT878">
        <v>14.3</v>
      </c>
      <c r="AU878">
        <v>8.9</v>
      </c>
      <c r="AV878">
        <v>0.3</v>
      </c>
      <c r="AW878">
        <v>70</v>
      </c>
      <c r="BK878">
        <v>1.2</v>
      </c>
      <c r="BL878">
        <v>89.9</v>
      </c>
      <c r="BM878">
        <v>0.9</v>
      </c>
      <c r="BN878">
        <v>1.9</v>
      </c>
      <c r="BO878">
        <v>1.7</v>
      </c>
      <c r="BQ878">
        <v>10.5</v>
      </c>
      <c r="CA878">
        <v>57.1</v>
      </c>
    </row>
    <row r="879" spans="1:79">
      <c r="B879" t="s">
        <v>709</v>
      </c>
      <c r="C879">
        <v>52.7</v>
      </c>
      <c r="D879">
        <v>19.899999999999999</v>
      </c>
      <c r="E879">
        <v>6.4</v>
      </c>
      <c r="F879">
        <v>4.5999999999999996</v>
      </c>
      <c r="G879">
        <v>2.8</v>
      </c>
      <c r="I879">
        <v>52.5</v>
      </c>
      <c r="J879">
        <v>234</v>
      </c>
      <c r="K879">
        <v>108.3</v>
      </c>
      <c r="L879">
        <v>0.46</v>
      </c>
      <c r="M879" s="29">
        <v>0.3</v>
      </c>
      <c r="N879">
        <v>1.3</v>
      </c>
      <c r="V879">
        <v>1106</v>
      </c>
      <c r="AD879">
        <v>2.6</v>
      </c>
      <c r="AE879">
        <v>737</v>
      </c>
      <c r="AJ879">
        <v>8.1999999999999993</v>
      </c>
      <c r="AK879">
        <v>48.8</v>
      </c>
      <c r="AL879">
        <v>24.2</v>
      </c>
      <c r="AM879">
        <v>1.3</v>
      </c>
      <c r="AN879">
        <v>6.5</v>
      </c>
      <c r="AO879">
        <v>66.3</v>
      </c>
      <c r="AR879">
        <v>36.4</v>
      </c>
      <c r="AS879">
        <v>29.1</v>
      </c>
      <c r="AT879">
        <v>14.3</v>
      </c>
      <c r="AU879">
        <v>8.9</v>
      </c>
      <c r="AV879">
        <v>0.3</v>
      </c>
      <c r="AW879">
        <v>78</v>
      </c>
      <c r="BK879">
        <v>1.2</v>
      </c>
      <c r="BL879">
        <v>89.9</v>
      </c>
      <c r="BM879">
        <v>0.9</v>
      </c>
      <c r="BN879">
        <v>1.9</v>
      </c>
      <c r="BO879">
        <v>1.7</v>
      </c>
      <c r="BQ879">
        <v>11.7</v>
      </c>
      <c r="CA879">
        <v>63.1</v>
      </c>
    </row>
    <row r="880" spans="1:79">
      <c r="B880" t="s">
        <v>710</v>
      </c>
      <c r="C880">
        <v>52.7</v>
      </c>
      <c r="D880">
        <v>19.899999999999999</v>
      </c>
      <c r="E880">
        <v>6.4</v>
      </c>
      <c r="F880">
        <v>4.5999999999999996</v>
      </c>
      <c r="G880">
        <v>2.8</v>
      </c>
      <c r="I880">
        <v>52.5</v>
      </c>
      <c r="J880">
        <v>258</v>
      </c>
      <c r="K880">
        <v>114.5</v>
      </c>
      <c r="L880">
        <v>0.44</v>
      </c>
      <c r="M880" s="29">
        <v>0.3</v>
      </c>
      <c r="N880">
        <v>1.3</v>
      </c>
      <c r="V880">
        <v>1093</v>
      </c>
      <c r="AD880">
        <v>2.6</v>
      </c>
      <c r="AE880">
        <v>729</v>
      </c>
      <c r="AJ880">
        <v>8.1999999999999993</v>
      </c>
      <c r="AK880">
        <v>48.8</v>
      </c>
      <c r="AL880">
        <v>24.2</v>
      </c>
      <c r="AM880">
        <v>1.3</v>
      </c>
      <c r="AN880">
        <v>6.5</v>
      </c>
      <c r="AO880">
        <v>73.099999999999994</v>
      </c>
      <c r="AR880">
        <v>36.4</v>
      </c>
      <c r="AS880">
        <v>29.1</v>
      </c>
      <c r="AT880">
        <v>14.3</v>
      </c>
      <c r="AU880">
        <v>8.9</v>
      </c>
      <c r="AV880">
        <v>0.3</v>
      </c>
      <c r="AW880">
        <v>86</v>
      </c>
      <c r="BK880">
        <v>1.2</v>
      </c>
      <c r="BL880">
        <v>89.9</v>
      </c>
      <c r="BM880">
        <v>0.9</v>
      </c>
      <c r="BN880">
        <v>1.9</v>
      </c>
      <c r="BO880">
        <v>1.7</v>
      </c>
      <c r="BQ880">
        <v>12.9</v>
      </c>
      <c r="CA880">
        <v>67.900000000000006</v>
      </c>
    </row>
    <row r="881" spans="2:79">
      <c r="B881" t="s">
        <v>711</v>
      </c>
      <c r="C881">
        <v>52.7</v>
      </c>
      <c r="D881">
        <v>19.899999999999999</v>
      </c>
      <c r="E881">
        <v>6.4</v>
      </c>
      <c r="F881">
        <v>4.5999999999999996</v>
      </c>
      <c r="G881">
        <v>2.8</v>
      </c>
      <c r="I881">
        <v>52.5</v>
      </c>
      <c r="J881">
        <v>282</v>
      </c>
      <c r="K881">
        <v>120.5</v>
      </c>
      <c r="L881">
        <v>0.43</v>
      </c>
      <c r="M881" s="29">
        <v>0.3</v>
      </c>
      <c r="N881">
        <v>1.3</v>
      </c>
      <c r="V881">
        <v>1070</v>
      </c>
      <c r="AD881">
        <v>2.6</v>
      </c>
      <c r="AE881">
        <v>714</v>
      </c>
      <c r="AJ881">
        <v>8.1999999999999993</v>
      </c>
      <c r="AK881">
        <v>48.8</v>
      </c>
      <c r="AL881">
        <v>24.2</v>
      </c>
      <c r="AM881">
        <v>1.3</v>
      </c>
      <c r="AN881">
        <v>6.5</v>
      </c>
      <c r="AO881">
        <v>79.900000000000006</v>
      </c>
      <c r="AR881">
        <v>36.4</v>
      </c>
      <c r="AS881">
        <v>29.1</v>
      </c>
      <c r="AT881">
        <v>14.3</v>
      </c>
      <c r="AU881">
        <v>8.9</v>
      </c>
      <c r="AV881">
        <v>0.3</v>
      </c>
      <c r="AW881">
        <v>94</v>
      </c>
      <c r="BK881">
        <v>1.2</v>
      </c>
      <c r="BL881">
        <v>89.9</v>
      </c>
      <c r="BM881">
        <v>0.9</v>
      </c>
      <c r="BN881">
        <v>1.9</v>
      </c>
      <c r="BO881">
        <v>1.7</v>
      </c>
      <c r="BQ881">
        <v>14.1</v>
      </c>
      <c r="CA881">
        <v>72.7</v>
      </c>
    </row>
    <row r="882" spans="2:79">
      <c r="B882" t="s">
        <v>482</v>
      </c>
      <c r="C882">
        <v>52.7</v>
      </c>
      <c r="D882">
        <v>19.899999999999999</v>
      </c>
      <c r="E882">
        <v>6.4</v>
      </c>
      <c r="F882">
        <v>4.5999999999999996</v>
      </c>
      <c r="G882">
        <v>2.8</v>
      </c>
      <c r="I882">
        <v>52.5</v>
      </c>
      <c r="J882">
        <v>175</v>
      </c>
      <c r="K882">
        <v>101.5</v>
      </c>
      <c r="L882">
        <v>0.57999999999999996</v>
      </c>
      <c r="M882" s="29">
        <v>0.3</v>
      </c>
      <c r="N882">
        <v>1.3</v>
      </c>
      <c r="V882">
        <v>1116</v>
      </c>
      <c r="AD882">
        <v>2.6</v>
      </c>
      <c r="AE882">
        <v>744</v>
      </c>
      <c r="AJ882">
        <v>8.1999999999999993</v>
      </c>
      <c r="AK882">
        <v>48.8</v>
      </c>
      <c r="AL882">
        <v>24.2</v>
      </c>
      <c r="AM882">
        <v>1.3</v>
      </c>
      <c r="AN882">
        <v>6.5</v>
      </c>
      <c r="AO882">
        <v>87.5</v>
      </c>
      <c r="AR882">
        <v>36.4</v>
      </c>
      <c r="AS882">
        <v>29.1</v>
      </c>
      <c r="AT882">
        <v>14.3</v>
      </c>
      <c r="AU882">
        <v>8.9</v>
      </c>
      <c r="AV882">
        <v>0.3</v>
      </c>
      <c r="AW882">
        <v>87.5</v>
      </c>
      <c r="BK882">
        <v>1.2</v>
      </c>
      <c r="BL882">
        <v>89.9</v>
      </c>
      <c r="BM882">
        <v>0.9</v>
      </c>
      <c r="BN882">
        <v>1.9</v>
      </c>
      <c r="BO882">
        <v>1.7</v>
      </c>
      <c r="BQ882">
        <v>0</v>
      </c>
      <c r="CA882">
        <v>47.4</v>
      </c>
    </row>
    <row r="883" spans="2:79">
      <c r="B883" t="s">
        <v>485</v>
      </c>
      <c r="C883">
        <v>52.7</v>
      </c>
      <c r="D883">
        <v>19.899999999999999</v>
      </c>
      <c r="E883">
        <v>6.4</v>
      </c>
      <c r="F883">
        <v>4.5999999999999996</v>
      </c>
      <c r="G883">
        <v>2.8</v>
      </c>
      <c r="I883">
        <v>52.5</v>
      </c>
      <c r="J883">
        <v>195</v>
      </c>
      <c r="K883">
        <v>104.5</v>
      </c>
      <c r="L883">
        <v>0.54</v>
      </c>
      <c r="M883" s="29">
        <v>0.3</v>
      </c>
      <c r="N883">
        <v>1.3</v>
      </c>
      <c r="V883">
        <v>1106</v>
      </c>
      <c r="AD883">
        <v>2.6</v>
      </c>
      <c r="AE883">
        <v>737</v>
      </c>
      <c r="AJ883">
        <v>8.1999999999999993</v>
      </c>
      <c r="AK883">
        <v>48.8</v>
      </c>
      <c r="AL883">
        <v>24.2</v>
      </c>
      <c r="AM883">
        <v>1.3</v>
      </c>
      <c r="AN883">
        <v>6.5</v>
      </c>
      <c r="AO883">
        <v>97.5</v>
      </c>
      <c r="AR883">
        <v>36.4</v>
      </c>
      <c r="AS883">
        <v>29.1</v>
      </c>
      <c r="AT883">
        <v>14.3</v>
      </c>
      <c r="AU883">
        <v>8.9</v>
      </c>
      <c r="AV883">
        <v>0.3</v>
      </c>
      <c r="AW883">
        <v>97.5</v>
      </c>
      <c r="BK883">
        <v>1.2</v>
      </c>
      <c r="BL883">
        <v>89.9</v>
      </c>
      <c r="BM883">
        <v>0.9</v>
      </c>
      <c r="BN883">
        <v>1.9</v>
      </c>
      <c r="BO883">
        <v>1.7</v>
      </c>
      <c r="BQ883">
        <v>0</v>
      </c>
      <c r="CA883">
        <v>55.2</v>
      </c>
    </row>
    <row r="884" spans="2:79">
      <c r="B884" t="s">
        <v>654</v>
      </c>
      <c r="C884">
        <v>52.7</v>
      </c>
      <c r="D884">
        <v>19.899999999999999</v>
      </c>
      <c r="E884">
        <v>6.4</v>
      </c>
      <c r="F884">
        <v>4.5999999999999996</v>
      </c>
      <c r="G884">
        <v>2.8</v>
      </c>
      <c r="I884">
        <v>52.5</v>
      </c>
      <c r="J884">
        <v>215</v>
      </c>
      <c r="K884">
        <v>110.9</v>
      </c>
      <c r="L884">
        <v>0.52</v>
      </c>
      <c r="M884" s="29">
        <v>0.3</v>
      </c>
      <c r="N884">
        <v>1.3</v>
      </c>
      <c r="V884">
        <v>1093</v>
      </c>
      <c r="AD884">
        <v>2.6</v>
      </c>
      <c r="AE884">
        <v>729</v>
      </c>
      <c r="AJ884">
        <v>8.1999999999999993</v>
      </c>
      <c r="AK884">
        <v>48.8</v>
      </c>
      <c r="AL884">
        <v>24.2</v>
      </c>
      <c r="AM884">
        <v>1.3</v>
      </c>
      <c r="AN884">
        <v>6.5</v>
      </c>
      <c r="AO884">
        <v>107.5</v>
      </c>
      <c r="AR884">
        <v>36.4</v>
      </c>
      <c r="AS884">
        <v>29.1</v>
      </c>
      <c r="AT884">
        <v>14.3</v>
      </c>
      <c r="AU884">
        <v>8.9</v>
      </c>
      <c r="AV884">
        <v>0.3</v>
      </c>
      <c r="AW884">
        <v>107.5</v>
      </c>
      <c r="BK884">
        <v>1.2</v>
      </c>
      <c r="BL884">
        <v>89.9</v>
      </c>
      <c r="BM884">
        <v>0.9</v>
      </c>
      <c r="BN884">
        <v>1.9</v>
      </c>
      <c r="BO884">
        <v>1.7</v>
      </c>
      <c r="BQ884">
        <v>0</v>
      </c>
      <c r="CA884">
        <v>60.8</v>
      </c>
    </row>
    <row r="885" spans="2:79">
      <c r="B885" t="s">
        <v>655</v>
      </c>
      <c r="C885">
        <v>52.7</v>
      </c>
      <c r="D885">
        <v>19.899999999999999</v>
      </c>
      <c r="E885">
        <v>6.4</v>
      </c>
      <c r="F885">
        <v>4.5999999999999996</v>
      </c>
      <c r="G885">
        <v>2.8</v>
      </c>
      <c r="I885">
        <v>52.5</v>
      </c>
      <c r="J885">
        <v>235</v>
      </c>
      <c r="K885">
        <v>115.8</v>
      </c>
      <c r="L885">
        <v>0.49</v>
      </c>
      <c r="M885" s="29">
        <v>0.3</v>
      </c>
      <c r="N885">
        <v>1.3</v>
      </c>
      <c r="V885">
        <v>1070</v>
      </c>
      <c r="AD885">
        <v>2.6</v>
      </c>
      <c r="AE885">
        <v>714</v>
      </c>
      <c r="AJ885">
        <v>8.1999999999999993</v>
      </c>
      <c r="AK885">
        <v>48.8</v>
      </c>
      <c r="AL885">
        <v>24.2</v>
      </c>
      <c r="AM885">
        <v>1.3</v>
      </c>
      <c r="AN885">
        <v>6.5</v>
      </c>
      <c r="AO885">
        <v>117.5</v>
      </c>
      <c r="AR885">
        <v>36.4</v>
      </c>
      <c r="AS885">
        <v>29.1</v>
      </c>
      <c r="AT885">
        <v>14.3</v>
      </c>
      <c r="AU885">
        <v>8.9</v>
      </c>
      <c r="AV885">
        <v>0.3</v>
      </c>
      <c r="AW885">
        <v>117.5</v>
      </c>
      <c r="BK885">
        <v>1.2</v>
      </c>
      <c r="BL885">
        <v>89.9</v>
      </c>
      <c r="BM885">
        <v>0.9</v>
      </c>
      <c r="BN885">
        <v>1.9</v>
      </c>
      <c r="BO885">
        <v>1.7</v>
      </c>
      <c r="BQ885">
        <v>0</v>
      </c>
      <c r="CA885">
        <v>62.9</v>
      </c>
    </row>
    <row r="886" spans="2:79">
      <c r="B886" t="s">
        <v>712</v>
      </c>
      <c r="C886">
        <v>52.7</v>
      </c>
      <c r="D886">
        <v>19.899999999999999</v>
      </c>
      <c r="E886">
        <v>6.4</v>
      </c>
      <c r="F886">
        <v>4.5999999999999996</v>
      </c>
      <c r="G886">
        <v>2.8</v>
      </c>
      <c r="I886">
        <v>52.5</v>
      </c>
      <c r="J886">
        <v>175</v>
      </c>
      <c r="K886">
        <v>101.5</v>
      </c>
      <c r="L886">
        <v>0.57999999999999996</v>
      </c>
      <c r="M886" s="29">
        <v>0.3</v>
      </c>
      <c r="N886">
        <v>1.3</v>
      </c>
      <c r="V886">
        <v>1116</v>
      </c>
      <c r="AD886">
        <v>2.6</v>
      </c>
      <c r="AE886">
        <v>744</v>
      </c>
      <c r="AJ886">
        <v>8.1999999999999993</v>
      </c>
      <c r="AK886">
        <v>48.8</v>
      </c>
      <c r="AL886">
        <v>24.2</v>
      </c>
      <c r="AM886">
        <v>1.3</v>
      </c>
      <c r="AN886">
        <v>6.5</v>
      </c>
      <c r="AO886">
        <v>77</v>
      </c>
      <c r="AR886">
        <v>36.4</v>
      </c>
      <c r="AS886">
        <v>29.1</v>
      </c>
      <c r="AT886">
        <v>14.3</v>
      </c>
      <c r="AU886">
        <v>8.9</v>
      </c>
      <c r="AV886">
        <v>0.3</v>
      </c>
      <c r="AW886">
        <v>87.5</v>
      </c>
      <c r="BK886">
        <v>1.2</v>
      </c>
      <c r="BL886">
        <v>89.9</v>
      </c>
      <c r="BM886">
        <v>0.9</v>
      </c>
      <c r="BN886">
        <v>1.9</v>
      </c>
      <c r="BO886">
        <v>1.7</v>
      </c>
      <c r="BQ886">
        <v>10.5</v>
      </c>
      <c r="CA886">
        <v>52.2</v>
      </c>
    </row>
    <row r="887" spans="2:79">
      <c r="B887" t="s">
        <v>713</v>
      </c>
      <c r="C887">
        <v>52.7</v>
      </c>
      <c r="D887">
        <v>19.899999999999999</v>
      </c>
      <c r="E887">
        <v>6.4</v>
      </c>
      <c r="F887">
        <v>4.5999999999999996</v>
      </c>
      <c r="G887">
        <v>2.8</v>
      </c>
      <c r="I887">
        <v>52.5</v>
      </c>
      <c r="J887">
        <v>195</v>
      </c>
      <c r="K887">
        <v>106.1</v>
      </c>
      <c r="L887">
        <v>0.54</v>
      </c>
      <c r="M887" s="29">
        <v>0.3</v>
      </c>
      <c r="N887">
        <v>1.3</v>
      </c>
      <c r="V887">
        <v>1106</v>
      </c>
      <c r="AD887">
        <v>2.6</v>
      </c>
      <c r="AE887">
        <v>737</v>
      </c>
      <c r="AJ887">
        <v>8.1999999999999993</v>
      </c>
      <c r="AK887">
        <v>48.8</v>
      </c>
      <c r="AL887">
        <v>24.2</v>
      </c>
      <c r="AM887">
        <v>1.3</v>
      </c>
      <c r="AN887">
        <v>6.5</v>
      </c>
      <c r="AO887">
        <v>85.8</v>
      </c>
      <c r="AR887">
        <v>36.4</v>
      </c>
      <c r="AS887">
        <v>29.1</v>
      </c>
      <c r="AT887">
        <v>14.3</v>
      </c>
      <c r="AU887">
        <v>8.9</v>
      </c>
      <c r="AV887">
        <v>0.3</v>
      </c>
      <c r="AW887">
        <v>97.5</v>
      </c>
      <c r="BK887">
        <v>1.2</v>
      </c>
      <c r="BL887">
        <v>89.9</v>
      </c>
      <c r="BM887">
        <v>0.9</v>
      </c>
      <c r="BN887">
        <v>1.9</v>
      </c>
      <c r="BO887">
        <v>1.7</v>
      </c>
      <c r="BQ887">
        <v>11.7</v>
      </c>
      <c r="CA887">
        <v>59.5</v>
      </c>
    </row>
    <row r="888" spans="2:79">
      <c r="B888" t="s">
        <v>714</v>
      </c>
      <c r="C888">
        <v>52.7</v>
      </c>
      <c r="D888">
        <v>19.899999999999999</v>
      </c>
      <c r="E888">
        <v>6.4</v>
      </c>
      <c r="F888">
        <v>4.5999999999999996</v>
      </c>
      <c r="G888">
        <v>2.8</v>
      </c>
      <c r="I888">
        <v>52.5</v>
      </c>
      <c r="J888">
        <v>215</v>
      </c>
      <c r="K888">
        <v>112.2</v>
      </c>
      <c r="L888">
        <v>0.52</v>
      </c>
      <c r="M888" s="29">
        <v>0.3</v>
      </c>
      <c r="N888">
        <v>1.3</v>
      </c>
      <c r="V888">
        <v>1093</v>
      </c>
      <c r="AD888">
        <v>2.6</v>
      </c>
      <c r="AE888">
        <v>729</v>
      </c>
      <c r="AJ888">
        <v>8.1999999999999993</v>
      </c>
      <c r="AK888">
        <v>48.8</v>
      </c>
      <c r="AL888">
        <v>24.2</v>
      </c>
      <c r="AM888">
        <v>1.3</v>
      </c>
      <c r="AN888">
        <v>6.5</v>
      </c>
      <c r="AO888">
        <v>94.6</v>
      </c>
      <c r="AR888">
        <v>36.4</v>
      </c>
      <c r="AS888">
        <v>29.1</v>
      </c>
      <c r="AT888">
        <v>14.3</v>
      </c>
      <c r="AU888">
        <v>8.9</v>
      </c>
      <c r="AV888">
        <v>0.3</v>
      </c>
      <c r="AW888">
        <v>107.5</v>
      </c>
      <c r="BK888">
        <v>1.2</v>
      </c>
      <c r="BL888">
        <v>89.9</v>
      </c>
      <c r="BM888">
        <v>0.9</v>
      </c>
      <c r="BN888">
        <v>1.9</v>
      </c>
      <c r="BO888">
        <v>1.7</v>
      </c>
      <c r="BQ888">
        <v>12.9</v>
      </c>
      <c r="CA888">
        <v>65.7</v>
      </c>
    </row>
    <row r="889" spans="2:79">
      <c r="B889" t="s">
        <v>715</v>
      </c>
      <c r="C889">
        <v>52.7</v>
      </c>
      <c r="D889">
        <v>19.899999999999999</v>
      </c>
      <c r="E889">
        <v>6.4</v>
      </c>
      <c r="F889">
        <v>4.5999999999999996</v>
      </c>
      <c r="G889">
        <v>2.8</v>
      </c>
      <c r="I889">
        <v>52.5</v>
      </c>
      <c r="J889">
        <v>235</v>
      </c>
      <c r="K889">
        <v>117.2</v>
      </c>
      <c r="L889" s="8">
        <v>0.5</v>
      </c>
      <c r="M889" s="29">
        <v>0.3</v>
      </c>
      <c r="N889">
        <v>1.3</v>
      </c>
      <c r="V889">
        <v>1070</v>
      </c>
      <c r="AD889">
        <v>2.6</v>
      </c>
      <c r="AE889">
        <v>714</v>
      </c>
      <c r="AJ889">
        <v>8.1999999999999993</v>
      </c>
      <c r="AK889">
        <v>48.8</v>
      </c>
      <c r="AL889">
        <v>24.2</v>
      </c>
      <c r="AM889">
        <v>1.3</v>
      </c>
      <c r="AN889">
        <v>6.5</v>
      </c>
      <c r="AO889">
        <v>103.4</v>
      </c>
      <c r="AR889">
        <v>36.4</v>
      </c>
      <c r="AS889">
        <v>29.1</v>
      </c>
      <c r="AT889">
        <v>14.3</v>
      </c>
      <c r="AU889">
        <v>8.9</v>
      </c>
      <c r="AV889">
        <v>0.3</v>
      </c>
      <c r="AW889">
        <v>117.5</v>
      </c>
      <c r="BK889">
        <v>1.2</v>
      </c>
      <c r="BL889">
        <v>89.9</v>
      </c>
      <c r="BM889">
        <v>0.9</v>
      </c>
      <c r="BN889">
        <v>1.9</v>
      </c>
      <c r="BO889">
        <v>1.7</v>
      </c>
      <c r="BQ889">
        <v>14.1</v>
      </c>
      <c r="CA889">
        <v>67.2</v>
      </c>
    </row>
    <row r="890" spans="2:79">
      <c r="B890" t="s">
        <v>716</v>
      </c>
      <c r="C890">
        <v>52.7</v>
      </c>
      <c r="D890">
        <v>19.899999999999999</v>
      </c>
      <c r="E890">
        <v>6.4</v>
      </c>
      <c r="F890">
        <v>4.5999999999999996</v>
      </c>
      <c r="G890">
        <v>2.8</v>
      </c>
      <c r="I890">
        <v>52.5</v>
      </c>
      <c r="J890">
        <v>196</v>
      </c>
      <c r="AJ890">
        <v>8.1999999999999993</v>
      </c>
      <c r="AK890">
        <v>48.8</v>
      </c>
      <c r="AL890">
        <v>24.2</v>
      </c>
      <c r="AM890">
        <v>1.3</v>
      </c>
      <c r="AN890">
        <v>6.5</v>
      </c>
      <c r="AO890">
        <v>65</v>
      </c>
      <c r="AR890">
        <v>36.4</v>
      </c>
      <c r="AS890">
        <v>29.1</v>
      </c>
      <c r="AT890">
        <v>14.3</v>
      </c>
      <c r="AU890">
        <v>8.9</v>
      </c>
      <c r="AV890">
        <v>0.3</v>
      </c>
      <c r="AW890">
        <v>65</v>
      </c>
      <c r="BK890">
        <v>1.2</v>
      </c>
      <c r="BL890">
        <v>89.9</v>
      </c>
      <c r="BM890">
        <v>0.9</v>
      </c>
      <c r="BN890">
        <v>1.9</v>
      </c>
      <c r="BO890">
        <v>1.7</v>
      </c>
      <c r="BQ890">
        <v>0</v>
      </c>
      <c r="BX890">
        <v>0.45</v>
      </c>
    </row>
    <row r="891" spans="2:79">
      <c r="B891" t="s">
        <v>717</v>
      </c>
      <c r="C891">
        <v>52.7</v>
      </c>
      <c r="D891">
        <v>19.899999999999999</v>
      </c>
      <c r="E891">
        <v>6.4</v>
      </c>
      <c r="F891">
        <v>4.5999999999999996</v>
      </c>
      <c r="G891">
        <v>2.8</v>
      </c>
      <c r="I891">
        <v>52.5</v>
      </c>
      <c r="J891">
        <v>220</v>
      </c>
      <c r="AJ891">
        <v>8.1999999999999993</v>
      </c>
      <c r="AK891">
        <v>48.8</v>
      </c>
      <c r="AL891">
        <v>24.2</v>
      </c>
      <c r="AM891">
        <v>1.3</v>
      </c>
      <c r="AN891">
        <v>6.5</v>
      </c>
      <c r="AO891">
        <v>73</v>
      </c>
      <c r="AR891">
        <v>36.4</v>
      </c>
      <c r="AS891">
        <v>29.1</v>
      </c>
      <c r="AT891">
        <v>14.3</v>
      </c>
      <c r="AU891">
        <v>8.9</v>
      </c>
      <c r="AV891">
        <v>0.3</v>
      </c>
      <c r="AW891">
        <v>73</v>
      </c>
      <c r="BK891">
        <v>1.2</v>
      </c>
      <c r="BL891">
        <v>89.9</v>
      </c>
      <c r="BM891">
        <v>0.9</v>
      </c>
      <c r="BN891">
        <v>1.9</v>
      </c>
      <c r="BO891">
        <v>1.7</v>
      </c>
      <c r="BQ891">
        <v>0</v>
      </c>
      <c r="BX891">
        <v>0.4</v>
      </c>
    </row>
    <row r="892" spans="2:79">
      <c r="B892" t="s">
        <v>718</v>
      </c>
      <c r="C892">
        <v>52.7</v>
      </c>
      <c r="D892">
        <v>19.899999999999999</v>
      </c>
      <c r="E892">
        <v>6.4</v>
      </c>
      <c r="F892">
        <v>4.5999999999999996</v>
      </c>
      <c r="G892">
        <v>2.8</v>
      </c>
      <c r="I892">
        <v>52.5</v>
      </c>
      <c r="J892">
        <v>252</v>
      </c>
      <c r="AJ892">
        <v>8.1999999999999993</v>
      </c>
      <c r="AK892">
        <v>48.8</v>
      </c>
      <c r="AL892">
        <v>24.2</v>
      </c>
      <c r="AM892">
        <v>1.3</v>
      </c>
      <c r="AN892">
        <v>6.5</v>
      </c>
      <c r="AO892">
        <v>84</v>
      </c>
      <c r="AR892">
        <v>36.4</v>
      </c>
      <c r="AS892">
        <v>29.1</v>
      </c>
      <c r="AT892">
        <v>14.3</v>
      </c>
      <c r="AU892">
        <v>8.9</v>
      </c>
      <c r="AV892">
        <v>0.3</v>
      </c>
      <c r="AW892">
        <v>84</v>
      </c>
      <c r="BK892">
        <v>1.2</v>
      </c>
      <c r="BL892">
        <v>89.9</v>
      </c>
      <c r="BM892">
        <v>0.9</v>
      </c>
      <c r="BN892">
        <v>1.9</v>
      </c>
      <c r="BO892">
        <v>1.7</v>
      </c>
      <c r="BQ892">
        <v>0</v>
      </c>
      <c r="BX892">
        <v>0.33</v>
      </c>
    </row>
    <row r="893" spans="2:79">
      <c r="B893" t="s">
        <v>719</v>
      </c>
      <c r="C893">
        <v>52.7</v>
      </c>
      <c r="D893">
        <v>19.899999999999999</v>
      </c>
      <c r="E893">
        <v>6.4</v>
      </c>
      <c r="F893">
        <v>4.5999999999999996</v>
      </c>
      <c r="G893">
        <v>2.8</v>
      </c>
      <c r="I893">
        <v>52.5</v>
      </c>
      <c r="J893">
        <v>276</v>
      </c>
      <c r="AJ893">
        <v>8.1999999999999993</v>
      </c>
      <c r="AK893">
        <v>48.8</v>
      </c>
      <c r="AL893">
        <v>24.2</v>
      </c>
      <c r="AM893">
        <v>1.3</v>
      </c>
      <c r="AN893">
        <v>6.5</v>
      </c>
      <c r="AO893">
        <v>92</v>
      </c>
      <c r="AR893">
        <v>36.4</v>
      </c>
      <c r="AS893">
        <v>29.1</v>
      </c>
      <c r="AT893">
        <v>14.3</v>
      </c>
      <c r="AU893">
        <v>8.9</v>
      </c>
      <c r="AV893">
        <v>0.3</v>
      </c>
      <c r="AW893">
        <v>92</v>
      </c>
      <c r="BK893">
        <v>1.2</v>
      </c>
      <c r="BL893">
        <v>89.9</v>
      </c>
      <c r="BM893">
        <v>0.9</v>
      </c>
      <c r="BN893">
        <v>1.9</v>
      </c>
      <c r="BO893">
        <v>1.7</v>
      </c>
      <c r="BQ893">
        <v>0</v>
      </c>
      <c r="BX893">
        <v>0.28000000000000003</v>
      </c>
    </row>
    <row r="894" spans="2:79">
      <c r="B894" t="s">
        <v>720</v>
      </c>
      <c r="C894">
        <v>52.7</v>
      </c>
      <c r="D894">
        <v>19.899999999999999</v>
      </c>
      <c r="E894">
        <v>6.4</v>
      </c>
      <c r="F894">
        <v>4.5999999999999996</v>
      </c>
      <c r="G894">
        <v>2.8</v>
      </c>
      <c r="I894">
        <v>52.5</v>
      </c>
      <c r="J894">
        <v>296</v>
      </c>
      <c r="AJ894">
        <v>8.1999999999999993</v>
      </c>
      <c r="AK894">
        <v>48.8</v>
      </c>
      <c r="AL894">
        <v>24.2</v>
      </c>
      <c r="AM894">
        <v>1.3</v>
      </c>
      <c r="AN894">
        <v>6.5</v>
      </c>
      <c r="AO894">
        <v>98.7</v>
      </c>
      <c r="AR894">
        <v>36.4</v>
      </c>
      <c r="AS894">
        <v>29.1</v>
      </c>
      <c r="AT894">
        <v>14.3</v>
      </c>
      <c r="AU894">
        <v>8.9</v>
      </c>
      <c r="AV894">
        <v>0.3</v>
      </c>
      <c r="AW894">
        <v>98</v>
      </c>
      <c r="BK894">
        <v>1.2</v>
      </c>
      <c r="BL894">
        <v>89.9</v>
      </c>
      <c r="BM894">
        <v>0.9</v>
      </c>
      <c r="BN894">
        <v>1.9</v>
      </c>
      <c r="BO894">
        <v>1.7</v>
      </c>
      <c r="BQ894">
        <v>0</v>
      </c>
      <c r="BX894">
        <v>0.25</v>
      </c>
    </row>
    <row r="895" spans="2:79">
      <c r="B895" t="s">
        <v>721</v>
      </c>
      <c r="C895">
        <v>52.7</v>
      </c>
      <c r="D895">
        <v>19.899999999999999</v>
      </c>
      <c r="E895">
        <v>6.4</v>
      </c>
      <c r="F895">
        <v>4.5999999999999996</v>
      </c>
      <c r="G895">
        <v>2.8</v>
      </c>
      <c r="I895">
        <v>52.5</v>
      </c>
      <c r="J895">
        <v>167</v>
      </c>
      <c r="AJ895">
        <v>8.1999999999999993</v>
      </c>
      <c r="AK895">
        <v>48.8</v>
      </c>
      <c r="AL895">
        <v>24.2</v>
      </c>
      <c r="AM895">
        <v>1.3</v>
      </c>
      <c r="AN895">
        <v>6.5</v>
      </c>
      <c r="AO895">
        <v>47</v>
      </c>
      <c r="AR895">
        <v>36.4</v>
      </c>
      <c r="AS895">
        <v>29.1</v>
      </c>
      <c r="AT895">
        <v>14.3</v>
      </c>
      <c r="AU895">
        <v>8.9</v>
      </c>
      <c r="AV895">
        <v>0.3</v>
      </c>
      <c r="AW895">
        <v>56</v>
      </c>
      <c r="BK895">
        <v>1.2</v>
      </c>
      <c r="BL895">
        <v>89.9</v>
      </c>
      <c r="BM895">
        <v>0.9</v>
      </c>
      <c r="BN895">
        <v>1.9</v>
      </c>
      <c r="BO895">
        <v>1.7</v>
      </c>
      <c r="BQ895">
        <v>8</v>
      </c>
      <c r="BX895">
        <v>0.43</v>
      </c>
    </row>
    <row r="896" spans="2:79">
      <c r="B896" t="s">
        <v>722</v>
      </c>
      <c r="C896">
        <v>52.7</v>
      </c>
      <c r="D896">
        <v>19.899999999999999</v>
      </c>
      <c r="E896">
        <v>6.4</v>
      </c>
      <c r="F896">
        <v>4.5999999999999996</v>
      </c>
      <c r="G896">
        <v>2.8</v>
      </c>
      <c r="I896">
        <v>52.5</v>
      </c>
      <c r="J896">
        <v>190</v>
      </c>
      <c r="AJ896">
        <v>8.1999999999999993</v>
      </c>
      <c r="AK896">
        <v>48.8</v>
      </c>
      <c r="AL896">
        <v>24.2</v>
      </c>
      <c r="AM896">
        <v>1.3</v>
      </c>
      <c r="AN896">
        <v>6.5</v>
      </c>
      <c r="AO896">
        <v>54</v>
      </c>
      <c r="AR896">
        <v>36.4</v>
      </c>
      <c r="AS896">
        <v>29.1</v>
      </c>
      <c r="AT896">
        <v>14.3</v>
      </c>
      <c r="AU896">
        <v>8.9</v>
      </c>
      <c r="AV896">
        <v>0.3</v>
      </c>
      <c r="AW896">
        <v>63</v>
      </c>
      <c r="BK896">
        <v>1.2</v>
      </c>
      <c r="BL896">
        <v>89.9</v>
      </c>
      <c r="BM896">
        <v>0.9</v>
      </c>
      <c r="BN896">
        <v>1.9</v>
      </c>
      <c r="BO896">
        <v>1.7</v>
      </c>
      <c r="BQ896">
        <v>10</v>
      </c>
      <c r="BX896">
        <v>0.37</v>
      </c>
    </row>
    <row r="897" spans="1:79">
      <c r="B897" t="s">
        <v>723</v>
      </c>
      <c r="C897">
        <v>52.7</v>
      </c>
      <c r="D897">
        <v>19.899999999999999</v>
      </c>
      <c r="E897">
        <v>6.4</v>
      </c>
      <c r="F897">
        <v>4.5999999999999996</v>
      </c>
      <c r="G897">
        <v>2.8</v>
      </c>
      <c r="I897">
        <v>52.5</v>
      </c>
      <c r="J897">
        <v>221</v>
      </c>
      <c r="AJ897">
        <v>8.1999999999999993</v>
      </c>
      <c r="AK897">
        <v>48.8</v>
      </c>
      <c r="AL897">
        <v>24.2</v>
      </c>
      <c r="AM897">
        <v>1.3</v>
      </c>
      <c r="AN897">
        <v>6.5</v>
      </c>
      <c r="AO897">
        <v>62</v>
      </c>
      <c r="AR897">
        <v>36.4</v>
      </c>
      <c r="AS897">
        <v>29.1</v>
      </c>
      <c r="AT897">
        <v>14.3</v>
      </c>
      <c r="AU897">
        <v>8.9</v>
      </c>
      <c r="AV897">
        <v>0.3</v>
      </c>
      <c r="AW897">
        <v>74</v>
      </c>
      <c r="BK897">
        <v>1.2</v>
      </c>
      <c r="BL897">
        <v>89.9</v>
      </c>
      <c r="BM897">
        <v>0.9</v>
      </c>
      <c r="BN897">
        <v>1.9</v>
      </c>
      <c r="BO897">
        <v>1.7</v>
      </c>
      <c r="BQ897">
        <v>11</v>
      </c>
      <c r="BX897">
        <v>0.3</v>
      </c>
    </row>
    <row r="898" spans="1:79">
      <c r="B898" t="s">
        <v>724</v>
      </c>
      <c r="C898">
        <v>52.7</v>
      </c>
      <c r="D898">
        <v>19.899999999999999</v>
      </c>
      <c r="E898">
        <v>6.4</v>
      </c>
      <c r="F898">
        <v>4.5999999999999996</v>
      </c>
      <c r="G898">
        <v>2.8</v>
      </c>
      <c r="I898">
        <v>52.5</v>
      </c>
      <c r="J898">
        <v>245</v>
      </c>
      <c r="AJ898">
        <v>8.1999999999999993</v>
      </c>
      <c r="AK898">
        <v>48.8</v>
      </c>
      <c r="AL898">
        <v>24.2</v>
      </c>
      <c r="AM898">
        <v>1.3</v>
      </c>
      <c r="AN898">
        <v>6.5</v>
      </c>
      <c r="AO898">
        <v>69</v>
      </c>
      <c r="AR898">
        <v>36.4</v>
      </c>
      <c r="AS898">
        <v>29.1</v>
      </c>
      <c r="AT898">
        <v>14.3</v>
      </c>
      <c r="AU898">
        <v>8.9</v>
      </c>
      <c r="AV898">
        <v>0.3</v>
      </c>
      <c r="AW898">
        <v>81</v>
      </c>
      <c r="BK898">
        <v>1.2</v>
      </c>
      <c r="BL898">
        <v>89.9</v>
      </c>
      <c r="BM898">
        <v>0.9</v>
      </c>
      <c r="BN898">
        <v>1.9</v>
      </c>
      <c r="BO898">
        <v>1.7</v>
      </c>
      <c r="BQ898">
        <v>12</v>
      </c>
      <c r="BX898">
        <v>0.26</v>
      </c>
    </row>
    <row r="899" spans="1:79">
      <c r="B899" t="s">
        <v>725</v>
      </c>
      <c r="C899">
        <v>52.7</v>
      </c>
      <c r="D899">
        <v>19.899999999999999</v>
      </c>
      <c r="E899">
        <v>6.4</v>
      </c>
      <c r="F899">
        <v>4.5999999999999996</v>
      </c>
      <c r="G899">
        <v>2.8</v>
      </c>
      <c r="I899">
        <v>52.5</v>
      </c>
      <c r="J899">
        <v>264</v>
      </c>
      <c r="AJ899">
        <v>8.1999999999999993</v>
      </c>
      <c r="AK899">
        <v>48.8</v>
      </c>
      <c r="AL899">
        <v>24.2</v>
      </c>
      <c r="AM899">
        <v>1.3</v>
      </c>
      <c r="AN899">
        <v>6.5</v>
      </c>
      <c r="AO899">
        <v>75</v>
      </c>
      <c r="AR899">
        <v>36.4</v>
      </c>
      <c r="AS899">
        <v>29.1</v>
      </c>
      <c r="AT899">
        <v>14.3</v>
      </c>
      <c r="AU899">
        <v>8.9</v>
      </c>
      <c r="AV899">
        <v>0.3</v>
      </c>
      <c r="AW899">
        <v>88</v>
      </c>
      <c r="BK899">
        <v>1.2</v>
      </c>
      <c r="BL899">
        <v>89.9</v>
      </c>
      <c r="BM899">
        <v>0.9</v>
      </c>
      <c r="BN899">
        <v>1.9</v>
      </c>
      <c r="BO899">
        <v>1.7</v>
      </c>
      <c r="BQ899">
        <v>13</v>
      </c>
      <c r="BX899">
        <v>0.25</v>
      </c>
    </row>
    <row r="900" spans="1:79">
      <c r="B900" t="s">
        <v>726</v>
      </c>
      <c r="C900">
        <v>52.7</v>
      </c>
      <c r="D900">
        <v>19.899999999999999</v>
      </c>
      <c r="E900">
        <v>6.4</v>
      </c>
      <c r="F900">
        <v>4.5999999999999996</v>
      </c>
      <c r="G900">
        <v>2.8</v>
      </c>
      <c r="I900">
        <v>52.5</v>
      </c>
      <c r="J900">
        <v>173</v>
      </c>
      <c r="AJ900">
        <v>8.1999999999999993</v>
      </c>
      <c r="AK900">
        <v>48.8</v>
      </c>
      <c r="AL900">
        <v>24.2</v>
      </c>
      <c r="AM900">
        <v>1.3</v>
      </c>
      <c r="AN900">
        <v>6.5</v>
      </c>
      <c r="AO900">
        <v>86</v>
      </c>
      <c r="AR900">
        <v>36.4</v>
      </c>
      <c r="AS900">
        <v>29.1</v>
      </c>
      <c r="AT900">
        <v>14.3</v>
      </c>
      <c r="AU900">
        <v>8.9</v>
      </c>
      <c r="AV900">
        <v>0.3</v>
      </c>
      <c r="AW900">
        <v>86</v>
      </c>
      <c r="BK900">
        <v>1.2</v>
      </c>
      <c r="BL900">
        <v>89.9</v>
      </c>
      <c r="BM900">
        <v>0.9</v>
      </c>
      <c r="BN900">
        <v>1.9</v>
      </c>
      <c r="BO900">
        <v>1.7</v>
      </c>
      <c r="BQ900">
        <v>0</v>
      </c>
      <c r="BX900">
        <v>0.51</v>
      </c>
    </row>
    <row r="901" spans="1:79">
      <c r="B901" t="s">
        <v>727</v>
      </c>
      <c r="C901">
        <v>52.7</v>
      </c>
      <c r="D901">
        <v>19.899999999999999</v>
      </c>
      <c r="E901">
        <v>6.4</v>
      </c>
      <c r="F901">
        <v>4.5999999999999996</v>
      </c>
      <c r="G901">
        <v>2.8</v>
      </c>
      <c r="I901">
        <v>52.5</v>
      </c>
      <c r="J901">
        <v>192</v>
      </c>
      <c r="AJ901">
        <v>8.1999999999999993</v>
      </c>
      <c r="AK901">
        <v>48.8</v>
      </c>
      <c r="AL901">
        <v>24.2</v>
      </c>
      <c r="AM901">
        <v>1.3</v>
      </c>
      <c r="AN901">
        <v>6.5</v>
      </c>
      <c r="AO901">
        <v>96</v>
      </c>
      <c r="AR901">
        <v>36.4</v>
      </c>
      <c r="AS901">
        <v>29.1</v>
      </c>
      <c r="AT901">
        <v>14.3</v>
      </c>
      <c r="AU901">
        <v>8.9</v>
      </c>
      <c r="AV901">
        <v>0.3</v>
      </c>
      <c r="AW901">
        <v>96</v>
      </c>
      <c r="BK901">
        <v>1.2</v>
      </c>
      <c r="BL901">
        <v>89.9</v>
      </c>
      <c r="BM901">
        <v>0.9</v>
      </c>
      <c r="BN901">
        <v>1.9</v>
      </c>
      <c r="BO901">
        <v>1.7</v>
      </c>
      <c r="BQ901">
        <v>0</v>
      </c>
      <c r="BX901">
        <v>0.48</v>
      </c>
    </row>
    <row r="902" spans="1:79">
      <c r="B902" t="s">
        <v>728</v>
      </c>
      <c r="C902">
        <v>52.7</v>
      </c>
      <c r="D902">
        <v>19.899999999999999</v>
      </c>
      <c r="E902">
        <v>6.4</v>
      </c>
      <c r="F902">
        <v>4.5999999999999996</v>
      </c>
      <c r="G902">
        <v>2.8</v>
      </c>
      <c r="I902">
        <v>52.5</v>
      </c>
      <c r="J902">
        <v>217</v>
      </c>
      <c r="AJ902">
        <v>8.1999999999999993</v>
      </c>
      <c r="AK902">
        <v>48.8</v>
      </c>
      <c r="AL902">
        <v>24.2</v>
      </c>
      <c r="AM902">
        <v>1.3</v>
      </c>
      <c r="AN902">
        <v>6.5</v>
      </c>
      <c r="AO902">
        <v>109</v>
      </c>
      <c r="AR902">
        <v>36.4</v>
      </c>
      <c r="AS902">
        <v>29.1</v>
      </c>
      <c r="AT902">
        <v>14.3</v>
      </c>
      <c r="AU902">
        <v>8.9</v>
      </c>
      <c r="AV902">
        <v>0.3</v>
      </c>
      <c r="AW902">
        <v>109</v>
      </c>
      <c r="BK902">
        <v>1.2</v>
      </c>
      <c r="BL902">
        <v>89.9</v>
      </c>
      <c r="BM902">
        <v>0.9</v>
      </c>
      <c r="BN902">
        <v>1.9</v>
      </c>
      <c r="BO902">
        <v>1.7</v>
      </c>
      <c r="BQ902">
        <v>0</v>
      </c>
      <c r="BX902">
        <v>0.42</v>
      </c>
    </row>
    <row r="903" spans="1:79">
      <c r="B903" t="s">
        <v>729</v>
      </c>
      <c r="C903">
        <v>52.7</v>
      </c>
      <c r="D903">
        <v>19.899999999999999</v>
      </c>
      <c r="E903">
        <v>6.4</v>
      </c>
      <c r="F903">
        <v>4.5999999999999996</v>
      </c>
      <c r="G903">
        <v>2.8</v>
      </c>
      <c r="I903">
        <v>52.5</v>
      </c>
      <c r="J903">
        <v>237</v>
      </c>
      <c r="AJ903">
        <v>8.1999999999999993</v>
      </c>
      <c r="AK903">
        <v>48.8</v>
      </c>
      <c r="AL903">
        <v>24.2</v>
      </c>
      <c r="AM903">
        <v>1.3</v>
      </c>
      <c r="AN903">
        <v>6.5</v>
      </c>
      <c r="AO903">
        <v>118</v>
      </c>
      <c r="AR903">
        <v>36.4</v>
      </c>
      <c r="AS903">
        <v>29.1</v>
      </c>
      <c r="AT903">
        <v>14.3</v>
      </c>
      <c r="AU903">
        <v>8.9</v>
      </c>
      <c r="AV903">
        <v>0.3</v>
      </c>
      <c r="AW903">
        <v>118</v>
      </c>
      <c r="BK903">
        <v>1.2</v>
      </c>
      <c r="BL903">
        <v>89.9</v>
      </c>
      <c r="BM903">
        <v>0.9</v>
      </c>
      <c r="BN903">
        <v>1.9</v>
      </c>
      <c r="BO903">
        <v>1.7</v>
      </c>
      <c r="BQ903">
        <v>0</v>
      </c>
      <c r="BX903">
        <v>0.35</v>
      </c>
    </row>
    <row r="904" spans="1:79">
      <c r="B904" t="s">
        <v>730</v>
      </c>
      <c r="C904">
        <v>52.7</v>
      </c>
      <c r="D904">
        <v>19.899999999999999</v>
      </c>
      <c r="E904">
        <v>6.4</v>
      </c>
      <c r="F904">
        <v>4.5999999999999996</v>
      </c>
      <c r="G904">
        <v>2.8</v>
      </c>
      <c r="I904">
        <v>52.5</v>
      </c>
      <c r="J904">
        <v>253</v>
      </c>
      <c r="AJ904">
        <v>8.1999999999999993</v>
      </c>
      <c r="AK904">
        <v>48.8</v>
      </c>
      <c r="AL904">
        <v>24.2</v>
      </c>
      <c r="AM904">
        <v>1.3</v>
      </c>
      <c r="AN904">
        <v>6.5</v>
      </c>
      <c r="AO904">
        <v>126</v>
      </c>
      <c r="AR904">
        <v>36.4</v>
      </c>
      <c r="AS904">
        <v>29.1</v>
      </c>
      <c r="AT904">
        <v>14.3</v>
      </c>
      <c r="AU904">
        <v>8.9</v>
      </c>
      <c r="AV904">
        <v>0.3</v>
      </c>
      <c r="AW904">
        <v>126</v>
      </c>
      <c r="BK904">
        <v>1.2</v>
      </c>
      <c r="BL904">
        <v>89.9</v>
      </c>
      <c r="BM904">
        <v>0.9</v>
      </c>
      <c r="BN904">
        <v>1.9</v>
      </c>
      <c r="BO904">
        <v>1.7</v>
      </c>
      <c r="BQ904">
        <v>0</v>
      </c>
      <c r="BX904">
        <v>0.31</v>
      </c>
    </row>
    <row r="905" spans="1:79">
      <c r="B905" t="s">
        <v>731</v>
      </c>
      <c r="C905">
        <v>52.7</v>
      </c>
      <c r="D905">
        <v>19.899999999999999</v>
      </c>
      <c r="E905">
        <v>6.4</v>
      </c>
      <c r="F905">
        <v>4.5999999999999996</v>
      </c>
      <c r="G905">
        <v>2.8</v>
      </c>
      <c r="I905">
        <v>52.5</v>
      </c>
      <c r="J905">
        <v>154</v>
      </c>
      <c r="AJ905">
        <v>8.1999999999999993</v>
      </c>
      <c r="AK905">
        <v>48.8</v>
      </c>
      <c r="AL905">
        <v>24.2</v>
      </c>
      <c r="AM905">
        <v>1.3</v>
      </c>
      <c r="AN905">
        <v>6.5</v>
      </c>
      <c r="AO905">
        <v>68</v>
      </c>
      <c r="AR905">
        <v>36.4</v>
      </c>
      <c r="AS905">
        <v>29.1</v>
      </c>
      <c r="AT905">
        <v>14.3</v>
      </c>
      <c r="AU905">
        <v>8.9</v>
      </c>
      <c r="AV905">
        <v>0.3</v>
      </c>
      <c r="AW905">
        <v>68</v>
      </c>
      <c r="BK905">
        <v>1.2</v>
      </c>
      <c r="BL905">
        <v>89.9</v>
      </c>
      <c r="BM905">
        <v>0.9</v>
      </c>
      <c r="BN905">
        <v>1.9</v>
      </c>
      <c r="BO905">
        <v>1.7</v>
      </c>
      <c r="BQ905">
        <v>9</v>
      </c>
      <c r="BX905">
        <v>0.49</v>
      </c>
    </row>
    <row r="906" spans="1:79">
      <c r="B906" t="s">
        <v>732</v>
      </c>
      <c r="C906">
        <v>52.7</v>
      </c>
      <c r="D906">
        <v>19.899999999999999</v>
      </c>
      <c r="E906">
        <v>6.4</v>
      </c>
      <c r="F906">
        <v>4.5999999999999996</v>
      </c>
      <c r="G906">
        <v>2.8</v>
      </c>
      <c r="I906">
        <v>52.5</v>
      </c>
      <c r="J906">
        <v>174</v>
      </c>
      <c r="AJ906">
        <v>8.1999999999999993</v>
      </c>
      <c r="AK906">
        <v>48.8</v>
      </c>
      <c r="AL906">
        <v>24.2</v>
      </c>
      <c r="AM906">
        <v>1.3</v>
      </c>
      <c r="AN906">
        <v>6.5</v>
      </c>
      <c r="AO906">
        <v>77</v>
      </c>
      <c r="AR906">
        <v>36.4</v>
      </c>
      <c r="AS906">
        <v>29.1</v>
      </c>
      <c r="AT906">
        <v>14.3</v>
      </c>
      <c r="AU906">
        <v>8.9</v>
      </c>
      <c r="AV906">
        <v>0.3</v>
      </c>
      <c r="AW906">
        <v>77</v>
      </c>
      <c r="BK906">
        <v>1.2</v>
      </c>
      <c r="BL906">
        <v>89.9</v>
      </c>
      <c r="BM906">
        <v>0.9</v>
      </c>
      <c r="BN906">
        <v>1.9</v>
      </c>
      <c r="BO906">
        <v>1.7</v>
      </c>
      <c r="BQ906">
        <v>10</v>
      </c>
      <c r="BX906">
        <v>0.46</v>
      </c>
    </row>
    <row r="907" spans="1:79">
      <c r="B907" t="s">
        <v>733</v>
      </c>
      <c r="C907">
        <v>52.7</v>
      </c>
      <c r="D907">
        <v>19.899999999999999</v>
      </c>
      <c r="E907">
        <v>6.4</v>
      </c>
      <c r="F907">
        <v>4.5999999999999996</v>
      </c>
      <c r="G907">
        <v>2.8</v>
      </c>
      <c r="I907">
        <v>52.5</v>
      </c>
      <c r="J907">
        <v>200</v>
      </c>
      <c r="AJ907">
        <v>8.1999999999999993</v>
      </c>
      <c r="AK907">
        <v>48.8</v>
      </c>
      <c r="AL907">
        <v>24.2</v>
      </c>
      <c r="AM907">
        <v>1.3</v>
      </c>
      <c r="AN907">
        <v>6.5</v>
      </c>
      <c r="AO907">
        <v>88</v>
      </c>
      <c r="AR907">
        <v>36.4</v>
      </c>
      <c r="AS907">
        <v>29.1</v>
      </c>
      <c r="AT907">
        <v>14.3</v>
      </c>
      <c r="AU907">
        <v>8.9</v>
      </c>
      <c r="AV907">
        <v>0.3</v>
      </c>
      <c r="AW907">
        <v>88</v>
      </c>
      <c r="BK907">
        <v>1.2</v>
      </c>
      <c r="BL907">
        <v>89.9</v>
      </c>
      <c r="BM907">
        <v>0.9</v>
      </c>
      <c r="BN907">
        <v>1.9</v>
      </c>
      <c r="BO907">
        <v>1.7</v>
      </c>
      <c r="BQ907">
        <v>12</v>
      </c>
      <c r="BX907">
        <v>0.39</v>
      </c>
    </row>
    <row r="908" spans="1:79">
      <c r="B908" t="s">
        <v>734</v>
      </c>
      <c r="C908">
        <v>52.7</v>
      </c>
      <c r="D908">
        <v>19.899999999999999</v>
      </c>
      <c r="E908">
        <v>6.4</v>
      </c>
      <c r="F908">
        <v>4.5999999999999996</v>
      </c>
      <c r="G908">
        <v>2.8</v>
      </c>
      <c r="I908">
        <v>52.5</v>
      </c>
      <c r="J908">
        <v>220</v>
      </c>
      <c r="AJ908">
        <v>8.1999999999999993</v>
      </c>
      <c r="AK908">
        <v>48.8</v>
      </c>
      <c r="AL908">
        <v>24.2</v>
      </c>
      <c r="AM908">
        <v>1.3</v>
      </c>
      <c r="AN908">
        <v>6.5</v>
      </c>
      <c r="AO908">
        <v>96</v>
      </c>
      <c r="AR908">
        <v>36.4</v>
      </c>
      <c r="AS908">
        <v>29.1</v>
      </c>
      <c r="AT908">
        <v>14.3</v>
      </c>
      <c r="AU908">
        <v>8.9</v>
      </c>
      <c r="AV908">
        <v>0.3</v>
      </c>
      <c r="AW908">
        <v>96</v>
      </c>
      <c r="BK908">
        <v>1.2</v>
      </c>
      <c r="BL908">
        <v>89.9</v>
      </c>
      <c r="BM908">
        <v>0.9</v>
      </c>
      <c r="BN908">
        <v>1.9</v>
      </c>
      <c r="BO908">
        <v>1.7</v>
      </c>
      <c r="BQ908">
        <v>13</v>
      </c>
      <c r="BX908">
        <v>0.33</v>
      </c>
    </row>
    <row r="909" spans="1:79">
      <c r="B909" t="s">
        <v>735</v>
      </c>
      <c r="C909">
        <v>52.7</v>
      </c>
      <c r="D909">
        <v>19.899999999999999</v>
      </c>
      <c r="E909">
        <v>6.4</v>
      </c>
      <c r="F909">
        <v>4.5999999999999996</v>
      </c>
      <c r="G909">
        <v>2.8</v>
      </c>
      <c r="I909">
        <v>52.5</v>
      </c>
      <c r="J909">
        <v>236</v>
      </c>
      <c r="AJ909">
        <v>8.1999999999999993</v>
      </c>
      <c r="AK909">
        <v>48.8</v>
      </c>
      <c r="AL909">
        <v>24.2</v>
      </c>
      <c r="AM909">
        <v>1.3</v>
      </c>
      <c r="AN909">
        <v>6.5</v>
      </c>
      <c r="AO909">
        <v>104</v>
      </c>
      <c r="AR909">
        <v>36.4</v>
      </c>
      <c r="AS909">
        <v>29.1</v>
      </c>
      <c r="AT909">
        <v>14.3</v>
      </c>
      <c r="AU909">
        <v>8.9</v>
      </c>
      <c r="AV909">
        <v>0.3</v>
      </c>
      <c r="AW909">
        <v>104</v>
      </c>
      <c r="BK909">
        <v>1.2</v>
      </c>
      <c r="BL909">
        <v>89.9</v>
      </c>
      <c r="BM909">
        <v>0.9</v>
      </c>
      <c r="BN909">
        <v>1.9</v>
      </c>
      <c r="BO909">
        <v>1.7</v>
      </c>
      <c r="BQ909">
        <v>14</v>
      </c>
      <c r="BX909">
        <v>0.28999999999999998</v>
      </c>
    </row>
    <row r="910" spans="1:79">
      <c r="A910" s="76"/>
      <c r="B910" s="76"/>
      <c r="J910" s="76"/>
      <c r="K910" s="76"/>
      <c r="L910" s="76"/>
      <c r="BX910" s="76"/>
      <c r="BY910" s="76"/>
      <c r="BZ910" s="76"/>
      <c r="CA910" s="76"/>
    </row>
    <row r="911" spans="1:79">
      <c r="A911">
        <v>117</v>
      </c>
      <c r="B911" t="s">
        <v>736</v>
      </c>
      <c r="C911">
        <v>15.8</v>
      </c>
      <c r="D911">
        <v>12.51</v>
      </c>
      <c r="E911">
        <v>2.99</v>
      </c>
      <c r="F911">
        <v>1.53</v>
      </c>
      <c r="G911">
        <v>12.94</v>
      </c>
      <c r="J911">
        <v>430</v>
      </c>
      <c r="K911">
        <v>195</v>
      </c>
      <c r="L911">
        <v>0.55000000000000004</v>
      </c>
      <c r="AD911">
        <v>3.02</v>
      </c>
      <c r="AE911">
        <v>668</v>
      </c>
      <c r="CA911">
        <v>43.63</v>
      </c>
    </row>
    <row r="913" spans="1:79">
      <c r="A913">
        <v>121</v>
      </c>
      <c r="B913" t="s">
        <v>737</v>
      </c>
      <c r="C913">
        <v>63.59</v>
      </c>
      <c r="D913">
        <v>21.86</v>
      </c>
      <c r="E913">
        <v>4.25</v>
      </c>
      <c r="F913">
        <v>2.19</v>
      </c>
      <c r="G913">
        <v>2.66</v>
      </c>
      <c r="I913">
        <v>42.5</v>
      </c>
      <c r="J913">
        <v>266</v>
      </c>
      <c r="K913">
        <v>182.4</v>
      </c>
      <c r="L913">
        <v>0.68</v>
      </c>
      <c r="M913" s="29">
        <v>0.3</v>
      </c>
      <c r="N913">
        <v>0.45</v>
      </c>
      <c r="Y913">
        <v>1048</v>
      </c>
      <c r="AE913">
        <v>790</v>
      </c>
      <c r="AR913">
        <v>37.590000000000003</v>
      </c>
      <c r="AS913">
        <v>30.97</v>
      </c>
      <c r="AT913" s="8">
        <v>11.4</v>
      </c>
      <c r="AU913" s="8">
        <v>7.6</v>
      </c>
      <c r="AV913">
        <v>1.79</v>
      </c>
      <c r="AW913">
        <v>114</v>
      </c>
      <c r="CA913">
        <v>50</v>
      </c>
    </row>
    <row r="914" spans="1:79">
      <c r="B914" t="s">
        <v>738</v>
      </c>
      <c r="C914">
        <v>63.59</v>
      </c>
      <c r="D914">
        <v>21.86</v>
      </c>
      <c r="E914">
        <v>4.25</v>
      </c>
      <c r="F914">
        <v>2.19</v>
      </c>
      <c r="G914">
        <v>2.66</v>
      </c>
      <c r="I914">
        <v>42.5</v>
      </c>
      <c r="J914">
        <v>190</v>
      </c>
      <c r="K914">
        <v>182.4</v>
      </c>
      <c r="L914">
        <v>0.96</v>
      </c>
      <c r="M914" s="29">
        <v>0.3</v>
      </c>
      <c r="N914">
        <v>0.56999999999999995</v>
      </c>
      <c r="Y914">
        <v>1048</v>
      </c>
      <c r="AE914">
        <v>790</v>
      </c>
      <c r="AR914">
        <v>37.590000000000003</v>
      </c>
      <c r="AS914">
        <v>30.97</v>
      </c>
      <c r="AT914" s="8">
        <v>11.4</v>
      </c>
      <c r="AU914" s="8">
        <v>7.6</v>
      </c>
      <c r="AV914">
        <v>1.79</v>
      </c>
      <c r="AW914">
        <v>190</v>
      </c>
      <c r="BZ914">
        <v>598</v>
      </c>
    </row>
    <row r="915" spans="1:79">
      <c r="B915" t="s">
        <v>739</v>
      </c>
      <c r="C915">
        <v>63.59</v>
      </c>
      <c r="D915">
        <v>21.86</v>
      </c>
      <c r="E915">
        <v>4.25</v>
      </c>
      <c r="F915">
        <v>2.19</v>
      </c>
      <c r="G915">
        <v>2.66</v>
      </c>
      <c r="I915">
        <v>42.5</v>
      </c>
      <c r="J915">
        <v>266</v>
      </c>
      <c r="K915">
        <v>182.4</v>
      </c>
      <c r="L915">
        <v>0.68</v>
      </c>
      <c r="M915" s="29">
        <v>0.3</v>
      </c>
      <c r="N915">
        <v>0.54</v>
      </c>
      <c r="Y915">
        <v>1048</v>
      </c>
      <c r="AE915">
        <v>790</v>
      </c>
      <c r="BZ915">
        <v>1456</v>
      </c>
      <c r="CA915">
        <v>47</v>
      </c>
    </row>
    <row r="916" spans="1:79">
      <c r="B916" t="s">
        <v>740</v>
      </c>
      <c r="C916">
        <v>63.59</v>
      </c>
      <c r="D916">
        <v>21.86</v>
      </c>
      <c r="E916">
        <v>4.25</v>
      </c>
      <c r="F916">
        <v>2.19</v>
      </c>
      <c r="G916">
        <v>2.66</v>
      </c>
      <c r="I916">
        <v>42.5</v>
      </c>
      <c r="J916">
        <v>190</v>
      </c>
      <c r="K916">
        <v>182.4</v>
      </c>
      <c r="L916">
        <v>0.96</v>
      </c>
      <c r="M916" s="29">
        <v>0.3</v>
      </c>
      <c r="N916">
        <v>0.46</v>
      </c>
      <c r="Y916">
        <v>1048</v>
      </c>
      <c r="AE916">
        <v>790</v>
      </c>
      <c r="BZ916">
        <v>851</v>
      </c>
      <c r="CA916">
        <v>39</v>
      </c>
    </row>
    <row r="917" spans="1:79">
      <c r="B917" t="s">
        <v>741</v>
      </c>
      <c r="C917">
        <v>63.59</v>
      </c>
      <c r="D917">
        <v>21.86</v>
      </c>
      <c r="E917">
        <v>4.25</v>
      </c>
      <c r="F917">
        <v>2.19</v>
      </c>
      <c r="G917">
        <v>2.66</v>
      </c>
      <c r="I917">
        <v>42.5</v>
      </c>
      <c r="J917">
        <v>266</v>
      </c>
      <c r="K917">
        <v>182.4</v>
      </c>
      <c r="L917">
        <v>0.68</v>
      </c>
      <c r="M917" s="29">
        <v>0.3</v>
      </c>
      <c r="N917">
        <v>0.47</v>
      </c>
      <c r="Y917">
        <v>1048</v>
      </c>
      <c r="AE917">
        <v>790</v>
      </c>
      <c r="BZ917">
        <v>2964</v>
      </c>
    </row>
    <row r="918" spans="1:79">
      <c r="B918" t="s">
        <v>742</v>
      </c>
      <c r="C918">
        <v>63.59</v>
      </c>
      <c r="D918">
        <v>21.86</v>
      </c>
      <c r="E918">
        <v>4.25</v>
      </c>
      <c r="F918">
        <v>2.19</v>
      </c>
      <c r="G918">
        <v>2.66</v>
      </c>
      <c r="I918">
        <v>42.5</v>
      </c>
      <c r="J918">
        <v>190</v>
      </c>
      <c r="K918">
        <v>182.4</v>
      </c>
      <c r="L918">
        <v>0.96</v>
      </c>
      <c r="M918" s="29">
        <v>0.3</v>
      </c>
      <c r="N918">
        <v>0.45</v>
      </c>
      <c r="Y918">
        <v>1048</v>
      </c>
      <c r="AE918">
        <v>790</v>
      </c>
    </row>
    <row r="920" spans="1:79">
      <c r="A920">
        <v>502</v>
      </c>
      <c r="B920" s="5" t="s">
        <v>743</v>
      </c>
      <c r="C920" s="5">
        <v>65.400000000000006</v>
      </c>
      <c r="D920" s="5">
        <v>20.9</v>
      </c>
      <c r="E920" s="5">
        <v>4.8</v>
      </c>
      <c r="F920" s="5">
        <v>1.2</v>
      </c>
      <c r="G920" s="5">
        <v>3.8</v>
      </c>
      <c r="H920" s="5"/>
      <c r="J920" s="5">
        <v>475</v>
      </c>
      <c r="K920" s="5">
        <v>190</v>
      </c>
      <c r="L920" s="5">
        <v>0.4</v>
      </c>
      <c r="N920" s="5">
        <v>0.5</v>
      </c>
      <c r="Y920">
        <v>935</v>
      </c>
      <c r="AD920">
        <v>3.09</v>
      </c>
      <c r="AE920" s="5">
        <v>765</v>
      </c>
      <c r="BR920">
        <v>0</v>
      </c>
      <c r="BS920">
        <v>92.3</v>
      </c>
      <c r="BT920">
        <v>0</v>
      </c>
      <c r="BU920">
        <v>0</v>
      </c>
      <c r="BV920">
        <v>0</v>
      </c>
      <c r="BZ920">
        <v>3236</v>
      </c>
      <c r="CA920">
        <v>50.2</v>
      </c>
    </row>
    <row r="921" spans="1:79">
      <c r="B921" s="5" t="s">
        <v>744</v>
      </c>
      <c r="C921" s="5">
        <v>65.400000000000006</v>
      </c>
      <c r="D921" s="5">
        <v>20.9</v>
      </c>
      <c r="E921" s="5">
        <v>4.8</v>
      </c>
      <c r="F921" s="5">
        <v>1.2</v>
      </c>
      <c r="G921" s="5">
        <v>3.8</v>
      </c>
      <c r="H921" s="5"/>
      <c r="J921" s="5">
        <v>385</v>
      </c>
      <c r="K921" s="5">
        <v>190</v>
      </c>
      <c r="L921" s="5">
        <v>0.49</v>
      </c>
      <c r="N921" s="5">
        <v>0.1</v>
      </c>
      <c r="Y921">
        <v>1012</v>
      </c>
      <c r="AD921">
        <v>3.09</v>
      </c>
      <c r="AE921" s="5">
        <v>765</v>
      </c>
      <c r="BR921" s="77">
        <v>0</v>
      </c>
      <c r="BS921" s="77">
        <v>92.3</v>
      </c>
      <c r="BT921" s="77">
        <v>0</v>
      </c>
      <c r="BU921" s="77">
        <v>0</v>
      </c>
      <c r="BV921" s="77">
        <v>0</v>
      </c>
      <c r="BZ921">
        <v>4507</v>
      </c>
      <c r="CA921">
        <v>39.6</v>
      </c>
    </row>
    <row r="922" spans="1:79">
      <c r="BR922">
        <v>0</v>
      </c>
      <c r="BS922">
        <v>92.3</v>
      </c>
      <c r="BT922">
        <v>0</v>
      </c>
      <c r="BU922">
        <v>0</v>
      </c>
      <c r="BV922">
        <v>0</v>
      </c>
    </row>
    <row r="923" spans="1:79">
      <c r="A923">
        <v>505</v>
      </c>
      <c r="B923" s="234" t="s">
        <v>745</v>
      </c>
      <c r="C923">
        <v>63.45</v>
      </c>
      <c r="D923">
        <v>21.6</v>
      </c>
      <c r="E923">
        <v>5.19</v>
      </c>
      <c r="F923">
        <v>0.92</v>
      </c>
      <c r="G923">
        <v>4.3099999999999996</v>
      </c>
      <c r="I923">
        <v>42.5</v>
      </c>
      <c r="J923">
        <v>400</v>
      </c>
      <c r="K923">
        <v>200</v>
      </c>
      <c r="L923">
        <v>0.5</v>
      </c>
      <c r="U923">
        <v>1260</v>
      </c>
      <c r="AD923">
        <v>3</v>
      </c>
      <c r="AE923">
        <v>540</v>
      </c>
      <c r="AJ923">
        <v>3.84</v>
      </c>
      <c r="AK923">
        <v>47.44</v>
      </c>
      <c r="AL923">
        <v>29.82</v>
      </c>
      <c r="AM923">
        <v>0.7</v>
      </c>
      <c r="AN923">
        <v>4.7300000000000004</v>
      </c>
      <c r="AP923">
        <v>0</v>
      </c>
      <c r="BR923" s="77">
        <v>0</v>
      </c>
      <c r="BS923" s="77">
        <v>92.3</v>
      </c>
      <c r="BT923" s="77">
        <v>0</v>
      </c>
      <c r="BU923" s="77">
        <v>0</v>
      </c>
      <c r="BV923" s="77">
        <v>0</v>
      </c>
      <c r="BX923">
        <v>13.55</v>
      </c>
      <c r="CA923">
        <v>39.200000000000003</v>
      </c>
    </row>
    <row r="924" spans="1:79">
      <c r="B924" s="235"/>
      <c r="C924">
        <v>63.45</v>
      </c>
      <c r="D924">
        <v>21.6</v>
      </c>
      <c r="E924">
        <v>5.19</v>
      </c>
      <c r="F924">
        <v>0.92</v>
      </c>
      <c r="G924">
        <v>4.3099999999999996</v>
      </c>
      <c r="I924">
        <v>42.5</v>
      </c>
      <c r="J924">
        <v>280</v>
      </c>
      <c r="K924">
        <v>200</v>
      </c>
      <c r="L924">
        <v>0.5</v>
      </c>
      <c r="U924">
        <v>1260</v>
      </c>
      <c r="AD924">
        <v>3</v>
      </c>
      <c r="AE924">
        <v>540</v>
      </c>
      <c r="AJ924">
        <v>3.84</v>
      </c>
      <c r="AK924">
        <v>47.44</v>
      </c>
      <c r="AL924">
        <v>29.82</v>
      </c>
      <c r="AM924">
        <v>0.7</v>
      </c>
      <c r="AN924">
        <v>4.7300000000000004</v>
      </c>
      <c r="AP924">
        <v>120</v>
      </c>
      <c r="BR924">
        <v>0</v>
      </c>
      <c r="BS924">
        <v>92.3</v>
      </c>
      <c r="BT924">
        <v>0</v>
      </c>
      <c r="BU924">
        <v>0</v>
      </c>
      <c r="BV924">
        <v>0</v>
      </c>
      <c r="BX924">
        <v>7.87</v>
      </c>
      <c r="CA924">
        <v>32.700000000000003</v>
      </c>
    </row>
    <row r="925" spans="1:79">
      <c r="B925" s="235"/>
      <c r="C925">
        <v>63.45</v>
      </c>
      <c r="D925">
        <v>21.6</v>
      </c>
      <c r="E925">
        <v>5.19</v>
      </c>
      <c r="F925">
        <v>0.92</v>
      </c>
      <c r="G925">
        <v>4.3099999999999996</v>
      </c>
      <c r="I925">
        <v>42.5</v>
      </c>
      <c r="J925">
        <v>200</v>
      </c>
      <c r="K925">
        <v>200</v>
      </c>
      <c r="L925">
        <v>0.5</v>
      </c>
      <c r="U925">
        <v>1260</v>
      </c>
      <c r="AD925">
        <v>3</v>
      </c>
      <c r="AE925">
        <v>540</v>
      </c>
      <c r="AJ925">
        <v>3.84</v>
      </c>
      <c r="AK925">
        <v>47.44</v>
      </c>
      <c r="AL925">
        <v>29.82</v>
      </c>
      <c r="AM925">
        <v>0.7</v>
      </c>
      <c r="AN925">
        <v>4.7300000000000004</v>
      </c>
      <c r="AP925">
        <v>200</v>
      </c>
      <c r="BR925" s="77">
        <v>0</v>
      </c>
      <c r="BS925" s="77">
        <v>92.3</v>
      </c>
      <c r="BT925" s="77">
        <v>0</v>
      </c>
      <c r="BU925" s="77">
        <v>0</v>
      </c>
      <c r="BV925" s="77">
        <v>0</v>
      </c>
      <c r="BX925">
        <v>7.33</v>
      </c>
      <c r="CA925">
        <v>22.5</v>
      </c>
    </row>
    <row r="926" spans="1:79">
      <c r="B926" s="235"/>
      <c r="C926">
        <v>63.45</v>
      </c>
      <c r="D926">
        <v>21.6</v>
      </c>
      <c r="E926">
        <v>5.19</v>
      </c>
      <c r="F926">
        <v>0.92</v>
      </c>
      <c r="G926">
        <v>4.3099999999999996</v>
      </c>
      <c r="I926">
        <v>42.5</v>
      </c>
      <c r="J926">
        <v>120</v>
      </c>
      <c r="K926">
        <v>200</v>
      </c>
      <c r="L926">
        <v>0.5</v>
      </c>
      <c r="N926">
        <v>0.5</v>
      </c>
      <c r="U926">
        <v>1260</v>
      </c>
      <c r="AD926">
        <v>3</v>
      </c>
      <c r="AE926">
        <v>540</v>
      </c>
      <c r="AJ926">
        <v>3.84</v>
      </c>
      <c r="AK926">
        <v>47.44</v>
      </c>
      <c r="AL926">
        <v>29.82</v>
      </c>
      <c r="AM926">
        <v>0.7</v>
      </c>
      <c r="AN926">
        <v>4.7300000000000004</v>
      </c>
      <c r="AP926">
        <v>280</v>
      </c>
      <c r="BR926">
        <v>0</v>
      </c>
      <c r="BS926">
        <v>92.3</v>
      </c>
      <c r="BT926">
        <v>0</v>
      </c>
      <c r="BU926">
        <v>0</v>
      </c>
      <c r="BV926">
        <v>0</v>
      </c>
      <c r="BX926">
        <v>16.66</v>
      </c>
      <c r="CA926">
        <v>19.100000000000001</v>
      </c>
    </row>
    <row r="927" spans="1:79">
      <c r="B927" s="235" t="s">
        <v>309</v>
      </c>
      <c r="C927">
        <v>63.45</v>
      </c>
      <c r="D927">
        <v>21.6</v>
      </c>
      <c r="E927">
        <v>5.19</v>
      </c>
      <c r="F927">
        <v>0.92</v>
      </c>
      <c r="G927">
        <v>4.3099999999999996</v>
      </c>
      <c r="I927">
        <v>42.5</v>
      </c>
      <c r="J927">
        <v>400</v>
      </c>
      <c r="K927">
        <v>200</v>
      </c>
      <c r="L927">
        <v>0.5</v>
      </c>
      <c r="U927">
        <v>1260</v>
      </c>
      <c r="AD927">
        <v>3</v>
      </c>
      <c r="AE927">
        <v>540</v>
      </c>
      <c r="AJ927">
        <v>3.84</v>
      </c>
      <c r="AK927">
        <v>47.44</v>
      </c>
      <c r="AL927">
        <v>29.82</v>
      </c>
      <c r="AM927">
        <v>0.7</v>
      </c>
      <c r="AN927">
        <v>4.7300000000000004</v>
      </c>
      <c r="AP927">
        <v>0</v>
      </c>
      <c r="BR927" s="77">
        <v>0</v>
      </c>
      <c r="BS927" s="77">
        <v>92.3</v>
      </c>
      <c r="BT927" s="77">
        <v>0</v>
      </c>
      <c r="BU927" s="77">
        <v>0</v>
      </c>
      <c r="BV927" s="77">
        <v>0</v>
      </c>
      <c r="BX927">
        <v>14.87</v>
      </c>
      <c r="CA927">
        <v>37.6</v>
      </c>
    </row>
    <row r="928" spans="1:79">
      <c r="B928" s="235"/>
      <c r="C928">
        <v>63.45</v>
      </c>
      <c r="D928">
        <v>21.6</v>
      </c>
      <c r="E928">
        <v>5.19</v>
      </c>
      <c r="F928">
        <v>0.92</v>
      </c>
      <c r="G928">
        <v>4.3099999999999996</v>
      </c>
      <c r="I928">
        <v>42.5</v>
      </c>
      <c r="J928">
        <v>280</v>
      </c>
      <c r="K928">
        <v>200</v>
      </c>
      <c r="L928">
        <v>0.5</v>
      </c>
      <c r="U928">
        <v>1260</v>
      </c>
      <c r="AD928">
        <v>3</v>
      </c>
      <c r="AE928">
        <v>540</v>
      </c>
      <c r="AJ928">
        <v>3.84</v>
      </c>
      <c r="AK928">
        <v>47.44</v>
      </c>
      <c r="AL928">
        <v>29.82</v>
      </c>
      <c r="AM928">
        <v>0.7</v>
      </c>
      <c r="AN928">
        <v>4.7300000000000004</v>
      </c>
      <c r="AP928">
        <v>120</v>
      </c>
      <c r="BR928">
        <v>0</v>
      </c>
      <c r="BS928">
        <v>92.3</v>
      </c>
      <c r="BT928">
        <v>0</v>
      </c>
      <c r="BU928">
        <v>0</v>
      </c>
      <c r="BV928">
        <v>0</v>
      </c>
      <c r="BX928">
        <v>6.8</v>
      </c>
      <c r="CA928">
        <v>36.1</v>
      </c>
    </row>
    <row r="929" spans="1:79">
      <c r="B929" s="235"/>
      <c r="C929">
        <v>63.45</v>
      </c>
      <c r="D929">
        <v>21.6</v>
      </c>
      <c r="E929">
        <v>5.19</v>
      </c>
      <c r="F929">
        <v>0.92</v>
      </c>
      <c r="G929">
        <v>4.3099999999999996</v>
      </c>
      <c r="I929">
        <v>42.5</v>
      </c>
      <c r="J929">
        <v>200</v>
      </c>
      <c r="K929">
        <v>200</v>
      </c>
      <c r="L929">
        <v>0.5</v>
      </c>
      <c r="U929">
        <v>1260</v>
      </c>
      <c r="AD929">
        <v>3</v>
      </c>
      <c r="AE929">
        <v>540</v>
      </c>
      <c r="AJ929">
        <v>3.84</v>
      </c>
      <c r="AK929">
        <v>47.44</v>
      </c>
      <c r="AL929">
        <v>29.82</v>
      </c>
      <c r="AM929">
        <v>0.7</v>
      </c>
      <c r="AN929">
        <v>4.7300000000000004</v>
      </c>
      <c r="AP929">
        <v>200</v>
      </c>
      <c r="BR929" s="77">
        <v>0</v>
      </c>
      <c r="BS929" s="77">
        <v>92.3</v>
      </c>
      <c r="BT929" s="77">
        <v>0</v>
      </c>
      <c r="BU929" s="77">
        <v>0</v>
      </c>
      <c r="BV929" s="77">
        <v>0</v>
      </c>
      <c r="BX929">
        <v>5.0999999999999996</v>
      </c>
      <c r="CA929">
        <v>27.1</v>
      </c>
    </row>
    <row r="930" spans="1:79">
      <c r="B930" s="235"/>
      <c r="C930">
        <v>63.45</v>
      </c>
      <c r="D930">
        <v>21.6</v>
      </c>
      <c r="E930">
        <v>5.19</v>
      </c>
      <c r="F930">
        <v>0.92</v>
      </c>
      <c r="G930">
        <v>4.3099999999999996</v>
      </c>
      <c r="I930">
        <v>42.5</v>
      </c>
      <c r="J930">
        <v>120</v>
      </c>
      <c r="K930">
        <v>200</v>
      </c>
      <c r="L930">
        <v>0.5</v>
      </c>
      <c r="N930">
        <v>0.5</v>
      </c>
      <c r="U930">
        <v>1260</v>
      </c>
      <c r="AD930">
        <v>3</v>
      </c>
      <c r="AE930">
        <v>540</v>
      </c>
      <c r="AJ930">
        <v>3.84</v>
      </c>
      <c r="AK930">
        <v>47.44</v>
      </c>
      <c r="AL930">
        <v>29.82</v>
      </c>
      <c r="AM930">
        <v>0.7</v>
      </c>
      <c r="AN930">
        <v>4.7300000000000004</v>
      </c>
      <c r="AP930">
        <v>280</v>
      </c>
      <c r="BX930">
        <v>13.17</v>
      </c>
      <c r="CA930">
        <v>25.1</v>
      </c>
    </row>
    <row r="931" spans="1:79">
      <c r="B931" s="235" t="s">
        <v>746</v>
      </c>
      <c r="C931">
        <v>63.45</v>
      </c>
      <c r="D931">
        <v>21.6</v>
      </c>
      <c r="E931">
        <v>5.19</v>
      </c>
      <c r="F931">
        <v>0.92</v>
      </c>
      <c r="G931">
        <v>4.3099999999999996</v>
      </c>
      <c r="I931">
        <v>42.5</v>
      </c>
      <c r="J931">
        <v>400</v>
      </c>
      <c r="K931">
        <v>200</v>
      </c>
      <c r="L931">
        <v>0.5</v>
      </c>
      <c r="U931">
        <v>1260</v>
      </c>
      <c r="AD931">
        <v>3</v>
      </c>
      <c r="AE931">
        <v>540</v>
      </c>
      <c r="AJ931">
        <v>3.84</v>
      </c>
      <c r="AK931">
        <v>47.44</v>
      </c>
      <c r="AL931">
        <v>29.82</v>
      </c>
      <c r="AM931">
        <v>0.7</v>
      </c>
      <c r="AN931">
        <v>4.7300000000000004</v>
      </c>
      <c r="AP931">
        <v>0</v>
      </c>
      <c r="BX931">
        <v>14.09</v>
      </c>
      <c r="CA931">
        <v>36.9</v>
      </c>
    </row>
    <row r="932" spans="1:79">
      <c r="B932" s="235"/>
      <c r="C932">
        <v>63.45</v>
      </c>
      <c r="D932">
        <v>21.6</v>
      </c>
      <c r="E932">
        <v>5.19</v>
      </c>
      <c r="F932">
        <v>0.92</v>
      </c>
      <c r="G932">
        <v>4.3099999999999996</v>
      </c>
      <c r="I932">
        <v>42.5</v>
      </c>
      <c r="J932">
        <v>280</v>
      </c>
      <c r="K932">
        <v>200</v>
      </c>
      <c r="L932">
        <v>0.5</v>
      </c>
      <c r="U932">
        <v>1260</v>
      </c>
      <c r="AD932">
        <v>3</v>
      </c>
      <c r="AE932">
        <v>540</v>
      </c>
      <c r="AJ932">
        <v>3.84</v>
      </c>
      <c r="AK932">
        <v>47.44</v>
      </c>
      <c r="AL932">
        <v>29.82</v>
      </c>
      <c r="AM932">
        <v>0.7</v>
      </c>
      <c r="AN932">
        <v>4.7300000000000004</v>
      </c>
      <c r="AP932">
        <v>120</v>
      </c>
      <c r="BX932">
        <v>7.04</v>
      </c>
      <c r="CA932">
        <v>38.1</v>
      </c>
    </row>
    <row r="933" spans="1:79">
      <c r="B933" s="235"/>
      <c r="C933">
        <v>63.45</v>
      </c>
      <c r="D933">
        <v>21.6</v>
      </c>
      <c r="E933">
        <v>5.19</v>
      </c>
      <c r="F933">
        <v>0.92</v>
      </c>
      <c r="G933">
        <v>4.3099999999999996</v>
      </c>
      <c r="I933">
        <v>42.5</v>
      </c>
      <c r="J933">
        <v>200</v>
      </c>
      <c r="K933">
        <v>200</v>
      </c>
      <c r="L933">
        <v>0.5</v>
      </c>
      <c r="U933">
        <v>1260</v>
      </c>
      <c r="AD933">
        <v>3</v>
      </c>
      <c r="AE933">
        <v>540</v>
      </c>
      <c r="AJ933">
        <v>3.84</v>
      </c>
      <c r="AK933">
        <v>47.44</v>
      </c>
      <c r="AL933">
        <v>29.82</v>
      </c>
      <c r="AM933">
        <v>0.7</v>
      </c>
      <c r="AN933">
        <v>4.7300000000000004</v>
      </c>
      <c r="AP933">
        <v>200</v>
      </c>
      <c r="BX933">
        <v>6.56</v>
      </c>
      <c r="CA933">
        <v>32.200000000000003</v>
      </c>
    </row>
    <row r="934" spans="1:79">
      <c r="B934" s="235"/>
      <c r="C934">
        <v>63.45</v>
      </c>
      <c r="D934">
        <v>21.6</v>
      </c>
      <c r="E934">
        <v>5.19</v>
      </c>
      <c r="F934">
        <v>0.92</v>
      </c>
      <c r="G934">
        <v>4.3099999999999996</v>
      </c>
      <c r="I934">
        <v>42.5</v>
      </c>
      <c r="J934">
        <v>120</v>
      </c>
      <c r="K934">
        <v>200</v>
      </c>
      <c r="L934">
        <v>0.5</v>
      </c>
      <c r="N934">
        <v>0.5</v>
      </c>
      <c r="U934">
        <v>1260</v>
      </c>
      <c r="AD934">
        <v>3</v>
      </c>
      <c r="AE934">
        <v>540</v>
      </c>
      <c r="AJ934">
        <v>3.84</v>
      </c>
      <c r="AK934">
        <v>47.44</v>
      </c>
      <c r="AL934">
        <v>29.82</v>
      </c>
      <c r="AM934">
        <v>0.7</v>
      </c>
      <c r="AN934">
        <v>4.7300000000000004</v>
      </c>
      <c r="AP934">
        <v>280</v>
      </c>
      <c r="BX934">
        <v>14.09</v>
      </c>
      <c r="CA934">
        <v>29.1</v>
      </c>
    </row>
    <row r="935" spans="1:79">
      <c r="B935" s="234" t="s">
        <v>747</v>
      </c>
      <c r="C935">
        <v>63.45</v>
      </c>
      <c r="D935">
        <v>21.6</v>
      </c>
      <c r="E935">
        <v>5.19</v>
      </c>
      <c r="F935">
        <v>0.92</v>
      </c>
      <c r="G935">
        <v>4.3099999999999996</v>
      </c>
      <c r="I935">
        <v>42.5</v>
      </c>
      <c r="J935">
        <v>400</v>
      </c>
      <c r="K935">
        <v>200</v>
      </c>
      <c r="L935">
        <v>0.5</v>
      </c>
      <c r="U935">
        <v>1260</v>
      </c>
      <c r="AD935">
        <v>3</v>
      </c>
      <c r="AE935">
        <v>540</v>
      </c>
      <c r="AJ935">
        <v>3.84</v>
      </c>
      <c r="AK935">
        <v>47.44</v>
      </c>
      <c r="AL935">
        <v>29.82</v>
      </c>
      <c r="AM935">
        <v>0.7</v>
      </c>
      <c r="AN935">
        <v>4.7300000000000004</v>
      </c>
      <c r="AP935">
        <v>0</v>
      </c>
      <c r="BX935">
        <v>14.62</v>
      </c>
      <c r="CA935">
        <v>37.4</v>
      </c>
    </row>
    <row r="936" spans="1:79">
      <c r="B936" s="234"/>
      <c r="C936">
        <v>63.45</v>
      </c>
      <c r="D936">
        <v>21.6</v>
      </c>
      <c r="E936">
        <v>5.19</v>
      </c>
      <c r="F936">
        <v>0.92</v>
      </c>
      <c r="G936">
        <v>4.3099999999999996</v>
      </c>
      <c r="I936">
        <v>42.5</v>
      </c>
      <c r="J936">
        <v>280</v>
      </c>
      <c r="K936">
        <v>200</v>
      </c>
      <c r="L936">
        <v>0.5</v>
      </c>
      <c r="U936">
        <v>1260</v>
      </c>
      <c r="AD936">
        <v>3</v>
      </c>
      <c r="AE936">
        <v>540</v>
      </c>
      <c r="AJ936">
        <v>3.84</v>
      </c>
      <c r="AK936">
        <v>47.44</v>
      </c>
      <c r="AL936">
        <v>29.82</v>
      </c>
      <c r="AM936">
        <v>0.7</v>
      </c>
      <c r="AN936">
        <v>4.7300000000000004</v>
      </c>
      <c r="AP936">
        <v>120</v>
      </c>
      <c r="BX936">
        <v>7.19</v>
      </c>
      <c r="CA936">
        <v>37.6</v>
      </c>
    </row>
    <row r="937" spans="1:79">
      <c r="B937" s="234"/>
      <c r="C937">
        <v>63.45</v>
      </c>
      <c r="D937">
        <v>21.6</v>
      </c>
      <c r="E937">
        <v>5.19</v>
      </c>
      <c r="F937">
        <v>0.92</v>
      </c>
      <c r="G937">
        <v>4.3099999999999996</v>
      </c>
      <c r="I937">
        <v>42.5</v>
      </c>
      <c r="J937">
        <v>200</v>
      </c>
      <c r="K937">
        <v>200</v>
      </c>
      <c r="L937">
        <v>0.5</v>
      </c>
      <c r="U937">
        <v>1260</v>
      </c>
      <c r="AD937">
        <v>3</v>
      </c>
      <c r="AE937">
        <v>540</v>
      </c>
      <c r="AJ937">
        <v>3.84</v>
      </c>
      <c r="AK937">
        <v>47.44</v>
      </c>
      <c r="AL937">
        <v>29.82</v>
      </c>
      <c r="AM937">
        <v>0.7</v>
      </c>
      <c r="AN937">
        <v>4.7300000000000004</v>
      </c>
      <c r="AP937">
        <v>200</v>
      </c>
      <c r="BX937">
        <v>5.93</v>
      </c>
      <c r="CA937">
        <v>30.3</v>
      </c>
    </row>
    <row r="938" spans="1:79">
      <c r="B938" s="234"/>
      <c r="C938">
        <v>63.45</v>
      </c>
      <c r="D938">
        <v>21.6</v>
      </c>
      <c r="E938">
        <v>5.19</v>
      </c>
      <c r="F938">
        <v>0.92</v>
      </c>
      <c r="G938">
        <v>4.3099999999999996</v>
      </c>
      <c r="I938">
        <v>42.5</v>
      </c>
      <c r="J938">
        <v>120</v>
      </c>
      <c r="K938">
        <v>200</v>
      </c>
      <c r="L938">
        <v>0.5</v>
      </c>
      <c r="N938">
        <v>0.5</v>
      </c>
      <c r="U938">
        <v>1260</v>
      </c>
      <c r="AD938">
        <v>3</v>
      </c>
      <c r="AE938">
        <v>540</v>
      </c>
      <c r="AJ938">
        <v>3.84</v>
      </c>
      <c r="AK938">
        <v>47.44</v>
      </c>
      <c r="AL938">
        <v>29.82</v>
      </c>
      <c r="AM938">
        <v>0.7</v>
      </c>
      <c r="AN938">
        <v>4.7300000000000004</v>
      </c>
      <c r="AP938">
        <v>280</v>
      </c>
      <c r="BX938">
        <v>14.08</v>
      </c>
      <c r="CA938">
        <v>26.5</v>
      </c>
    </row>
    <row r="940" spans="1:79">
      <c r="A940">
        <v>511</v>
      </c>
      <c r="AE940">
        <v>750</v>
      </c>
      <c r="BZ940">
        <v>4306</v>
      </c>
      <c r="CA940">
        <v>83.36</v>
      </c>
    </row>
    <row r="942" spans="1:79">
      <c r="A942">
        <v>512</v>
      </c>
      <c r="B942" t="s">
        <v>748</v>
      </c>
      <c r="C942">
        <v>63.31</v>
      </c>
      <c r="D942">
        <v>20.420000000000002</v>
      </c>
      <c r="E942">
        <v>4.25</v>
      </c>
      <c r="F942">
        <v>2</v>
      </c>
      <c r="G942">
        <v>4.05</v>
      </c>
      <c r="J942">
        <v>395.5</v>
      </c>
      <c r="K942">
        <v>213.6</v>
      </c>
      <c r="L942">
        <v>0.45</v>
      </c>
      <c r="N942">
        <v>0.18</v>
      </c>
      <c r="S942">
        <v>727.8</v>
      </c>
      <c r="AE942">
        <v>965.5</v>
      </c>
      <c r="AJ942">
        <v>4.67</v>
      </c>
      <c r="AK942">
        <v>59.93</v>
      </c>
      <c r="AL942">
        <v>22.22</v>
      </c>
      <c r="AM942">
        <v>0</v>
      </c>
      <c r="AN942">
        <v>5.16</v>
      </c>
      <c r="AQ942">
        <v>79.099999999999994</v>
      </c>
      <c r="BD942">
        <v>54.67</v>
      </c>
      <c r="BE942">
        <v>0.71</v>
      </c>
      <c r="BF942">
        <v>0.32</v>
      </c>
      <c r="BG942">
        <v>0.46</v>
      </c>
      <c r="BH942">
        <v>0.13</v>
      </c>
      <c r="BJ942">
        <v>0</v>
      </c>
      <c r="BX942">
        <v>7.25</v>
      </c>
      <c r="BZ942">
        <v>5665</v>
      </c>
      <c r="CA942">
        <v>11.7</v>
      </c>
    </row>
    <row r="943" spans="1:79">
      <c r="B943" t="s">
        <v>749</v>
      </c>
      <c r="C943">
        <v>63.31</v>
      </c>
      <c r="D943">
        <v>20.420000000000002</v>
      </c>
      <c r="E943">
        <v>4.25</v>
      </c>
      <c r="F943">
        <v>2</v>
      </c>
      <c r="G943">
        <v>4.05</v>
      </c>
      <c r="J943">
        <v>375.6</v>
      </c>
      <c r="K943">
        <v>202.9</v>
      </c>
      <c r="L943">
        <v>0.45</v>
      </c>
      <c r="N943">
        <v>0.22</v>
      </c>
      <c r="S943">
        <v>739.6</v>
      </c>
      <c r="AE943">
        <v>981.1</v>
      </c>
      <c r="AJ943">
        <v>4.67</v>
      </c>
      <c r="AK943">
        <v>59.93</v>
      </c>
      <c r="AL943">
        <v>22.22</v>
      </c>
      <c r="AM943">
        <v>0</v>
      </c>
      <c r="AN943">
        <v>5.16</v>
      </c>
      <c r="AQ943">
        <v>75.3</v>
      </c>
      <c r="BD943" s="77">
        <v>54.67</v>
      </c>
      <c r="BE943" s="77">
        <v>0.71</v>
      </c>
      <c r="BF943" s="77">
        <v>0.32</v>
      </c>
      <c r="BG943" s="77">
        <v>0.46</v>
      </c>
      <c r="BH943" s="77">
        <v>0.13</v>
      </c>
      <c r="BJ943">
        <v>23.7</v>
      </c>
      <c r="BX943">
        <v>7.3</v>
      </c>
      <c r="BZ943">
        <v>4673</v>
      </c>
      <c r="CA943">
        <v>14.4</v>
      </c>
    </row>
    <row r="944" spans="1:79">
      <c r="B944" t="s">
        <v>750</v>
      </c>
      <c r="C944">
        <v>63.31</v>
      </c>
      <c r="D944">
        <v>20.420000000000002</v>
      </c>
      <c r="E944">
        <v>4.25</v>
      </c>
      <c r="F944">
        <v>2</v>
      </c>
      <c r="G944">
        <v>4.05</v>
      </c>
      <c r="J944">
        <v>355.8</v>
      </c>
      <c r="K944">
        <v>192.2</v>
      </c>
      <c r="L944">
        <v>0.45</v>
      </c>
      <c r="N944">
        <v>0.26</v>
      </c>
      <c r="S944">
        <v>751.4</v>
      </c>
      <c r="AE944">
        <v>996.7</v>
      </c>
      <c r="AJ944">
        <v>4.67</v>
      </c>
      <c r="AK944">
        <v>59.93</v>
      </c>
      <c r="AL944">
        <v>22.22</v>
      </c>
      <c r="AM944">
        <v>0</v>
      </c>
      <c r="AN944">
        <v>5.16</v>
      </c>
      <c r="AQ944">
        <v>71.3</v>
      </c>
      <c r="BD944">
        <v>54.67</v>
      </c>
      <c r="BE944">
        <v>0.71</v>
      </c>
      <c r="BF944">
        <v>0.32</v>
      </c>
      <c r="BG944">
        <v>0.46</v>
      </c>
      <c r="BH944">
        <v>0.13</v>
      </c>
      <c r="BJ944">
        <v>47.5</v>
      </c>
      <c r="BX944">
        <v>7.54</v>
      </c>
      <c r="BZ944">
        <v>4421</v>
      </c>
      <c r="CA944">
        <v>20.100000000000001</v>
      </c>
    </row>
    <row r="945" spans="1:79">
      <c r="B945" t="s">
        <v>751</v>
      </c>
      <c r="C945">
        <v>63.31</v>
      </c>
      <c r="D945">
        <v>20.420000000000002</v>
      </c>
      <c r="E945">
        <v>4.25</v>
      </c>
      <c r="F945">
        <v>2</v>
      </c>
      <c r="G945">
        <v>4.05</v>
      </c>
      <c r="J945">
        <v>336</v>
      </c>
      <c r="K945">
        <v>181.5</v>
      </c>
      <c r="L945">
        <v>0.45</v>
      </c>
      <c r="N945">
        <v>0.3</v>
      </c>
      <c r="S945">
        <v>763.1</v>
      </c>
      <c r="AE945">
        <v>1012.3</v>
      </c>
      <c r="AJ945">
        <v>4.67</v>
      </c>
      <c r="AK945">
        <v>59.93</v>
      </c>
      <c r="AL945">
        <v>22.22</v>
      </c>
      <c r="AM945">
        <v>0</v>
      </c>
      <c r="AN945">
        <v>5.16</v>
      </c>
      <c r="AQ945">
        <v>67.400000000000006</v>
      </c>
      <c r="BD945" s="77">
        <v>54.67</v>
      </c>
      <c r="BE945" s="77">
        <v>0.71</v>
      </c>
      <c r="BF945" s="77">
        <v>0.32</v>
      </c>
      <c r="BG945" s="77">
        <v>0.46</v>
      </c>
      <c r="BH945" s="77">
        <v>0.13</v>
      </c>
      <c r="BJ945">
        <v>71.2</v>
      </c>
      <c r="BX945">
        <v>7.99</v>
      </c>
      <c r="BZ945">
        <v>3954</v>
      </c>
      <c r="CA945">
        <v>18.399999999999999</v>
      </c>
    </row>
    <row r="946" spans="1:79">
      <c r="B946" t="s">
        <v>752</v>
      </c>
      <c r="C946">
        <v>63.31</v>
      </c>
      <c r="D946">
        <v>20.420000000000002</v>
      </c>
      <c r="E946">
        <v>4.25</v>
      </c>
      <c r="F946">
        <v>2</v>
      </c>
      <c r="G946">
        <v>4.05</v>
      </c>
      <c r="J946">
        <v>316.3</v>
      </c>
      <c r="K946">
        <v>170.9</v>
      </c>
      <c r="L946">
        <v>0.45</v>
      </c>
      <c r="N946">
        <v>0.33</v>
      </c>
      <c r="S946">
        <v>774.9</v>
      </c>
      <c r="AE946">
        <v>1028</v>
      </c>
      <c r="AJ946">
        <v>4.67</v>
      </c>
      <c r="AK946">
        <v>59.93</v>
      </c>
      <c r="AL946">
        <v>22.22</v>
      </c>
      <c r="AM946">
        <v>0</v>
      </c>
      <c r="AN946">
        <v>5.16</v>
      </c>
      <c r="AQ946">
        <v>63.4</v>
      </c>
      <c r="BD946">
        <v>54.67</v>
      </c>
      <c r="BE946">
        <v>0.71</v>
      </c>
      <c r="BF946">
        <v>0.32</v>
      </c>
      <c r="BG946">
        <v>0.46</v>
      </c>
      <c r="BH946">
        <v>0.13</v>
      </c>
      <c r="BJ946">
        <v>94.9</v>
      </c>
      <c r="BX946">
        <v>8.0399999999999991</v>
      </c>
      <c r="BZ946">
        <v>3547</v>
      </c>
      <c r="CA946">
        <v>19.8</v>
      </c>
    </row>
    <row r="947" spans="1:79">
      <c r="B947" t="s">
        <v>753</v>
      </c>
      <c r="C947">
        <v>63.31</v>
      </c>
      <c r="D947">
        <v>20.420000000000002</v>
      </c>
      <c r="E947">
        <v>4.25</v>
      </c>
      <c r="F947">
        <v>2</v>
      </c>
      <c r="G947">
        <v>4.05</v>
      </c>
      <c r="J947">
        <v>296.5</v>
      </c>
      <c r="K947">
        <v>160.19999999999999</v>
      </c>
      <c r="L947">
        <v>0.45</v>
      </c>
      <c r="N947">
        <v>0.33</v>
      </c>
      <c r="S947">
        <v>786.7</v>
      </c>
      <c r="AE947">
        <v>1043.5999999999999</v>
      </c>
      <c r="AJ947">
        <v>4.67</v>
      </c>
      <c r="AK947">
        <v>59.93</v>
      </c>
      <c r="AL947">
        <v>22.22</v>
      </c>
      <c r="AM947">
        <v>0</v>
      </c>
      <c r="AN947">
        <v>5.16</v>
      </c>
      <c r="AQ947">
        <v>59.4</v>
      </c>
      <c r="BD947" s="77">
        <v>54.67</v>
      </c>
      <c r="BE947" s="77">
        <v>0.71</v>
      </c>
      <c r="BF947" s="77">
        <v>0.32</v>
      </c>
      <c r="BG947" s="77">
        <v>0.46</v>
      </c>
      <c r="BH947" s="77">
        <v>0.13</v>
      </c>
      <c r="BJ947">
        <v>118.7</v>
      </c>
      <c r="BX947">
        <v>7.95</v>
      </c>
      <c r="BZ947">
        <v>3306</v>
      </c>
      <c r="CA947">
        <v>21.4</v>
      </c>
    </row>
    <row r="948" spans="1:79">
      <c r="B948" t="s">
        <v>754</v>
      </c>
      <c r="C948">
        <v>63.31</v>
      </c>
      <c r="D948">
        <v>20.420000000000002</v>
      </c>
      <c r="E948">
        <v>4.25</v>
      </c>
      <c r="F948">
        <v>2</v>
      </c>
      <c r="G948">
        <v>4.05</v>
      </c>
      <c r="J948">
        <v>276.7</v>
      </c>
      <c r="K948">
        <v>149.5</v>
      </c>
      <c r="L948">
        <v>0.45</v>
      </c>
      <c r="N948">
        <v>0.39</v>
      </c>
      <c r="S948">
        <v>798.5</v>
      </c>
      <c r="AE948">
        <v>1059.2</v>
      </c>
      <c r="AJ948" s="77">
        <v>4.67</v>
      </c>
      <c r="AK948" s="77">
        <v>59.93</v>
      </c>
      <c r="AL948" s="77">
        <v>22.22</v>
      </c>
      <c r="AM948" s="77">
        <v>0</v>
      </c>
      <c r="AN948" s="77">
        <v>5.16</v>
      </c>
      <c r="AQ948">
        <v>55.5</v>
      </c>
      <c r="BD948">
        <v>54.67</v>
      </c>
      <c r="BE948">
        <v>0.71</v>
      </c>
      <c r="BF948">
        <v>0.32</v>
      </c>
      <c r="BG948">
        <v>0.46</v>
      </c>
      <c r="BH948">
        <v>0.13</v>
      </c>
      <c r="BJ948">
        <v>142.4</v>
      </c>
      <c r="BX948">
        <v>9.89</v>
      </c>
      <c r="BZ948">
        <v>2911</v>
      </c>
      <c r="CA948">
        <v>19.5</v>
      </c>
    </row>
    <row r="950" spans="1:79">
      <c r="A950">
        <v>517</v>
      </c>
      <c r="B950" t="s">
        <v>755</v>
      </c>
      <c r="C950">
        <v>62.2</v>
      </c>
      <c r="D950">
        <v>21.7</v>
      </c>
      <c r="E950">
        <v>5</v>
      </c>
      <c r="F950">
        <v>1.3</v>
      </c>
      <c r="G950">
        <v>2.8</v>
      </c>
      <c r="I950">
        <v>32.5</v>
      </c>
      <c r="J950">
        <v>400</v>
      </c>
      <c r="K950">
        <v>200</v>
      </c>
      <c r="L950">
        <v>0.5</v>
      </c>
      <c r="N950">
        <v>1</v>
      </c>
      <c r="T950">
        <v>1468</v>
      </c>
      <c r="AE950">
        <v>301</v>
      </c>
      <c r="AJ950">
        <v>20.6</v>
      </c>
      <c r="AK950">
        <v>60.5</v>
      </c>
      <c r="AL950">
        <v>5.45</v>
      </c>
      <c r="AM950">
        <v>3.27</v>
      </c>
      <c r="AN950">
        <v>3.43</v>
      </c>
      <c r="AQ950">
        <v>0</v>
      </c>
      <c r="BK950">
        <v>0.3</v>
      </c>
      <c r="BL950">
        <v>92</v>
      </c>
      <c r="BM950">
        <v>0.7</v>
      </c>
      <c r="BN950">
        <v>0.2</v>
      </c>
      <c r="BO950">
        <v>1.2</v>
      </c>
      <c r="BP950">
        <v>2.2400000000000002</v>
      </c>
      <c r="BQ950">
        <v>0</v>
      </c>
      <c r="BX950">
        <v>11.33</v>
      </c>
      <c r="CA950">
        <v>46.1</v>
      </c>
    </row>
    <row r="951" spans="1:79">
      <c r="B951" t="s">
        <v>756</v>
      </c>
      <c r="C951">
        <v>62.2</v>
      </c>
      <c r="D951">
        <v>21.7</v>
      </c>
      <c r="E951">
        <v>5</v>
      </c>
      <c r="F951">
        <v>1.3</v>
      </c>
      <c r="G951">
        <v>2.8</v>
      </c>
      <c r="I951">
        <v>32.5</v>
      </c>
      <c r="J951">
        <v>300</v>
      </c>
      <c r="K951">
        <v>200</v>
      </c>
      <c r="L951">
        <v>0.4</v>
      </c>
      <c r="N951">
        <v>0.8</v>
      </c>
      <c r="T951">
        <v>1367</v>
      </c>
      <c r="AE951">
        <v>280</v>
      </c>
      <c r="AJ951">
        <v>20.6</v>
      </c>
      <c r="AK951">
        <v>60.5</v>
      </c>
      <c r="AL951">
        <v>5.45</v>
      </c>
      <c r="AM951">
        <v>3.27</v>
      </c>
      <c r="AN951">
        <v>3.43</v>
      </c>
      <c r="AQ951">
        <v>200</v>
      </c>
      <c r="BK951">
        <v>0.3</v>
      </c>
      <c r="BL951">
        <v>92</v>
      </c>
      <c r="BM951">
        <v>0.7</v>
      </c>
      <c r="BN951">
        <v>0.2</v>
      </c>
      <c r="BO951">
        <v>1.2</v>
      </c>
      <c r="BP951">
        <v>2.2400000000000002</v>
      </c>
      <c r="BQ951">
        <v>0</v>
      </c>
      <c r="BX951">
        <v>12.02</v>
      </c>
      <c r="CA951">
        <v>40.4</v>
      </c>
    </row>
    <row r="952" spans="1:79">
      <c r="B952" t="s">
        <v>757</v>
      </c>
      <c r="C952">
        <v>62.2</v>
      </c>
      <c r="D952">
        <v>21.7</v>
      </c>
      <c r="E952">
        <v>5</v>
      </c>
      <c r="F952">
        <v>1.3</v>
      </c>
      <c r="G952">
        <v>2.8</v>
      </c>
      <c r="I952">
        <v>32.5</v>
      </c>
      <c r="J952">
        <v>300</v>
      </c>
      <c r="K952">
        <v>200</v>
      </c>
      <c r="L952">
        <v>0.4</v>
      </c>
      <c r="N952">
        <v>0.8</v>
      </c>
      <c r="T952">
        <v>1327</v>
      </c>
      <c r="AE952">
        <v>272</v>
      </c>
      <c r="AJ952">
        <v>20.6</v>
      </c>
      <c r="AK952">
        <v>60.5</v>
      </c>
      <c r="AL952">
        <v>5.45</v>
      </c>
      <c r="AM952">
        <v>3.27</v>
      </c>
      <c r="AN952">
        <v>3.43</v>
      </c>
      <c r="AQ952">
        <v>200</v>
      </c>
      <c r="BK952">
        <v>0.3</v>
      </c>
      <c r="BL952">
        <v>92</v>
      </c>
      <c r="BM952">
        <v>0.7</v>
      </c>
      <c r="BN952">
        <v>0.2</v>
      </c>
      <c r="BO952">
        <v>1.2</v>
      </c>
      <c r="BP952">
        <v>2.2400000000000002</v>
      </c>
      <c r="BQ952">
        <v>40</v>
      </c>
      <c r="BX952">
        <v>6.1</v>
      </c>
      <c r="CA952">
        <v>47.7</v>
      </c>
    </row>
    <row r="953" spans="1:79">
      <c r="B953" t="s">
        <v>758</v>
      </c>
      <c r="C953">
        <v>62.2</v>
      </c>
      <c r="D953">
        <v>21.7</v>
      </c>
      <c r="E953">
        <v>5</v>
      </c>
      <c r="F953">
        <v>1.3</v>
      </c>
      <c r="G953">
        <v>2.8</v>
      </c>
      <c r="I953">
        <v>32.5</v>
      </c>
      <c r="J953">
        <v>400</v>
      </c>
      <c r="K953">
        <v>200</v>
      </c>
      <c r="L953">
        <v>0.5</v>
      </c>
      <c r="N953">
        <v>1</v>
      </c>
      <c r="T953">
        <v>0</v>
      </c>
      <c r="AE953">
        <v>584</v>
      </c>
      <c r="AJ953">
        <v>20.6</v>
      </c>
      <c r="AK953">
        <v>60.5</v>
      </c>
      <c r="AL953">
        <v>5.45</v>
      </c>
      <c r="AM953">
        <v>3.27</v>
      </c>
      <c r="AN953">
        <v>3.43</v>
      </c>
      <c r="AQ953">
        <v>0</v>
      </c>
      <c r="BK953">
        <v>0.3</v>
      </c>
      <c r="BL953">
        <v>92</v>
      </c>
      <c r="BM953">
        <v>0.7</v>
      </c>
      <c r="BN953">
        <v>0.2</v>
      </c>
      <c r="BO953">
        <v>1.2</v>
      </c>
      <c r="BP953">
        <v>2.2400000000000002</v>
      </c>
      <c r="BQ953">
        <v>0</v>
      </c>
      <c r="BX953">
        <v>20.91</v>
      </c>
      <c r="CA953">
        <v>44.4</v>
      </c>
    </row>
    <row r="954" spans="1:79">
      <c r="B954" t="s">
        <v>759</v>
      </c>
      <c r="C954">
        <v>62.2</v>
      </c>
      <c r="D954">
        <v>21.7</v>
      </c>
      <c r="E954">
        <v>5</v>
      </c>
      <c r="F954">
        <v>1.3</v>
      </c>
      <c r="G954">
        <v>2.8</v>
      </c>
      <c r="I954">
        <v>32.5</v>
      </c>
      <c r="J954">
        <v>300</v>
      </c>
      <c r="K954">
        <v>200</v>
      </c>
      <c r="L954">
        <v>0.4</v>
      </c>
      <c r="N954">
        <v>0.8</v>
      </c>
      <c r="T954">
        <v>0</v>
      </c>
      <c r="AE954">
        <v>543</v>
      </c>
      <c r="AJ954">
        <v>20.6</v>
      </c>
      <c r="AK954">
        <v>60.5</v>
      </c>
      <c r="AL954">
        <v>5.45</v>
      </c>
      <c r="AM954">
        <v>3.27</v>
      </c>
      <c r="AN954">
        <v>3.43</v>
      </c>
      <c r="AQ954">
        <v>200</v>
      </c>
      <c r="BK954">
        <v>0.3</v>
      </c>
      <c r="BL954">
        <v>92</v>
      </c>
      <c r="BM954">
        <v>0.7</v>
      </c>
      <c r="BN954">
        <v>0.2</v>
      </c>
      <c r="BO954">
        <v>1.2</v>
      </c>
      <c r="BP954">
        <v>2.2400000000000002</v>
      </c>
      <c r="BQ954">
        <v>0</v>
      </c>
      <c r="BX954">
        <v>19.52</v>
      </c>
      <c r="CA954">
        <v>39.1</v>
      </c>
    </row>
    <row r="955" spans="1:79">
      <c r="B955" t="s">
        <v>759</v>
      </c>
      <c r="C955">
        <v>62.2</v>
      </c>
      <c r="D955">
        <v>21.7</v>
      </c>
      <c r="E955">
        <v>5</v>
      </c>
      <c r="F955">
        <v>1.3</v>
      </c>
      <c r="G955">
        <v>2.8</v>
      </c>
      <c r="I955">
        <v>32.5</v>
      </c>
      <c r="J955">
        <v>300</v>
      </c>
      <c r="K955">
        <v>200</v>
      </c>
      <c r="L955">
        <v>0.4</v>
      </c>
      <c r="N955">
        <v>0.8</v>
      </c>
      <c r="T955">
        <v>0</v>
      </c>
      <c r="AE955">
        <v>527</v>
      </c>
      <c r="AJ955">
        <v>20.6</v>
      </c>
      <c r="AK955">
        <v>60.5</v>
      </c>
      <c r="AL955">
        <v>5.45</v>
      </c>
      <c r="AM955">
        <v>3.27</v>
      </c>
      <c r="AN955">
        <v>3.43</v>
      </c>
      <c r="AQ955">
        <v>200</v>
      </c>
      <c r="BK955">
        <v>0.3</v>
      </c>
      <c r="BL955">
        <v>92</v>
      </c>
      <c r="BM955">
        <v>0.7</v>
      </c>
      <c r="BN955">
        <v>0.2</v>
      </c>
      <c r="BO955">
        <v>1.2</v>
      </c>
      <c r="BP955">
        <v>2.2400000000000002</v>
      </c>
      <c r="BQ955">
        <v>40</v>
      </c>
      <c r="BX955">
        <v>6.04</v>
      </c>
      <c r="CA955">
        <v>43.7</v>
      </c>
    </row>
    <row r="957" spans="1:79">
      <c r="A957">
        <v>520</v>
      </c>
      <c r="B957" t="s">
        <v>329</v>
      </c>
      <c r="C957">
        <v>63.1</v>
      </c>
      <c r="D957">
        <v>21.3</v>
      </c>
      <c r="E957">
        <v>4.7</v>
      </c>
      <c r="F957">
        <v>2.9</v>
      </c>
      <c r="G957">
        <v>3.1</v>
      </c>
      <c r="H957">
        <v>3410</v>
      </c>
      <c r="J957">
        <v>607</v>
      </c>
      <c r="K957">
        <v>170</v>
      </c>
      <c r="L957">
        <v>0.28000000000000003</v>
      </c>
      <c r="U957">
        <v>910</v>
      </c>
      <c r="AD957">
        <v>2.84</v>
      </c>
      <c r="AE957">
        <v>676</v>
      </c>
      <c r="AJ957">
        <v>4.0999999999999996</v>
      </c>
      <c r="AK957">
        <v>52.8</v>
      </c>
      <c r="AL957">
        <v>22.5</v>
      </c>
      <c r="AM957">
        <v>0.8</v>
      </c>
      <c r="AN957">
        <v>13.4</v>
      </c>
      <c r="AQ957">
        <v>0</v>
      </c>
      <c r="AR957">
        <v>41.3</v>
      </c>
      <c r="AS957">
        <v>34.299999999999997</v>
      </c>
      <c r="AT957">
        <v>12.7</v>
      </c>
      <c r="AU957">
        <v>5.93</v>
      </c>
      <c r="AV957">
        <v>0.5</v>
      </c>
      <c r="AW957">
        <v>0</v>
      </c>
      <c r="BX957">
        <v>10.039999999999999</v>
      </c>
      <c r="CA957">
        <v>78.2</v>
      </c>
    </row>
    <row r="958" spans="1:79">
      <c r="B958" t="s">
        <v>111</v>
      </c>
      <c r="C958">
        <v>63.1</v>
      </c>
      <c r="D958">
        <v>21.3</v>
      </c>
      <c r="E958">
        <v>4.7</v>
      </c>
      <c r="F958">
        <v>2.9</v>
      </c>
      <c r="G958">
        <v>3.1</v>
      </c>
      <c r="H958">
        <v>3410</v>
      </c>
      <c r="J958">
        <v>546</v>
      </c>
      <c r="K958">
        <v>170</v>
      </c>
      <c r="L958">
        <v>0.28000000000000003</v>
      </c>
      <c r="U958">
        <v>898</v>
      </c>
      <c r="AD958">
        <v>2.84</v>
      </c>
      <c r="AE958">
        <v>667</v>
      </c>
      <c r="AJ958">
        <v>4.0999999999999996</v>
      </c>
      <c r="AK958">
        <v>52.8</v>
      </c>
      <c r="AL958">
        <v>22.5</v>
      </c>
      <c r="AM958">
        <v>0.8</v>
      </c>
      <c r="AN958">
        <v>13.4</v>
      </c>
      <c r="AQ958">
        <v>61</v>
      </c>
      <c r="AR958">
        <v>41.3</v>
      </c>
      <c r="AS958">
        <v>34.299999999999997</v>
      </c>
      <c r="AT958">
        <v>12.7</v>
      </c>
      <c r="AU958">
        <v>5.93</v>
      </c>
      <c r="AV958">
        <v>0.5</v>
      </c>
      <c r="AW958">
        <v>0</v>
      </c>
      <c r="BX958">
        <v>9.3000000000000007</v>
      </c>
      <c r="CA958">
        <v>65.099999999999994</v>
      </c>
    </row>
    <row r="959" spans="1:79">
      <c r="A959" s="5" t="s">
        <v>308</v>
      </c>
      <c r="B959" t="s">
        <v>104</v>
      </c>
      <c r="C959">
        <v>63.1</v>
      </c>
      <c r="D959">
        <v>21.3</v>
      </c>
      <c r="E959">
        <v>4.7</v>
      </c>
      <c r="F959">
        <v>2.9</v>
      </c>
      <c r="G959">
        <v>3.1</v>
      </c>
      <c r="H959">
        <v>3410</v>
      </c>
      <c r="J959">
        <v>486</v>
      </c>
      <c r="K959">
        <v>170</v>
      </c>
      <c r="L959">
        <v>0.28000000000000003</v>
      </c>
      <c r="U959">
        <v>885</v>
      </c>
      <c r="AD959">
        <v>2.84</v>
      </c>
      <c r="AE959">
        <v>658</v>
      </c>
      <c r="AJ959">
        <v>4.0999999999999996</v>
      </c>
      <c r="AK959">
        <v>52.8</v>
      </c>
      <c r="AL959">
        <v>22.5</v>
      </c>
      <c r="AM959">
        <v>0.8</v>
      </c>
      <c r="AN959">
        <v>13.4</v>
      </c>
      <c r="AQ959">
        <v>121</v>
      </c>
      <c r="AR959">
        <v>41.3</v>
      </c>
      <c r="AS959">
        <v>34.299999999999997</v>
      </c>
      <c r="AT959">
        <v>12.7</v>
      </c>
      <c r="AU959">
        <v>5.93</v>
      </c>
      <c r="AV959">
        <v>0.5</v>
      </c>
      <c r="AW959">
        <v>0</v>
      </c>
      <c r="BX959">
        <v>23.65</v>
      </c>
      <c r="CA959">
        <v>50.5</v>
      </c>
    </row>
    <row r="960" spans="1:79">
      <c r="B960" t="s">
        <v>760</v>
      </c>
      <c r="C960">
        <v>63.1</v>
      </c>
      <c r="D960">
        <v>21.3</v>
      </c>
      <c r="E960">
        <v>4.7</v>
      </c>
      <c r="F960">
        <v>2.9</v>
      </c>
      <c r="G960">
        <v>3.1</v>
      </c>
      <c r="H960">
        <v>3410</v>
      </c>
      <c r="J960">
        <v>425</v>
      </c>
      <c r="K960">
        <v>170</v>
      </c>
      <c r="L960">
        <v>0.28000000000000003</v>
      </c>
      <c r="U960">
        <v>900</v>
      </c>
      <c r="AD960">
        <v>2.84</v>
      </c>
      <c r="AE960">
        <v>668</v>
      </c>
      <c r="AJ960">
        <v>4.0999999999999996</v>
      </c>
      <c r="AK960">
        <v>52.8</v>
      </c>
      <c r="AL960">
        <v>22.5</v>
      </c>
      <c r="AM960">
        <v>0.8</v>
      </c>
      <c r="AN960">
        <v>13.4</v>
      </c>
      <c r="AQ960">
        <v>0</v>
      </c>
      <c r="AR960">
        <v>41.3</v>
      </c>
      <c r="AS960">
        <v>34.299999999999997</v>
      </c>
      <c r="AT960">
        <v>12.7</v>
      </c>
      <c r="AU960">
        <v>5.93</v>
      </c>
      <c r="AV960">
        <v>0.5</v>
      </c>
      <c r="AW960">
        <v>182</v>
      </c>
      <c r="BX960">
        <v>7.95</v>
      </c>
      <c r="CA960">
        <v>86.6</v>
      </c>
    </row>
    <row r="961" spans="1:79">
      <c r="B961" t="s">
        <v>761</v>
      </c>
      <c r="C961">
        <v>63.1</v>
      </c>
      <c r="D961">
        <v>21.3</v>
      </c>
      <c r="E961">
        <v>4.7</v>
      </c>
      <c r="F961">
        <v>2.9</v>
      </c>
      <c r="G961">
        <v>3.1</v>
      </c>
      <c r="H961">
        <v>3410</v>
      </c>
      <c r="J961">
        <v>304</v>
      </c>
      <c r="K961">
        <v>170</v>
      </c>
      <c r="L961">
        <v>0.28000000000000003</v>
      </c>
      <c r="U961">
        <v>892</v>
      </c>
      <c r="AD961">
        <v>2.84</v>
      </c>
      <c r="AE961">
        <v>663</v>
      </c>
      <c r="AJ961">
        <v>4.0999999999999996</v>
      </c>
      <c r="AK961">
        <v>52.8</v>
      </c>
      <c r="AL961">
        <v>22.5</v>
      </c>
      <c r="AM961">
        <v>0.8</v>
      </c>
      <c r="AN961">
        <v>13.4</v>
      </c>
      <c r="AQ961">
        <v>0</v>
      </c>
      <c r="AR961">
        <v>41.3</v>
      </c>
      <c r="AS961">
        <v>34.299999999999997</v>
      </c>
      <c r="AT961">
        <v>12.7</v>
      </c>
      <c r="AU961">
        <v>5.93</v>
      </c>
      <c r="AV961">
        <v>0.5</v>
      </c>
      <c r="AW961">
        <v>304</v>
      </c>
      <c r="BX961">
        <v>5.12</v>
      </c>
      <c r="CA961">
        <v>87.4</v>
      </c>
    </row>
    <row r="962" spans="1:79">
      <c r="B962" t="s">
        <v>762</v>
      </c>
      <c r="C962">
        <v>63.1</v>
      </c>
      <c r="D962">
        <v>21.3</v>
      </c>
      <c r="E962">
        <v>4.7</v>
      </c>
      <c r="F962">
        <v>2.9</v>
      </c>
      <c r="G962">
        <v>3.1</v>
      </c>
      <c r="H962">
        <v>3410</v>
      </c>
      <c r="J962">
        <v>304</v>
      </c>
      <c r="K962">
        <v>170</v>
      </c>
      <c r="L962">
        <v>0.28000000000000003</v>
      </c>
      <c r="U962">
        <v>879</v>
      </c>
      <c r="AD962">
        <v>2.84</v>
      </c>
      <c r="AE962">
        <v>653</v>
      </c>
      <c r="AJ962">
        <v>4.0999999999999996</v>
      </c>
      <c r="AK962">
        <v>52.8</v>
      </c>
      <c r="AL962">
        <v>22.5</v>
      </c>
      <c r="AM962">
        <v>0.8</v>
      </c>
      <c r="AN962">
        <v>13.4</v>
      </c>
      <c r="AQ962">
        <v>91</v>
      </c>
      <c r="AR962">
        <v>41.3</v>
      </c>
      <c r="AS962">
        <v>34.299999999999997</v>
      </c>
      <c r="AT962">
        <v>12.7</v>
      </c>
      <c r="AU962">
        <v>5.93</v>
      </c>
      <c r="AV962">
        <v>0.5</v>
      </c>
      <c r="AW962">
        <v>213</v>
      </c>
      <c r="BX962">
        <v>3.98</v>
      </c>
      <c r="CA962">
        <v>72.099999999999994</v>
      </c>
    </row>
    <row r="964" spans="1:79">
      <c r="A964">
        <v>522</v>
      </c>
      <c r="B964" t="s">
        <v>763</v>
      </c>
      <c r="C964" s="77">
        <v>62.48</v>
      </c>
      <c r="D964" s="77">
        <v>21.18</v>
      </c>
      <c r="E964" s="77">
        <v>4.7300000000000004</v>
      </c>
      <c r="F964" s="77">
        <v>2.5299999999999998</v>
      </c>
      <c r="G964" s="77">
        <v>3.41</v>
      </c>
      <c r="H964" s="77"/>
      <c r="I964">
        <v>42.5</v>
      </c>
      <c r="J964">
        <v>400</v>
      </c>
      <c r="K964">
        <v>140</v>
      </c>
      <c r="L964">
        <v>0.35</v>
      </c>
      <c r="U964">
        <v>956</v>
      </c>
      <c r="AE964">
        <v>667</v>
      </c>
      <c r="AJ964">
        <v>10.19</v>
      </c>
      <c r="AK964">
        <v>59.21</v>
      </c>
      <c r="AL964">
        <v>12.95</v>
      </c>
      <c r="AM964">
        <v>1.03</v>
      </c>
      <c r="AN964">
        <v>9.64</v>
      </c>
      <c r="AQ964">
        <v>0</v>
      </c>
      <c r="BK964">
        <v>0</v>
      </c>
      <c r="BL964">
        <v>92.3</v>
      </c>
      <c r="BM964">
        <v>0</v>
      </c>
      <c r="BN964">
        <v>0</v>
      </c>
      <c r="BO964">
        <v>0</v>
      </c>
      <c r="BQ964">
        <v>0</v>
      </c>
      <c r="BZ964">
        <v>3484</v>
      </c>
      <c r="CA964">
        <v>70.900000000000006</v>
      </c>
    </row>
    <row r="965" spans="1:79">
      <c r="B965" t="s">
        <v>764</v>
      </c>
      <c r="C965">
        <v>62.48</v>
      </c>
      <c r="D965">
        <v>21.18</v>
      </c>
      <c r="E965">
        <v>4.7300000000000004</v>
      </c>
      <c r="F965">
        <v>2.5299999999999998</v>
      </c>
      <c r="G965">
        <v>3.41</v>
      </c>
      <c r="I965">
        <v>42.5</v>
      </c>
      <c r="J965">
        <v>368</v>
      </c>
      <c r="K965">
        <v>140</v>
      </c>
      <c r="L965">
        <v>0.35</v>
      </c>
      <c r="U965">
        <v>956</v>
      </c>
      <c r="AE965">
        <v>667</v>
      </c>
      <c r="AJ965" s="77">
        <v>10.19</v>
      </c>
      <c r="AK965" s="77">
        <v>59.21</v>
      </c>
      <c r="AL965" s="77">
        <v>12.95</v>
      </c>
      <c r="AM965" s="77">
        <v>1.03</v>
      </c>
      <c r="AN965" s="77">
        <v>9.64</v>
      </c>
      <c r="AQ965" s="77">
        <v>32</v>
      </c>
      <c r="AR965" s="77"/>
      <c r="AS965" s="77"/>
      <c r="AT965" s="77"/>
      <c r="AU965" s="77"/>
      <c r="AV965" s="77"/>
      <c r="AW965" s="77"/>
      <c r="BK965" s="77">
        <v>0</v>
      </c>
      <c r="BL965" s="77">
        <v>92.3</v>
      </c>
      <c r="BM965" s="77">
        <v>0</v>
      </c>
      <c r="BN965" s="77">
        <v>0</v>
      </c>
      <c r="BO965" s="77">
        <v>0</v>
      </c>
      <c r="BQ965">
        <v>0</v>
      </c>
      <c r="BZ965">
        <v>3361</v>
      </c>
      <c r="CA965">
        <v>75</v>
      </c>
    </row>
    <row r="966" spans="1:79">
      <c r="B966" t="s">
        <v>765</v>
      </c>
      <c r="C966" s="77">
        <v>62.48</v>
      </c>
      <c r="D966" s="77">
        <v>21.18</v>
      </c>
      <c r="E966" s="77">
        <v>4.7300000000000004</v>
      </c>
      <c r="F966" s="77">
        <v>2.5299999999999998</v>
      </c>
      <c r="G966" s="77">
        <v>3.41</v>
      </c>
      <c r="H966" s="77"/>
      <c r="I966">
        <v>42.5</v>
      </c>
      <c r="J966">
        <v>340</v>
      </c>
      <c r="K966">
        <v>140</v>
      </c>
      <c r="L966">
        <v>0.35</v>
      </c>
      <c r="U966">
        <v>956</v>
      </c>
      <c r="AE966">
        <v>667</v>
      </c>
      <c r="AJ966">
        <v>10.19</v>
      </c>
      <c r="AK966">
        <v>59.21</v>
      </c>
      <c r="AL966">
        <v>12.95</v>
      </c>
      <c r="AM966">
        <v>1.03</v>
      </c>
      <c r="AN966">
        <v>9.64</v>
      </c>
      <c r="AQ966">
        <v>60</v>
      </c>
      <c r="BK966">
        <v>0</v>
      </c>
      <c r="BL966">
        <v>92.3</v>
      </c>
      <c r="BM966">
        <v>0</v>
      </c>
      <c r="BN966">
        <v>0</v>
      </c>
      <c r="BO966">
        <v>0</v>
      </c>
      <c r="BQ966">
        <v>0</v>
      </c>
      <c r="BZ966">
        <v>2795</v>
      </c>
      <c r="CA966">
        <v>78.099999999999994</v>
      </c>
    </row>
    <row r="967" spans="1:79">
      <c r="B967" t="s">
        <v>766</v>
      </c>
      <c r="C967">
        <v>62.48</v>
      </c>
      <c r="D967">
        <v>21.18</v>
      </c>
      <c r="E967">
        <v>4.7300000000000004</v>
      </c>
      <c r="F967">
        <v>2.5299999999999998</v>
      </c>
      <c r="G967">
        <v>3.41</v>
      </c>
      <c r="I967">
        <v>42.5</v>
      </c>
      <c r="J967">
        <v>368</v>
      </c>
      <c r="K967">
        <v>140</v>
      </c>
      <c r="L967">
        <v>0.35</v>
      </c>
      <c r="U967">
        <v>956</v>
      </c>
      <c r="AE967">
        <v>667</v>
      </c>
      <c r="AJ967" s="77">
        <v>10.19</v>
      </c>
      <c r="AK967" s="77">
        <v>59.21</v>
      </c>
      <c r="AL967" s="77">
        <v>12.95</v>
      </c>
      <c r="AM967" s="77">
        <v>1.03</v>
      </c>
      <c r="AN967" s="77">
        <v>9.64</v>
      </c>
      <c r="AQ967" s="77">
        <v>0</v>
      </c>
      <c r="AR967" s="77"/>
      <c r="AS967" s="77"/>
      <c r="AT967" s="77"/>
      <c r="AU967" s="77"/>
      <c r="AV967" s="77"/>
      <c r="AW967" s="77"/>
      <c r="BK967" s="77">
        <v>0</v>
      </c>
      <c r="BL967" s="77">
        <v>92.3</v>
      </c>
      <c r="BM967" s="77">
        <v>0</v>
      </c>
      <c r="BN967" s="77">
        <v>0</v>
      </c>
      <c r="BO967" s="77">
        <v>0</v>
      </c>
      <c r="BQ967">
        <v>32</v>
      </c>
      <c r="BZ967">
        <v>1861</v>
      </c>
      <c r="CA967">
        <v>76.7</v>
      </c>
    </row>
    <row r="968" spans="1:79">
      <c r="B968" t="s">
        <v>767</v>
      </c>
      <c r="C968" s="77">
        <v>62.48</v>
      </c>
      <c r="D968" s="77">
        <v>21.18</v>
      </c>
      <c r="E968" s="77">
        <v>4.7300000000000004</v>
      </c>
      <c r="F968" s="77">
        <v>2.5299999999999998</v>
      </c>
      <c r="G968" s="77">
        <v>3.41</v>
      </c>
      <c r="H968" s="77"/>
      <c r="I968">
        <v>42.5</v>
      </c>
      <c r="J968">
        <v>340</v>
      </c>
      <c r="K968">
        <v>140</v>
      </c>
      <c r="L968">
        <v>0.35</v>
      </c>
      <c r="U968">
        <v>956</v>
      </c>
      <c r="AE968">
        <v>667</v>
      </c>
      <c r="AJ968">
        <v>10.19</v>
      </c>
      <c r="AK968">
        <v>59.21</v>
      </c>
      <c r="AL968">
        <v>12.95</v>
      </c>
      <c r="AM968">
        <v>1.03</v>
      </c>
      <c r="AN968">
        <v>9.64</v>
      </c>
      <c r="AQ968">
        <v>0</v>
      </c>
      <c r="BK968">
        <v>0</v>
      </c>
      <c r="BL968">
        <v>92.3</v>
      </c>
      <c r="BM968">
        <v>0</v>
      </c>
      <c r="BN968">
        <v>0</v>
      </c>
      <c r="BO968">
        <v>0</v>
      </c>
      <c r="BQ968">
        <v>60</v>
      </c>
      <c r="BZ968">
        <v>1172</v>
      </c>
      <c r="CA968">
        <v>79</v>
      </c>
    </row>
    <row r="969" spans="1:79">
      <c r="B969" t="s">
        <v>768</v>
      </c>
      <c r="C969">
        <v>62.48</v>
      </c>
      <c r="D969">
        <v>21.18</v>
      </c>
      <c r="E969">
        <v>4.7300000000000004</v>
      </c>
      <c r="F969">
        <v>2.5299999999999998</v>
      </c>
      <c r="G969">
        <v>3.41</v>
      </c>
      <c r="I969">
        <v>42.5</v>
      </c>
      <c r="J969">
        <v>400</v>
      </c>
      <c r="K969">
        <v>100</v>
      </c>
      <c r="L969">
        <v>0.25</v>
      </c>
      <c r="U969">
        <v>956</v>
      </c>
      <c r="AE969">
        <v>667</v>
      </c>
      <c r="AJ969" s="77">
        <v>10.19</v>
      </c>
      <c r="AK969" s="77">
        <v>59.21</v>
      </c>
      <c r="AL969" s="77">
        <v>12.95</v>
      </c>
      <c r="AM969" s="77">
        <v>1.03</v>
      </c>
      <c r="AN969" s="77">
        <v>9.64</v>
      </c>
      <c r="AQ969" s="77">
        <v>0</v>
      </c>
      <c r="AR969" s="77"/>
      <c r="AS969" s="77"/>
      <c r="AT969" s="77"/>
      <c r="AU969" s="77"/>
      <c r="AV969" s="77"/>
      <c r="AW969" s="77"/>
      <c r="BK969" s="77">
        <v>0</v>
      </c>
      <c r="BL969" s="77">
        <v>92.3</v>
      </c>
      <c r="BM969" s="77">
        <v>0</v>
      </c>
      <c r="BN969" s="77">
        <v>0</v>
      </c>
      <c r="BO969" s="77">
        <v>0</v>
      </c>
      <c r="BQ969">
        <v>0</v>
      </c>
      <c r="BZ969">
        <v>2607</v>
      </c>
      <c r="CA969">
        <v>92.4</v>
      </c>
    </row>
    <row r="970" spans="1:79">
      <c r="B970" t="s">
        <v>769</v>
      </c>
      <c r="C970" s="77">
        <v>62.48</v>
      </c>
      <c r="D970" s="77">
        <v>21.18</v>
      </c>
      <c r="E970" s="77">
        <v>4.7300000000000004</v>
      </c>
      <c r="F970" s="77">
        <v>2.5299999999999998</v>
      </c>
      <c r="G970" s="77">
        <v>3.41</v>
      </c>
      <c r="H970" s="77"/>
      <c r="I970">
        <v>42.5</v>
      </c>
      <c r="J970">
        <v>368</v>
      </c>
      <c r="K970">
        <v>100</v>
      </c>
      <c r="L970">
        <v>0.25</v>
      </c>
      <c r="U970">
        <v>956</v>
      </c>
      <c r="AE970">
        <v>667</v>
      </c>
      <c r="AJ970">
        <v>10.19</v>
      </c>
      <c r="AK970">
        <v>59.21</v>
      </c>
      <c r="AL970">
        <v>12.95</v>
      </c>
      <c r="AM970">
        <v>1.03</v>
      </c>
      <c r="AN970">
        <v>9.64</v>
      </c>
      <c r="AQ970">
        <v>32</v>
      </c>
      <c r="BK970">
        <v>0</v>
      </c>
      <c r="BL970">
        <v>92.3</v>
      </c>
      <c r="BM970">
        <v>0</v>
      </c>
      <c r="BN970">
        <v>0</v>
      </c>
      <c r="BO970">
        <v>0</v>
      </c>
      <c r="BQ970">
        <v>0</v>
      </c>
      <c r="BZ970">
        <v>2246</v>
      </c>
      <c r="CA970">
        <v>96.7</v>
      </c>
    </row>
    <row r="971" spans="1:79">
      <c r="B971" t="s">
        <v>770</v>
      </c>
      <c r="C971">
        <v>62.48</v>
      </c>
      <c r="D971">
        <v>21.18</v>
      </c>
      <c r="E971">
        <v>4.7300000000000004</v>
      </c>
      <c r="F971">
        <v>2.5299999999999998</v>
      </c>
      <c r="G971">
        <v>3.41</v>
      </c>
      <c r="I971">
        <v>42.5</v>
      </c>
      <c r="J971">
        <v>340</v>
      </c>
      <c r="K971">
        <v>100</v>
      </c>
      <c r="L971">
        <v>0.25</v>
      </c>
      <c r="U971">
        <v>956</v>
      </c>
      <c r="AE971">
        <v>667</v>
      </c>
      <c r="AJ971" s="77">
        <v>10.19</v>
      </c>
      <c r="AK971" s="77">
        <v>59.21</v>
      </c>
      <c r="AL971" s="77">
        <v>12.95</v>
      </c>
      <c r="AM971" s="77">
        <v>1.03</v>
      </c>
      <c r="AN971" s="77">
        <v>9.64</v>
      </c>
      <c r="AQ971" s="77">
        <v>60</v>
      </c>
      <c r="AR971" s="77"/>
      <c r="AS971" s="77"/>
      <c r="AT971" s="77"/>
      <c r="AU971" s="77"/>
      <c r="AV971" s="77"/>
      <c r="AW971" s="77"/>
      <c r="BK971" s="77">
        <v>0</v>
      </c>
      <c r="BL971" s="77">
        <v>92.3</v>
      </c>
      <c r="BM971" s="77">
        <v>0</v>
      </c>
      <c r="BN971" s="77">
        <v>0</v>
      </c>
      <c r="BO971" s="77">
        <v>0</v>
      </c>
      <c r="BQ971">
        <v>0</v>
      </c>
      <c r="BZ971">
        <v>1934</v>
      </c>
      <c r="CA971">
        <v>100.2</v>
      </c>
    </row>
    <row r="972" spans="1:79">
      <c r="B972" t="s">
        <v>771</v>
      </c>
      <c r="C972" s="77">
        <v>62.48</v>
      </c>
      <c r="D972" s="77">
        <v>21.18</v>
      </c>
      <c r="E972" s="77">
        <v>4.7300000000000004</v>
      </c>
      <c r="F972" s="77">
        <v>2.5299999999999998</v>
      </c>
      <c r="G972" s="77">
        <v>3.41</v>
      </c>
      <c r="H972" s="77"/>
      <c r="I972">
        <v>42.5</v>
      </c>
      <c r="J972">
        <v>368</v>
      </c>
      <c r="K972">
        <v>100</v>
      </c>
      <c r="L972">
        <v>0.25</v>
      </c>
      <c r="U972">
        <v>956</v>
      </c>
      <c r="AE972">
        <v>667</v>
      </c>
      <c r="AJ972">
        <v>10.19</v>
      </c>
      <c r="AK972">
        <v>59.21</v>
      </c>
      <c r="AL972">
        <v>12.95</v>
      </c>
      <c r="AM972">
        <v>1.03</v>
      </c>
      <c r="AN972">
        <v>9.64</v>
      </c>
      <c r="AQ972">
        <v>0</v>
      </c>
      <c r="BK972">
        <v>0</v>
      </c>
      <c r="BL972">
        <v>92.3</v>
      </c>
      <c r="BM972">
        <v>0</v>
      </c>
      <c r="BN972">
        <v>0</v>
      </c>
      <c r="BO972">
        <v>0</v>
      </c>
      <c r="BQ972">
        <v>32</v>
      </c>
      <c r="BZ972">
        <v>1164</v>
      </c>
      <c r="CA972">
        <v>100</v>
      </c>
    </row>
    <row r="973" spans="1:79">
      <c r="B973" t="s">
        <v>772</v>
      </c>
      <c r="C973">
        <v>62.48</v>
      </c>
      <c r="D973">
        <v>21.18</v>
      </c>
      <c r="E973">
        <v>4.7300000000000004</v>
      </c>
      <c r="F973">
        <v>2.5299999999999998</v>
      </c>
      <c r="G973">
        <v>3.41</v>
      </c>
      <c r="I973">
        <v>42.5</v>
      </c>
      <c r="J973">
        <v>340</v>
      </c>
      <c r="K973">
        <v>100</v>
      </c>
      <c r="L973">
        <v>0.25</v>
      </c>
      <c r="U973">
        <v>956</v>
      </c>
      <c r="AE973">
        <v>667</v>
      </c>
      <c r="AJ973" s="77">
        <v>10.19</v>
      </c>
      <c r="AK973" s="77">
        <v>59.21</v>
      </c>
      <c r="AL973" s="77">
        <v>12.95</v>
      </c>
      <c r="AM973" s="77">
        <v>1.03</v>
      </c>
      <c r="AN973" s="77">
        <v>9.64</v>
      </c>
      <c r="AQ973" s="77">
        <v>0</v>
      </c>
      <c r="AR973" s="77"/>
      <c r="AS973" s="77"/>
      <c r="AT973" s="77"/>
      <c r="AU973" s="77"/>
      <c r="AV973" s="77"/>
      <c r="AW973" s="77"/>
      <c r="BK973" s="77">
        <v>0</v>
      </c>
      <c r="BL973" s="77">
        <v>92.3</v>
      </c>
      <c r="BM973" s="77">
        <v>0</v>
      </c>
      <c r="BN973" s="77">
        <v>0</v>
      </c>
      <c r="BO973" s="77">
        <v>0</v>
      </c>
      <c r="BQ973">
        <v>60</v>
      </c>
      <c r="BZ973">
        <v>754</v>
      </c>
      <c r="CA973">
        <v>94.1</v>
      </c>
    </row>
    <row r="976" spans="1:79">
      <c r="A976">
        <v>527</v>
      </c>
      <c r="B976" t="s">
        <v>773</v>
      </c>
      <c r="C976">
        <v>61.3</v>
      </c>
      <c r="D976">
        <v>22.55</v>
      </c>
      <c r="E976">
        <v>9.35</v>
      </c>
      <c r="F976">
        <v>1.35</v>
      </c>
      <c r="G976">
        <v>3.1</v>
      </c>
      <c r="I976">
        <v>42.5</v>
      </c>
      <c r="J976">
        <v>529</v>
      </c>
      <c r="K976">
        <v>185</v>
      </c>
      <c r="L976">
        <v>0.35</v>
      </c>
      <c r="N976">
        <v>0.5</v>
      </c>
      <c r="Y976">
        <v>1180</v>
      </c>
      <c r="AE976">
        <v>505</v>
      </c>
      <c r="AJ976">
        <v>2.99</v>
      </c>
      <c r="AK976">
        <v>53.93</v>
      </c>
      <c r="AL976">
        <v>31.31</v>
      </c>
      <c r="AM976">
        <v>0.57999999999999996</v>
      </c>
      <c r="AN976">
        <v>3.56</v>
      </c>
      <c r="AP976">
        <v>0</v>
      </c>
      <c r="AR976">
        <v>27.4</v>
      </c>
      <c r="AS976">
        <v>33.6</v>
      </c>
      <c r="AT976">
        <v>20.3</v>
      </c>
      <c r="AU976">
        <v>13.5</v>
      </c>
      <c r="AV976">
        <v>1</v>
      </c>
      <c r="AW976">
        <v>0</v>
      </c>
      <c r="BX976" s="5">
        <v>9</v>
      </c>
    </row>
    <row r="977" spans="1:79">
      <c r="B977" t="s">
        <v>774</v>
      </c>
      <c r="C977">
        <v>61.3</v>
      </c>
      <c r="D977">
        <v>22.55</v>
      </c>
      <c r="E977">
        <v>9.35</v>
      </c>
      <c r="F977">
        <v>1.35</v>
      </c>
      <c r="G977">
        <v>3.1</v>
      </c>
      <c r="I977">
        <v>42.5</v>
      </c>
      <c r="J977">
        <v>411</v>
      </c>
      <c r="K977">
        <v>185</v>
      </c>
      <c r="L977">
        <v>0.45</v>
      </c>
      <c r="N977">
        <v>0.25</v>
      </c>
      <c r="Y977">
        <v>1262</v>
      </c>
      <c r="AE977">
        <v>541</v>
      </c>
      <c r="AJ977">
        <v>2.99</v>
      </c>
      <c r="AK977">
        <v>53.93</v>
      </c>
      <c r="AL977">
        <v>31.31</v>
      </c>
      <c r="AM977">
        <v>0.57999999999999996</v>
      </c>
      <c r="AN977">
        <v>3.56</v>
      </c>
      <c r="AP977">
        <v>0</v>
      </c>
      <c r="AR977">
        <v>27.4</v>
      </c>
      <c r="AS977">
        <v>33.6</v>
      </c>
      <c r="AT977">
        <v>20.3</v>
      </c>
      <c r="AU977">
        <v>13.5</v>
      </c>
      <c r="AV977">
        <v>1</v>
      </c>
      <c r="AW977">
        <v>0</v>
      </c>
      <c r="BX977" s="5">
        <v>20</v>
      </c>
    </row>
    <row r="978" spans="1:79">
      <c r="A978" t="s">
        <v>775</v>
      </c>
      <c r="B978" t="s">
        <v>776</v>
      </c>
      <c r="C978">
        <v>61.3</v>
      </c>
      <c r="D978">
        <v>22.55</v>
      </c>
      <c r="E978">
        <v>9.35</v>
      </c>
      <c r="F978">
        <v>1.35</v>
      </c>
      <c r="G978">
        <v>3.1</v>
      </c>
      <c r="I978">
        <v>42.5</v>
      </c>
      <c r="J978">
        <v>336</v>
      </c>
      <c r="K978">
        <v>185</v>
      </c>
      <c r="L978">
        <v>0.55000000000000004</v>
      </c>
      <c r="N978">
        <v>0.25</v>
      </c>
      <c r="Y978">
        <v>1221</v>
      </c>
      <c r="AE978">
        <v>657</v>
      </c>
      <c r="AJ978">
        <v>2.99</v>
      </c>
      <c r="AK978">
        <v>53.93</v>
      </c>
      <c r="AL978">
        <v>31.31</v>
      </c>
      <c r="AM978">
        <v>0.57999999999999996</v>
      </c>
      <c r="AN978">
        <v>3.56</v>
      </c>
      <c r="AP978">
        <v>0</v>
      </c>
      <c r="AR978">
        <v>27.4</v>
      </c>
      <c r="AS978">
        <v>33.6</v>
      </c>
      <c r="AT978">
        <v>20.3</v>
      </c>
      <c r="AU978">
        <v>13.5</v>
      </c>
      <c r="AV978">
        <v>1</v>
      </c>
      <c r="AW978">
        <v>0</v>
      </c>
      <c r="BX978" s="5">
        <v>30</v>
      </c>
    </row>
    <row r="979" spans="1:79">
      <c r="B979" t="s">
        <v>777</v>
      </c>
      <c r="C979">
        <v>61.3</v>
      </c>
      <c r="D979">
        <v>22.55</v>
      </c>
      <c r="E979">
        <v>9.35</v>
      </c>
      <c r="F979">
        <v>1.35</v>
      </c>
      <c r="G979">
        <v>3.1</v>
      </c>
      <c r="I979">
        <v>42.5</v>
      </c>
      <c r="J979">
        <v>218.4</v>
      </c>
      <c r="K979">
        <v>185</v>
      </c>
      <c r="L979">
        <v>0.55000000000000004</v>
      </c>
      <c r="N979">
        <v>0.25</v>
      </c>
      <c r="Y979">
        <v>1221</v>
      </c>
      <c r="AE979">
        <v>657</v>
      </c>
      <c r="AJ979">
        <v>2.99</v>
      </c>
      <c r="AK979">
        <v>53.93</v>
      </c>
      <c r="AL979">
        <v>31.31</v>
      </c>
      <c r="AM979">
        <v>0.57999999999999996</v>
      </c>
      <c r="AN979">
        <v>3.56</v>
      </c>
      <c r="AP979">
        <v>117.6</v>
      </c>
      <c r="AR979">
        <v>27.4</v>
      </c>
      <c r="AS979">
        <v>33.6</v>
      </c>
      <c r="AT979">
        <v>20.3</v>
      </c>
      <c r="AU979">
        <v>13.5</v>
      </c>
      <c r="AV979">
        <v>1</v>
      </c>
      <c r="AW979">
        <v>0</v>
      </c>
      <c r="BX979" s="5">
        <v>13</v>
      </c>
    </row>
    <row r="980" spans="1:79">
      <c r="B980" t="s">
        <v>778</v>
      </c>
      <c r="C980">
        <v>61.3</v>
      </c>
      <c r="D980">
        <v>22.55</v>
      </c>
      <c r="E980">
        <v>9.35</v>
      </c>
      <c r="F980">
        <v>1.35</v>
      </c>
      <c r="G980">
        <v>3.1</v>
      </c>
      <c r="I980">
        <v>42.5</v>
      </c>
      <c r="J980">
        <v>218.4</v>
      </c>
      <c r="K980">
        <v>185</v>
      </c>
      <c r="L980">
        <v>0.55000000000000004</v>
      </c>
      <c r="N980">
        <v>0.25</v>
      </c>
      <c r="Y980">
        <v>1221</v>
      </c>
      <c r="AE980">
        <v>657</v>
      </c>
      <c r="AJ980">
        <v>2.99</v>
      </c>
      <c r="AK980">
        <v>53.93</v>
      </c>
      <c r="AL980">
        <v>31.31</v>
      </c>
      <c r="AM980">
        <v>0.57999999999999996</v>
      </c>
      <c r="AN980">
        <v>3.56</v>
      </c>
      <c r="AP980">
        <v>0</v>
      </c>
      <c r="AR980">
        <v>27.4</v>
      </c>
      <c r="AS980">
        <v>33.6</v>
      </c>
      <c r="AT980">
        <v>20.3</v>
      </c>
      <c r="AU980">
        <v>13.5</v>
      </c>
      <c r="AV980">
        <v>1</v>
      </c>
      <c r="AW980">
        <v>117.6</v>
      </c>
      <c r="BX980" s="5">
        <v>12</v>
      </c>
    </row>
    <row r="981" spans="1:79">
      <c r="B981" t="s">
        <v>779</v>
      </c>
      <c r="C981">
        <v>61.3</v>
      </c>
      <c r="D981">
        <v>22.55</v>
      </c>
      <c r="E981">
        <v>9.35</v>
      </c>
      <c r="F981">
        <v>1.35</v>
      </c>
      <c r="G981">
        <v>3.1</v>
      </c>
      <c r="I981">
        <v>42.5</v>
      </c>
      <c r="J981">
        <v>218.4</v>
      </c>
      <c r="K981">
        <v>185</v>
      </c>
      <c r="L981">
        <v>0.55000000000000004</v>
      </c>
      <c r="N981">
        <v>0.25</v>
      </c>
      <c r="Y981">
        <v>1221</v>
      </c>
      <c r="AE981">
        <v>657</v>
      </c>
      <c r="AJ981">
        <v>2.99</v>
      </c>
      <c r="AK981">
        <v>53.93</v>
      </c>
      <c r="AL981">
        <v>31.31</v>
      </c>
      <c r="AM981">
        <v>0.57999999999999996</v>
      </c>
      <c r="AN981">
        <v>3.56</v>
      </c>
      <c r="AP981">
        <v>58.8</v>
      </c>
      <c r="AR981">
        <v>27.4</v>
      </c>
      <c r="AS981">
        <v>33.6</v>
      </c>
      <c r="AT981">
        <v>20.3</v>
      </c>
      <c r="AU981">
        <v>13.5</v>
      </c>
      <c r="AV981">
        <v>1</v>
      </c>
      <c r="AW981">
        <v>58.8</v>
      </c>
      <c r="BX981" s="5">
        <v>15</v>
      </c>
    </row>
    <row r="983" spans="1:79">
      <c r="A983" s="49">
        <v>3</v>
      </c>
      <c r="B983" s="5" t="s">
        <v>780</v>
      </c>
      <c r="C983">
        <v>64.84</v>
      </c>
      <c r="D983">
        <v>22.25</v>
      </c>
      <c r="E983">
        <v>4.9800000000000004</v>
      </c>
      <c r="F983">
        <v>0.81</v>
      </c>
      <c r="G983">
        <v>3.47</v>
      </c>
      <c r="I983" s="11">
        <v>42.5</v>
      </c>
      <c r="J983" s="11">
        <v>476.19</v>
      </c>
      <c r="K983" s="11">
        <v>200</v>
      </c>
      <c r="L983" s="11">
        <v>0.42</v>
      </c>
      <c r="N983">
        <v>1</v>
      </c>
      <c r="U983" s="11">
        <v>1186.2</v>
      </c>
      <c r="AD983" s="11">
        <v>2.7</v>
      </c>
      <c r="AE983" s="11">
        <v>589</v>
      </c>
      <c r="BX983" s="5">
        <v>9</v>
      </c>
      <c r="BY983" s="11"/>
      <c r="BZ983" s="11"/>
      <c r="CA983" s="11">
        <v>58.9</v>
      </c>
    </row>
    <row r="984" spans="1:79">
      <c r="A984" s="78"/>
      <c r="B984" s="79"/>
      <c r="C984" s="78"/>
      <c r="D984" s="78"/>
      <c r="E984" s="78"/>
      <c r="F984" s="78"/>
      <c r="G984" s="78"/>
      <c r="H984" s="78"/>
      <c r="I984" s="79"/>
      <c r="J984" s="79"/>
      <c r="K984" s="92"/>
      <c r="L984" s="92"/>
      <c r="U984" s="11"/>
      <c r="AD984" s="92"/>
      <c r="AE984" s="92"/>
      <c r="BX984" s="92"/>
      <c r="BY984" s="92"/>
      <c r="BZ984" s="92"/>
      <c r="CA984" s="92"/>
    </row>
    <row r="985" spans="1:79">
      <c r="A985" s="49">
        <v>4</v>
      </c>
      <c r="B985" s="5" t="s">
        <v>781</v>
      </c>
      <c r="C985">
        <v>62.69</v>
      </c>
      <c r="D985">
        <v>21.76</v>
      </c>
      <c r="E985">
        <v>5.86</v>
      </c>
      <c r="F985">
        <v>1.72</v>
      </c>
      <c r="G985">
        <v>3.41</v>
      </c>
      <c r="I985" s="11">
        <v>42.5</v>
      </c>
      <c r="J985" s="11">
        <v>367.4</v>
      </c>
      <c r="K985" s="11">
        <v>180</v>
      </c>
      <c r="L985" s="11"/>
      <c r="M985" s="93">
        <v>0.17</v>
      </c>
      <c r="N985" s="11">
        <v>0.93</v>
      </c>
      <c r="V985" s="5">
        <v>1167.2</v>
      </c>
      <c r="AD985" s="11">
        <v>2.72</v>
      </c>
      <c r="AE985" s="11">
        <v>686.5</v>
      </c>
      <c r="BX985" s="11"/>
      <c r="BY985" s="11"/>
      <c r="BZ985" s="5">
        <v>2000</v>
      </c>
      <c r="CA985" s="11">
        <v>41</v>
      </c>
    </row>
    <row r="986" spans="1:79">
      <c r="A986" s="80"/>
      <c r="B986" s="81"/>
      <c r="C986" s="80"/>
      <c r="D986" s="80"/>
      <c r="E986" s="80"/>
      <c r="F986" s="80"/>
      <c r="G986" s="80"/>
      <c r="H986" s="80"/>
      <c r="I986" s="81"/>
      <c r="J986" s="81"/>
      <c r="K986" s="94"/>
      <c r="L986" s="94"/>
      <c r="AD986" s="94"/>
      <c r="AE986" s="94"/>
      <c r="BX986" s="94"/>
      <c r="BY986" s="94"/>
      <c r="BZ986" s="94"/>
      <c r="CA986" s="94"/>
    </row>
    <row r="987" spans="1:79">
      <c r="A987" s="49">
        <v>6</v>
      </c>
      <c r="B987" s="5" t="s">
        <v>782</v>
      </c>
      <c r="C987">
        <v>62.67</v>
      </c>
      <c r="D987">
        <v>22.68</v>
      </c>
      <c r="E987">
        <v>5.23</v>
      </c>
      <c r="F987">
        <v>2.65</v>
      </c>
      <c r="G987">
        <v>3.21</v>
      </c>
      <c r="I987" s="11">
        <v>42.5</v>
      </c>
      <c r="J987" s="5">
        <v>855</v>
      </c>
      <c r="K987" s="5">
        <v>426.5</v>
      </c>
      <c r="L987" s="11"/>
      <c r="AD987" s="11"/>
      <c r="AE987" s="5">
        <v>1710</v>
      </c>
      <c r="BX987" s="5">
        <v>18.52</v>
      </c>
      <c r="BY987" s="11"/>
      <c r="BZ987" s="11"/>
      <c r="CA987" s="11">
        <v>56.8</v>
      </c>
    </row>
    <row r="988" spans="1:79">
      <c r="A988" s="82"/>
      <c r="B988" s="5"/>
      <c r="BX988" s="11"/>
      <c r="BY988" s="11"/>
      <c r="BZ988" s="11"/>
      <c r="CA988" s="11">
        <v>45.8</v>
      </c>
    </row>
    <row r="989" spans="1:79">
      <c r="A989" s="83"/>
      <c r="B989" s="83"/>
      <c r="BX989" s="83"/>
      <c r="BY989" s="83"/>
      <c r="BZ989" s="83"/>
      <c r="CA989" s="83"/>
    </row>
    <row r="990" spans="1:79">
      <c r="A990" s="49">
        <v>15</v>
      </c>
      <c r="B990" s="5" t="s">
        <v>783</v>
      </c>
      <c r="C990" s="6">
        <v>64.47</v>
      </c>
      <c r="D990" s="6">
        <v>22.18</v>
      </c>
      <c r="E990" s="6">
        <v>4.51</v>
      </c>
      <c r="F990" s="6">
        <v>1.2</v>
      </c>
      <c r="G990" s="6">
        <v>3.15</v>
      </c>
      <c r="H990" s="6"/>
      <c r="I990" s="11">
        <v>52.5</v>
      </c>
      <c r="J990" s="95">
        <v>437</v>
      </c>
      <c r="K990" s="95">
        <v>230</v>
      </c>
      <c r="T990">
        <v>1077</v>
      </c>
      <c r="AD990" s="11">
        <v>2.6</v>
      </c>
      <c r="AE990" s="95">
        <v>656</v>
      </c>
      <c r="BS990" s="100">
        <v>56.75</v>
      </c>
      <c r="BT990" s="11">
        <v>27.23</v>
      </c>
      <c r="BU990" s="11">
        <v>16.010000000000002</v>
      </c>
      <c r="BX990" s="5">
        <v>24.1</v>
      </c>
      <c r="BY990" s="11"/>
      <c r="BZ990" s="11"/>
      <c r="CA990" s="11"/>
    </row>
    <row r="991" spans="1:79">
      <c r="A991" s="84"/>
      <c r="B991" s="84"/>
      <c r="C991" s="85"/>
      <c r="D991" s="85"/>
      <c r="E991" s="85"/>
      <c r="F991" s="85"/>
      <c r="G991" s="85"/>
      <c r="H991" s="85"/>
      <c r="I991" s="84"/>
      <c r="J991" s="85"/>
      <c r="K991" s="96"/>
      <c r="AD991" s="99"/>
      <c r="AE991" s="96"/>
      <c r="BX991" s="99"/>
      <c r="BY991" s="99"/>
      <c r="BZ991" s="99"/>
      <c r="CA991" s="99"/>
    </row>
    <row r="992" spans="1:79">
      <c r="A992" s="49">
        <v>16</v>
      </c>
      <c r="B992" s="5" t="s">
        <v>784</v>
      </c>
      <c r="C992" s="6">
        <v>64.05</v>
      </c>
      <c r="D992" s="6">
        <v>22.87</v>
      </c>
      <c r="E992" s="6">
        <v>4.47</v>
      </c>
      <c r="F992" s="6">
        <v>2.46</v>
      </c>
      <c r="G992" s="6">
        <v>3.48</v>
      </c>
      <c r="H992" s="6"/>
      <c r="I992">
        <v>42.5</v>
      </c>
      <c r="J992" s="6">
        <v>420</v>
      </c>
      <c r="K992" s="6">
        <v>168</v>
      </c>
      <c r="M992" s="29">
        <v>0.32</v>
      </c>
      <c r="N992" s="6">
        <v>0.75</v>
      </c>
      <c r="Q992">
        <v>0</v>
      </c>
      <c r="U992">
        <v>1117</v>
      </c>
      <c r="AD992">
        <v>2.8</v>
      </c>
      <c r="AE992" s="6">
        <v>745</v>
      </c>
      <c r="CA992">
        <v>48.6</v>
      </c>
    </row>
    <row r="993" spans="1:79">
      <c r="C993" s="6">
        <v>64.05</v>
      </c>
      <c r="D993" s="6">
        <v>22.87</v>
      </c>
      <c r="E993" s="6">
        <v>4.47</v>
      </c>
      <c r="F993" s="6">
        <v>2.46</v>
      </c>
      <c r="G993" s="6">
        <v>3.48</v>
      </c>
      <c r="H993" s="6"/>
      <c r="I993">
        <v>42.5</v>
      </c>
      <c r="J993" s="6">
        <v>420</v>
      </c>
      <c r="K993" s="6">
        <v>168</v>
      </c>
      <c r="M993" s="29">
        <v>0.32</v>
      </c>
      <c r="N993" s="6">
        <v>0.75</v>
      </c>
      <c r="P993" s="5"/>
      <c r="Q993" s="5">
        <v>0</v>
      </c>
      <c r="U993">
        <v>1117</v>
      </c>
      <c r="AD993">
        <v>2.8</v>
      </c>
      <c r="AE993" s="6">
        <v>745</v>
      </c>
      <c r="BX993" s="5">
        <v>2.17</v>
      </c>
      <c r="CA993" s="5">
        <v>55</v>
      </c>
    </row>
    <row r="994" spans="1:79">
      <c r="C994" s="6">
        <v>64.05</v>
      </c>
      <c r="D994" s="6">
        <v>22.87</v>
      </c>
      <c r="E994" s="6">
        <v>4.47</v>
      </c>
      <c r="F994" s="6">
        <v>2.46</v>
      </c>
      <c r="G994" s="6">
        <v>3.48</v>
      </c>
      <c r="H994" s="6"/>
      <c r="I994">
        <v>42.5</v>
      </c>
      <c r="J994" s="6">
        <v>420</v>
      </c>
      <c r="K994" s="6">
        <v>168</v>
      </c>
      <c r="M994" s="29">
        <v>0.32</v>
      </c>
      <c r="N994" s="6">
        <v>0.75</v>
      </c>
      <c r="P994" s="5"/>
      <c r="Q994" s="5">
        <v>0</v>
      </c>
      <c r="U994">
        <v>1117</v>
      </c>
      <c r="AD994">
        <v>2.8</v>
      </c>
      <c r="AE994" s="6">
        <v>745</v>
      </c>
      <c r="BX994" s="5">
        <v>1.88</v>
      </c>
      <c r="CA994" s="5">
        <v>50</v>
      </c>
    </row>
    <row r="995" spans="1:79">
      <c r="C995" s="6">
        <v>64.05</v>
      </c>
      <c r="D995" s="6">
        <v>22.87</v>
      </c>
      <c r="E995" s="6">
        <v>4.47</v>
      </c>
      <c r="F995" s="6">
        <v>2.46</v>
      </c>
      <c r="G995" s="6">
        <v>3.48</v>
      </c>
      <c r="H995" s="6"/>
      <c r="I995">
        <v>42.5</v>
      </c>
      <c r="J995" s="6">
        <v>420</v>
      </c>
      <c r="K995" s="6">
        <v>168</v>
      </c>
      <c r="M995" s="29">
        <v>0.32</v>
      </c>
      <c r="N995" s="6">
        <v>0.75</v>
      </c>
      <c r="P995" s="5"/>
      <c r="Q995" s="5">
        <v>0</v>
      </c>
      <c r="U995">
        <v>1117</v>
      </c>
      <c r="AD995">
        <v>2.8</v>
      </c>
      <c r="AE995" s="6">
        <v>745</v>
      </c>
      <c r="BX995" s="5">
        <v>1.78</v>
      </c>
      <c r="CA995" s="5">
        <v>49</v>
      </c>
    </row>
    <row r="996" spans="1:79">
      <c r="BX996" s="5"/>
      <c r="CA996" s="5"/>
    </row>
    <row r="997" spans="1:79">
      <c r="A997" s="49">
        <v>20</v>
      </c>
      <c r="B997" s="5" t="s">
        <v>785</v>
      </c>
      <c r="I997" s="11">
        <v>42.5</v>
      </c>
      <c r="J997" s="11">
        <v>583</v>
      </c>
      <c r="K997" s="11">
        <v>140</v>
      </c>
      <c r="L997" s="11">
        <v>0.24</v>
      </c>
      <c r="M997" s="29">
        <v>0.24</v>
      </c>
      <c r="N997" s="11">
        <v>3.2</v>
      </c>
      <c r="V997">
        <v>1031</v>
      </c>
      <c r="AD997" s="11">
        <v>2.2000000000000002</v>
      </c>
      <c r="AE997" s="11">
        <v>746</v>
      </c>
      <c r="BX997" s="5">
        <v>0.72</v>
      </c>
    </row>
    <row r="998" spans="1:79">
      <c r="B998" s="5"/>
      <c r="I998" s="11">
        <v>42.5</v>
      </c>
      <c r="J998" s="11">
        <v>465</v>
      </c>
      <c r="K998" s="11">
        <v>144</v>
      </c>
      <c r="L998" s="11">
        <v>0.31</v>
      </c>
      <c r="M998" s="29">
        <v>0.24</v>
      </c>
      <c r="N998" s="11">
        <v>1.8</v>
      </c>
      <c r="V998">
        <v>1059</v>
      </c>
      <c r="AD998" s="11">
        <v>2.2000000000000002</v>
      </c>
      <c r="AE998" s="11">
        <v>832</v>
      </c>
      <c r="BX998" s="5">
        <v>0.87</v>
      </c>
    </row>
    <row r="999" spans="1:79">
      <c r="B999" s="5"/>
      <c r="I999" s="11">
        <v>42.5</v>
      </c>
      <c r="J999" s="11">
        <v>395</v>
      </c>
      <c r="K999" s="11">
        <v>150</v>
      </c>
      <c r="L999" s="11">
        <v>0.38</v>
      </c>
      <c r="M999" s="29">
        <v>0.24</v>
      </c>
      <c r="N999" s="11">
        <v>1</v>
      </c>
      <c r="V999">
        <v>1056</v>
      </c>
      <c r="AD999" s="11">
        <v>2.2000000000000002</v>
      </c>
      <c r="AE999" s="11">
        <v>899</v>
      </c>
      <c r="BX999" s="5">
        <v>0.98</v>
      </c>
    </row>
    <row r="1000" spans="1:79">
      <c r="A1000" s="27"/>
      <c r="B1000" s="30"/>
      <c r="C1000" s="27"/>
      <c r="D1000" s="27"/>
      <c r="E1000" s="27"/>
      <c r="F1000" s="27"/>
      <c r="G1000" s="27"/>
      <c r="H1000" s="27"/>
      <c r="I1000" s="30"/>
      <c r="J1000" s="30"/>
      <c r="K1000" s="30"/>
      <c r="L1000" s="30"/>
      <c r="M1000" s="27"/>
      <c r="N1000" s="30"/>
      <c r="AD1000" s="30"/>
      <c r="AE1000" s="30"/>
      <c r="BX1000" s="30"/>
      <c r="BY1000" s="27"/>
      <c r="BZ1000" s="27"/>
      <c r="CA1000" s="27"/>
    </row>
    <row r="1001" spans="1:79">
      <c r="A1001" s="49">
        <v>23</v>
      </c>
      <c r="B1001" s="5" t="s">
        <v>786</v>
      </c>
      <c r="C1001">
        <v>66.099999999999994</v>
      </c>
      <c r="D1001">
        <v>19.399999999999999</v>
      </c>
      <c r="E1001">
        <v>4.29</v>
      </c>
      <c r="F1001">
        <v>1.74</v>
      </c>
      <c r="G1001">
        <v>3.49</v>
      </c>
      <c r="I1001" s="11">
        <v>42.5</v>
      </c>
      <c r="J1001" s="5">
        <v>340</v>
      </c>
      <c r="K1001" s="5">
        <v>163.19999999999999</v>
      </c>
      <c r="L1001" s="11">
        <v>0.48</v>
      </c>
      <c r="M1001" s="93">
        <v>0.4</v>
      </c>
      <c r="N1001">
        <v>0.85</v>
      </c>
      <c r="Y1001" s="5">
        <v>1139</v>
      </c>
      <c r="AD1001" s="11">
        <v>2.6</v>
      </c>
      <c r="AE1001" s="5">
        <v>758</v>
      </c>
      <c r="AR1001" s="5">
        <v>10.199999999999999</v>
      </c>
      <c r="AS1001" s="5">
        <v>42.9</v>
      </c>
      <c r="AT1001" s="5">
        <v>6.03</v>
      </c>
      <c r="AU1001" s="5">
        <v>23.6</v>
      </c>
      <c r="AV1001" s="5">
        <v>13.4</v>
      </c>
      <c r="AW1001" s="5">
        <v>0</v>
      </c>
      <c r="BX1001" s="5"/>
      <c r="BZ1001" s="5">
        <v>1800</v>
      </c>
      <c r="CA1001" s="5">
        <v>46</v>
      </c>
    </row>
    <row r="1002" spans="1:79">
      <c r="B1002" s="5"/>
      <c r="C1002">
        <v>66.099999999999994</v>
      </c>
      <c r="D1002">
        <v>19.399999999999999</v>
      </c>
      <c r="E1002">
        <v>4.29</v>
      </c>
      <c r="F1002">
        <v>1.74</v>
      </c>
      <c r="G1002">
        <v>3.49</v>
      </c>
      <c r="I1002" s="11">
        <v>42.5</v>
      </c>
      <c r="J1002" s="5">
        <v>306</v>
      </c>
      <c r="K1002" s="5">
        <v>163.19999999999999</v>
      </c>
      <c r="L1002" s="11">
        <v>0.48</v>
      </c>
      <c r="M1002" s="93">
        <v>0.4</v>
      </c>
      <c r="N1002">
        <v>0.9</v>
      </c>
      <c r="Y1002" s="5">
        <v>1139</v>
      </c>
      <c r="AD1002" s="11">
        <v>2.6</v>
      </c>
      <c r="AE1002" s="5">
        <v>758</v>
      </c>
      <c r="AR1002" s="5">
        <v>10.199999999999999</v>
      </c>
      <c r="AS1002" s="5">
        <v>42.9</v>
      </c>
      <c r="AT1002" s="5">
        <v>6.03</v>
      </c>
      <c r="AU1002" s="5">
        <v>23.6</v>
      </c>
      <c r="AV1002" s="5">
        <v>13.4</v>
      </c>
      <c r="AW1002" s="5">
        <v>34</v>
      </c>
      <c r="BX1002" s="5"/>
      <c r="BZ1002" s="5">
        <v>1900</v>
      </c>
      <c r="CA1002" s="5">
        <v>47</v>
      </c>
    </row>
    <row r="1003" spans="1:79">
      <c r="B1003" s="5"/>
      <c r="C1003">
        <v>66.099999999999994</v>
      </c>
      <c r="D1003">
        <v>19.399999999999999</v>
      </c>
      <c r="E1003">
        <v>4.29</v>
      </c>
      <c r="F1003">
        <v>1.74</v>
      </c>
      <c r="G1003">
        <v>3.49</v>
      </c>
      <c r="I1003" s="11">
        <v>42.5</v>
      </c>
      <c r="J1003" s="5">
        <v>272</v>
      </c>
      <c r="K1003" s="5">
        <v>156.4</v>
      </c>
      <c r="L1003" s="11">
        <v>0.46</v>
      </c>
      <c r="M1003" s="93">
        <v>0.4</v>
      </c>
      <c r="N1003">
        <v>0.97</v>
      </c>
      <c r="Y1003" s="5">
        <v>1139</v>
      </c>
      <c r="AD1003" s="11">
        <v>2.6</v>
      </c>
      <c r="AE1003" s="5">
        <v>758</v>
      </c>
      <c r="AR1003" s="5">
        <v>10.199999999999999</v>
      </c>
      <c r="AS1003" s="5">
        <v>42.9</v>
      </c>
      <c r="AT1003" s="5">
        <v>6.03</v>
      </c>
      <c r="AU1003" s="5">
        <v>23.6</v>
      </c>
      <c r="AV1003" s="5">
        <v>13.4</v>
      </c>
      <c r="AW1003" s="5">
        <v>68</v>
      </c>
      <c r="BX1003" s="5"/>
      <c r="BZ1003" s="5">
        <v>2000</v>
      </c>
      <c r="CA1003" s="5">
        <v>47</v>
      </c>
    </row>
    <row r="1004" spans="1:79">
      <c r="B1004" s="5"/>
      <c r="C1004">
        <v>66.099999999999994</v>
      </c>
      <c r="D1004">
        <v>19.399999999999999</v>
      </c>
      <c r="E1004">
        <v>4.29</v>
      </c>
      <c r="F1004">
        <v>1.74</v>
      </c>
      <c r="G1004">
        <v>3.49</v>
      </c>
      <c r="I1004" s="11">
        <v>42.5</v>
      </c>
      <c r="J1004" s="5">
        <v>238</v>
      </c>
      <c r="K1004" s="5">
        <v>149.6</v>
      </c>
      <c r="L1004" s="11">
        <v>0.44</v>
      </c>
      <c r="M1004" s="93">
        <v>0.4</v>
      </c>
      <c r="N1004">
        <v>1.1000000000000001</v>
      </c>
      <c r="Y1004" s="5">
        <v>1139</v>
      </c>
      <c r="AD1004" s="11">
        <v>2.6</v>
      </c>
      <c r="AE1004" s="5">
        <v>758</v>
      </c>
      <c r="AR1004" s="5">
        <v>10.199999999999999</v>
      </c>
      <c r="AS1004" s="5">
        <v>42.9</v>
      </c>
      <c r="AT1004" s="5">
        <v>6.03</v>
      </c>
      <c r="AU1004" s="5">
        <v>23.6</v>
      </c>
      <c r="AV1004" s="5">
        <v>13.4</v>
      </c>
      <c r="AW1004" s="5">
        <v>102</v>
      </c>
      <c r="BX1004" s="5"/>
      <c r="BZ1004" s="5">
        <v>2100</v>
      </c>
      <c r="CA1004" s="5">
        <v>45</v>
      </c>
    </row>
    <row r="1005" spans="1:79">
      <c r="A1005" s="86"/>
      <c r="B1005" s="87"/>
      <c r="C1005" s="86"/>
      <c r="D1005" s="86"/>
      <c r="E1005" s="86"/>
      <c r="F1005" s="87"/>
      <c r="G1005" s="87"/>
      <c r="H1005" s="87"/>
      <c r="I1005" s="87"/>
      <c r="J1005" s="87"/>
      <c r="K1005" s="87"/>
      <c r="L1005" s="87"/>
      <c r="M1005" s="86"/>
      <c r="N1005" s="87"/>
      <c r="Y1005" s="87"/>
      <c r="AD1005" s="87"/>
      <c r="AE1005" s="87"/>
      <c r="BX1005" s="87"/>
      <c r="BY1005" s="86"/>
      <c r="BZ1005" s="86"/>
      <c r="CA1005" s="86"/>
    </row>
    <row r="1006" spans="1:79">
      <c r="A1006" s="49">
        <v>24</v>
      </c>
      <c r="B1006" s="5" t="s">
        <v>787</v>
      </c>
      <c r="D1006">
        <v>21.1</v>
      </c>
      <c r="E1006">
        <v>4.3</v>
      </c>
      <c r="F1006" s="11">
        <v>1.5</v>
      </c>
      <c r="G1006" s="11">
        <v>2.5</v>
      </c>
      <c r="H1006" s="11"/>
      <c r="I1006" s="11">
        <v>42.5</v>
      </c>
      <c r="J1006" s="11">
        <v>440</v>
      </c>
      <c r="K1006" s="11">
        <v>160</v>
      </c>
      <c r="L1006" s="11">
        <v>0.36</v>
      </c>
      <c r="M1006" s="93">
        <v>0.4</v>
      </c>
      <c r="N1006" s="5">
        <v>2.2999999999999998</v>
      </c>
      <c r="Y1006" s="11">
        <v>1060</v>
      </c>
      <c r="AD1006" s="11">
        <v>2.5</v>
      </c>
      <c r="AE1006" s="11">
        <v>700</v>
      </c>
      <c r="BX1006" s="11">
        <v>4.4000000000000004</v>
      </c>
      <c r="BZ1006" s="5">
        <v>1443.85</v>
      </c>
      <c r="CA1006" s="11">
        <v>74.599999999999994</v>
      </c>
    </row>
    <row r="1007" spans="1:79">
      <c r="A1007" s="88"/>
      <c r="B1007" s="89"/>
      <c r="C1007" s="88"/>
      <c r="D1007" s="88"/>
      <c r="E1007" s="88"/>
      <c r="F1007" s="89"/>
      <c r="G1007" s="89"/>
      <c r="H1007" s="89"/>
      <c r="I1007" s="89"/>
      <c r="J1007" s="89"/>
      <c r="K1007" s="89"/>
      <c r="L1007" s="89"/>
      <c r="M1007" s="88"/>
      <c r="N1007" s="89"/>
      <c r="Y1007" s="89"/>
      <c r="AD1007" s="89"/>
      <c r="AE1007" s="89"/>
    </row>
    <row r="1008" spans="1:79">
      <c r="A1008" s="49">
        <v>30</v>
      </c>
      <c r="B1008" s="5" t="s">
        <v>788</v>
      </c>
      <c r="C1008">
        <v>63.49</v>
      </c>
      <c r="D1008">
        <v>17.649999999999999</v>
      </c>
      <c r="E1008">
        <v>4.3</v>
      </c>
      <c r="F1008" s="11">
        <v>1.08</v>
      </c>
      <c r="G1008" s="11">
        <v>4.33</v>
      </c>
      <c r="H1008" s="11"/>
      <c r="I1008" s="11">
        <v>42.5</v>
      </c>
      <c r="J1008" s="11">
        <v>420</v>
      </c>
      <c r="K1008" s="11">
        <v>147</v>
      </c>
      <c r="L1008" s="11">
        <v>0.35</v>
      </c>
      <c r="M1008" s="29">
        <v>0.3</v>
      </c>
      <c r="N1008" s="11">
        <v>0.79</v>
      </c>
      <c r="U1008">
        <v>1065.5999999999999</v>
      </c>
      <c r="AD1008" s="11">
        <v>2.7</v>
      </c>
      <c r="AE1008" s="11">
        <v>771.6</v>
      </c>
    </row>
    <row r="1010" spans="1:79" ht="15.6">
      <c r="A1010" s="90">
        <v>411</v>
      </c>
      <c r="B1010" s="90">
        <v>1</v>
      </c>
      <c r="C1010" s="38">
        <v>62.27</v>
      </c>
      <c r="D1010" s="38">
        <v>19.61</v>
      </c>
      <c r="E1010" s="38">
        <v>5.86</v>
      </c>
      <c r="F1010" s="38">
        <v>0.95</v>
      </c>
      <c r="G1010" s="38">
        <v>3.4</v>
      </c>
      <c r="H1010" s="38">
        <v>3629</v>
      </c>
      <c r="I1010" s="38"/>
      <c r="J1010" s="38">
        <v>500</v>
      </c>
      <c r="K1010" s="38">
        <v>173.5</v>
      </c>
      <c r="L1010" s="36">
        <f t="shared" ref="L1010:L1048" si="17">K1010/J1010</f>
        <v>0.34699999999999998</v>
      </c>
      <c r="N1010" s="97">
        <f t="shared" ref="N1010:N1020" si="18">6.75*100/(J1010+AR1010+AS1010+AY1010+BF1010+BM1010)</f>
        <v>1.3495411560069577</v>
      </c>
      <c r="U1010" s="38">
        <v>639</v>
      </c>
      <c r="AE1010" s="38">
        <v>967</v>
      </c>
      <c r="AJ1010" s="38">
        <v>10.07</v>
      </c>
      <c r="AK1010" s="38">
        <v>48.08</v>
      </c>
      <c r="AL1010" s="38">
        <v>25.87</v>
      </c>
      <c r="AM1010" s="38">
        <v>1.46</v>
      </c>
      <c r="AN1010" s="38">
        <v>4.54</v>
      </c>
      <c r="AO1010" s="38">
        <v>150</v>
      </c>
      <c r="AR1010" s="38"/>
      <c r="AS1010" s="38"/>
      <c r="AT1010" s="38"/>
      <c r="AU1010" s="38"/>
      <c r="AV1010" s="38"/>
      <c r="AW1010" s="38"/>
      <c r="BD1010" s="38">
        <v>54.97</v>
      </c>
      <c r="BE1010" s="38">
        <v>0.01</v>
      </c>
      <c r="BF1010" s="38">
        <v>0.17</v>
      </c>
      <c r="BG1010" s="38">
        <v>0.64</v>
      </c>
      <c r="BH1010" s="38">
        <v>0.05</v>
      </c>
      <c r="BI1010" s="38"/>
      <c r="BJ1010" s="38">
        <v>71</v>
      </c>
      <c r="BK1010" s="38"/>
      <c r="BL1010" s="38"/>
      <c r="BM1010" s="38"/>
      <c r="BN1010" s="38"/>
      <c r="BO1010" s="38"/>
      <c r="BP1010" s="38"/>
      <c r="BQ1010" s="38"/>
      <c r="BZ1010" s="38">
        <v>3600</v>
      </c>
      <c r="CA1010" s="38">
        <v>62.2</v>
      </c>
    </row>
    <row r="1011" spans="1:79" ht="15.6">
      <c r="A1011" s="90"/>
      <c r="B1011" s="90">
        <v>2</v>
      </c>
      <c r="C1011" s="38">
        <v>62.27</v>
      </c>
      <c r="D1011" s="38">
        <v>19.61</v>
      </c>
      <c r="E1011" s="38">
        <v>5.86</v>
      </c>
      <c r="F1011" s="38">
        <v>0.95</v>
      </c>
      <c r="G1011" s="38">
        <v>3.4</v>
      </c>
      <c r="H1011" s="38">
        <v>3629</v>
      </c>
      <c r="I1011" s="38"/>
      <c r="J1011" s="38">
        <v>350</v>
      </c>
      <c r="K1011" s="38">
        <v>173.5</v>
      </c>
      <c r="L1011" s="36">
        <f t="shared" si="17"/>
        <v>0.49571428571428572</v>
      </c>
      <c r="N1011" s="97">
        <f t="shared" si="18"/>
        <v>1.927635148642088</v>
      </c>
      <c r="U1011" s="38">
        <v>621</v>
      </c>
      <c r="AE1011" s="38">
        <v>939</v>
      </c>
      <c r="AJ1011" s="38">
        <v>10.07</v>
      </c>
      <c r="AK1011" s="38">
        <v>48.08</v>
      </c>
      <c r="AL1011" s="38">
        <v>25.87</v>
      </c>
      <c r="AM1011" s="38">
        <v>1.46</v>
      </c>
      <c r="AN1011" s="38">
        <v>4.54</v>
      </c>
      <c r="AO1011" s="38">
        <v>200</v>
      </c>
      <c r="AR1011" s="38"/>
      <c r="AS1011" s="38"/>
      <c r="AT1011" s="38"/>
      <c r="AU1011" s="38"/>
      <c r="AV1011" s="38"/>
      <c r="AW1011" s="38"/>
      <c r="BD1011" s="38">
        <v>54.97</v>
      </c>
      <c r="BE1011" s="38">
        <v>0.01</v>
      </c>
      <c r="BF1011" s="38">
        <v>0.17</v>
      </c>
      <c r="BG1011" s="38">
        <v>0.64</v>
      </c>
      <c r="BH1011" s="38">
        <v>0.05</v>
      </c>
      <c r="BI1011" s="38"/>
      <c r="BJ1011" s="38">
        <v>69.2</v>
      </c>
      <c r="BK1011" s="38"/>
      <c r="BL1011" s="38"/>
      <c r="BM1011" s="38"/>
      <c r="BN1011" s="38"/>
      <c r="BO1011" s="38"/>
      <c r="BP1011" s="38"/>
      <c r="BQ1011" s="38"/>
      <c r="BZ1011" s="38">
        <v>1000</v>
      </c>
      <c r="CA1011" s="38">
        <v>57.3</v>
      </c>
    </row>
    <row r="1012" spans="1:79" ht="15.6">
      <c r="A1012" s="90"/>
      <c r="B1012" s="90">
        <v>3</v>
      </c>
      <c r="C1012" s="38">
        <v>62.27</v>
      </c>
      <c r="D1012" s="38">
        <v>19.61</v>
      </c>
      <c r="E1012" s="38">
        <v>5.86</v>
      </c>
      <c r="F1012" s="38">
        <v>0.95</v>
      </c>
      <c r="G1012" s="38">
        <v>3.4</v>
      </c>
      <c r="H1012" s="38">
        <v>3629</v>
      </c>
      <c r="I1012" s="38"/>
      <c r="J1012" s="38">
        <v>300</v>
      </c>
      <c r="K1012" s="38">
        <v>173.5</v>
      </c>
      <c r="L1012" s="36">
        <f t="shared" si="17"/>
        <v>0.57833333333333337</v>
      </c>
      <c r="N1012" s="97">
        <f t="shared" si="18"/>
        <v>2.248725722090815</v>
      </c>
      <c r="U1012" s="38">
        <v>613</v>
      </c>
      <c r="AE1012" s="38">
        <v>927</v>
      </c>
      <c r="AJ1012" s="38">
        <v>10.07</v>
      </c>
      <c r="AK1012" s="38">
        <v>48.08</v>
      </c>
      <c r="AL1012" s="38">
        <v>25.87</v>
      </c>
      <c r="AM1012" s="38">
        <v>1.46</v>
      </c>
      <c r="AN1012" s="38">
        <v>4.54</v>
      </c>
      <c r="AO1012" s="38">
        <v>250</v>
      </c>
      <c r="AR1012" s="38"/>
      <c r="AS1012" s="38"/>
      <c r="AT1012" s="38"/>
      <c r="AU1012" s="38"/>
      <c r="AV1012" s="38"/>
      <c r="AW1012" s="38"/>
      <c r="BD1012" s="38">
        <v>54.97</v>
      </c>
      <c r="BE1012" s="38">
        <v>0.01</v>
      </c>
      <c r="BF1012" s="38">
        <v>0.17</v>
      </c>
      <c r="BG1012" s="38">
        <v>0.64</v>
      </c>
      <c r="BH1012" s="38">
        <v>0.05</v>
      </c>
      <c r="BI1012" s="38"/>
      <c r="BJ1012" s="38">
        <v>68.3</v>
      </c>
      <c r="BK1012" s="38"/>
      <c r="BL1012" s="38"/>
      <c r="BM1012" s="38"/>
      <c r="BN1012" s="38"/>
      <c r="BO1012" s="38"/>
      <c r="BP1012" s="38"/>
      <c r="BQ1012" s="38"/>
      <c r="BZ1012" s="38">
        <v>800</v>
      </c>
      <c r="CA1012" s="38">
        <v>59.1</v>
      </c>
    </row>
    <row r="1013" spans="1:79" ht="15.6">
      <c r="A1013" s="90"/>
      <c r="B1013" s="90">
        <v>4</v>
      </c>
      <c r="C1013" s="38">
        <v>62.27</v>
      </c>
      <c r="D1013" s="38">
        <v>19.61</v>
      </c>
      <c r="E1013" s="38">
        <v>5.86</v>
      </c>
      <c r="F1013" s="38">
        <v>0.95</v>
      </c>
      <c r="G1013" s="38">
        <v>3.4</v>
      </c>
      <c r="H1013" s="38">
        <v>3629</v>
      </c>
      <c r="I1013" s="38"/>
      <c r="J1013" s="38">
        <v>250</v>
      </c>
      <c r="K1013" s="38">
        <v>173.9</v>
      </c>
      <c r="L1013" s="36">
        <f t="shared" si="17"/>
        <v>0.6956</v>
      </c>
      <c r="N1013" s="97">
        <f t="shared" si="18"/>
        <v>2.6981652476316107</v>
      </c>
      <c r="U1013" s="38">
        <v>608</v>
      </c>
      <c r="AE1013" s="38">
        <v>920</v>
      </c>
      <c r="AJ1013" s="38">
        <v>10.07</v>
      </c>
      <c r="AK1013" s="38">
        <v>48.08</v>
      </c>
      <c r="AL1013" s="38">
        <v>25.87</v>
      </c>
      <c r="AM1013" s="38">
        <v>1.46</v>
      </c>
      <c r="AN1013" s="38">
        <v>4.54</v>
      </c>
      <c r="AO1013" s="38">
        <v>300</v>
      </c>
      <c r="AR1013" s="38"/>
      <c r="AS1013" s="38"/>
      <c r="AT1013" s="38"/>
      <c r="AU1013" s="38"/>
      <c r="AV1013" s="38"/>
      <c r="AW1013" s="38"/>
      <c r="BD1013" s="38">
        <v>54.97</v>
      </c>
      <c r="BE1013" s="38">
        <v>0.01</v>
      </c>
      <c r="BF1013" s="38">
        <v>0.17</v>
      </c>
      <c r="BG1013" s="38">
        <v>0.64</v>
      </c>
      <c r="BH1013" s="38">
        <v>0.05</v>
      </c>
      <c r="BI1013" s="38"/>
      <c r="BJ1013" s="38">
        <v>67.8</v>
      </c>
      <c r="BK1013" s="38"/>
      <c r="BL1013" s="38"/>
      <c r="BM1013" s="38"/>
      <c r="BN1013" s="38"/>
      <c r="BO1013" s="38"/>
      <c r="BP1013" s="38"/>
      <c r="BQ1013" s="38"/>
      <c r="BZ1013" s="38">
        <v>1300</v>
      </c>
      <c r="CA1013" s="38">
        <v>40.799999999999997</v>
      </c>
    </row>
    <row r="1014" spans="1:79" ht="15.6">
      <c r="A1014" s="90"/>
      <c r="B1014" s="90">
        <v>5</v>
      </c>
      <c r="C1014" s="38">
        <v>62.27</v>
      </c>
      <c r="D1014" s="38">
        <v>19.61</v>
      </c>
      <c r="E1014" s="38">
        <v>5.86</v>
      </c>
      <c r="F1014" s="38">
        <v>0.95</v>
      </c>
      <c r="G1014" s="38">
        <v>3.4</v>
      </c>
      <c r="H1014" s="38">
        <v>3629</v>
      </c>
      <c r="I1014" s="38"/>
      <c r="J1014" s="38">
        <v>200</v>
      </c>
      <c r="K1014" s="38">
        <v>173.5</v>
      </c>
      <c r="L1014" s="36">
        <f t="shared" si="17"/>
        <v>0.86750000000000005</v>
      </c>
      <c r="N1014" s="97">
        <f t="shared" si="18"/>
        <v>3.3721336863665887</v>
      </c>
      <c r="U1014" s="38">
        <v>603</v>
      </c>
      <c r="AE1014" s="38">
        <v>912</v>
      </c>
      <c r="AJ1014" s="38">
        <v>10.07</v>
      </c>
      <c r="AK1014" s="38">
        <v>48.08</v>
      </c>
      <c r="AL1014" s="38">
        <v>25.87</v>
      </c>
      <c r="AM1014" s="38">
        <v>1.46</v>
      </c>
      <c r="AN1014" s="38">
        <v>4.54</v>
      </c>
      <c r="AO1014" s="38">
        <v>350</v>
      </c>
      <c r="AR1014" s="38"/>
      <c r="AS1014" s="38"/>
      <c r="AT1014" s="38"/>
      <c r="AU1014" s="38"/>
      <c r="AV1014" s="38"/>
      <c r="AW1014" s="38"/>
      <c r="BD1014" s="38">
        <v>54.97</v>
      </c>
      <c r="BE1014" s="38">
        <v>0.01</v>
      </c>
      <c r="BF1014" s="38">
        <v>0.17</v>
      </c>
      <c r="BG1014" s="38">
        <v>0.64</v>
      </c>
      <c r="BH1014" s="38">
        <v>0.05</v>
      </c>
      <c r="BI1014" s="38"/>
      <c r="BJ1014" s="38">
        <v>67.099999999999994</v>
      </c>
      <c r="BK1014" s="38"/>
      <c r="BL1014" s="38"/>
      <c r="BM1014" s="38"/>
      <c r="BN1014" s="38"/>
      <c r="BO1014" s="38"/>
      <c r="BP1014" s="38"/>
      <c r="BQ1014" s="38"/>
      <c r="BZ1014" s="38">
        <v>600</v>
      </c>
      <c r="CA1014" s="38">
        <v>38.1</v>
      </c>
    </row>
    <row r="1015" spans="1:79" ht="15.6">
      <c r="A1015" s="90"/>
      <c r="B1015" s="90">
        <v>6</v>
      </c>
      <c r="C1015" s="38">
        <v>62.27</v>
      </c>
      <c r="D1015" s="38">
        <v>19.61</v>
      </c>
      <c r="E1015" s="38">
        <v>5.86</v>
      </c>
      <c r="F1015" s="38">
        <v>0.95</v>
      </c>
      <c r="G1015" s="38">
        <v>3.4</v>
      </c>
      <c r="H1015" s="38">
        <v>3629</v>
      </c>
      <c r="I1015" s="38"/>
      <c r="J1015" s="38">
        <v>150</v>
      </c>
      <c r="K1015" s="38">
        <v>173.5</v>
      </c>
      <c r="L1015" s="36">
        <f t="shared" si="17"/>
        <v>1.1566666666666667</v>
      </c>
      <c r="N1015" s="97">
        <f t="shared" si="18"/>
        <v>4.4949057734567495</v>
      </c>
      <c r="U1015" s="38">
        <v>597</v>
      </c>
      <c r="AE1015" s="38">
        <v>902</v>
      </c>
      <c r="AJ1015" s="38">
        <v>2.21</v>
      </c>
      <c r="AK1015" s="38">
        <v>54.13</v>
      </c>
      <c r="AL1015" s="38">
        <v>25.73</v>
      </c>
      <c r="AM1015" s="38">
        <v>2.12</v>
      </c>
      <c r="AN1015" s="38">
        <v>6.43</v>
      </c>
      <c r="AO1015" s="38">
        <v>150</v>
      </c>
      <c r="AR1015" s="38"/>
      <c r="AS1015" s="38"/>
      <c r="AT1015" s="38"/>
      <c r="AU1015" s="38"/>
      <c r="AV1015" s="38"/>
      <c r="AW1015" s="38"/>
      <c r="BD1015" s="38">
        <v>54.97</v>
      </c>
      <c r="BE1015" s="38">
        <v>0.01</v>
      </c>
      <c r="BF1015" s="38">
        <v>0.17</v>
      </c>
      <c r="BG1015" s="38">
        <v>0.64</v>
      </c>
      <c r="BH1015" s="38">
        <v>0.05</v>
      </c>
      <c r="BI1015" s="38"/>
      <c r="BJ1015" s="38">
        <v>66.400000000000006</v>
      </c>
      <c r="BK1015" s="38"/>
      <c r="BL1015" s="38"/>
      <c r="BM1015" s="38"/>
      <c r="BN1015" s="38"/>
      <c r="BO1015" s="38"/>
      <c r="BP1015" s="38"/>
      <c r="BQ1015" s="38"/>
      <c r="BZ1015" s="38">
        <v>1250</v>
      </c>
      <c r="CA1015" s="38">
        <v>34.4</v>
      </c>
    </row>
    <row r="1016" spans="1:79" ht="15.6">
      <c r="A1016" s="90"/>
      <c r="B1016" s="90">
        <v>7</v>
      </c>
      <c r="C1016" s="38">
        <v>62.27</v>
      </c>
      <c r="D1016" s="38">
        <v>19.61</v>
      </c>
      <c r="E1016" s="38">
        <v>5.86</v>
      </c>
      <c r="F1016" s="38">
        <v>0.95</v>
      </c>
      <c r="G1016" s="38">
        <v>3.4</v>
      </c>
      <c r="H1016" s="38">
        <v>3629</v>
      </c>
      <c r="I1016" s="38"/>
      <c r="J1016" s="38">
        <v>350</v>
      </c>
      <c r="K1016" s="38">
        <v>169</v>
      </c>
      <c r="L1016" s="36">
        <f t="shared" si="17"/>
        <v>0.48285714285714287</v>
      </c>
      <c r="N1016" s="97">
        <f t="shared" si="18"/>
        <v>1.927635148642088</v>
      </c>
      <c r="U1016" s="38">
        <v>620</v>
      </c>
      <c r="AE1016" s="38">
        <v>937</v>
      </c>
      <c r="AJ1016" s="38">
        <v>2.21</v>
      </c>
      <c r="AK1016" s="38">
        <v>54.13</v>
      </c>
      <c r="AL1016" s="38">
        <v>25.73</v>
      </c>
      <c r="AM1016" s="38">
        <v>2.12</v>
      </c>
      <c r="AN1016" s="38">
        <v>6.43</v>
      </c>
      <c r="AO1016" s="38">
        <v>200</v>
      </c>
      <c r="AR1016" s="38"/>
      <c r="AS1016" s="38"/>
      <c r="AT1016" s="38"/>
      <c r="AU1016" s="38"/>
      <c r="AV1016" s="38"/>
      <c r="AW1016" s="38"/>
      <c r="BD1016" s="38">
        <v>54.97</v>
      </c>
      <c r="BE1016" s="38">
        <v>0.01</v>
      </c>
      <c r="BF1016" s="38">
        <v>0.17</v>
      </c>
      <c r="BG1016" s="38">
        <v>0.64</v>
      </c>
      <c r="BH1016" s="38">
        <v>0.05</v>
      </c>
      <c r="BI1016" s="38"/>
      <c r="BJ1016" s="38">
        <v>69</v>
      </c>
      <c r="BK1016" s="38"/>
      <c r="BL1016" s="38"/>
      <c r="BM1016" s="38"/>
      <c r="BN1016" s="38"/>
      <c r="BO1016" s="38"/>
      <c r="BP1016" s="38"/>
      <c r="BQ1016" s="38"/>
      <c r="BZ1016" s="38">
        <v>2100</v>
      </c>
      <c r="CA1016" s="38">
        <v>52.4</v>
      </c>
    </row>
    <row r="1017" spans="1:79" ht="15.6">
      <c r="A1017" s="90"/>
      <c r="B1017" s="90">
        <v>8</v>
      </c>
      <c r="C1017" s="38">
        <v>62.27</v>
      </c>
      <c r="D1017" s="38">
        <v>19.61</v>
      </c>
      <c r="E1017" s="38">
        <v>5.86</v>
      </c>
      <c r="F1017" s="38">
        <v>0.95</v>
      </c>
      <c r="G1017" s="38">
        <v>3.4</v>
      </c>
      <c r="H1017" s="38">
        <v>3629</v>
      </c>
      <c r="I1017" s="38"/>
      <c r="J1017" s="38">
        <v>300</v>
      </c>
      <c r="K1017" s="38">
        <v>162</v>
      </c>
      <c r="L1017" s="36">
        <f t="shared" si="17"/>
        <v>0.54</v>
      </c>
      <c r="N1017" s="97">
        <f t="shared" si="18"/>
        <v>2.248725722090815</v>
      </c>
      <c r="U1017" s="38">
        <v>618</v>
      </c>
      <c r="AE1017" s="38">
        <v>935</v>
      </c>
      <c r="AJ1017" s="38">
        <v>2.21</v>
      </c>
      <c r="AK1017" s="38">
        <v>54.13</v>
      </c>
      <c r="AL1017" s="38">
        <v>25.73</v>
      </c>
      <c r="AM1017" s="38">
        <v>2.12</v>
      </c>
      <c r="AN1017" s="38">
        <v>6.43</v>
      </c>
      <c r="AO1017" s="38">
        <v>250</v>
      </c>
      <c r="AR1017" s="38"/>
      <c r="AS1017" s="38"/>
      <c r="AT1017" s="38"/>
      <c r="AU1017" s="38"/>
      <c r="AV1017" s="38"/>
      <c r="AW1017" s="38"/>
      <c r="BD1017" s="38">
        <v>54.97</v>
      </c>
      <c r="BE1017" s="38">
        <v>0.01</v>
      </c>
      <c r="BF1017" s="38">
        <v>0.17</v>
      </c>
      <c r="BG1017" s="38">
        <v>0.64</v>
      </c>
      <c r="BH1017" s="38">
        <v>0.05</v>
      </c>
      <c r="BI1017" s="38"/>
      <c r="BJ1017" s="38">
        <v>68.900000000000006</v>
      </c>
      <c r="BK1017" s="38"/>
      <c r="BL1017" s="38"/>
      <c r="BM1017" s="38"/>
      <c r="BN1017" s="38"/>
      <c r="BO1017" s="38"/>
      <c r="BP1017" s="38"/>
      <c r="BQ1017" s="38"/>
      <c r="BZ1017" s="38">
        <v>1400</v>
      </c>
      <c r="CA1017" s="38">
        <v>52.3</v>
      </c>
    </row>
    <row r="1018" spans="1:79" ht="15.6">
      <c r="A1018" s="90"/>
      <c r="B1018" s="90">
        <v>9</v>
      </c>
      <c r="C1018" s="38">
        <v>62.27</v>
      </c>
      <c r="D1018" s="38">
        <v>19.61</v>
      </c>
      <c r="E1018" s="38">
        <v>5.86</v>
      </c>
      <c r="F1018" s="38">
        <v>0.95</v>
      </c>
      <c r="G1018" s="38">
        <v>3.4</v>
      </c>
      <c r="H1018" s="38">
        <v>3629</v>
      </c>
      <c r="I1018" s="38"/>
      <c r="J1018" s="38">
        <v>250</v>
      </c>
      <c r="K1018" s="38">
        <v>149.5</v>
      </c>
      <c r="L1018" s="36">
        <f t="shared" si="17"/>
        <v>0.59799999999999998</v>
      </c>
      <c r="N1018" s="97">
        <f t="shared" si="18"/>
        <v>2.6981652476316107</v>
      </c>
      <c r="U1018" s="38">
        <v>622</v>
      </c>
      <c r="AE1018" s="38">
        <v>941</v>
      </c>
      <c r="AJ1018" s="38">
        <v>2.21</v>
      </c>
      <c r="AK1018" s="38">
        <v>54.13</v>
      </c>
      <c r="AL1018" s="38">
        <v>25.73</v>
      </c>
      <c r="AM1018" s="38">
        <v>2.12</v>
      </c>
      <c r="AN1018" s="38">
        <v>6.43</v>
      </c>
      <c r="AO1018" s="38">
        <v>300</v>
      </c>
      <c r="AR1018" s="38"/>
      <c r="AS1018" s="38"/>
      <c r="AT1018" s="38"/>
      <c r="AU1018" s="38"/>
      <c r="AV1018" s="38"/>
      <c r="AW1018" s="38"/>
      <c r="BD1018" s="38">
        <v>54.97</v>
      </c>
      <c r="BE1018" s="38">
        <v>0.01</v>
      </c>
      <c r="BF1018" s="38">
        <v>0.17</v>
      </c>
      <c r="BG1018" s="38">
        <v>0.64</v>
      </c>
      <c r="BH1018" s="38">
        <v>0.05</v>
      </c>
      <c r="BI1018" s="38"/>
      <c r="BJ1018" s="38">
        <v>69.3</v>
      </c>
      <c r="BK1018" s="38"/>
      <c r="BL1018" s="38"/>
      <c r="BM1018" s="38"/>
      <c r="BN1018" s="38"/>
      <c r="BO1018" s="38"/>
      <c r="BP1018" s="38"/>
      <c r="BQ1018" s="38"/>
      <c r="BZ1018" s="38">
        <v>1500</v>
      </c>
      <c r="CA1018" s="38">
        <v>47.5</v>
      </c>
    </row>
    <row r="1019" spans="1:79" ht="15.6">
      <c r="A1019" s="90"/>
      <c r="B1019" s="90">
        <v>10</v>
      </c>
      <c r="C1019" s="38">
        <v>62.27</v>
      </c>
      <c r="D1019" s="38">
        <v>19.61</v>
      </c>
      <c r="E1019" s="38">
        <v>5.86</v>
      </c>
      <c r="F1019" s="38">
        <v>0.95</v>
      </c>
      <c r="G1019" s="38">
        <v>3.4</v>
      </c>
      <c r="H1019" s="38">
        <v>3629</v>
      </c>
      <c r="I1019" s="38"/>
      <c r="J1019" s="38">
        <v>200</v>
      </c>
      <c r="K1019" s="38">
        <v>149.5</v>
      </c>
      <c r="L1019" s="36">
        <f t="shared" si="17"/>
        <v>0.74750000000000005</v>
      </c>
      <c r="N1019" s="97">
        <f t="shared" si="18"/>
        <v>3.3721336863665887</v>
      </c>
      <c r="U1019" s="38">
        <v>614</v>
      </c>
      <c r="AE1019" s="38">
        <v>929</v>
      </c>
      <c r="AJ1019" s="38">
        <v>2.21</v>
      </c>
      <c r="AK1019" s="38">
        <v>54.13</v>
      </c>
      <c r="AL1019" s="38">
        <v>25.73</v>
      </c>
      <c r="AM1019" s="38">
        <v>2.12</v>
      </c>
      <c r="AN1019" s="38">
        <v>6.43</v>
      </c>
      <c r="AO1019" s="38">
        <v>350</v>
      </c>
      <c r="AR1019" s="38"/>
      <c r="AS1019" s="38"/>
      <c r="AT1019" s="38"/>
      <c r="AU1019" s="38"/>
      <c r="AV1019" s="38"/>
      <c r="AW1019" s="38"/>
      <c r="BD1019" s="38">
        <v>54.97</v>
      </c>
      <c r="BE1019" s="38">
        <v>0.01</v>
      </c>
      <c r="BF1019" s="38">
        <v>0.17</v>
      </c>
      <c r="BG1019" s="38">
        <v>0.64</v>
      </c>
      <c r="BH1019" s="38">
        <v>0.05</v>
      </c>
      <c r="BI1019" s="38"/>
      <c r="BJ1019" s="38">
        <v>68.400000000000006</v>
      </c>
      <c r="BK1019" s="38"/>
      <c r="BL1019" s="38"/>
      <c r="BM1019" s="38"/>
      <c r="BN1019" s="38"/>
      <c r="BO1019" s="38"/>
      <c r="BP1019" s="38"/>
      <c r="BQ1019" s="38"/>
      <c r="BZ1019" s="38">
        <v>1200</v>
      </c>
      <c r="CA1019" s="38">
        <v>39.9</v>
      </c>
    </row>
    <row r="1020" spans="1:79" ht="15.6">
      <c r="A1020" s="90"/>
      <c r="B1020" s="90">
        <v>11</v>
      </c>
      <c r="C1020" s="38">
        <v>62.27</v>
      </c>
      <c r="D1020" s="38">
        <v>19.61</v>
      </c>
      <c r="E1020" s="38">
        <v>5.86</v>
      </c>
      <c r="F1020" s="38">
        <v>0.95</v>
      </c>
      <c r="G1020" s="38">
        <v>3.4</v>
      </c>
      <c r="H1020" s="38">
        <v>3629</v>
      </c>
      <c r="I1020" s="38"/>
      <c r="J1020" s="38">
        <v>150</v>
      </c>
      <c r="K1020" s="38">
        <v>142.80000000000001</v>
      </c>
      <c r="L1020" s="36">
        <f t="shared" si="17"/>
        <v>0.95200000000000007</v>
      </c>
      <c r="N1020" s="97">
        <f t="shared" si="18"/>
        <v>4.4949057734567495</v>
      </c>
      <c r="U1020" s="38">
        <v>613</v>
      </c>
      <c r="AE1020" s="38">
        <v>927</v>
      </c>
      <c r="AJ1020" s="34"/>
      <c r="AK1020" s="34"/>
      <c r="AL1020" s="34"/>
      <c r="AM1020" s="34"/>
      <c r="AN1020" s="34"/>
      <c r="AO1020" s="34"/>
      <c r="AR1020" s="38"/>
      <c r="AS1020" s="38"/>
      <c r="AT1020" s="38"/>
      <c r="AU1020" s="38"/>
      <c r="AV1020" s="38"/>
      <c r="AW1020" s="38"/>
      <c r="BD1020" s="38">
        <v>54.97</v>
      </c>
      <c r="BE1020" s="38">
        <v>0.01</v>
      </c>
      <c r="BF1020" s="38">
        <v>0.17</v>
      </c>
      <c r="BG1020" s="38">
        <v>0.64</v>
      </c>
      <c r="BH1020" s="38">
        <v>0.05</v>
      </c>
      <c r="BI1020" s="38"/>
      <c r="BJ1020" s="38">
        <v>68.2</v>
      </c>
      <c r="BK1020" s="38"/>
      <c r="BL1020" s="38"/>
      <c r="BM1020" s="38"/>
      <c r="BN1020" s="38"/>
      <c r="BO1020" s="38"/>
      <c r="BP1020" s="38"/>
      <c r="BQ1020" s="38"/>
      <c r="BZ1020" s="38">
        <v>1300</v>
      </c>
      <c r="CA1020" s="38">
        <v>32.799999999999997</v>
      </c>
    </row>
    <row r="1021" spans="1:79" ht="15.6">
      <c r="A1021" s="91">
        <v>415</v>
      </c>
      <c r="B1021" s="91" t="s">
        <v>329</v>
      </c>
      <c r="C1021" s="34">
        <v>64.2</v>
      </c>
      <c r="D1021" s="34">
        <v>21.1</v>
      </c>
      <c r="E1021" s="34">
        <v>5.2</v>
      </c>
      <c r="F1021" s="34">
        <v>1.2</v>
      </c>
      <c r="G1021" s="34">
        <v>4.3</v>
      </c>
      <c r="H1021" s="34">
        <v>3500</v>
      </c>
      <c r="I1021" s="34"/>
      <c r="J1021" s="34">
        <v>450</v>
      </c>
      <c r="K1021" s="34">
        <v>171</v>
      </c>
      <c r="L1021" s="37">
        <f t="shared" si="17"/>
        <v>0.38</v>
      </c>
      <c r="N1021" s="98">
        <f>24*1.14*1.21*100/(J1021+AR1021+AS1021+AY1021+BF1021+BM1021)</f>
        <v>7.3567999999999989</v>
      </c>
      <c r="R1021" s="34">
        <v>1110</v>
      </c>
      <c r="AE1021" s="34">
        <v>680</v>
      </c>
      <c r="AJ1021" s="34"/>
      <c r="AK1021" s="34"/>
      <c r="AL1021" s="34"/>
      <c r="AM1021" s="34"/>
      <c r="AN1021" s="34"/>
      <c r="AO1021" s="34"/>
      <c r="AR1021" s="34"/>
      <c r="AS1021" s="34"/>
      <c r="AT1021" s="34"/>
      <c r="AU1021" s="34"/>
      <c r="AV1021" s="34"/>
      <c r="AW1021" s="34"/>
      <c r="BK1021" s="34"/>
      <c r="BL1021" s="34"/>
      <c r="BM1021" s="34"/>
      <c r="BN1021" s="34"/>
      <c r="BO1021" s="34"/>
      <c r="BP1021" s="34"/>
      <c r="BQ1021" s="34"/>
      <c r="BZ1021" s="34">
        <v>2100</v>
      </c>
      <c r="CA1021" s="34">
        <v>76.8</v>
      </c>
    </row>
    <row r="1022" spans="1:79" ht="15.6">
      <c r="A1022" s="91"/>
      <c r="B1022" s="91" t="s">
        <v>789</v>
      </c>
      <c r="C1022" s="34">
        <v>64.2</v>
      </c>
      <c r="D1022" s="34">
        <v>21.1</v>
      </c>
      <c r="E1022" s="34">
        <v>5.2</v>
      </c>
      <c r="F1022" s="34">
        <v>1.2</v>
      </c>
      <c r="G1022" s="34">
        <v>4.3</v>
      </c>
      <c r="H1022" s="34">
        <v>3500</v>
      </c>
      <c r="I1022" s="34"/>
      <c r="J1022" s="34">
        <v>405</v>
      </c>
      <c r="K1022" s="34">
        <v>171</v>
      </c>
      <c r="L1022" s="37">
        <f t="shared" si="17"/>
        <v>0.42222222222222222</v>
      </c>
      <c r="N1022" s="98">
        <f>24*1.3*1.21*100/(J1022+AR1022+AS1022+AY1022+BF1022+BM1022)</f>
        <v>9.300813008130083</v>
      </c>
      <c r="R1022" s="34">
        <v>1101</v>
      </c>
      <c r="AE1022" s="34">
        <v>675</v>
      </c>
      <c r="AJ1022" s="34">
        <v>1</v>
      </c>
      <c r="AK1022" s="34">
        <v>67.5</v>
      </c>
      <c r="AL1022" s="34">
        <v>23</v>
      </c>
      <c r="AM1022" s="34">
        <v>1</v>
      </c>
      <c r="AN1022" s="34">
        <v>4.5</v>
      </c>
      <c r="AO1022" s="34">
        <v>112.5</v>
      </c>
      <c r="AR1022" s="34"/>
      <c r="AS1022" s="34"/>
      <c r="AT1022" s="34"/>
      <c r="AU1022" s="34"/>
      <c r="AV1022" s="34"/>
      <c r="AW1022" s="34"/>
      <c r="BK1022" s="34">
        <v>0.4</v>
      </c>
      <c r="BL1022" s="34">
        <v>90</v>
      </c>
      <c r="BM1022" s="34">
        <v>0.9</v>
      </c>
      <c r="BN1022" s="34">
        <v>0.1</v>
      </c>
      <c r="BO1022" s="34">
        <v>1.5</v>
      </c>
      <c r="BP1022" s="38">
        <v>23.5</v>
      </c>
      <c r="BQ1022" s="34">
        <v>45</v>
      </c>
      <c r="BZ1022" s="34">
        <v>1050</v>
      </c>
      <c r="CA1022" s="34">
        <v>73.400000000000006</v>
      </c>
    </row>
    <row r="1023" spans="1:79" ht="15.6">
      <c r="A1023" s="91"/>
      <c r="B1023" s="91" t="s">
        <v>790</v>
      </c>
      <c r="C1023" s="34">
        <v>64.2</v>
      </c>
      <c r="D1023" s="34">
        <v>21.1</v>
      </c>
      <c r="E1023" s="34">
        <v>5.2</v>
      </c>
      <c r="F1023" s="34">
        <v>1.2</v>
      </c>
      <c r="G1023" s="34">
        <v>4.3</v>
      </c>
      <c r="H1023" s="34">
        <v>3500</v>
      </c>
      <c r="I1023" s="34"/>
      <c r="J1023" s="34">
        <v>337.5</v>
      </c>
      <c r="K1023" s="34">
        <v>171</v>
      </c>
      <c r="L1023" s="37">
        <f t="shared" si="17"/>
        <v>0.50666666666666671</v>
      </c>
      <c r="N1023" s="98">
        <f>24*1*1.21*100/(J1023+AR1023+AS1023+AY1023+BF1023+BM1023)</f>
        <v>8.5815602836879439</v>
      </c>
      <c r="R1023" s="34">
        <v>1083</v>
      </c>
      <c r="AE1023" s="34">
        <v>664</v>
      </c>
      <c r="AJ1023" s="34">
        <v>1</v>
      </c>
      <c r="AK1023" s="34">
        <v>67.5</v>
      </c>
      <c r="AL1023" s="34">
        <v>23</v>
      </c>
      <c r="AM1023" s="34">
        <v>1</v>
      </c>
      <c r="AN1023" s="34">
        <v>4.5</v>
      </c>
      <c r="AO1023" s="34">
        <v>112.5</v>
      </c>
      <c r="AR1023" s="34"/>
      <c r="AS1023" s="34"/>
      <c r="AT1023" s="34"/>
      <c r="AU1023" s="34"/>
      <c r="AV1023" s="34"/>
      <c r="AW1023" s="34"/>
      <c r="BK1023" s="34">
        <v>0.4</v>
      </c>
      <c r="BL1023" s="34">
        <v>90</v>
      </c>
      <c r="BM1023" s="34">
        <v>0.9</v>
      </c>
      <c r="BN1023" s="34">
        <v>0.1</v>
      </c>
      <c r="BO1023" s="34">
        <v>1.5</v>
      </c>
      <c r="BP1023" s="38"/>
      <c r="BQ1023" s="34"/>
      <c r="BZ1023" s="34">
        <v>3400</v>
      </c>
      <c r="CA1023" s="34">
        <v>58.8</v>
      </c>
    </row>
    <row r="1024" spans="1:79" ht="15.6">
      <c r="A1024" s="91"/>
      <c r="B1024" s="91" t="s">
        <v>791</v>
      </c>
      <c r="C1024" s="34">
        <v>64.2</v>
      </c>
      <c r="D1024" s="34">
        <v>21.1</v>
      </c>
      <c r="E1024" s="34">
        <v>5.2</v>
      </c>
      <c r="F1024" s="34">
        <v>1.2</v>
      </c>
      <c r="G1024" s="34">
        <v>4.3</v>
      </c>
      <c r="H1024" s="34">
        <v>3500</v>
      </c>
      <c r="I1024" s="34"/>
      <c r="J1024" s="34">
        <v>292.5</v>
      </c>
      <c r="K1024" s="34">
        <v>171</v>
      </c>
      <c r="L1024" s="37">
        <f t="shared" si="17"/>
        <v>0.58461538461538465</v>
      </c>
      <c r="N1024" s="98">
        <f>24*1*1.21*100/(J1024+AR1024+AS1024+AY1024+BF1024+BM1024)</f>
        <v>9.8977505112474446</v>
      </c>
      <c r="R1024" s="34">
        <v>1074</v>
      </c>
      <c r="AE1024" s="34">
        <v>658</v>
      </c>
      <c r="AJ1024" s="34">
        <v>1</v>
      </c>
      <c r="AK1024" s="34">
        <v>67.5</v>
      </c>
      <c r="AL1024" s="34">
        <v>23</v>
      </c>
      <c r="AM1024" s="34">
        <v>1</v>
      </c>
      <c r="AN1024" s="34">
        <v>4.5</v>
      </c>
      <c r="AO1024" s="34">
        <v>225</v>
      </c>
      <c r="AR1024" s="34"/>
      <c r="AS1024" s="34"/>
      <c r="AT1024" s="34"/>
      <c r="AU1024" s="34"/>
      <c r="AV1024" s="34"/>
      <c r="AW1024" s="34"/>
      <c r="BK1024" s="34">
        <v>0.4</v>
      </c>
      <c r="BL1024" s="34">
        <v>90</v>
      </c>
      <c r="BM1024" s="34">
        <v>0.9</v>
      </c>
      <c r="BN1024" s="34">
        <v>0.1</v>
      </c>
      <c r="BO1024" s="34">
        <v>1.5</v>
      </c>
      <c r="BP1024" s="38">
        <v>23.5</v>
      </c>
      <c r="BQ1024" s="34">
        <v>45</v>
      </c>
      <c r="BZ1024" s="34">
        <v>1800</v>
      </c>
      <c r="CA1024" s="34">
        <v>59.3</v>
      </c>
    </row>
    <row r="1025" spans="1:79" ht="15.6">
      <c r="A1025" s="91"/>
      <c r="B1025" s="91" t="s">
        <v>633</v>
      </c>
      <c r="C1025" s="34">
        <v>64.2</v>
      </c>
      <c r="D1025" s="34">
        <v>21.1</v>
      </c>
      <c r="E1025" s="34">
        <v>5.2</v>
      </c>
      <c r="F1025" s="34">
        <v>1.2</v>
      </c>
      <c r="G1025" s="34">
        <v>4.3</v>
      </c>
      <c r="H1025" s="34">
        <v>3500</v>
      </c>
      <c r="I1025" s="34"/>
      <c r="J1025" s="34">
        <v>225</v>
      </c>
      <c r="K1025" s="34">
        <v>171</v>
      </c>
      <c r="L1025" s="37">
        <f t="shared" si="17"/>
        <v>0.76</v>
      </c>
      <c r="N1025" s="98">
        <f>24*0.6*1.21*100/(J1025+AR1025+AS1025+AY1025+BF1025+BM1025)</f>
        <v>7.7131474103585651</v>
      </c>
      <c r="R1025" s="34">
        <v>1056</v>
      </c>
      <c r="AE1025" s="34">
        <v>646</v>
      </c>
      <c r="AJ1025" s="34">
        <v>1</v>
      </c>
      <c r="AK1025" s="34">
        <v>67.5</v>
      </c>
      <c r="AL1025" s="34">
        <v>23</v>
      </c>
      <c r="AM1025" s="34">
        <v>1</v>
      </c>
      <c r="AN1025" s="34">
        <v>4.5</v>
      </c>
      <c r="AO1025" s="34">
        <v>225</v>
      </c>
      <c r="AR1025" s="34"/>
      <c r="AS1025" s="34"/>
      <c r="AT1025" s="34"/>
      <c r="AU1025" s="34"/>
      <c r="AV1025" s="34"/>
      <c r="AW1025" s="34"/>
      <c r="BK1025" s="34">
        <v>0.4</v>
      </c>
      <c r="BL1025" s="34">
        <v>90</v>
      </c>
      <c r="BM1025" s="34">
        <v>0.9</v>
      </c>
      <c r="BN1025" s="34">
        <v>0.1</v>
      </c>
      <c r="BO1025" s="34">
        <v>1.5</v>
      </c>
      <c r="BP1025" s="38"/>
      <c r="BQ1025" s="34"/>
      <c r="BZ1025" s="34">
        <v>3950</v>
      </c>
      <c r="CA1025" s="34">
        <v>37.799999999999997</v>
      </c>
    </row>
    <row r="1026" spans="1:79" ht="15.6">
      <c r="A1026" s="91"/>
      <c r="B1026" s="91" t="s">
        <v>792</v>
      </c>
      <c r="C1026" s="34">
        <v>64.2</v>
      </c>
      <c r="D1026" s="34">
        <v>21.1</v>
      </c>
      <c r="E1026" s="34">
        <v>5.2</v>
      </c>
      <c r="F1026" s="34">
        <v>1.2</v>
      </c>
      <c r="G1026" s="34">
        <v>4.3</v>
      </c>
      <c r="H1026" s="34">
        <v>3500</v>
      </c>
      <c r="I1026" s="34"/>
      <c r="J1026" s="34">
        <v>180</v>
      </c>
      <c r="K1026" s="34">
        <v>171</v>
      </c>
      <c r="L1026" s="37">
        <f t="shared" si="17"/>
        <v>0.95</v>
      </c>
      <c r="N1026" s="98">
        <f>24*1*1.21*100/(J1026+AR1026+AS1026+AY1026+BF1026+BM1026)</f>
        <v>16.053067993366501</v>
      </c>
      <c r="R1026" s="34">
        <v>1046</v>
      </c>
      <c r="AE1026" s="34">
        <v>642</v>
      </c>
      <c r="AJ1026" s="34">
        <v>1</v>
      </c>
      <c r="AK1026" s="34">
        <v>67.5</v>
      </c>
      <c r="AL1026" s="34">
        <v>23</v>
      </c>
      <c r="AM1026" s="34">
        <v>1</v>
      </c>
      <c r="AN1026" s="34">
        <v>4.5</v>
      </c>
      <c r="AO1026" s="34">
        <v>315</v>
      </c>
      <c r="AR1026" s="34"/>
      <c r="AS1026" s="34"/>
      <c r="AT1026" s="34"/>
      <c r="AU1026" s="34"/>
      <c r="AV1026" s="34"/>
      <c r="AW1026" s="34"/>
      <c r="BK1026" s="34">
        <v>0.4</v>
      </c>
      <c r="BL1026" s="34">
        <v>90</v>
      </c>
      <c r="BM1026" s="34">
        <v>0.9</v>
      </c>
      <c r="BN1026" s="34">
        <v>0.1</v>
      </c>
      <c r="BO1026" s="34">
        <v>1.5</v>
      </c>
      <c r="BP1026" s="38">
        <v>23.5</v>
      </c>
      <c r="BQ1026" s="34">
        <v>45</v>
      </c>
      <c r="BZ1026" s="34">
        <v>3900</v>
      </c>
      <c r="CA1026" s="34">
        <v>34.5</v>
      </c>
    </row>
    <row r="1027" spans="1:79" ht="15.6">
      <c r="A1027" s="91"/>
      <c r="B1027" s="91" t="s">
        <v>793</v>
      </c>
      <c r="C1027" s="34">
        <v>64.2</v>
      </c>
      <c r="D1027" s="34">
        <v>21.1</v>
      </c>
      <c r="E1027" s="34">
        <v>5.2</v>
      </c>
      <c r="F1027" s="34">
        <v>1.2</v>
      </c>
      <c r="G1027" s="34">
        <v>4.3</v>
      </c>
      <c r="H1027" s="34">
        <v>3500</v>
      </c>
      <c r="I1027" s="34"/>
      <c r="J1027" s="34">
        <v>135</v>
      </c>
      <c r="K1027" s="34">
        <v>171</v>
      </c>
      <c r="L1027" s="37">
        <f t="shared" si="17"/>
        <v>1.2666666666666666</v>
      </c>
      <c r="N1027" s="98">
        <f>24*0.8*1.21*100/(J1027+AR1027+AS1027+AY1027+BF1027+BM1027)</f>
        <v>17.094922737306845</v>
      </c>
      <c r="R1027" s="34">
        <v>1034</v>
      </c>
      <c r="AE1027" s="34">
        <v>633</v>
      </c>
      <c r="AJ1027" s="34">
        <v>1</v>
      </c>
      <c r="AK1027" s="34">
        <v>67.5</v>
      </c>
      <c r="AL1027" s="34">
        <v>23</v>
      </c>
      <c r="AM1027" s="34">
        <v>1</v>
      </c>
      <c r="AN1027" s="34">
        <v>4.5</v>
      </c>
      <c r="AO1027" s="34">
        <v>315</v>
      </c>
      <c r="AR1027" s="34"/>
      <c r="AS1027" s="34"/>
      <c r="AT1027" s="34"/>
      <c r="AU1027" s="34"/>
      <c r="AV1027" s="34"/>
      <c r="AW1027" s="34"/>
      <c r="BK1027" s="34">
        <v>0.4</v>
      </c>
      <c r="BL1027" s="34">
        <v>90</v>
      </c>
      <c r="BM1027" s="34">
        <v>0.9</v>
      </c>
      <c r="BN1027" s="34">
        <v>0.1</v>
      </c>
      <c r="BO1027" s="34">
        <v>1.5</v>
      </c>
      <c r="BP1027" s="38"/>
      <c r="BQ1027" s="34"/>
      <c r="BZ1027" s="34">
        <v>6100</v>
      </c>
      <c r="CA1027" s="34">
        <v>15.6</v>
      </c>
    </row>
    <row r="1028" spans="1:79" ht="15.6">
      <c r="A1028" s="91"/>
      <c r="B1028" s="91" t="s">
        <v>794</v>
      </c>
      <c r="C1028" s="34">
        <v>64.2</v>
      </c>
      <c r="D1028" s="34">
        <v>21.1</v>
      </c>
      <c r="E1028" s="34">
        <v>5.2</v>
      </c>
      <c r="F1028" s="34">
        <v>1.2</v>
      </c>
      <c r="G1028" s="34">
        <v>4.3</v>
      </c>
      <c r="H1028" s="34">
        <v>3500</v>
      </c>
      <c r="I1028" s="34"/>
      <c r="J1028" s="34">
        <v>90</v>
      </c>
      <c r="K1028" s="34">
        <v>171</v>
      </c>
      <c r="L1028" s="37">
        <f t="shared" si="17"/>
        <v>1.9</v>
      </c>
      <c r="N1028" s="98">
        <f>24*1*1.21*100/(J1028+AR1028+AS1028+AY1028+BF1028+BM1028)</f>
        <v>31.947194719471945</v>
      </c>
      <c r="R1028" s="34">
        <v>1025</v>
      </c>
      <c r="AE1028" s="34">
        <v>628</v>
      </c>
      <c r="AJ1028" s="34"/>
      <c r="AK1028" s="34"/>
      <c r="AL1028" s="34"/>
      <c r="AM1028" s="34"/>
      <c r="AN1028" s="34"/>
      <c r="AO1028" s="34"/>
      <c r="AR1028" s="34"/>
      <c r="AS1028" s="34"/>
      <c r="AT1028" s="34"/>
      <c r="AU1028" s="34"/>
      <c r="AV1028" s="34"/>
      <c r="AW1028" s="34"/>
      <c r="BK1028" s="34">
        <v>0.4</v>
      </c>
      <c r="BL1028" s="34">
        <v>90</v>
      </c>
      <c r="BM1028" s="34">
        <v>0.9</v>
      </c>
      <c r="BN1028" s="34">
        <v>0.1</v>
      </c>
      <c r="BO1028" s="34">
        <v>1.5</v>
      </c>
      <c r="BP1028" s="38">
        <v>23.5</v>
      </c>
      <c r="BQ1028" s="34">
        <v>45</v>
      </c>
      <c r="BZ1028" s="34">
        <v>6300</v>
      </c>
      <c r="CA1028" s="34">
        <v>11.6</v>
      </c>
    </row>
    <row r="1029" spans="1:79" ht="15.6">
      <c r="A1029" s="91"/>
      <c r="B1029" s="91" t="s">
        <v>795</v>
      </c>
      <c r="C1029" s="34">
        <v>64.2</v>
      </c>
      <c r="D1029" s="34">
        <v>21.1</v>
      </c>
      <c r="E1029" s="34">
        <v>5.2</v>
      </c>
      <c r="F1029" s="34">
        <v>1.2</v>
      </c>
      <c r="G1029" s="34">
        <v>4.3</v>
      </c>
      <c r="H1029" s="34">
        <v>3500</v>
      </c>
      <c r="I1029" s="34"/>
      <c r="J1029" s="34">
        <v>337.5</v>
      </c>
      <c r="K1029" s="34">
        <v>171</v>
      </c>
      <c r="L1029" s="37">
        <f t="shared" si="17"/>
        <v>0.50666666666666671</v>
      </c>
      <c r="N1029" s="98">
        <f>24*1*1.3*100/(J1029+AR1029+AS1029+AY1029+BF1029+BM1029)</f>
        <v>7.5307748008689366</v>
      </c>
      <c r="R1029" s="34">
        <v>1105</v>
      </c>
      <c r="AE1029" s="34">
        <v>677</v>
      </c>
      <c r="AJ1029" s="34"/>
      <c r="AK1029" s="34"/>
      <c r="AL1029" s="34"/>
      <c r="AM1029" s="34"/>
      <c r="AN1029" s="34"/>
      <c r="AO1029" s="34"/>
      <c r="AR1029" s="34">
        <v>41.8</v>
      </c>
      <c r="AS1029" s="34">
        <v>34.1</v>
      </c>
      <c r="AT1029" s="34">
        <v>13.2</v>
      </c>
      <c r="AU1029" s="34">
        <v>6.3</v>
      </c>
      <c r="AV1029" s="34">
        <v>0.7</v>
      </c>
      <c r="AW1029" s="34">
        <v>112.5</v>
      </c>
      <c r="BK1029" s="34">
        <v>0.4</v>
      </c>
      <c r="BL1029" s="34">
        <v>90</v>
      </c>
      <c r="BM1029" s="34">
        <v>0.9</v>
      </c>
      <c r="BN1029" s="34">
        <v>0.1</v>
      </c>
      <c r="BO1029" s="34">
        <v>1.5</v>
      </c>
      <c r="BP1029" s="38"/>
      <c r="BQ1029" s="34"/>
      <c r="BZ1029" s="34">
        <v>1900</v>
      </c>
      <c r="CA1029" s="34">
        <v>68.5</v>
      </c>
    </row>
    <row r="1030" spans="1:79" ht="15.6">
      <c r="A1030" s="91"/>
      <c r="B1030" s="91" t="s">
        <v>796</v>
      </c>
      <c r="C1030" s="34">
        <v>64.2</v>
      </c>
      <c r="D1030" s="34">
        <v>21.1</v>
      </c>
      <c r="E1030" s="34">
        <v>5.2</v>
      </c>
      <c r="F1030" s="34">
        <v>1.2</v>
      </c>
      <c r="G1030" s="34">
        <v>4.3</v>
      </c>
      <c r="H1030" s="34">
        <v>3500</v>
      </c>
      <c r="I1030" s="34"/>
      <c r="J1030" s="34">
        <v>292.5</v>
      </c>
      <c r="K1030" s="34">
        <v>171</v>
      </c>
      <c r="L1030" s="37">
        <f t="shared" si="17"/>
        <v>0.58461538461538465</v>
      </c>
      <c r="N1030" s="98">
        <f>24*1.31*1.21*100/(J1030+AR1030+AS1030+AY1030+BF1030+BM1030)</f>
        <v>10.301218521527215</v>
      </c>
      <c r="R1030" s="34">
        <v>1096</v>
      </c>
      <c r="AE1030" s="34">
        <v>672</v>
      </c>
      <c r="AJ1030" s="34"/>
      <c r="AK1030" s="34"/>
      <c r="AL1030" s="34"/>
      <c r="AM1030" s="34"/>
      <c r="AN1030" s="34"/>
      <c r="AO1030" s="34"/>
      <c r="AR1030" s="34">
        <v>41.8</v>
      </c>
      <c r="AS1030" s="34">
        <v>34.1</v>
      </c>
      <c r="AT1030" s="34">
        <v>13.2</v>
      </c>
      <c r="AU1030" s="34">
        <v>6.3</v>
      </c>
      <c r="AV1030" s="34">
        <v>0.7</v>
      </c>
      <c r="AW1030" s="34">
        <v>112.5</v>
      </c>
      <c r="BK1030" s="34">
        <v>0.4</v>
      </c>
      <c r="BL1030" s="34">
        <v>90</v>
      </c>
      <c r="BM1030" s="34">
        <v>0.9</v>
      </c>
      <c r="BN1030" s="34">
        <v>0.1</v>
      </c>
      <c r="BO1030" s="34">
        <v>1.5</v>
      </c>
      <c r="BP1030" s="38">
        <v>23.5</v>
      </c>
      <c r="BQ1030" s="34">
        <v>45</v>
      </c>
      <c r="BZ1030" s="34">
        <v>1000</v>
      </c>
      <c r="CA1030" s="34">
        <v>64.3</v>
      </c>
    </row>
    <row r="1031" spans="1:79" ht="15.6">
      <c r="A1031" s="91"/>
      <c r="B1031" s="91" t="s">
        <v>636</v>
      </c>
      <c r="C1031" s="34">
        <v>64.2</v>
      </c>
      <c r="D1031" s="34">
        <v>21.1</v>
      </c>
      <c r="E1031" s="34">
        <v>5.2</v>
      </c>
      <c r="F1031" s="34">
        <v>1.2</v>
      </c>
      <c r="G1031" s="34">
        <v>4.3</v>
      </c>
      <c r="H1031" s="34">
        <v>3500</v>
      </c>
      <c r="I1031" s="34"/>
      <c r="J1031" s="34">
        <v>225</v>
      </c>
      <c r="K1031" s="34">
        <v>171</v>
      </c>
      <c r="L1031" s="37">
        <f t="shared" si="17"/>
        <v>0.76</v>
      </c>
      <c r="N1031" s="98">
        <f>24*1*1.2*100/(J1031+AR1031+AS1031+AY1031+BF1031+BM1031)</f>
        <v>9.5427435387673931</v>
      </c>
      <c r="R1031" s="34">
        <v>1100</v>
      </c>
      <c r="AE1031" s="34">
        <v>674</v>
      </c>
      <c r="AJ1031" s="34"/>
      <c r="AK1031" s="34"/>
      <c r="AL1031" s="34"/>
      <c r="AM1031" s="34"/>
      <c r="AN1031" s="34"/>
      <c r="AO1031" s="34"/>
      <c r="AR1031" s="34">
        <v>41.8</v>
      </c>
      <c r="AS1031" s="34">
        <v>34.1</v>
      </c>
      <c r="AT1031" s="34">
        <v>13.2</v>
      </c>
      <c r="AU1031" s="34">
        <v>6.3</v>
      </c>
      <c r="AV1031" s="34">
        <v>0.7</v>
      </c>
      <c r="AW1031" s="34">
        <v>225</v>
      </c>
      <c r="BK1031" s="34">
        <v>0.4</v>
      </c>
      <c r="BL1031" s="34">
        <v>90</v>
      </c>
      <c r="BM1031" s="34">
        <v>0.9</v>
      </c>
      <c r="BN1031" s="34">
        <v>0.1</v>
      </c>
      <c r="BO1031" s="34">
        <v>1.5</v>
      </c>
      <c r="BP1031" s="38"/>
      <c r="BQ1031" s="34"/>
      <c r="BZ1031" s="34">
        <v>1200</v>
      </c>
      <c r="CA1031" s="34">
        <v>55.6</v>
      </c>
    </row>
    <row r="1032" spans="1:79" ht="15.6">
      <c r="A1032" s="91"/>
      <c r="B1032" s="91" t="s">
        <v>797</v>
      </c>
      <c r="C1032" s="34">
        <v>64.2</v>
      </c>
      <c r="D1032" s="34">
        <v>21.1</v>
      </c>
      <c r="E1032" s="34">
        <v>5.2</v>
      </c>
      <c r="F1032" s="34">
        <v>1.2</v>
      </c>
      <c r="G1032" s="34">
        <v>4.3</v>
      </c>
      <c r="H1032" s="34">
        <v>3500</v>
      </c>
      <c r="I1032" s="34"/>
      <c r="J1032" s="34">
        <v>180</v>
      </c>
      <c r="K1032" s="34">
        <v>171</v>
      </c>
      <c r="L1032" s="37">
        <f t="shared" si="17"/>
        <v>0.95</v>
      </c>
      <c r="N1032" s="98">
        <f>24*1.3*1.21*100/(J1032+AR1032+AS1032+AY1032+BF1032+BM1032)</f>
        <v>14.700934579439252</v>
      </c>
      <c r="R1032" s="34">
        <v>1091</v>
      </c>
      <c r="AE1032" s="34">
        <v>669</v>
      </c>
      <c r="AJ1032" s="34"/>
      <c r="AK1032" s="34"/>
      <c r="AL1032" s="34"/>
      <c r="AM1032" s="34"/>
      <c r="AN1032" s="34"/>
      <c r="AO1032" s="34"/>
      <c r="AR1032" s="34">
        <v>41.8</v>
      </c>
      <c r="AS1032" s="34">
        <v>34.1</v>
      </c>
      <c r="AT1032" s="34">
        <v>13.2</v>
      </c>
      <c r="AU1032" s="34">
        <v>6.3</v>
      </c>
      <c r="AV1032" s="34">
        <v>0.7</v>
      </c>
      <c r="AW1032" s="34">
        <v>225</v>
      </c>
      <c r="BK1032" s="34">
        <v>0.4</v>
      </c>
      <c r="BL1032" s="34">
        <v>90</v>
      </c>
      <c r="BM1032" s="34">
        <v>0.9</v>
      </c>
      <c r="BN1032" s="34">
        <v>0.1</v>
      </c>
      <c r="BO1032" s="34">
        <v>1.5</v>
      </c>
      <c r="BP1032" s="38">
        <v>23.5</v>
      </c>
      <c r="BQ1032" s="34">
        <v>45</v>
      </c>
      <c r="BZ1032" s="34">
        <v>1100</v>
      </c>
      <c r="CA1032" s="34">
        <v>53.2</v>
      </c>
    </row>
    <row r="1033" spans="1:79" ht="15.6">
      <c r="A1033" s="91"/>
      <c r="B1033" s="91" t="s">
        <v>798</v>
      </c>
      <c r="C1033" s="34">
        <v>64.2</v>
      </c>
      <c r="D1033" s="34">
        <v>21.1</v>
      </c>
      <c r="E1033" s="34">
        <v>5.2</v>
      </c>
      <c r="F1033" s="34">
        <v>1.2</v>
      </c>
      <c r="G1033" s="34">
        <v>4.3</v>
      </c>
      <c r="H1033" s="34">
        <v>3500</v>
      </c>
      <c r="I1033" s="34"/>
      <c r="J1033" s="34">
        <v>135</v>
      </c>
      <c r="K1033" s="34">
        <v>171</v>
      </c>
      <c r="L1033" s="37">
        <f t="shared" si="17"/>
        <v>1.2666666666666666</v>
      </c>
      <c r="N1033" s="98">
        <f>24*0.94*1.21*100/(J1033+AR1033+AS1033+AY1033+BF1033+BM1033)</f>
        <v>12.888385269121811</v>
      </c>
      <c r="R1033" s="34">
        <v>1111</v>
      </c>
      <c r="AE1033" s="34">
        <v>681</v>
      </c>
      <c r="AJ1033" s="34"/>
      <c r="AK1033" s="34"/>
      <c r="AL1033" s="34"/>
      <c r="AM1033" s="34"/>
      <c r="AN1033" s="34"/>
      <c r="AO1033" s="34"/>
      <c r="AR1033" s="34">
        <v>41.8</v>
      </c>
      <c r="AS1033" s="34">
        <v>34.1</v>
      </c>
      <c r="AT1033" s="34">
        <v>13.2</v>
      </c>
      <c r="AU1033" s="34">
        <v>6.3</v>
      </c>
      <c r="AV1033" s="34">
        <v>0.7</v>
      </c>
      <c r="AW1033" s="34">
        <v>315</v>
      </c>
      <c r="BK1033" s="34">
        <v>0.4</v>
      </c>
      <c r="BL1033" s="34">
        <v>90</v>
      </c>
      <c r="BM1033" s="34">
        <v>0.9</v>
      </c>
      <c r="BN1033" s="34">
        <v>0.1</v>
      </c>
      <c r="BO1033" s="34">
        <v>1.5</v>
      </c>
      <c r="BP1033" s="38"/>
      <c r="BQ1033" s="34"/>
      <c r="BZ1033" s="34">
        <v>1600</v>
      </c>
      <c r="CA1033" s="34">
        <v>58.6</v>
      </c>
    </row>
    <row r="1034" spans="1:79" ht="15.6">
      <c r="A1034" s="91"/>
      <c r="B1034" s="91" t="s">
        <v>799</v>
      </c>
      <c r="C1034" s="34">
        <v>64.2</v>
      </c>
      <c r="D1034" s="34">
        <v>21.1</v>
      </c>
      <c r="E1034" s="34">
        <v>5.2</v>
      </c>
      <c r="F1034" s="34">
        <v>1.2</v>
      </c>
      <c r="G1034" s="34">
        <v>4.3</v>
      </c>
      <c r="H1034" s="34">
        <v>3500</v>
      </c>
      <c r="I1034" s="34"/>
      <c r="J1034" s="34">
        <v>90</v>
      </c>
      <c r="K1034" s="34">
        <v>171</v>
      </c>
      <c r="L1034" s="37">
        <f t="shared" si="17"/>
        <v>1.9</v>
      </c>
      <c r="N1034" s="98">
        <f>24*1.3*1.21*100/(J1034+AR1034+AS1034+AY1034+BF1034+BM1034)</f>
        <v>22.633093525179856</v>
      </c>
      <c r="R1034" s="34">
        <v>1102</v>
      </c>
      <c r="AE1034" s="34">
        <v>675</v>
      </c>
      <c r="AJ1034" s="38"/>
      <c r="AK1034" s="38"/>
      <c r="AL1034" s="38"/>
      <c r="AM1034" s="38"/>
      <c r="AN1034" s="38"/>
      <c r="AO1034" s="38"/>
      <c r="AR1034" s="34">
        <v>41.8</v>
      </c>
      <c r="AS1034" s="34">
        <v>34.1</v>
      </c>
      <c r="AT1034" s="34">
        <v>13.2</v>
      </c>
      <c r="AU1034" s="34">
        <v>6.3</v>
      </c>
      <c r="AV1034" s="34">
        <v>0.7</v>
      </c>
      <c r="AW1034" s="34">
        <v>315</v>
      </c>
      <c r="BK1034" s="34">
        <v>0.4</v>
      </c>
      <c r="BL1034" s="34">
        <v>90</v>
      </c>
      <c r="BM1034" s="34">
        <v>0.9</v>
      </c>
      <c r="BN1034" s="34">
        <v>0.1</v>
      </c>
      <c r="BO1034" s="34">
        <v>1.5</v>
      </c>
      <c r="BP1034" s="38">
        <v>23.5</v>
      </c>
      <c r="BQ1034" s="34">
        <v>45</v>
      </c>
      <c r="BZ1034" s="34">
        <v>1150</v>
      </c>
      <c r="CA1034" s="34">
        <v>56.9</v>
      </c>
    </row>
    <row r="1035" spans="1:79" ht="15.6">
      <c r="A1035" s="90">
        <v>424</v>
      </c>
      <c r="B1035" s="90" t="s">
        <v>329</v>
      </c>
      <c r="C1035" s="38">
        <v>64.2</v>
      </c>
      <c r="D1035" s="38">
        <v>21.1</v>
      </c>
      <c r="E1035" s="38">
        <v>5.2</v>
      </c>
      <c r="F1035" s="38">
        <v>1.2</v>
      </c>
      <c r="G1035" s="38">
        <v>4.3</v>
      </c>
      <c r="H1035" s="34">
        <v>3500</v>
      </c>
      <c r="I1035" s="38"/>
      <c r="J1035" s="38">
        <v>450</v>
      </c>
      <c r="K1035" s="38">
        <v>216</v>
      </c>
      <c r="L1035" s="36">
        <f t="shared" si="17"/>
        <v>0.48</v>
      </c>
      <c r="N1035" s="97">
        <f t="shared" ref="N1035:N1045" si="19">24*0*1.21*100/(J1035+AR1035+AS1035+AY1035+BF1035+BM1035)</f>
        <v>0</v>
      </c>
      <c r="R1035" s="38">
        <v>1051</v>
      </c>
      <c r="AE1035" s="38">
        <v>645</v>
      </c>
      <c r="AJ1035" s="38"/>
      <c r="AK1035" s="38"/>
      <c r="AL1035" s="38"/>
      <c r="AM1035" s="38"/>
      <c r="AN1035" s="38"/>
      <c r="AO1035" s="38"/>
      <c r="AR1035" s="38"/>
      <c r="AS1035" s="38"/>
      <c r="AT1035" s="38"/>
      <c r="AU1035" s="38"/>
      <c r="AV1035" s="38"/>
      <c r="AW1035" s="38"/>
      <c r="BK1035" s="34">
        <v>0.4</v>
      </c>
      <c r="BL1035" s="34">
        <v>90</v>
      </c>
      <c r="BM1035" s="34">
        <v>0.9</v>
      </c>
      <c r="BN1035" s="34">
        <v>0.1</v>
      </c>
      <c r="BO1035" s="34">
        <v>1.5</v>
      </c>
      <c r="BP1035" s="38"/>
      <c r="BQ1035" s="38">
        <v>0</v>
      </c>
      <c r="BZ1035" s="38">
        <v>5600</v>
      </c>
      <c r="CA1035" s="38">
        <v>55.7</v>
      </c>
    </row>
    <row r="1036" spans="1:79" ht="15.6">
      <c r="A1036" s="90"/>
      <c r="B1036" s="90" t="s">
        <v>789</v>
      </c>
      <c r="C1036" s="38">
        <v>64.2</v>
      </c>
      <c r="D1036" s="38">
        <v>21.1</v>
      </c>
      <c r="E1036" s="38">
        <v>5.2</v>
      </c>
      <c r="F1036" s="38">
        <v>1.2</v>
      </c>
      <c r="G1036" s="38">
        <v>4.3</v>
      </c>
      <c r="H1036" s="34">
        <v>3500</v>
      </c>
      <c r="I1036" s="38"/>
      <c r="J1036" s="38">
        <v>405</v>
      </c>
      <c r="K1036" s="38">
        <v>216</v>
      </c>
      <c r="L1036" s="36">
        <f t="shared" si="17"/>
        <v>0.53333333333333333</v>
      </c>
      <c r="N1036" s="97">
        <f t="shared" si="19"/>
        <v>0</v>
      </c>
      <c r="R1036" s="38">
        <v>1042</v>
      </c>
      <c r="AE1036" s="38">
        <v>639</v>
      </c>
      <c r="AJ1036" s="38">
        <v>1</v>
      </c>
      <c r="AK1036" s="38">
        <v>67.5</v>
      </c>
      <c r="AL1036" s="38">
        <v>23</v>
      </c>
      <c r="AM1036" s="38">
        <v>1</v>
      </c>
      <c r="AN1036" s="38">
        <v>4.5</v>
      </c>
      <c r="AO1036" s="38">
        <v>112.5</v>
      </c>
      <c r="AR1036" s="38"/>
      <c r="AS1036" s="38"/>
      <c r="AT1036" s="38"/>
      <c r="AU1036" s="38"/>
      <c r="AV1036" s="38"/>
      <c r="AW1036" s="38"/>
      <c r="BK1036" s="34">
        <v>0.4</v>
      </c>
      <c r="BL1036" s="34">
        <v>90</v>
      </c>
      <c r="BM1036" s="34">
        <v>0.9</v>
      </c>
      <c r="BN1036" s="34">
        <v>0.1</v>
      </c>
      <c r="BO1036" s="34">
        <v>1.5</v>
      </c>
      <c r="BP1036" s="38">
        <v>23.5</v>
      </c>
      <c r="BQ1036" s="38">
        <v>45</v>
      </c>
      <c r="BZ1036" s="38">
        <v>2100</v>
      </c>
      <c r="CA1036" s="38">
        <v>60.2</v>
      </c>
    </row>
    <row r="1037" spans="1:79" ht="15.6">
      <c r="A1037" s="90"/>
      <c r="B1037" s="90" t="s">
        <v>790</v>
      </c>
      <c r="C1037" s="38">
        <v>64.2</v>
      </c>
      <c r="D1037" s="38">
        <v>21.1</v>
      </c>
      <c r="E1037" s="38">
        <v>5.2</v>
      </c>
      <c r="F1037" s="38">
        <v>1.2</v>
      </c>
      <c r="G1037" s="38">
        <v>4.3</v>
      </c>
      <c r="H1037" s="34">
        <v>3500</v>
      </c>
      <c r="I1037" s="38"/>
      <c r="J1037" s="38">
        <v>337.5</v>
      </c>
      <c r="K1037" s="38">
        <v>216</v>
      </c>
      <c r="L1037" s="36">
        <f t="shared" si="17"/>
        <v>0.64</v>
      </c>
      <c r="N1037" s="97">
        <f t="shared" si="19"/>
        <v>0</v>
      </c>
      <c r="R1037" s="38">
        <v>1024</v>
      </c>
      <c r="AE1037" s="38">
        <v>627</v>
      </c>
      <c r="AJ1037" s="38">
        <v>1</v>
      </c>
      <c r="AK1037" s="38">
        <v>67.5</v>
      </c>
      <c r="AL1037" s="38">
        <v>23</v>
      </c>
      <c r="AM1037" s="38">
        <v>1</v>
      </c>
      <c r="AN1037" s="38">
        <v>4.5</v>
      </c>
      <c r="AO1037" s="38">
        <v>112.5</v>
      </c>
      <c r="AR1037" s="38"/>
      <c r="AS1037" s="38"/>
      <c r="AT1037" s="38"/>
      <c r="AU1037" s="38"/>
      <c r="AV1037" s="38"/>
      <c r="AW1037" s="38"/>
      <c r="BK1037" s="34">
        <v>0.4</v>
      </c>
      <c r="BL1037" s="34">
        <v>90</v>
      </c>
      <c r="BM1037" s="34">
        <v>0.9</v>
      </c>
      <c r="BN1037" s="34">
        <v>0.1</v>
      </c>
      <c r="BO1037" s="34">
        <v>1.5</v>
      </c>
      <c r="BP1037" s="38"/>
      <c r="BQ1037" s="38">
        <v>0</v>
      </c>
      <c r="BZ1037" s="38">
        <v>4900</v>
      </c>
      <c r="CA1037" s="38">
        <v>45.7</v>
      </c>
    </row>
    <row r="1038" spans="1:79" ht="15.6">
      <c r="A1038" s="90"/>
      <c r="B1038" s="90" t="s">
        <v>791</v>
      </c>
      <c r="C1038" s="38">
        <v>64.2</v>
      </c>
      <c r="D1038" s="38">
        <v>21.1</v>
      </c>
      <c r="E1038" s="38">
        <v>5.2</v>
      </c>
      <c r="F1038" s="38">
        <v>1.2</v>
      </c>
      <c r="G1038" s="38">
        <v>4.3</v>
      </c>
      <c r="H1038" s="34">
        <v>3500</v>
      </c>
      <c r="I1038" s="38"/>
      <c r="J1038" s="38">
        <v>292.5</v>
      </c>
      <c r="K1038" s="38">
        <v>216</v>
      </c>
      <c r="L1038" s="36">
        <f t="shared" si="17"/>
        <v>0.7384615384615385</v>
      </c>
      <c r="N1038" s="97">
        <f t="shared" si="19"/>
        <v>0</v>
      </c>
      <c r="R1038" s="38">
        <v>1015</v>
      </c>
      <c r="AE1038" s="38">
        <v>621</v>
      </c>
      <c r="AJ1038" s="38">
        <v>1</v>
      </c>
      <c r="AK1038" s="38">
        <v>67.5</v>
      </c>
      <c r="AL1038" s="38">
        <v>23</v>
      </c>
      <c r="AM1038" s="38">
        <v>1</v>
      </c>
      <c r="AN1038" s="38">
        <v>4.5</v>
      </c>
      <c r="AO1038" s="38">
        <v>225</v>
      </c>
      <c r="AR1038" s="38"/>
      <c r="AS1038" s="38"/>
      <c r="AT1038" s="38"/>
      <c r="AU1038" s="38"/>
      <c r="AV1038" s="38"/>
      <c r="AW1038" s="38"/>
      <c r="BK1038" s="34">
        <v>0.4</v>
      </c>
      <c r="BL1038" s="34">
        <v>90</v>
      </c>
      <c r="BM1038" s="34">
        <v>0.9</v>
      </c>
      <c r="BN1038" s="34">
        <v>0.1</v>
      </c>
      <c r="BO1038" s="34">
        <v>1.5</v>
      </c>
      <c r="BP1038" s="38">
        <v>23.5</v>
      </c>
      <c r="BQ1038" s="38">
        <v>45</v>
      </c>
      <c r="BZ1038" s="38">
        <v>3950</v>
      </c>
      <c r="CA1038" s="38">
        <v>38.200000000000003</v>
      </c>
    </row>
    <row r="1039" spans="1:79" ht="15.6">
      <c r="A1039" s="90"/>
      <c r="B1039" s="90" t="s">
        <v>633</v>
      </c>
      <c r="C1039" s="38">
        <v>64.2</v>
      </c>
      <c r="D1039" s="38">
        <v>21.1</v>
      </c>
      <c r="E1039" s="38">
        <v>5.2</v>
      </c>
      <c r="F1039" s="38">
        <v>1.2</v>
      </c>
      <c r="G1039" s="38">
        <v>4.3</v>
      </c>
      <c r="H1039" s="34">
        <v>3500</v>
      </c>
      <c r="I1039" s="38"/>
      <c r="J1039" s="38">
        <v>225</v>
      </c>
      <c r="K1039" s="38">
        <v>216</v>
      </c>
      <c r="L1039" s="36">
        <f t="shared" si="17"/>
        <v>0.96</v>
      </c>
      <c r="N1039" s="97">
        <f t="shared" si="19"/>
        <v>0</v>
      </c>
      <c r="R1039" s="38">
        <v>996</v>
      </c>
      <c r="AE1039" s="38">
        <v>611</v>
      </c>
      <c r="AJ1039" s="38">
        <v>1</v>
      </c>
      <c r="AK1039" s="38">
        <v>67.5</v>
      </c>
      <c r="AL1039" s="38">
        <v>23</v>
      </c>
      <c r="AM1039" s="38">
        <v>1</v>
      </c>
      <c r="AN1039" s="38">
        <v>4.5</v>
      </c>
      <c r="AO1039" s="38">
        <v>225</v>
      </c>
      <c r="AR1039" s="38"/>
      <c r="AS1039" s="38"/>
      <c r="AT1039" s="38"/>
      <c r="AU1039" s="38"/>
      <c r="AV1039" s="38"/>
      <c r="AW1039" s="38"/>
      <c r="BK1039" s="34">
        <v>0.4</v>
      </c>
      <c r="BL1039" s="34">
        <v>90</v>
      </c>
      <c r="BM1039" s="34">
        <v>0.9</v>
      </c>
      <c r="BN1039" s="34">
        <v>0.1</v>
      </c>
      <c r="BO1039" s="34">
        <v>1.5</v>
      </c>
      <c r="BP1039" s="38"/>
      <c r="BQ1039" s="38">
        <v>0</v>
      </c>
      <c r="BZ1039" s="38">
        <v>4700</v>
      </c>
      <c r="CA1039" s="38">
        <v>27.4</v>
      </c>
    </row>
    <row r="1040" spans="1:79" ht="15.6">
      <c r="A1040" s="90"/>
      <c r="B1040" s="90" t="s">
        <v>792</v>
      </c>
      <c r="C1040" s="38">
        <v>64.2</v>
      </c>
      <c r="D1040" s="38">
        <v>21.1</v>
      </c>
      <c r="E1040" s="38">
        <v>5.2</v>
      </c>
      <c r="F1040" s="38">
        <v>1.2</v>
      </c>
      <c r="G1040" s="38">
        <v>4.3</v>
      </c>
      <c r="H1040" s="34">
        <v>3500</v>
      </c>
      <c r="I1040" s="38"/>
      <c r="J1040" s="38">
        <v>180</v>
      </c>
      <c r="K1040" s="38">
        <v>216</v>
      </c>
      <c r="L1040" s="36">
        <f t="shared" si="17"/>
        <v>1.2</v>
      </c>
      <c r="N1040" s="97">
        <f t="shared" si="19"/>
        <v>0</v>
      </c>
      <c r="R1040" s="38">
        <v>987</v>
      </c>
      <c r="AE1040" s="38">
        <v>605</v>
      </c>
      <c r="AJ1040" s="38">
        <v>1</v>
      </c>
      <c r="AK1040" s="38">
        <v>67.5</v>
      </c>
      <c r="AL1040" s="38">
        <v>23</v>
      </c>
      <c r="AM1040" s="38">
        <v>1</v>
      </c>
      <c r="AN1040" s="38">
        <v>4.5</v>
      </c>
      <c r="AO1040" s="38">
        <v>315</v>
      </c>
      <c r="AR1040" s="38"/>
      <c r="AS1040" s="38"/>
      <c r="AT1040" s="38"/>
      <c r="AU1040" s="38"/>
      <c r="AV1040" s="38"/>
      <c r="AW1040" s="38"/>
      <c r="BK1040" s="34">
        <v>0.4</v>
      </c>
      <c r="BL1040" s="34">
        <v>90</v>
      </c>
      <c r="BM1040" s="34">
        <v>0.9</v>
      </c>
      <c r="BN1040" s="34">
        <v>0.1</v>
      </c>
      <c r="BO1040" s="34">
        <v>1.5</v>
      </c>
      <c r="BP1040" s="38">
        <v>23.5</v>
      </c>
      <c r="BQ1040" s="38">
        <v>45</v>
      </c>
      <c r="BZ1040" s="38">
        <v>5300</v>
      </c>
      <c r="CA1040" s="38">
        <v>21.8</v>
      </c>
    </row>
    <row r="1041" spans="1:79" ht="15.6">
      <c r="A1041" s="90"/>
      <c r="B1041" s="90" t="s">
        <v>793</v>
      </c>
      <c r="C1041" s="38">
        <v>64.2</v>
      </c>
      <c r="D1041" s="38">
        <v>21.1</v>
      </c>
      <c r="E1041" s="38">
        <v>5.2</v>
      </c>
      <c r="F1041" s="38">
        <v>1.2</v>
      </c>
      <c r="G1041" s="38">
        <v>4.3</v>
      </c>
      <c r="H1041" s="34">
        <v>3500</v>
      </c>
      <c r="I1041" s="38"/>
      <c r="J1041" s="38">
        <v>135</v>
      </c>
      <c r="K1041" s="38">
        <v>216</v>
      </c>
      <c r="L1041" s="36">
        <f t="shared" si="17"/>
        <v>1.6</v>
      </c>
      <c r="N1041" s="97">
        <f t="shared" si="19"/>
        <v>0</v>
      </c>
      <c r="R1041" s="38">
        <v>978</v>
      </c>
      <c r="AE1041" s="38">
        <v>600</v>
      </c>
      <c r="AJ1041" s="38">
        <v>1</v>
      </c>
      <c r="AK1041" s="38">
        <v>67.5</v>
      </c>
      <c r="AL1041" s="38">
        <v>23</v>
      </c>
      <c r="AM1041" s="38">
        <v>1</v>
      </c>
      <c r="AN1041" s="38">
        <v>4.5</v>
      </c>
      <c r="AO1041" s="38">
        <v>315</v>
      </c>
      <c r="AR1041" s="38"/>
      <c r="AS1041" s="38"/>
      <c r="AT1041" s="38"/>
      <c r="AU1041" s="38"/>
      <c r="AV1041" s="38"/>
      <c r="AW1041" s="38"/>
      <c r="BK1041" s="34">
        <v>0.4</v>
      </c>
      <c r="BL1041" s="34">
        <v>90</v>
      </c>
      <c r="BM1041" s="34">
        <v>0.9</v>
      </c>
      <c r="BN1041" s="34">
        <v>0.1</v>
      </c>
      <c r="BO1041" s="34">
        <v>1.5</v>
      </c>
      <c r="BP1041" s="38"/>
      <c r="BQ1041" s="38">
        <v>0</v>
      </c>
      <c r="BZ1041" s="38"/>
      <c r="CA1041" s="38">
        <v>10.3</v>
      </c>
    </row>
    <row r="1042" spans="1:79" ht="15.6">
      <c r="A1042" s="90"/>
      <c r="B1042" s="90" t="s">
        <v>794</v>
      </c>
      <c r="C1042" s="38">
        <v>64.2</v>
      </c>
      <c r="D1042" s="38">
        <v>21.1</v>
      </c>
      <c r="E1042" s="38">
        <v>5.2</v>
      </c>
      <c r="F1042" s="38">
        <v>1.2</v>
      </c>
      <c r="G1042" s="38">
        <v>4.3</v>
      </c>
      <c r="H1042" s="34">
        <v>3500</v>
      </c>
      <c r="I1042" s="38"/>
      <c r="J1042" s="38">
        <v>90</v>
      </c>
      <c r="K1042" s="38">
        <v>216</v>
      </c>
      <c r="L1042" s="36">
        <f t="shared" si="17"/>
        <v>2.4</v>
      </c>
      <c r="N1042" s="97">
        <f t="shared" si="19"/>
        <v>0</v>
      </c>
      <c r="R1042" s="38">
        <v>969</v>
      </c>
      <c r="AE1042" s="38">
        <v>594</v>
      </c>
      <c r="AJ1042" s="38"/>
      <c r="AK1042" s="38"/>
      <c r="AL1042" s="38"/>
      <c r="AM1042" s="38"/>
      <c r="AN1042" s="38"/>
      <c r="AO1042" s="38"/>
      <c r="AR1042" s="38"/>
      <c r="AS1042" s="38"/>
      <c r="AT1042" s="38"/>
      <c r="AU1042" s="38"/>
      <c r="AV1042" s="38"/>
      <c r="AW1042" s="38"/>
      <c r="BK1042" s="34">
        <v>0.4</v>
      </c>
      <c r="BL1042" s="34">
        <v>90</v>
      </c>
      <c r="BM1042" s="34">
        <v>0.9</v>
      </c>
      <c r="BN1042" s="34">
        <v>0.1</v>
      </c>
      <c r="BO1042" s="34">
        <v>1.5</v>
      </c>
      <c r="BP1042" s="38">
        <v>23.5</v>
      </c>
      <c r="BQ1042" s="38">
        <v>45</v>
      </c>
      <c r="BZ1042" s="38"/>
      <c r="CA1042" s="38">
        <v>6.1</v>
      </c>
    </row>
    <row r="1043" spans="1:79" ht="15.6">
      <c r="A1043" s="90"/>
      <c r="B1043" s="90" t="s">
        <v>795</v>
      </c>
      <c r="C1043" s="38">
        <v>64.2</v>
      </c>
      <c r="D1043" s="38">
        <v>21.1</v>
      </c>
      <c r="E1043" s="38">
        <v>5.2</v>
      </c>
      <c r="F1043" s="38">
        <v>1.2</v>
      </c>
      <c r="G1043" s="38">
        <v>4.3</v>
      </c>
      <c r="H1043" s="34">
        <v>3500</v>
      </c>
      <c r="I1043" s="38"/>
      <c r="J1043" s="38">
        <v>337.5</v>
      </c>
      <c r="K1043" s="38">
        <v>216</v>
      </c>
      <c r="L1043" s="36">
        <f t="shared" si="17"/>
        <v>0.64</v>
      </c>
      <c r="N1043" s="97">
        <f t="shared" si="19"/>
        <v>0</v>
      </c>
      <c r="R1043" s="38">
        <v>1047</v>
      </c>
      <c r="AE1043" s="38">
        <v>641</v>
      </c>
      <c r="AJ1043" s="38"/>
      <c r="AK1043" s="38"/>
      <c r="AL1043" s="38"/>
      <c r="AM1043" s="38"/>
      <c r="AN1043" s="38"/>
      <c r="AO1043" s="38"/>
      <c r="AR1043" s="38">
        <v>41.8</v>
      </c>
      <c r="AS1043" s="38">
        <v>34.1</v>
      </c>
      <c r="AT1043" s="38">
        <v>13.2</v>
      </c>
      <c r="AU1043" s="38">
        <v>6.3</v>
      </c>
      <c r="AV1043" s="38">
        <v>0.7</v>
      </c>
      <c r="AW1043" s="38">
        <v>112.5</v>
      </c>
      <c r="BK1043" s="34">
        <v>0.4</v>
      </c>
      <c r="BL1043" s="34">
        <v>90</v>
      </c>
      <c r="BM1043" s="34">
        <v>0.9</v>
      </c>
      <c r="BN1043" s="34">
        <v>0.1</v>
      </c>
      <c r="BO1043" s="34">
        <v>1.5</v>
      </c>
      <c r="BP1043" s="38"/>
      <c r="BQ1043" s="38">
        <v>0</v>
      </c>
      <c r="BZ1043" s="38">
        <v>4200</v>
      </c>
      <c r="CA1043" s="38">
        <v>55.1</v>
      </c>
    </row>
    <row r="1044" spans="1:79" ht="15.6">
      <c r="A1044" s="90"/>
      <c r="B1044" s="90" t="s">
        <v>796</v>
      </c>
      <c r="C1044" s="38">
        <v>64.2</v>
      </c>
      <c r="D1044" s="38">
        <v>21.1</v>
      </c>
      <c r="E1044" s="38">
        <v>5.2</v>
      </c>
      <c r="F1044" s="38">
        <v>1.2</v>
      </c>
      <c r="G1044" s="38">
        <v>4.3</v>
      </c>
      <c r="H1044" s="34">
        <v>3500</v>
      </c>
      <c r="I1044" s="38"/>
      <c r="J1044" s="38">
        <v>292.5</v>
      </c>
      <c r="K1044" s="38">
        <v>216</v>
      </c>
      <c r="L1044" s="36">
        <f t="shared" si="17"/>
        <v>0.7384615384615385</v>
      </c>
      <c r="N1044" s="97">
        <f t="shared" si="19"/>
        <v>0</v>
      </c>
      <c r="R1044" s="38">
        <v>1037</v>
      </c>
      <c r="AE1044" s="38">
        <v>636</v>
      </c>
      <c r="AJ1044" s="38"/>
      <c r="AK1044" s="38"/>
      <c r="AL1044" s="38"/>
      <c r="AM1044" s="38"/>
      <c r="AN1044" s="38"/>
      <c r="AO1044" s="38"/>
      <c r="AR1044" s="38">
        <v>41.8</v>
      </c>
      <c r="AS1044" s="38">
        <v>34.1</v>
      </c>
      <c r="AT1044" s="38">
        <v>13.2</v>
      </c>
      <c r="AU1044" s="38">
        <v>6.3</v>
      </c>
      <c r="AV1044" s="38">
        <v>0.7</v>
      </c>
      <c r="AW1044" s="38">
        <v>112.5</v>
      </c>
      <c r="BK1044" s="34">
        <v>0.4</v>
      </c>
      <c r="BL1044" s="34">
        <v>90</v>
      </c>
      <c r="BM1044" s="34">
        <v>0.9</v>
      </c>
      <c r="BN1044" s="34">
        <v>0.1</v>
      </c>
      <c r="BO1044" s="34">
        <v>1.5</v>
      </c>
      <c r="BP1044" s="38">
        <v>23.5</v>
      </c>
      <c r="BQ1044" s="38">
        <v>45</v>
      </c>
      <c r="BZ1044" s="38">
        <v>2400</v>
      </c>
      <c r="CA1044" s="38">
        <v>50.6</v>
      </c>
    </row>
    <row r="1045" spans="1:79" ht="15.6">
      <c r="A1045" s="90"/>
      <c r="B1045" s="90" t="s">
        <v>636</v>
      </c>
      <c r="C1045" s="38">
        <v>64.2</v>
      </c>
      <c r="D1045" s="38">
        <v>21.1</v>
      </c>
      <c r="E1045" s="38">
        <v>5.2</v>
      </c>
      <c r="F1045" s="38">
        <v>1.2</v>
      </c>
      <c r="G1045" s="38">
        <v>4.3</v>
      </c>
      <c r="H1045" s="34">
        <v>3500</v>
      </c>
      <c r="I1045" s="38"/>
      <c r="J1045" s="38">
        <v>225</v>
      </c>
      <c r="K1045" s="38">
        <v>216</v>
      </c>
      <c r="L1045" s="36">
        <f t="shared" si="17"/>
        <v>0.96</v>
      </c>
      <c r="N1045" s="97">
        <f t="shared" si="19"/>
        <v>0</v>
      </c>
      <c r="R1045" s="38">
        <v>1041</v>
      </c>
      <c r="AE1045" s="38">
        <v>639</v>
      </c>
      <c r="AJ1045" s="38"/>
      <c r="AK1045" s="38"/>
      <c r="AL1045" s="38"/>
      <c r="AM1045" s="38"/>
      <c r="AN1045" s="38"/>
      <c r="AO1045" s="38"/>
      <c r="AR1045" s="38">
        <v>41.8</v>
      </c>
      <c r="AS1045" s="38">
        <v>34.1</v>
      </c>
      <c r="AT1045" s="38">
        <v>13.2</v>
      </c>
      <c r="AU1045" s="38">
        <v>6.3</v>
      </c>
      <c r="AV1045" s="38">
        <v>0.7</v>
      </c>
      <c r="AW1045" s="38">
        <v>225</v>
      </c>
      <c r="BK1045" s="34">
        <v>0.4</v>
      </c>
      <c r="BL1045" s="34">
        <v>90</v>
      </c>
      <c r="BM1045" s="34">
        <v>0.9</v>
      </c>
      <c r="BN1045" s="34">
        <v>0.1</v>
      </c>
      <c r="BO1045" s="34">
        <v>1.5</v>
      </c>
      <c r="BP1045" s="38"/>
      <c r="BQ1045" s="38">
        <v>0</v>
      </c>
      <c r="BZ1045" s="38">
        <v>4800</v>
      </c>
      <c r="CA1045" s="38">
        <v>38.299999999999997</v>
      </c>
    </row>
    <row r="1046" spans="1:79" ht="15.6">
      <c r="A1046" s="90"/>
      <c r="B1046" s="90" t="s">
        <v>797</v>
      </c>
      <c r="C1046" s="38">
        <v>64.2</v>
      </c>
      <c r="D1046" s="38">
        <v>21.1</v>
      </c>
      <c r="E1046" s="38">
        <v>5.2</v>
      </c>
      <c r="F1046" s="38">
        <v>1.2</v>
      </c>
      <c r="G1046" s="38">
        <v>4.3</v>
      </c>
      <c r="H1046" s="34">
        <v>3500</v>
      </c>
      <c r="I1046" s="38"/>
      <c r="J1046" s="38">
        <v>180</v>
      </c>
      <c r="K1046" s="38">
        <v>216</v>
      </c>
      <c r="L1046" s="36">
        <f t="shared" si="17"/>
        <v>1.2</v>
      </c>
      <c r="N1046" s="97">
        <f>24*0.25*1.21*100/(J1046+AR1046+AS1046+AY1046+BF1046+BM1046)</f>
        <v>2.8271028037383177</v>
      </c>
      <c r="R1046" s="38">
        <v>1032</v>
      </c>
      <c r="AE1046" s="38">
        <v>633</v>
      </c>
      <c r="AJ1046" s="38"/>
      <c r="AK1046" s="38"/>
      <c r="AL1046" s="38"/>
      <c r="AM1046" s="38"/>
      <c r="AN1046" s="38"/>
      <c r="AO1046" s="38"/>
      <c r="AR1046" s="38">
        <v>41.8</v>
      </c>
      <c r="AS1046" s="38">
        <v>34.1</v>
      </c>
      <c r="AT1046" s="38">
        <v>13.2</v>
      </c>
      <c r="AU1046" s="38">
        <v>6.3</v>
      </c>
      <c r="AV1046" s="38">
        <v>0.7</v>
      </c>
      <c r="AW1046" s="38">
        <v>225</v>
      </c>
      <c r="BK1046" s="34">
        <v>0.4</v>
      </c>
      <c r="BL1046" s="34">
        <v>90</v>
      </c>
      <c r="BM1046" s="34">
        <v>0.9</v>
      </c>
      <c r="BN1046" s="34">
        <v>0.1</v>
      </c>
      <c r="BO1046" s="34">
        <v>1.5</v>
      </c>
      <c r="BP1046" s="38">
        <v>23.5</v>
      </c>
      <c r="BQ1046" s="38">
        <v>45</v>
      </c>
      <c r="BZ1046" s="38">
        <v>2200</v>
      </c>
      <c r="CA1046" s="38">
        <v>36.299999999999997</v>
      </c>
    </row>
    <row r="1047" spans="1:79" ht="15.6">
      <c r="A1047" s="90"/>
      <c r="B1047" s="90" t="s">
        <v>798</v>
      </c>
      <c r="C1047" s="38">
        <v>64.2</v>
      </c>
      <c r="D1047" s="38">
        <v>21.1</v>
      </c>
      <c r="E1047" s="38">
        <v>5.2</v>
      </c>
      <c r="F1047" s="38">
        <v>1.2</v>
      </c>
      <c r="G1047" s="38">
        <v>4.3</v>
      </c>
      <c r="H1047" s="34">
        <v>3500</v>
      </c>
      <c r="I1047" s="38"/>
      <c r="J1047" s="38">
        <v>135</v>
      </c>
      <c r="K1047" s="38">
        <v>216</v>
      </c>
      <c r="L1047" s="36">
        <f t="shared" si="17"/>
        <v>1.6</v>
      </c>
      <c r="N1047" s="97">
        <f>24*0.28*1.21*100/(J1047+AR1047+AS1047+AY1047+BF1047+BM1047)</f>
        <v>3.8390934844192635</v>
      </c>
      <c r="R1047" s="38">
        <v>1042</v>
      </c>
      <c r="AE1047" s="38">
        <v>639</v>
      </c>
      <c r="AJ1047" s="38"/>
      <c r="AK1047" s="38"/>
      <c r="AL1047" s="38"/>
      <c r="AM1047" s="38"/>
      <c r="AN1047" s="38"/>
      <c r="AO1047" s="38"/>
      <c r="AR1047" s="38">
        <v>41.8</v>
      </c>
      <c r="AS1047" s="38">
        <v>34.1</v>
      </c>
      <c r="AT1047" s="38">
        <v>13.2</v>
      </c>
      <c r="AU1047" s="38">
        <v>6.3</v>
      </c>
      <c r="AV1047" s="38">
        <v>0.7</v>
      </c>
      <c r="AW1047" s="38">
        <v>315</v>
      </c>
      <c r="BK1047" s="34">
        <v>0.4</v>
      </c>
      <c r="BL1047" s="34">
        <v>90</v>
      </c>
      <c r="BM1047" s="34">
        <v>0.9</v>
      </c>
      <c r="BN1047" s="34">
        <v>0.1</v>
      </c>
      <c r="BO1047" s="34">
        <v>1.5</v>
      </c>
      <c r="BP1047" s="38"/>
      <c r="BQ1047" s="38">
        <v>0</v>
      </c>
      <c r="BZ1047" s="38">
        <v>2800</v>
      </c>
      <c r="CA1047" s="38">
        <v>37.6</v>
      </c>
    </row>
    <row r="1048" spans="1:79" ht="15.6">
      <c r="A1048" s="90"/>
      <c r="B1048" s="90" t="s">
        <v>799</v>
      </c>
      <c r="C1048" s="38">
        <v>64.2</v>
      </c>
      <c r="D1048" s="38">
        <v>21.1</v>
      </c>
      <c r="E1048" s="38">
        <v>5.2</v>
      </c>
      <c r="F1048" s="38">
        <v>1.2</v>
      </c>
      <c r="G1048" s="38">
        <v>4.3</v>
      </c>
      <c r="H1048" s="34">
        <v>3500</v>
      </c>
      <c r="I1048" s="38"/>
      <c r="J1048" s="38">
        <v>90</v>
      </c>
      <c r="K1048" s="38">
        <v>216</v>
      </c>
      <c r="L1048" s="36">
        <f t="shared" si="17"/>
        <v>2.4</v>
      </c>
      <c r="N1048" s="97">
        <f>24*0.6*1.21*100/(J1048+AR1048+AS1048+AY1048+BF1048+BM1048)</f>
        <v>10.446043165467625</v>
      </c>
      <c r="R1048" s="38">
        <v>1033</v>
      </c>
      <c r="AE1048" s="38">
        <v>633</v>
      </c>
      <c r="AR1048" s="38">
        <v>41.8</v>
      </c>
      <c r="AS1048" s="38">
        <v>34.1</v>
      </c>
      <c r="AT1048" s="38">
        <v>13.2</v>
      </c>
      <c r="AU1048" s="38">
        <v>6.3</v>
      </c>
      <c r="AV1048" s="38">
        <v>0.7</v>
      </c>
      <c r="AW1048" s="38">
        <v>315</v>
      </c>
      <c r="BK1048" s="34">
        <v>0.4</v>
      </c>
      <c r="BL1048" s="34">
        <v>90</v>
      </c>
      <c r="BM1048" s="34">
        <v>0.9</v>
      </c>
      <c r="BN1048" s="34">
        <v>0.1</v>
      </c>
      <c r="BO1048" s="34">
        <v>1.5</v>
      </c>
      <c r="BP1048" s="38">
        <v>23.5</v>
      </c>
      <c r="BQ1048" s="38">
        <v>45</v>
      </c>
      <c r="BZ1048" s="38">
        <v>4100</v>
      </c>
      <c r="CA1048" s="38">
        <v>36.200000000000003</v>
      </c>
    </row>
    <row r="1050" spans="1:79">
      <c r="A1050">
        <v>134</v>
      </c>
      <c r="B1050" t="s">
        <v>135</v>
      </c>
      <c r="I1050">
        <v>42.5</v>
      </c>
      <c r="J1050">
        <v>497</v>
      </c>
      <c r="K1050">
        <v>174</v>
      </c>
      <c r="L1050">
        <v>0.35</v>
      </c>
      <c r="M1050" s="29">
        <v>0.25</v>
      </c>
      <c r="N1050">
        <v>1.2</v>
      </c>
      <c r="AE1050">
        <v>592</v>
      </c>
      <c r="AI1050" s="29">
        <v>0.35</v>
      </c>
      <c r="BZ1050">
        <v>1579.63</v>
      </c>
      <c r="CA1050">
        <v>48.8</v>
      </c>
    </row>
    <row r="1051" spans="1:79">
      <c r="B1051" t="s">
        <v>136</v>
      </c>
      <c r="I1051">
        <v>42.5</v>
      </c>
      <c r="J1051">
        <v>497</v>
      </c>
      <c r="K1051">
        <v>174</v>
      </c>
      <c r="L1051">
        <v>0.35</v>
      </c>
      <c r="M1051" s="29">
        <v>0.25</v>
      </c>
      <c r="N1051">
        <v>1.5</v>
      </c>
      <c r="AE1051">
        <v>626</v>
      </c>
      <c r="AI1051" s="29">
        <v>0.37</v>
      </c>
      <c r="BZ1051">
        <v>1544.71</v>
      </c>
      <c r="CA1051">
        <v>50.8</v>
      </c>
    </row>
    <row r="1052" spans="1:79">
      <c r="B1052" t="s">
        <v>137</v>
      </c>
      <c r="I1052">
        <v>42.5</v>
      </c>
      <c r="J1052">
        <v>497</v>
      </c>
      <c r="K1052">
        <v>174</v>
      </c>
      <c r="L1052">
        <v>0.35</v>
      </c>
      <c r="M1052" s="29">
        <v>0.25</v>
      </c>
      <c r="N1052">
        <v>1.8</v>
      </c>
      <c r="AE1052">
        <v>659</v>
      </c>
      <c r="AI1052" s="29">
        <v>0.39</v>
      </c>
      <c r="BZ1052">
        <v>1439.32</v>
      </c>
      <c r="CA1052">
        <v>52.4</v>
      </c>
    </row>
    <row r="1053" spans="1:79">
      <c r="B1053" t="s">
        <v>138</v>
      </c>
      <c r="I1053">
        <v>42.5</v>
      </c>
      <c r="J1053">
        <v>435</v>
      </c>
      <c r="K1053">
        <v>174</v>
      </c>
      <c r="L1053">
        <v>0.4</v>
      </c>
      <c r="M1053" s="29">
        <v>0.25</v>
      </c>
      <c r="N1053">
        <v>1.5</v>
      </c>
      <c r="AE1053">
        <v>611</v>
      </c>
      <c r="AI1053" s="29">
        <v>0.35</v>
      </c>
      <c r="BZ1053">
        <v>1642.81</v>
      </c>
      <c r="CA1053">
        <v>46.7</v>
      </c>
    </row>
    <row r="1054" spans="1:79">
      <c r="B1054" t="s">
        <v>139</v>
      </c>
      <c r="I1054">
        <v>42.5</v>
      </c>
      <c r="J1054">
        <v>435</v>
      </c>
      <c r="K1054">
        <v>174</v>
      </c>
      <c r="L1054">
        <v>0.4</v>
      </c>
      <c r="M1054" s="29">
        <v>0.25</v>
      </c>
      <c r="N1054">
        <v>1.8</v>
      </c>
      <c r="AE1054">
        <v>645</v>
      </c>
      <c r="AI1054" s="29">
        <v>0.37</v>
      </c>
      <c r="BZ1054">
        <v>1479.19</v>
      </c>
      <c r="CA1054">
        <v>49.5</v>
      </c>
    </row>
    <row r="1055" spans="1:79">
      <c r="B1055" t="s">
        <v>140</v>
      </c>
      <c r="I1055">
        <v>42.5</v>
      </c>
      <c r="J1055">
        <v>435</v>
      </c>
      <c r="K1055">
        <v>174</v>
      </c>
      <c r="L1055">
        <v>0.4</v>
      </c>
      <c r="M1055" s="29">
        <v>0.25</v>
      </c>
      <c r="N1055">
        <v>1.2</v>
      </c>
      <c r="AE1055">
        <v>680</v>
      </c>
      <c r="AI1055" s="29">
        <v>0.39</v>
      </c>
      <c r="BZ1055">
        <v>1796.44</v>
      </c>
      <c r="CA1055">
        <v>45.9</v>
      </c>
    </row>
    <row r="1056" spans="1:79">
      <c r="B1056" t="s">
        <v>237</v>
      </c>
      <c r="I1056">
        <v>42.5</v>
      </c>
      <c r="J1056">
        <v>387</v>
      </c>
      <c r="K1056">
        <v>174</v>
      </c>
      <c r="L1056">
        <v>0.45</v>
      </c>
      <c r="M1056" s="29">
        <v>0.25</v>
      </c>
      <c r="N1056">
        <v>1.8</v>
      </c>
      <c r="AE1056">
        <v>625</v>
      </c>
      <c r="AI1056" s="29">
        <v>0.35</v>
      </c>
      <c r="BZ1056">
        <v>1758.49</v>
      </c>
      <c r="CA1056">
        <v>46.2</v>
      </c>
    </row>
    <row r="1057" spans="1:79">
      <c r="B1057" t="s">
        <v>238</v>
      </c>
      <c r="I1057">
        <v>42.5</v>
      </c>
      <c r="J1057">
        <v>387</v>
      </c>
      <c r="K1057">
        <v>174</v>
      </c>
      <c r="L1057">
        <v>0.45</v>
      </c>
      <c r="M1057" s="29">
        <v>0.25</v>
      </c>
      <c r="N1057">
        <v>1.2</v>
      </c>
      <c r="AE1057">
        <v>661</v>
      </c>
      <c r="AI1057" s="29">
        <v>0.37</v>
      </c>
      <c r="BZ1057">
        <v>1868.7</v>
      </c>
      <c r="CA1057">
        <v>43.7</v>
      </c>
    </row>
    <row r="1058" spans="1:79">
      <c r="B1058" t="s">
        <v>239</v>
      </c>
      <c r="I1058">
        <v>42.5</v>
      </c>
      <c r="J1058">
        <v>387</v>
      </c>
      <c r="K1058">
        <v>174</v>
      </c>
      <c r="L1058">
        <v>0.45</v>
      </c>
      <c r="M1058" s="29">
        <v>0.25</v>
      </c>
      <c r="N1058">
        <v>1.5</v>
      </c>
      <c r="AE1058">
        <v>697</v>
      </c>
      <c r="AI1058" s="29">
        <v>0.39</v>
      </c>
      <c r="BZ1058">
        <v>1818.56</v>
      </c>
      <c r="CA1058">
        <v>42.7</v>
      </c>
    </row>
    <row r="1060" spans="1:79">
      <c r="A1060">
        <v>140</v>
      </c>
      <c r="B1060" t="s">
        <v>800</v>
      </c>
      <c r="C1060">
        <v>61.96</v>
      </c>
      <c r="D1060">
        <v>22.56</v>
      </c>
      <c r="E1060">
        <v>5.56</v>
      </c>
      <c r="F1060">
        <v>1.93</v>
      </c>
      <c r="G1060">
        <v>3.89</v>
      </c>
      <c r="I1060">
        <v>42.5</v>
      </c>
      <c r="J1060">
        <v>500</v>
      </c>
      <c r="K1060">
        <v>180</v>
      </c>
      <c r="L1060">
        <v>0.36</v>
      </c>
      <c r="M1060" s="29">
        <v>0.25</v>
      </c>
      <c r="N1060">
        <v>0.2</v>
      </c>
      <c r="V1060">
        <v>986</v>
      </c>
      <c r="AD1060">
        <v>2.74</v>
      </c>
      <c r="AE1060">
        <v>744</v>
      </c>
      <c r="AI1060" s="29">
        <v>0.43</v>
      </c>
      <c r="BZ1060">
        <v>1857</v>
      </c>
      <c r="CA1060">
        <v>55.97</v>
      </c>
    </row>
    <row r="1061" spans="1:79">
      <c r="B1061" t="s">
        <v>801</v>
      </c>
      <c r="C1061">
        <v>61.96</v>
      </c>
      <c r="D1061">
        <v>22.56</v>
      </c>
      <c r="E1061">
        <v>5.56</v>
      </c>
      <c r="F1061">
        <v>1.93</v>
      </c>
      <c r="G1061">
        <v>3.89</v>
      </c>
      <c r="I1061">
        <v>42.5</v>
      </c>
      <c r="J1061">
        <v>450</v>
      </c>
      <c r="K1061">
        <v>180</v>
      </c>
      <c r="L1061">
        <v>0.4</v>
      </c>
      <c r="M1061" s="29">
        <v>0.25</v>
      </c>
      <c r="N1061">
        <v>0.2</v>
      </c>
      <c r="V1061">
        <v>986</v>
      </c>
      <c r="AD1061">
        <v>2.74</v>
      </c>
      <c r="AE1061">
        <v>744</v>
      </c>
      <c r="AI1061" s="29">
        <v>0.43</v>
      </c>
      <c r="BZ1061">
        <v>1224</v>
      </c>
      <c r="CA1061">
        <v>58.41</v>
      </c>
    </row>
    <row r="1062" spans="1:79">
      <c r="B1062" t="s">
        <v>802</v>
      </c>
      <c r="C1062">
        <v>61.96</v>
      </c>
      <c r="D1062">
        <v>22.56</v>
      </c>
      <c r="E1062">
        <v>5.56</v>
      </c>
      <c r="F1062">
        <v>1.93</v>
      </c>
      <c r="G1062">
        <v>3.89</v>
      </c>
      <c r="I1062">
        <v>42.5</v>
      </c>
      <c r="J1062">
        <v>425</v>
      </c>
      <c r="K1062">
        <v>180</v>
      </c>
      <c r="L1062">
        <v>0.42</v>
      </c>
      <c r="M1062" s="29">
        <v>0.25</v>
      </c>
      <c r="N1062">
        <v>0.2</v>
      </c>
      <c r="V1062">
        <v>986</v>
      </c>
      <c r="AD1062">
        <v>2.74</v>
      </c>
      <c r="AE1062">
        <v>744</v>
      </c>
      <c r="AI1062" s="29">
        <v>0.43</v>
      </c>
      <c r="BZ1062">
        <v>986</v>
      </c>
      <c r="CA1062">
        <v>63.72</v>
      </c>
    </row>
    <row r="1063" spans="1:79">
      <c r="B1063" t="s">
        <v>803</v>
      </c>
      <c r="C1063">
        <v>61.96</v>
      </c>
      <c r="D1063">
        <v>22.56</v>
      </c>
      <c r="E1063">
        <v>5.56</v>
      </c>
      <c r="F1063">
        <v>1.93</v>
      </c>
      <c r="G1063">
        <v>3.89</v>
      </c>
      <c r="I1063">
        <v>42.5</v>
      </c>
      <c r="J1063">
        <v>400</v>
      </c>
      <c r="K1063">
        <v>180</v>
      </c>
      <c r="L1063">
        <v>0.45</v>
      </c>
      <c r="M1063" s="29">
        <v>0.25</v>
      </c>
      <c r="N1063">
        <v>0.2</v>
      </c>
      <c r="V1063">
        <v>986</v>
      </c>
      <c r="AD1063">
        <v>2.74</v>
      </c>
      <c r="AE1063">
        <v>744</v>
      </c>
      <c r="AI1063" s="29">
        <v>0.43</v>
      </c>
      <c r="BZ1063">
        <v>925</v>
      </c>
      <c r="CA1063">
        <v>61.23</v>
      </c>
    </row>
    <row r="1064" spans="1:79">
      <c r="B1064" t="s">
        <v>804</v>
      </c>
      <c r="C1064">
        <v>61.96</v>
      </c>
      <c r="D1064">
        <v>22.56</v>
      </c>
      <c r="E1064">
        <v>5.56</v>
      </c>
      <c r="F1064">
        <v>1.93</v>
      </c>
      <c r="G1064">
        <v>3.89</v>
      </c>
      <c r="I1064">
        <v>42.5</v>
      </c>
      <c r="J1064">
        <v>350</v>
      </c>
      <c r="K1064">
        <v>180</v>
      </c>
      <c r="L1064">
        <v>0.51</v>
      </c>
      <c r="M1064" s="29">
        <v>0.25</v>
      </c>
      <c r="N1064">
        <v>0.2</v>
      </c>
      <c r="V1064">
        <v>986</v>
      </c>
      <c r="AD1064">
        <v>2.74</v>
      </c>
      <c r="AE1064">
        <v>744</v>
      </c>
      <c r="AI1064" s="29">
        <v>0.43</v>
      </c>
      <c r="BZ1064">
        <v>894</v>
      </c>
      <c r="CA1064">
        <v>55.18</v>
      </c>
    </row>
    <row r="1065" spans="1:79">
      <c r="B1065" t="s">
        <v>805</v>
      </c>
      <c r="C1065">
        <v>61.96</v>
      </c>
      <c r="D1065">
        <v>22.56</v>
      </c>
      <c r="E1065">
        <v>5.56</v>
      </c>
      <c r="F1065">
        <v>1.93</v>
      </c>
      <c r="G1065">
        <v>3.89</v>
      </c>
      <c r="I1065">
        <v>42.5</v>
      </c>
      <c r="J1065">
        <v>250</v>
      </c>
      <c r="K1065">
        <v>180</v>
      </c>
      <c r="L1065">
        <v>0.72</v>
      </c>
      <c r="M1065" s="29">
        <v>0.25</v>
      </c>
      <c r="N1065">
        <v>0.2</v>
      </c>
      <c r="V1065">
        <v>986</v>
      </c>
      <c r="AD1065">
        <v>2.74</v>
      </c>
      <c r="AE1065">
        <v>744</v>
      </c>
      <c r="AI1065" s="29">
        <v>0.43</v>
      </c>
      <c r="BZ1065">
        <v>1056</v>
      </c>
      <c r="CA1065">
        <v>47.35</v>
      </c>
    </row>
    <row r="1066" spans="1:79">
      <c r="B1066" t="s">
        <v>806</v>
      </c>
      <c r="C1066">
        <v>61.96</v>
      </c>
      <c r="D1066">
        <v>22.56</v>
      </c>
      <c r="E1066">
        <v>5.56</v>
      </c>
      <c r="F1066">
        <v>1.93</v>
      </c>
      <c r="G1066">
        <v>3.89</v>
      </c>
      <c r="I1066">
        <v>42.5</v>
      </c>
      <c r="J1066">
        <v>330</v>
      </c>
      <c r="K1066">
        <v>180</v>
      </c>
      <c r="L1066">
        <v>0.54</v>
      </c>
      <c r="M1066" s="29">
        <v>0.25</v>
      </c>
      <c r="N1066">
        <v>0.2</v>
      </c>
      <c r="V1066">
        <v>1002</v>
      </c>
      <c r="AD1066">
        <v>2.74</v>
      </c>
      <c r="AE1066">
        <v>888</v>
      </c>
      <c r="AI1066" s="29">
        <v>0.47</v>
      </c>
      <c r="BZ1066">
        <v>2886</v>
      </c>
      <c r="CA1066">
        <v>37.24</v>
      </c>
    </row>
    <row r="1067" spans="1:79">
      <c r="B1067" t="s">
        <v>801</v>
      </c>
      <c r="C1067">
        <v>61.96</v>
      </c>
      <c r="D1067">
        <v>22.56</v>
      </c>
      <c r="E1067">
        <v>5.56</v>
      </c>
      <c r="F1067">
        <v>1.93</v>
      </c>
      <c r="G1067">
        <v>3.89</v>
      </c>
      <c r="I1067">
        <v>42.5</v>
      </c>
      <c r="J1067">
        <v>237.9</v>
      </c>
      <c r="K1067">
        <v>180</v>
      </c>
      <c r="L1067">
        <v>0.76</v>
      </c>
      <c r="M1067" s="29">
        <v>0.25</v>
      </c>
      <c r="N1067">
        <v>0.2</v>
      </c>
      <c r="V1067">
        <v>1002</v>
      </c>
      <c r="AD1067">
        <v>2.74</v>
      </c>
      <c r="AE1067">
        <v>888</v>
      </c>
      <c r="AI1067" s="29">
        <v>0.47</v>
      </c>
      <c r="BZ1067">
        <v>1529</v>
      </c>
      <c r="CA1067">
        <v>41.01</v>
      </c>
    </row>
    <row r="1068" spans="1:79">
      <c r="B1068" t="s">
        <v>807</v>
      </c>
      <c r="C1068">
        <v>61.96</v>
      </c>
      <c r="D1068">
        <v>22.56</v>
      </c>
      <c r="E1068">
        <v>5.56</v>
      </c>
      <c r="F1068">
        <v>1.93</v>
      </c>
      <c r="G1068">
        <v>3.89</v>
      </c>
      <c r="I1068">
        <v>42.5</v>
      </c>
      <c r="J1068">
        <v>264</v>
      </c>
      <c r="K1068">
        <v>180</v>
      </c>
      <c r="L1068">
        <v>0.68</v>
      </c>
      <c r="M1068" s="29">
        <v>0.25</v>
      </c>
      <c r="N1068">
        <v>0.2</v>
      </c>
      <c r="V1068">
        <v>1002</v>
      </c>
      <c r="AD1068">
        <v>2.74</v>
      </c>
      <c r="AE1068">
        <v>888</v>
      </c>
      <c r="AI1068" s="29">
        <v>0.47</v>
      </c>
      <c r="BZ1068">
        <v>1352</v>
      </c>
      <c r="CA1068">
        <v>42.45</v>
      </c>
    </row>
    <row r="1069" spans="1:79">
      <c r="B1069" t="s">
        <v>808</v>
      </c>
      <c r="C1069">
        <v>61.96</v>
      </c>
      <c r="D1069">
        <v>22.56</v>
      </c>
      <c r="E1069">
        <v>5.56</v>
      </c>
      <c r="F1069">
        <v>1.93</v>
      </c>
      <c r="G1069">
        <v>3.89</v>
      </c>
      <c r="I1069">
        <v>42.5</v>
      </c>
      <c r="J1069">
        <v>430</v>
      </c>
      <c r="K1069">
        <v>170</v>
      </c>
      <c r="L1069" s="8">
        <v>0.4</v>
      </c>
      <c r="M1069" s="29">
        <v>0.25</v>
      </c>
      <c r="N1069">
        <v>0.2</v>
      </c>
      <c r="V1069">
        <v>990</v>
      </c>
      <c r="AD1069">
        <v>2.74</v>
      </c>
      <c r="AE1069">
        <v>810</v>
      </c>
      <c r="AI1069" s="29">
        <v>0.45</v>
      </c>
      <c r="BZ1069">
        <v>2063</v>
      </c>
      <c r="CA1069">
        <v>48.26</v>
      </c>
    </row>
    <row r="1070" spans="1:79">
      <c r="B1070" t="s">
        <v>802</v>
      </c>
      <c r="C1070">
        <v>61.96</v>
      </c>
      <c r="D1070">
        <v>22.56</v>
      </c>
      <c r="E1070">
        <v>5.56</v>
      </c>
      <c r="F1070">
        <v>1.93</v>
      </c>
      <c r="G1070">
        <v>3.89</v>
      </c>
      <c r="I1070">
        <v>42.5</v>
      </c>
      <c r="J1070">
        <v>356.9</v>
      </c>
      <c r="K1070">
        <v>170</v>
      </c>
      <c r="L1070">
        <v>0.48</v>
      </c>
      <c r="M1070" s="29">
        <v>0.25</v>
      </c>
      <c r="N1070">
        <v>0.2</v>
      </c>
      <c r="V1070">
        <v>990</v>
      </c>
      <c r="AD1070">
        <v>2.74</v>
      </c>
      <c r="AE1070">
        <v>810</v>
      </c>
      <c r="AI1070" s="29">
        <v>0.45</v>
      </c>
      <c r="BZ1070">
        <v>1145</v>
      </c>
      <c r="CA1070">
        <v>56.5</v>
      </c>
    </row>
    <row r="1071" spans="1:79">
      <c r="B1071" t="s">
        <v>809</v>
      </c>
      <c r="C1071">
        <v>61.96</v>
      </c>
      <c r="D1071">
        <v>22.56</v>
      </c>
      <c r="E1071">
        <v>5.56</v>
      </c>
      <c r="F1071">
        <v>1.93</v>
      </c>
      <c r="G1071">
        <v>3.89</v>
      </c>
      <c r="I1071">
        <v>42.5</v>
      </c>
      <c r="J1071">
        <v>344</v>
      </c>
      <c r="K1071">
        <v>170</v>
      </c>
      <c r="L1071">
        <v>0.49</v>
      </c>
      <c r="M1071" s="29">
        <v>0.25</v>
      </c>
      <c r="N1071">
        <v>0.2</v>
      </c>
      <c r="V1071">
        <v>990</v>
      </c>
      <c r="AD1071">
        <v>2.74</v>
      </c>
      <c r="AE1071">
        <v>810</v>
      </c>
      <c r="AI1071" s="29">
        <v>0.45</v>
      </c>
      <c r="BZ1071">
        <v>1097</v>
      </c>
      <c r="CA1071">
        <v>59.46</v>
      </c>
    </row>
    <row r="1072" spans="1:79">
      <c r="B1072" t="s">
        <v>810</v>
      </c>
      <c r="C1072">
        <v>61.96</v>
      </c>
      <c r="D1072">
        <v>22.56</v>
      </c>
      <c r="E1072">
        <v>5.56</v>
      </c>
      <c r="F1072">
        <v>1.93</v>
      </c>
      <c r="G1072">
        <v>3.89</v>
      </c>
      <c r="I1072">
        <v>42.5</v>
      </c>
      <c r="J1072">
        <v>500</v>
      </c>
      <c r="K1072">
        <v>180</v>
      </c>
      <c r="L1072">
        <v>0.36</v>
      </c>
      <c r="M1072" s="29">
        <v>0.25</v>
      </c>
      <c r="N1072">
        <v>0.2</v>
      </c>
      <c r="V1072">
        <v>986</v>
      </c>
      <c r="AD1072">
        <v>2.74</v>
      </c>
      <c r="AE1072">
        <v>744</v>
      </c>
      <c r="AI1072" s="29">
        <v>0.43</v>
      </c>
      <c r="BZ1072">
        <v>1258</v>
      </c>
      <c r="CA1072" s="5">
        <v>68.5</v>
      </c>
    </row>
    <row r="1073" spans="1:79">
      <c r="B1073" t="s">
        <v>803</v>
      </c>
      <c r="C1073">
        <v>61.96</v>
      </c>
      <c r="D1073">
        <v>22.56</v>
      </c>
      <c r="E1073">
        <v>5.56</v>
      </c>
      <c r="F1073">
        <v>1.93</v>
      </c>
      <c r="G1073">
        <v>3.89</v>
      </c>
      <c r="I1073">
        <v>42.5</v>
      </c>
      <c r="J1073">
        <v>415</v>
      </c>
      <c r="K1073">
        <v>180</v>
      </c>
      <c r="L1073">
        <v>0.43</v>
      </c>
      <c r="M1073" s="29">
        <v>0.25</v>
      </c>
      <c r="N1073">
        <v>0.2</v>
      </c>
      <c r="V1073">
        <v>986</v>
      </c>
      <c r="AD1073">
        <v>2.74</v>
      </c>
      <c r="AE1073">
        <v>744</v>
      </c>
      <c r="AI1073" s="29">
        <v>0.43</v>
      </c>
      <c r="BZ1073">
        <v>876</v>
      </c>
      <c r="CA1073" s="13">
        <v>70</v>
      </c>
    </row>
    <row r="1074" spans="1:79">
      <c r="B1074" t="s">
        <v>811</v>
      </c>
      <c r="C1074">
        <v>61.96</v>
      </c>
      <c r="D1074">
        <v>22.56</v>
      </c>
      <c r="E1074">
        <v>5.56</v>
      </c>
      <c r="F1074">
        <v>1.93</v>
      </c>
      <c r="G1074">
        <v>3.89</v>
      </c>
      <c r="I1074">
        <v>42.5</v>
      </c>
      <c r="J1074">
        <v>400</v>
      </c>
      <c r="K1074">
        <v>165</v>
      </c>
      <c r="L1074">
        <v>0.41</v>
      </c>
      <c r="M1074" s="29">
        <v>0.25</v>
      </c>
      <c r="N1074">
        <v>0.2</v>
      </c>
      <c r="V1074">
        <v>986</v>
      </c>
      <c r="AD1074">
        <v>2.74</v>
      </c>
      <c r="AE1074">
        <v>744</v>
      </c>
      <c r="AI1074" s="29">
        <v>0.43</v>
      </c>
      <c r="BZ1074">
        <v>825</v>
      </c>
      <c r="CA1074" s="5">
        <v>72.5</v>
      </c>
    </row>
    <row r="1075" spans="1:79">
      <c r="B1075" t="s">
        <v>812</v>
      </c>
      <c r="C1075">
        <v>61.96</v>
      </c>
      <c r="D1075">
        <v>22.56</v>
      </c>
      <c r="E1075">
        <v>5.56</v>
      </c>
      <c r="F1075">
        <v>1.93</v>
      </c>
      <c r="G1075">
        <v>3.89</v>
      </c>
      <c r="I1075">
        <v>42.5</v>
      </c>
      <c r="J1075">
        <v>430</v>
      </c>
      <c r="K1075">
        <v>170</v>
      </c>
      <c r="L1075" s="8">
        <v>0.4</v>
      </c>
      <c r="M1075" s="29">
        <v>0.25</v>
      </c>
      <c r="N1075">
        <v>0.2</v>
      </c>
      <c r="V1075">
        <v>990</v>
      </c>
      <c r="AD1075">
        <v>2.74</v>
      </c>
      <c r="AE1075">
        <v>810</v>
      </c>
      <c r="BZ1075">
        <v>2360</v>
      </c>
      <c r="CA1075">
        <v>54.28</v>
      </c>
    </row>
    <row r="1076" spans="1:79">
      <c r="B1076" t="s">
        <v>813</v>
      </c>
      <c r="C1076">
        <v>61.96</v>
      </c>
      <c r="D1076">
        <v>22.56</v>
      </c>
      <c r="E1076">
        <v>5.56</v>
      </c>
      <c r="F1076">
        <v>1.93</v>
      </c>
      <c r="G1076">
        <v>3.89</v>
      </c>
      <c r="I1076">
        <v>42.5</v>
      </c>
      <c r="J1076">
        <v>344</v>
      </c>
      <c r="K1076">
        <v>170</v>
      </c>
      <c r="L1076">
        <v>0.49</v>
      </c>
      <c r="M1076" s="29">
        <v>0.25</v>
      </c>
      <c r="N1076">
        <v>0.2</v>
      </c>
      <c r="V1076">
        <v>990</v>
      </c>
      <c r="AD1076">
        <v>2.74</v>
      </c>
      <c r="AE1076">
        <v>810</v>
      </c>
      <c r="BZ1076">
        <v>1842</v>
      </c>
      <c r="CA1076">
        <v>52.24</v>
      </c>
    </row>
    <row r="1077" spans="1:79">
      <c r="B1077" t="s">
        <v>814</v>
      </c>
      <c r="C1077">
        <v>61.96</v>
      </c>
      <c r="D1077">
        <v>22.56</v>
      </c>
      <c r="E1077">
        <v>5.56</v>
      </c>
      <c r="F1077">
        <v>1.93</v>
      </c>
      <c r="G1077">
        <v>3.89</v>
      </c>
      <c r="I1077">
        <v>42.5</v>
      </c>
      <c r="J1077">
        <v>344</v>
      </c>
      <c r="K1077">
        <v>170</v>
      </c>
      <c r="L1077">
        <v>49</v>
      </c>
      <c r="M1077" s="29">
        <v>0.25</v>
      </c>
      <c r="N1077">
        <v>0.2</v>
      </c>
      <c r="V1077">
        <v>990</v>
      </c>
      <c r="AD1077">
        <v>2.74</v>
      </c>
      <c r="AE1077">
        <v>810</v>
      </c>
      <c r="BZ1077">
        <v>1776</v>
      </c>
      <c r="CA1077">
        <v>61.17</v>
      </c>
    </row>
    <row r="1078" spans="1:79">
      <c r="B1078" t="s">
        <v>815</v>
      </c>
      <c r="C1078">
        <v>61.96</v>
      </c>
      <c r="D1078">
        <v>22.56</v>
      </c>
      <c r="E1078">
        <v>5.56</v>
      </c>
      <c r="F1078">
        <v>1.93</v>
      </c>
      <c r="G1078">
        <v>3.89</v>
      </c>
      <c r="I1078">
        <v>42.5</v>
      </c>
      <c r="J1078">
        <v>500</v>
      </c>
      <c r="K1078">
        <v>165</v>
      </c>
      <c r="L1078">
        <v>0.33</v>
      </c>
      <c r="M1078" s="29">
        <v>0.25</v>
      </c>
      <c r="N1078">
        <v>0.2</v>
      </c>
      <c r="V1078">
        <v>986</v>
      </c>
      <c r="AD1078">
        <v>2.74</v>
      </c>
      <c r="AE1078">
        <v>744</v>
      </c>
      <c r="BZ1078">
        <v>1129</v>
      </c>
      <c r="CA1078">
        <v>66.540000000000006</v>
      </c>
    </row>
    <row r="1079" spans="1:79">
      <c r="B1079" t="s">
        <v>816</v>
      </c>
      <c r="C1079">
        <v>61.96</v>
      </c>
      <c r="D1079">
        <v>22.56</v>
      </c>
      <c r="E1079">
        <v>5.56</v>
      </c>
      <c r="F1079">
        <v>1.93</v>
      </c>
      <c r="G1079">
        <v>3.89</v>
      </c>
      <c r="I1079">
        <v>42.5</v>
      </c>
      <c r="J1079">
        <v>400</v>
      </c>
      <c r="K1079">
        <v>165</v>
      </c>
      <c r="L1079">
        <v>0.41</v>
      </c>
      <c r="M1079" s="29">
        <v>0.25</v>
      </c>
      <c r="N1079">
        <v>0.2</v>
      </c>
      <c r="V1079">
        <v>986</v>
      </c>
      <c r="AD1079">
        <v>2.74</v>
      </c>
      <c r="AE1079">
        <v>744</v>
      </c>
      <c r="BZ1079">
        <v>969</v>
      </c>
      <c r="CA1079">
        <v>63.24</v>
      </c>
    </row>
    <row r="1080" spans="1:79">
      <c r="B1080" t="s">
        <v>817</v>
      </c>
      <c r="C1080">
        <v>61.96</v>
      </c>
      <c r="D1080">
        <v>22.56</v>
      </c>
      <c r="E1080">
        <v>5.56</v>
      </c>
      <c r="F1080">
        <v>1.93</v>
      </c>
      <c r="G1080">
        <v>3.89</v>
      </c>
      <c r="I1080">
        <v>42.5</v>
      </c>
      <c r="J1080">
        <v>400</v>
      </c>
      <c r="K1080">
        <v>165</v>
      </c>
      <c r="L1080">
        <v>0.41</v>
      </c>
      <c r="M1080" s="29">
        <v>0.25</v>
      </c>
      <c r="N1080">
        <v>0.2</v>
      </c>
      <c r="V1080">
        <v>986</v>
      </c>
      <c r="AD1080">
        <v>2.74</v>
      </c>
      <c r="AE1080">
        <v>744</v>
      </c>
      <c r="BZ1080">
        <v>926</v>
      </c>
      <c r="CA1080">
        <v>69.47</v>
      </c>
    </row>
    <row r="1082" spans="1:79">
      <c r="A1082">
        <v>158</v>
      </c>
      <c r="B1082">
        <v>1</v>
      </c>
      <c r="C1082">
        <v>65.03</v>
      </c>
      <c r="D1082">
        <v>22.46</v>
      </c>
      <c r="E1082">
        <v>4.88</v>
      </c>
      <c r="F1082">
        <v>1.78</v>
      </c>
      <c r="G1082">
        <v>3.53</v>
      </c>
      <c r="I1082">
        <v>42.5</v>
      </c>
      <c r="J1082">
        <v>226</v>
      </c>
      <c r="K1082">
        <v>120</v>
      </c>
      <c r="L1082">
        <v>0.53</v>
      </c>
      <c r="N1082">
        <v>0.6</v>
      </c>
      <c r="U1082">
        <v>1158</v>
      </c>
      <c r="AD1082">
        <v>3.3</v>
      </c>
      <c r="AE1082">
        <v>784</v>
      </c>
      <c r="AJ1082" s="8">
        <v>5.9</v>
      </c>
      <c r="AK1082">
        <v>55.65</v>
      </c>
      <c r="AL1082" s="26">
        <v>21</v>
      </c>
      <c r="AM1082">
        <v>2.59</v>
      </c>
      <c r="AN1082" s="8">
        <v>6.6</v>
      </c>
      <c r="AP1082">
        <v>97</v>
      </c>
      <c r="AR1082">
        <v>38.89</v>
      </c>
      <c r="AS1082">
        <v>34.46</v>
      </c>
      <c r="AT1082">
        <v>12.33</v>
      </c>
      <c r="AU1082">
        <v>9.5299999999999994</v>
      </c>
      <c r="AV1082">
        <v>1.63</v>
      </c>
      <c r="BZ1082">
        <v>1060</v>
      </c>
      <c r="CA1082">
        <v>43.8</v>
      </c>
    </row>
    <row r="1083" spans="1:79">
      <c r="B1083">
        <v>2</v>
      </c>
      <c r="C1083">
        <v>65.03</v>
      </c>
      <c r="D1083">
        <v>22.46</v>
      </c>
      <c r="E1083">
        <v>4.88</v>
      </c>
      <c r="F1083">
        <v>1.78</v>
      </c>
      <c r="G1083">
        <v>3.53</v>
      </c>
      <c r="I1083">
        <v>42.5</v>
      </c>
      <c r="J1083">
        <v>165</v>
      </c>
      <c r="K1083">
        <v>132</v>
      </c>
      <c r="L1083">
        <v>0.8</v>
      </c>
      <c r="N1083">
        <v>0.6</v>
      </c>
      <c r="U1083">
        <v>1100</v>
      </c>
      <c r="AD1083">
        <v>3.3</v>
      </c>
      <c r="AE1083">
        <v>796</v>
      </c>
      <c r="AP1083">
        <v>165</v>
      </c>
      <c r="AR1083">
        <v>38.89</v>
      </c>
      <c r="AS1083">
        <v>34.46</v>
      </c>
      <c r="AT1083">
        <v>12.33</v>
      </c>
      <c r="AU1083">
        <v>9.5299999999999994</v>
      </c>
      <c r="AV1083">
        <v>1.63</v>
      </c>
      <c r="BZ1083">
        <v>1089</v>
      </c>
      <c r="CA1083">
        <v>37.1</v>
      </c>
    </row>
    <row r="1084" spans="1:79">
      <c r="B1084">
        <v>3</v>
      </c>
      <c r="C1084">
        <v>65.03</v>
      </c>
      <c r="D1084">
        <v>22.46</v>
      </c>
      <c r="E1084">
        <v>4.88</v>
      </c>
      <c r="F1084">
        <v>1.78</v>
      </c>
      <c r="G1084">
        <v>3.53</v>
      </c>
      <c r="I1084">
        <v>42.5</v>
      </c>
      <c r="J1084">
        <v>96</v>
      </c>
      <c r="K1084">
        <v>119</v>
      </c>
      <c r="L1084">
        <v>1.24</v>
      </c>
      <c r="N1084">
        <v>0.5</v>
      </c>
      <c r="U1084">
        <v>1154</v>
      </c>
      <c r="AD1084">
        <v>3.3</v>
      </c>
      <c r="AE1084">
        <v>782</v>
      </c>
      <c r="AP1084">
        <v>225</v>
      </c>
      <c r="AR1084">
        <v>38.89</v>
      </c>
      <c r="AS1084">
        <v>34.46</v>
      </c>
      <c r="AT1084">
        <v>12.33</v>
      </c>
      <c r="AU1084">
        <v>9.5299999999999994</v>
      </c>
      <c r="AV1084">
        <v>1.63</v>
      </c>
      <c r="BZ1084">
        <v>1367</v>
      </c>
      <c r="CA1084">
        <v>24.9</v>
      </c>
    </row>
    <row r="1085" spans="1:79">
      <c r="B1085">
        <v>4</v>
      </c>
      <c r="C1085">
        <v>65.03</v>
      </c>
      <c r="D1085">
        <v>22.46</v>
      </c>
      <c r="E1085">
        <v>4.88</v>
      </c>
      <c r="F1085">
        <v>1.78</v>
      </c>
      <c r="G1085">
        <v>3.53</v>
      </c>
      <c r="I1085">
        <v>42.5</v>
      </c>
      <c r="J1085">
        <v>257</v>
      </c>
      <c r="K1085">
        <v>119</v>
      </c>
      <c r="L1085">
        <v>0.46</v>
      </c>
      <c r="N1085">
        <v>0.6</v>
      </c>
      <c r="U1085">
        <v>1125</v>
      </c>
      <c r="AD1085">
        <v>3.3</v>
      </c>
      <c r="AE1085">
        <v>762</v>
      </c>
      <c r="AP1085">
        <v>110</v>
      </c>
      <c r="AR1085">
        <v>38.89</v>
      </c>
      <c r="AS1085">
        <v>34.46</v>
      </c>
      <c r="AT1085">
        <v>12.33</v>
      </c>
      <c r="AU1085">
        <v>9.5299999999999994</v>
      </c>
      <c r="AV1085">
        <v>1.63</v>
      </c>
      <c r="BZ1085">
        <v>776</v>
      </c>
      <c r="CA1085">
        <v>49.4</v>
      </c>
    </row>
    <row r="1086" spans="1:79">
      <c r="B1086">
        <v>5</v>
      </c>
      <c r="C1086">
        <v>65.03</v>
      </c>
      <c r="D1086">
        <v>22.46</v>
      </c>
      <c r="E1086">
        <v>4.88</v>
      </c>
      <c r="F1086">
        <v>1.78</v>
      </c>
      <c r="G1086">
        <v>3.53</v>
      </c>
      <c r="I1086">
        <v>42.5</v>
      </c>
      <c r="J1086">
        <v>189</v>
      </c>
      <c r="K1086">
        <v>133</v>
      </c>
      <c r="L1086" s="8">
        <v>0.7</v>
      </c>
      <c r="N1086">
        <v>0.6</v>
      </c>
      <c r="U1086">
        <v>1077</v>
      </c>
      <c r="AD1086">
        <v>3.3</v>
      </c>
      <c r="AE1086">
        <v>779</v>
      </c>
      <c r="AP1086">
        <v>189</v>
      </c>
      <c r="AR1086">
        <v>38.89</v>
      </c>
      <c r="AS1086">
        <v>34.46</v>
      </c>
      <c r="AT1086">
        <v>12.33</v>
      </c>
      <c r="AU1086">
        <v>9.5299999999999994</v>
      </c>
      <c r="AV1086">
        <v>1.63</v>
      </c>
      <c r="BZ1086">
        <v>999</v>
      </c>
      <c r="CA1086">
        <v>41.1</v>
      </c>
    </row>
    <row r="1087" spans="1:79">
      <c r="B1087">
        <v>6</v>
      </c>
      <c r="C1087">
        <v>65.03</v>
      </c>
      <c r="D1087">
        <v>22.46</v>
      </c>
      <c r="E1087">
        <v>4.88</v>
      </c>
      <c r="F1087">
        <v>1.78</v>
      </c>
      <c r="G1087">
        <v>3.53</v>
      </c>
      <c r="I1087">
        <v>42.5</v>
      </c>
      <c r="J1087">
        <v>113</v>
      </c>
      <c r="K1087">
        <v>145</v>
      </c>
      <c r="L1087">
        <v>1.28</v>
      </c>
      <c r="N1087">
        <v>0.6</v>
      </c>
      <c r="U1087">
        <v>1085</v>
      </c>
      <c r="AD1087">
        <v>3.3</v>
      </c>
      <c r="AE1087">
        <v>776</v>
      </c>
      <c r="AP1087">
        <v>264</v>
      </c>
      <c r="AR1087">
        <v>38.89</v>
      </c>
      <c r="AS1087">
        <v>34.46</v>
      </c>
      <c r="AT1087">
        <v>12.33</v>
      </c>
      <c r="AU1087">
        <v>9.5299999999999994</v>
      </c>
      <c r="AV1087">
        <v>1.63</v>
      </c>
      <c r="BZ1087">
        <v>1105</v>
      </c>
      <c r="CA1087">
        <v>24.3</v>
      </c>
    </row>
    <row r="1088" spans="1:79">
      <c r="B1088">
        <v>7</v>
      </c>
      <c r="C1088">
        <v>65.03</v>
      </c>
      <c r="D1088">
        <v>22.46</v>
      </c>
      <c r="E1088">
        <v>4.88</v>
      </c>
      <c r="F1088">
        <v>1.78</v>
      </c>
      <c r="G1088">
        <v>3.53</v>
      </c>
      <c r="I1088">
        <v>42.5</v>
      </c>
      <c r="J1088">
        <v>299</v>
      </c>
      <c r="K1088">
        <v>119</v>
      </c>
      <c r="L1088" s="8">
        <v>0.4</v>
      </c>
      <c r="N1088">
        <v>1.2</v>
      </c>
      <c r="U1088">
        <v>1085</v>
      </c>
      <c r="AD1088">
        <v>3.3</v>
      </c>
      <c r="AE1088">
        <v>735</v>
      </c>
      <c r="AP1088">
        <v>128</v>
      </c>
      <c r="AR1088">
        <v>38.89</v>
      </c>
      <c r="AS1088">
        <v>34.46</v>
      </c>
      <c r="AT1088">
        <v>12.33</v>
      </c>
      <c r="AU1088">
        <v>9.5299999999999994</v>
      </c>
      <c r="AV1088">
        <v>1.63</v>
      </c>
      <c r="BZ1088">
        <v>577</v>
      </c>
      <c r="CA1088">
        <v>57.4</v>
      </c>
    </row>
    <row r="1089" spans="2:79">
      <c r="B1089">
        <v>8</v>
      </c>
      <c r="C1089">
        <v>65.03</v>
      </c>
      <c r="D1089">
        <v>22.46</v>
      </c>
      <c r="E1089">
        <v>4.88</v>
      </c>
      <c r="F1089">
        <v>1.78</v>
      </c>
      <c r="G1089">
        <v>3.53</v>
      </c>
      <c r="I1089">
        <v>42.5</v>
      </c>
      <c r="J1089">
        <v>221</v>
      </c>
      <c r="K1089">
        <v>133</v>
      </c>
      <c r="L1089" s="8">
        <v>0.6</v>
      </c>
      <c r="N1089">
        <v>1.2</v>
      </c>
      <c r="U1089">
        <v>1044</v>
      </c>
      <c r="AD1089">
        <v>3.3</v>
      </c>
      <c r="AE1089">
        <v>755</v>
      </c>
      <c r="AP1089">
        <v>221</v>
      </c>
      <c r="AR1089">
        <v>38.89</v>
      </c>
      <c r="AS1089">
        <v>34.46</v>
      </c>
      <c r="AT1089">
        <v>12.33</v>
      </c>
      <c r="AU1089">
        <v>9.5299999999999994</v>
      </c>
      <c r="AV1089">
        <v>1.63</v>
      </c>
      <c r="BZ1089">
        <v>700</v>
      </c>
      <c r="CA1089">
        <v>44.2</v>
      </c>
    </row>
    <row r="1090" spans="2:79">
      <c r="B1090">
        <v>9</v>
      </c>
      <c r="C1090">
        <v>65.03</v>
      </c>
      <c r="D1090">
        <v>22.46</v>
      </c>
      <c r="E1090">
        <v>4.88</v>
      </c>
      <c r="F1090">
        <v>1.78</v>
      </c>
      <c r="G1090">
        <v>3.53</v>
      </c>
      <c r="I1090">
        <v>42.5</v>
      </c>
      <c r="J1090">
        <v>127</v>
      </c>
      <c r="K1090">
        <v>119</v>
      </c>
      <c r="L1090">
        <v>0.94</v>
      </c>
      <c r="N1090">
        <v>1.1000000000000001</v>
      </c>
      <c r="U1090">
        <v>1079</v>
      </c>
      <c r="AD1090">
        <v>3.3</v>
      </c>
      <c r="AE1090">
        <v>731</v>
      </c>
      <c r="AP1090">
        <v>297</v>
      </c>
      <c r="AR1090">
        <v>38.89</v>
      </c>
      <c r="AS1090">
        <v>34.46</v>
      </c>
      <c r="AT1090">
        <v>12.33</v>
      </c>
      <c r="AU1090">
        <v>9.5299999999999994</v>
      </c>
      <c r="AV1090">
        <v>1.63</v>
      </c>
      <c r="BZ1090">
        <v>1048</v>
      </c>
      <c r="CA1090">
        <v>31.6</v>
      </c>
    </row>
    <row r="1091" spans="2:79">
      <c r="B1091">
        <v>10</v>
      </c>
      <c r="C1091">
        <v>65.03</v>
      </c>
      <c r="D1091">
        <v>22.46</v>
      </c>
      <c r="E1091">
        <v>4.88</v>
      </c>
      <c r="F1091">
        <v>1.78</v>
      </c>
      <c r="G1091">
        <v>3.53</v>
      </c>
      <c r="I1091">
        <v>42.5</v>
      </c>
      <c r="J1091">
        <v>225</v>
      </c>
      <c r="K1091">
        <v>119</v>
      </c>
      <c r="L1091">
        <v>0.53</v>
      </c>
      <c r="N1091" s="26">
        <v>1</v>
      </c>
      <c r="U1091">
        <v>1153</v>
      </c>
      <c r="AD1091">
        <v>3.3</v>
      </c>
      <c r="AE1091">
        <v>781</v>
      </c>
      <c r="AR1091">
        <v>38.89</v>
      </c>
      <c r="AS1091">
        <v>34.46</v>
      </c>
      <c r="AT1091">
        <v>12.33</v>
      </c>
      <c r="AU1091">
        <v>9.5299999999999994</v>
      </c>
      <c r="AV1091">
        <v>1.63</v>
      </c>
      <c r="AW1091">
        <v>96</v>
      </c>
      <c r="BZ1091">
        <v>752</v>
      </c>
      <c r="CA1091">
        <v>54.8</v>
      </c>
    </row>
    <row r="1092" spans="2:79">
      <c r="B1092">
        <v>11</v>
      </c>
      <c r="C1092">
        <v>65.03</v>
      </c>
      <c r="D1092">
        <v>22.46</v>
      </c>
      <c r="E1092">
        <v>4.88</v>
      </c>
      <c r="F1092">
        <v>1.78</v>
      </c>
      <c r="G1092">
        <v>3.53</v>
      </c>
      <c r="I1092">
        <v>42.5</v>
      </c>
      <c r="J1092">
        <v>166</v>
      </c>
      <c r="K1092">
        <v>133</v>
      </c>
      <c r="L1092" s="8">
        <v>0.8</v>
      </c>
      <c r="N1092" s="26">
        <v>1</v>
      </c>
      <c r="U1092">
        <v>1109</v>
      </c>
      <c r="AD1092">
        <v>3.3</v>
      </c>
      <c r="AE1092">
        <v>803</v>
      </c>
      <c r="AR1092">
        <v>38.89</v>
      </c>
      <c r="AS1092">
        <v>34.46</v>
      </c>
      <c r="AT1092">
        <v>12.33</v>
      </c>
      <c r="AU1092">
        <v>9.5299999999999994</v>
      </c>
      <c r="AV1092">
        <v>1.63</v>
      </c>
      <c r="AW1092">
        <v>166</v>
      </c>
      <c r="BZ1092">
        <v>1071</v>
      </c>
      <c r="CA1092">
        <v>50.9</v>
      </c>
    </row>
    <row r="1093" spans="2:79">
      <c r="B1093">
        <v>12</v>
      </c>
      <c r="C1093">
        <v>65.03</v>
      </c>
      <c r="D1093">
        <v>22.46</v>
      </c>
      <c r="E1093">
        <v>4.88</v>
      </c>
      <c r="F1093">
        <v>1.78</v>
      </c>
      <c r="G1093">
        <v>3.53</v>
      </c>
      <c r="I1093">
        <v>42.5</v>
      </c>
      <c r="J1093">
        <v>99</v>
      </c>
      <c r="K1093">
        <v>134</v>
      </c>
      <c r="L1093">
        <v>1.35</v>
      </c>
      <c r="N1093">
        <v>0.8</v>
      </c>
      <c r="U1093">
        <v>1098</v>
      </c>
      <c r="AD1093">
        <v>3.3</v>
      </c>
      <c r="AE1093">
        <v>792</v>
      </c>
      <c r="AR1093">
        <v>38.89</v>
      </c>
      <c r="AS1093">
        <v>34.46</v>
      </c>
      <c r="AT1093">
        <v>12.33</v>
      </c>
      <c r="AU1093">
        <v>9.5299999999999994</v>
      </c>
      <c r="AV1093">
        <v>1.63</v>
      </c>
      <c r="AW1093">
        <v>230</v>
      </c>
      <c r="BZ1093">
        <v>1284</v>
      </c>
      <c r="CA1093">
        <v>46.9</v>
      </c>
    </row>
    <row r="1094" spans="2:79">
      <c r="B1094">
        <v>13</v>
      </c>
      <c r="C1094">
        <v>65.03</v>
      </c>
      <c r="D1094">
        <v>22.46</v>
      </c>
      <c r="E1094">
        <v>4.88</v>
      </c>
      <c r="F1094">
        <v>1.78</v>
      </c>
      <c r="G1094">
        <v>3.53</v>
      </c>
      <c r="I1094">
        <v>42.5</v>
      </c>
      <c r="J1094">
        <v>256</v>
      </c>
      <c r="K1094">
        <v>129</v>
      </c>
      <c r="L1094" s="8">
        <v>0.5</v>
      </c>
      <c r="N1094" s="26">
        <v>1</v>
      </c>
      <c r="U1094">
        <v>1118</v>
      </c>
      <c r="AD1094">
        <v>3.3</v>
      </c>
      <c r="AE1094">
        <v>745</v>
      </c>
      <c r="AR1094">
        <v>38.89</v>
      </c>
      <c r="AS1094">
        <v>34.46</v>
      </c>
      <c r="AT1094">
        <v>12.33</v>
      </c>
      <c r="AU1094">
        <v>9.5299999999999994</v>
      </c>
      <c r="AV1094">
        <v>1.63</v>
      </c>
      <c r="AW1094">
        <v>110</v>
      </c>
      <c r="BZ1094">
        <v>611</v>
      </c>
      <c r="CA1094">
        <v>62.6</v>
      </c>
    </row>
    <row r="1095" spans="2:79">
      <c r="B1095">
        <v>14</v>
      </c>
      <c r="C1095">
        <v>65.03</v>
      </c>
      <c r="D1095">
        <v>22.46</v>
      </c>
      <c r="E1095">
        <v>4.88</v>
      </c>
      <c r="F1095">
        <v>1.78</v>
      </c>
      <c r="G1095">
        <v>3.53</v>
      </c>
      <c r="I1095">
        <v>42.5</v>
      </c>
      <c r="J1095">
        <v>193</v>
      </c>
      <c r="K1095">
        <v>136</v>
      </c>
      <c r="L1095" s="8">
        <v>0.7</v>
      </c>
      <c r="N1095" s="26">
        <v>1</v>
      </c>
      <c r="U1095">
        <v>1101</v>
      </c>
      <c r="AD1095">
        <v>3.3</v>
      </c>
      <c r="AE1095">
        <v>797</v>
      </c>
      <c r="AR1095">
        <v>38.89</v>
      </c>
      <c r="AS1095">
        <v>34.46</v>
      </c>
      <c r="AT1095">
        <v>12.33</v>
      </c>
      <c r="AU1095">
        <v>9.5299999999999994</v>
      </c>
      <c r="AV1095">
        <v>1.63</v>
      </c>
      <c r="AW1095">
        <v>193</v>
      </c>
      <c r="BZ1095">
        <v>1050</v>
      </c>
      <c r="CA1095">
        <v>57.2</v>
      </c>
    </row>
    <row r="1096" spans="2:79">
      <c r="B1096">
        <v>15</v>
      </c>
      <c r="C1096">
        <v>65.03</v>
      </c>
      <c r="D1096">
        <v>22.46</v>
      </c>
      <c r="E1096">
        <v>4.88</v>
      </c>
      <c r="F1096">
        <v>1.78</v>
      </c>
      <c r="G1096">
        <v>3.53</v>
      </c>
      <c r="I1096">
        <v>42.5</v>
      </c>
      <c r="J1096">
        <v>112</v>
      </c>
      <c r="K1096">
        <v>134</v>
      </c>
      <c r="L1096" s="8">
        <v>1.2</v>
      </c>
      <c r="N1096" s="26">
        <v>1</v>
      </c>
      <c r="U1096">
        <v>1065</v>
      </c>
      <c r="AD1096">
        <v>3.3</v>
      </c>
      <c r="AE1096">
        <v>768</v>
      </c>
      <c r="AR1096">
        <v>38.89</v>
      </c>
      <c r="AS1096">
        <v>34.46</v>
      </c>
      <c r="AT1096">
        <v>12.33</v>
      </c>
      <c r="AU1096">
        <v>9.5299999999999994</v>
      </c>
      <c r="AV1096">
        <v>1.63</v>
      </c>
      <c r="AW1096">
        <v>262</v>
      </c>
      <c r="BZ1096">
        <v>1185</v>
      </c>
      <c r="CA1096">
        <v>51.7</v>
      </c>
    </row>
    <row r="1097" spans="2:79">
      <c r="B1097">
        <v>16</v>
      </c>
      <c r="C1097">
        <v>65.03</v>
      </c>
      <c r="D1097">
        <v>22.46</v>
      </c>
      <c r="E1097">
        <v>4.88</v>
      </c>
      <c r="F1097">
        <v>1.78</v>
      </c>
      <c r="G1097">
        <v>3.53</v>
      </c>
      <c r="I1097">
        <v>42.5</v>
      </c>
      <c r="J1097">
        <v>310</v>
      </c>
      <c r="K1097">
        <v>131</v>
      </c>
      <c r="L1097">
        <v>0.42</v>
      </c>
      <c r="N1097">
        <v>1.3</v>
      </c>
      <c r="U1097">
        <v>1119</v>
      </c>
      <c r="AD1097">
        <v>3.3</v>
      </c>
      <c r="AE1097">
        <v>688</v>
      </c>
      <c r="AR1097">
        <v>38.89</v>
      </c>
      <c r="AS1097">
        <v>34.46</v>
      </c>
      <c r="AT1097">
        <v>12.33</v>
      </c>
      <c r="AU1097">
        <v>9.5299999999999994</v>
      </c>
      <c r="AV1097">
        <v>1.63</v>
      </c>
      <c r="AW1097">
        <v>133</v>
      </c>
      <c r="BZ1097">
        <v>581</v>
      </c>
      <c r="CA1097">
        <v>71.900000000000006</v>
      </c>
    </row>
    <row r="1098" spans="2:79">
      <c r="B1098">
        <v>17</v>
      </c>
      <c r="C1098">
        <v>65.03</v>
      </c>
      <c r="D1098">
        <v>22.46</v>
      </c>
      <c r="E1098">
        <v>4.88</v>
      </c>
      <c r="F1098">
        <v>1.78</v>
      </c>
      <c r="G1098">
        <v>3.53</v>
      </c>
      <c r="I1098">
        <v>42.5</v>
      </c>
      <c r="J1098">
        <v>222</v>
      </c>
      <c r="K1098">
        <v>134</v>
      </c>
      <c r="L1098" s="8">
        <v>0.6</v>
      </c>
      <c r="N1098">
        <v>1.3</v>
      </c>
      <c r="U1098">
        <v>1047</v>
      </c>
      <c r="AD1098">
        <v>3.3</v>
      </c>
      <c r="AE1098">
        <v>758</v>
      </c>
      <c r="AR1098">
        <v>38.89</v>
      </c>
      <c r="AS1098">
        <v>34.46</v>
      </c>
      <c r="AT1098">
        <v>12.33</v>
      </c>
      <c r="AU1098">
        <v>9.5299999999999994</v>
      </c>
      <c r="AV1098">
        <v>1.63</v>
      </c>
      <c r="AW1098">
        <v>222</v>
      </c>
      <c r="BZ1098">
        <v>717</v>
      </c>
      <c r="CA1098">
        <v>69.3</v>
      </c>
    </row>
    <row r="1099" spans="2:79">
      <c r="B1099">
        <v>18</v>
      </c>
      <c r="C1099">
        <v>65.03</v>
      </c>
      <c r="D1099">
        <v>22.46</v>
      </c>
      <c r="E1099">
        <v>4.88</v>
      </c>
      <c r="F1099">
        <v>1.78</v>
      </c>
      <c r="G1099">
        <v>3.53</v>
      </c>
      <c r="I1099">
        <v>42.5</v>
      </c>
      <c r="J1099">
        <v>134</v>
      </c>
      <c r="K1099">
        <v>132</v>
      </c>
      <c r="L1099">
        <v>0.96</v>
      </c>
      <c r="N1099">
        <v>0.8</v>
      </c>
      <c r="U1099">
        <v>1132</v>
      </c>
      <c r="AD1099">
        <v>3.3</v>
      </c>
      <c r="AE1099">
        <v>696</v>
      </c>
      <c r="AR1099">
        <v>38.89</v>
      </c>
      <c r="AS1099">
        <v>34.46</v>
      </c>
      <c r="AT1099">
        <v>12.33</v>
      </c>
      <c r="AU1099">
        <v>9.5299999999999994</v>
      </c>
      <c r="AV1099">
        <v>1.63</v>
      </c>
      <c r="AW1099">
        <v>314</v>
      </c>
      <c r="BZ1099">
        <v>902</v>
      </c>
      <c r="CA1099">
        <v>62.2</v>
      </c>
    </row>
    <row r="1100" spans="2:79">
      <c r="B1100">
        <v>19</v>
      </c>
      <c r="C1100">
        <v>65.03</v>
      </c>
      <c r="D1100">
        <v>22.46</v>
      </c>
      <c r="E1100">
        <v>4.88</v>
      </c>
      <c r="F1100">
        <v>1.78</v>
      </c>
      <c r="G1100">
        <v>3.53</v>
      </c>
      <c r="I1100">
        <v>42.5</v>
      </c>
      <c r="J1100">
        <v>233</v>
      </c>
      <c r="K1100">
        <v>131</v>
      </c>
      <c r="L1100">
        <v>0.56000000000000005</v>
      </c>
      <c r="N1100" s="26">
        <v>1</v>
      </c>
      <c r="U1100">
        <v>1188</v>
      </c>
      <c r="AD1100">
        <v>3.3</v>
      </c>
      <c r="AE1100">
        <v>731</v>
      </c>
      <c r="AP1100">
        <v>75</v>
      </c>
      <c r="AR1100">
        <v>38.89</v>
      </c>
      <c r="AS1100">
        <v>34.46</v>
      </c>
      <c r="AT1100">
        <v>12.33</v>
      </c>
      <c r="AU1100">
        <v>9.5299999999999994</v>
      </c>
      <c r="AV1100">
        <v>1.63</v>
      </c>
      <c r="AW1100">
        <v>25</v>
      </c>
      <c r="BZ1100">
        <v>1021</v>
      </c>
      <c r="CA1100">
        <v>45.7</v>
      </c>
    </row>
    <row r="1101" spans="2:79">
      <c r="B1101">
        <v>20</v>
      </c>
      <c r="C1101">
        <v>65.03</v>
      </c>
      <c r="D1101">
        <v>22.46</v>
      </c>
      <c r="E1101">
        <v>4.88</v>
      </c>
      <c r="F1101">
        <v>1.78</v>
      </c>
      <c r="G1101">
        <v>3.53</v>
      </c>
      <c r="I1101">
        <v>42.5</v>
      </c>
      <c r="J1101">
        <v>234</v>
      </c>
      <c r="K1101">
        <v>131</v>
      </c>
      <c r="L1101">
        <v>0.56000000000000005</v>
      </c>
      <c r="N1101" s="26">
        <v>1</v>
      </c>
      <c r="U1101">
        <v>1196</v>
      </c>
      <c r="AD1101">
        <v>3.3</v>
      </c>
      <c r="AE1101">
        <v>736</v>
      </c>
      <c r="AP1101">
        <v>67</v>
      </c>
      <c r="AR1101">
        <v>38.89</v>
      </c>
      <c r="AS1101">
        <v>34.46</v>
      </c>
      <c r="AT1101">
        <v>12.33</v>
      </c>
      <c r="AU1101">
        <v>9.5299999999999994</v>
      </c>
      <c r="AV1101">
        <v>1.63</v>
      </c>
      <c r="AW1101">
        <v>33</v>
      </c>
      <c r="BZ1101">
        <v>1003</v>
      </c>
      <c r="CA1101">
        <v>47.1</v>
      </c>
    </row>
    <row r="1102" spans="2:79">
      <c r="B1102">
        <v>21</v>
      </c>
      <c r="C1102">
        <v>65.03</v>
      </c>
      <c r="D1102">
        <v>22.46</v>
      </c>
      <c r="E1102">
        <v>4.88</v>
      </c>
      <c r="F1102">
        <v>1.78</v>
      </c>
      <c r="G1102">
        <v>3.53</v>
      </c>
      <c r="I1102">
        <v>42.5</v>
      </c>
      <c r="J1102">
        <v>233</v>
      </c>
      <c r="K1102">
        <v>131</v>
      </c>
      <c r="L1102">
        <v>0.56000000000000005</v>
      </c>
      <c r="N1102">
        <v>0.8</v>
      </c>
      <c r="U1102">
        <v>1193</v>
      </c>
      <c r="AD1102">
        <v>3.3</v>
      </c>
      <c r="AE1102">
        <v>734</v>
      </c>
      <c r="AP1102">
        <v>50</v>
      </c>
      <c r="AR1102">
        <v>38.89</v>
      </c>
      <c r="AS1102">
        <v>34.46</v>
      </c>
      <c r="AT1102">
        <v>12.33</v>
      </c>
      <c r="AU1102">
        <v>9.5299999999999994</v>
      </c>
      <c r="AV1102">
        <v>1.63</v>
      </c>
      <c r="AW1102">
        <v>50</v>
      </c>
      <c r="BZ1102">
        <v>959</v>
      </c>
      <c r="CA1102">
        <v>48.1</v>
      </c>
    </row>
    <row r="1103" spans="2:79">
      <c r="B1103">
        <v>22</v>
      </c>
      <c r="C1103">
        <v>65.03</v>
      </c>
      <c r="D1103">
        <v>22.46</v>
      </c>
      <c r="E1103">
        <v>4.88</v>
      </c>
      <c r="F1103">
        <v>1.78</v>
      </c>
      <c r="G1103">
        <v>3.53</v>
      </c>
      <c r="I1103">
        <v>42.5</v>
      </c>
      <c r="J1103">
        <v>167</v>
      </c>
      <c r="K1103">
        <v>134</v>
      </c>
      <c r="L1103" s="8">
        <v>0.8</v>
      </c>
      <c r="N1103" s="26">
        <v>1</v>
      </c>
      <c r="U1103">
        <v>1116</v>
      </c>
      <c r="AD1103">
        <v>3.3</v>
      </c>
      <c r="AE1103">
        <v>807</v>
      </c>
      <c r="AP1103">
        <v>125</v>
      </c>
      <c r="AR1103">
        <v>38.89</v>
      </c>
      <c r="AS1103">
        <v>34.46</v>
      </c>
      <c r="AT1103">
        <v>12.33</v>
      </c>
      <c r="AU1103">
        <v>9.5299999999999994</v>
      </c>
      <c r="AV1103">
        <v>1.63</v>
      </c>
      <c r="AW1103">
        <v>42</v>
      </c>
      <c r="BZ1103">
        <v>1221</v>
      </c>
      <c r="CA1103">
        <v>43.1</v>
      </c>
    </row>
    <row r="1104" spans="2:79">
      <c r="B1104">
        <v>23</v>
      </c>
      <c r="C1104">
        <v>65.03</v>
      </c>
      <c r="D1104">
        <v>22.46</v>
      </c>
      <c r="E1104">
        <v>4.88</v>
      </c>
      <c r="F1104">
        <v>1.78</v>
      </c>
      <c r="G1104">
        <v>3.53</v>
      </c>
      <c r="I1104">
        <v>42.5</v>
      </c>
      <c r="J1104">
        <v>167</v>
      </c>
      <c r="K1104">
        <v>136</v>
      </c>
      <c r="L1104">
        <v>0.81</v>
      </c>
      <c r="N1104">
        <v>0.9</v>
      </c>
      <c r="U1104">
        <v>1112</v>
      </c>
      <c r="AD1104">
        <v>3.3</v>
      </c>
      <c r="AE1104">
        <v>802</v>
      </c>
      <c r="AP1104">
        <v>111</v>
      </c>
      <c r="AR1104">
        <v>38.89</v>
      </c>
      <c r="AS1104">
        <v>34.46</v>
      </c>
      <c r="AT1104">
        <v>12.33</v>
      </c>
      <c r="AU1104">
        <v>9.5299999999999994</v>
      </c>
      <c r="AV1104">
        <v>1.63</v>
      </c>
      <c r="AW1104">
        <v>56</v>
      </c>
      <c r="BZ1104">
        <v>1195</v>
      </c>
      <c r="CA1104">
        <v>43.6</v>
      </c>
    </row>
    <row r="1105" spans="2:79">
      <c r="B1105">
        <v>24</v>
      </c>
      <c r="C1105">
        <v>65.03</v>
      </c>
      <c r="D1105">
        <v>22.46</v>
      </c>
      <c r="E1105">
        <v>4.88</v>
      </c>
      <c r="F1105">
        <v>1.78</v>
      </c>
      <c r="G1105">
        <v>3.53</v>
      </c>
      <c r="I1105">
        <v>42.5</v>
      </c>
      <c r="J1105">
        <v>167</v>
      </c>
      <c r="K1105">
        <v>134</v>
      </c>
      <c r="L1105" s="8">
        <v>0.8</v>
      </c>
      <c r="N1105">
        <v>0.8</v>
      </c>
      <c r="U1105">
        <v>1115</v>
      </c>
      <c r="AD1105">
        <v>3.3</v>
      </c>
      <c r="AE1105">
        <v>806</v>
      </c>
      <c r="AP1105">
        <v>83</v>
      </c>
      <c r="AR1105">
        <v>38.89</v>
      </c>
      <c r="AS1105">
        <v>34.46</v>
      </c>
      <c r="AT1105">
        <v>12.33</v>
      </c>
      <c r="AU1105">
        <v>9.5299999999999994</v>
      </c>
      <c r="AV1105">
        <v>1.63</v>
      </c>
      <c r="AW1105">
        <v>83</v>
      </c>
      <c r="BZ1105">
        <v>1020</v>
      </c>
      <c r="CA1105">
        <v>44.6</v>
      </c>
    </row>
    <row r="1106" spans="2:79">
      <c r="B1106">
        <v>25</v>
      </c>
      <c r="C1106">
        <v>65.03</v>
      </c>
      <c r="D1106">
        <v>22.46</v>
      </c>
      <c r="E1106">
        <v>4.88</v>
      </c>
      <c r="F1106">
        <v>1.78</v>
      </c>
      <c r="G1106">
        <v>3.53</v>
      </c>
      <c r="I1106">
        <v>42.5</v>
      </c>
      <c r="J1106">
        <v>98</v>
      </c>
      <c r="K1106">
        <v>134</v>
      </c>
      <c r="L1106">
        <v>1.37</v>
      </c>
      <c r="N1106">
        <v>0.9</v>
      </c>
      <c r="U1106">
        <v>1096</v>
      </c>
      <c r="AD1106">
        <v>3.3</v>
      </c>
      <c r="AE1106">
        <v>790</v>
      </c>
      <c r="AP1106">
        <v>172</v>
      </c>
      <c r="AR1106">
        <v>38.89</v>
      </c>
      <c r="AS1106">
        <v>34.46</v>
      </c>
      <c r="AT1106">
        <v>12.33</v>
      </c>
      <c r="AU1106">
        <v>9.5299999999999994</v>
      </c>
      <c r="AV1106">
        <v>1.63</v>
      </c>
      <c r="AW1106">
        <v>57</v>
      </c>
      <c r="BZ1106">
        <v>1337</v>
      </c>
      <c r="CA1106">
        <v>31.6</v>
      </c>
    </row>
    <row r="1107" spans="2:79">
      <c r="B1107">
        <v>26</v>
      </c>
      <c r="C1107">
        <v>65.03</v>
      </c>
      <c r="D1107">
        <v>22.46</v>
      </c>
      <c r="E1107">
        <v>4.88</v>
      </c>
      <c r="F1107">
        <v>1.78</v>
      </c>
      <c r="G1107">
        <v>3.53</v>
      </c>
      <c r="I1107">
        <v>42.5</v>
      </c>
      <c r="J1107">
        <v>99</v>
      </c>
      <c r="K1107">
        <v>134</v>
      </c>
      <c r="L1107">
        <v>1.35</v>
      </c>
      <c r="N1107">
        <v>0.8</v>
      </c>
      <c r="U1107">
        <v>1097</v>
      </c>
      <c r="AD1107">
        <v>3.3</v>
      </c>
      <c r="AE1107">
        <v>791</v>
      </c>
      <c r="AP1107">
        <v>153</v>
      </c>
      <c r="AR1107">
        <v>38.89</v>
      </c>
      <c r="AS1107">
        <v>34.46</v>
      </c>
      <c r="AT1107">
        <v>12.33</v>
      </c>
      <c r="AU1107">
        <v>9.5299999999999994</v>
      </c>
      <c r="AV1107">
        <v>1.63</v>
      </c>
      <c r="AW1107">
        <v>77</v>
      </c>
      <c r="BZ1107">
        <v>1425</v>
      </c>
      <c r="CA1107">
        <v>31.9</v>
      </c>
    </row>
    <row r="1108" spans="2:79">
      <c r="B1108">
        <v>27</v>
      </c>
      <c r="C1108">
        <v>65.03</v>
      </c>
      <c r="D1108">
        <v>22.46</v>
      </c>
      <c r="E1108">
        <v>4.88</v>
      </c>
      <c r="F1108">
        <v>1.78</v>
      </c>
      <c r="G1108">
        <v>3.53</v>
      </c>
      <c r="I1108">
        <v>42.5</v>
      </c>
      <c r="J1108">
        <v>100</v>
      </c>
      <c r="K1108">
        <v>136</v>
      </c>
      <c r="L1108">
        <v>1.36</v>
      </c>
      <c r="N1108">
        <v>0.5</v>
      </c>
      <c r="U1108">
        <v>1111</v>
      </c>
      <c r="AD1108">
        <v>3.3</v>
      </c>
      <c r="AE1108">
        <v>801</v>
      </c>
      <c r="AP1108">
        <v>116</v>
      </c>
      <c r="AR1108">
        <v>38.89</v>
      </c>
      <c r="AS1108">
        <v>34.46</v>
      </c>
      <c r="AT1108">
        <v>12.33</v>
      </c>
      <c r="AU1108">
        <v>9.5299999999999994</v>
      </c>
      <c r="AV1108">
        <v>1.63</v>
      </c>
      <c r="AW1108">
        <v>116</v>
      </c>
      <c r="BZ1108">
        <v>1102</v>
      </c>
      <c r="CA1108">
        <v>38.5</v>
      </c>
    </row>
    <row r="1109" spans="2:79">
      <c r="B1109">
        <v>28</v>
      </c>
      <c r="C1109">
        <v>65.03</v>
      </c>
      <c r="D1109">
        <v>22.46</v>
      </c>
      <c r="E1109">
        <v>4.88</v>
      </c>
      <c r="F1109">
        <v>1.78</v>
      </c>
      <c r="G1109">
        <v>3.53</v>
      </c>
      <c r="I1109">
        <v>42.5</v>
      </c>
      <c r="J1109">
        <v>267</v>
      </c>
      <c r="K1109">
        <v>125</v>
      </c>
      <c r="L1109">
        <v>0.47</v>
      </c>
      <c r="N1109">
        <v>0.8</v>
      </c>
      <c r="U1109">
        <v>1163</v>
      </c>
      <c r="AD1109">
        <v>3.3</v>
      </c>
      <c r="AE1109">
        <v>721</v>
      </c>
      <c r="AP1109">
        <v>86</v>
      </c>
      <c r="AR1109">
        <v>38.89</v>
      </c>
      <c r="AS1109">
        <v>34.46</v>
      </c>
      <c r="AT1109">
        <v>12.33</v>
      </c>
      <c r="AU1109">
        <v>9.5299999999999994</v>
      </c>
      <c r="AV1109">
        <v>1.63</v>
      </c>
      <c r="AW1109">
        <v>29</v>
      </c>
      <c r="BZ1109">
        <v>887</v>
      </c>
      <c r="CA1109">
        <v>55.7</v>
      </c>
    </row>
    <row r="1110" spans="2:79">
      <c r="B1110">
        <v>29</v>
      </c>
      <c r="C1110">
        <v>65.03</v>
      </c>
      <c r="D1110">
        <v>22.46</v>
      </c>
      <c r="E1110">
        <v>4.88</v>
      </c>
      <c r="F1110">
        <v>1.78</v>
      </c>
      <c r="G1110">
        <v>3.53</v>
      </c>
      <c r="I1110">
        <v>42.5</v>
      </c>
      <c r="J1110">
        <v>313</v>
      </c>
      <c r="K1110">
        <v>137</v>
      </c>
      <c r="L1110">
        <v>0.44</v>
      </c>
      <c r="N1110">
        <v>1.3</v>
      </c>
      <c r="U1110">
        <v>1091</v>
      </c>
      <c r="AD1110">
        <v>3.3</v>
      </c>
      <c r="AE1110">
        <v>724</v>
      </c>
      <c r="AP1110">
        <v>101</v>
      </c>
      <c r="AR1110">
        <v>38.89</v>
      </c>
      <c r="AS1110">
        <v>34.46</v>
      </c>
      <c r="AT1110">
        <v>12.33</v>
      </c>
      <c r="AU1110">
        <v>9.5299999999999994</v>
      </c>
      <c r="AV1110">
        <v>1.63</v>
      </c>
      <c r="AW1110">
        <v>34</v>
      </c>
      <c r="BZ1110">
        <v>749</v>
      </c>
      <c r="CA1110">
        <v>59.6</v>
      </c>
    </row>
    <row r="1111" spans="2:79">
      <c r="B1111">
        <v>30</v>
      </c>
      <c r="C1111">
        <v>65.03</v>
      </c>
      <c r="D1111">
        <v>22.46</v>
      </c>
      <c r="E1111">
        <v>4.88</v>
      </c>
      <c r="F1111">
        <v>1.78</v>
      </c>
      <c r="G1111">
        <v>3.53</v>
      </c>
      <c r="I1111">
        <v>42.5</v>
      </c>
      <c r="J1111">
        <v>262</v>
      </c>
      <c r="K1111">
        <v>130</v>
      </c>
      <c r="L1111" s="8">
        <v>0.5</v>
      </c>
      <c r="N1111">
        <v>0.8</v>
      </c>
      <c r="U1111">
        <v>1142</v>
      </c>
      <c r="AD1111">
        <v>3.3</v>
      </c>
      <c r="AE1111">
        <v>763</v>
      </c>
      <c r="AP1111">
        <v>56</v>
      </c>
      <c r="AR1111">
        <v>38.89</v>
      </c>
      <c r="AS1111">
        <v>34.46</v>
      </c>
      <c r="AT1111">
        <v>12.33</v>
      </c>
      <c r="AU1111">
        <v>9.5299999999999994</v>
      </c>
      <c r="AV1111">
        <v>1.63</v>
      </c>
      <c r="AW1111">
        <v>56</v>
      </c>
      <c r="BZ1111">
        <v>747</v>
      </c>
      <c r="CA1111">
        <v>59.8</v>
      </c>
    </row>
    <row r="1112" spans="2:79">
      <c r="B1112">
        <v>31</v>
      </c>
      <c r="C1112">
        <v>65.03</v>
      </c>
      <c r="D1112">
        <v>22.46</v>
      </c>
      <c r="E1112">
        <v>4.88</v>
      </c>
      <c r="F1112">
        <v>1.78</v>
      </c>
      <c r="G1112">
        <v>3.53</v>
      </c>
      <c r="I1112">
        <v>42.5</v>
      </c>
      <c r="J1112">
        <v>189</v>
      </c>
      <c r="K1112">
        <v>133</v>
      </c>
      <c r="L1112" s="8">
        <v>0.7</v>
      </c>
      <c r="N1112">
        <v>0.8</v>
      </c>
      <c r="U1112">
        <v>1078</v>
      </c>
      <c r="AD1112">
        <v>3.3</v>
      </c>
      <c r="AE1112">
        <v>780</v>
      </c>
      <c r="AP1112">
        <v>142</v>
      </c>
      <c r="AR1112">
        <v>38.89</v>
      </c>
      <c r="AS1112">
        <v>34.46</v>
      </c>
      <c r="AT1112">
        <v>12.33</v>
      </c>
      <c r="AU1112">
        <v>9.5299999999999994</v>
      </c>
      <c r="AV1112">
        <v>1.63</v>
      </c>
      <c r="AW1112">
        <v>47</v>
      </c>
      <c r="BZ1112">
        <v>996</v>
      </c>
      <c r="CA1112">
        <v>48.8</v>
      </c>
    </row>
    <row r="1113" spans="2:79">
      <c r="B1113">
        <v>32</v>
      </c>
      <c r="C1113">
        <v>65.03</v>
      </c>
      <c r="D1113">
        <v>22.46</v>
      </c>
      <c r="E1113">
        <v>4.88</v>
      </c>
      <c r="F1113">
        <v>1.78</v>
      </c>
      <c r="G1113">
        <v>3.53</v>
      </c>
      <c r="I1113">
        <v>42.5</v>
      </c>
      <c r="J1113">
        <v>191</v>
      </c>
      <c r="K1113">
        <v>138</v>
      </c>
      <c r="L1113">
        <v>0.72</v>
      </c>
      <c r="N1113">
        <v>0.8</v>
      </c>
      <c r="U1113">
        <v>1047</v>
      </c>
      <c r="AD1113">
        <v>3.3</v>
      </c>
      <c r="AE1113">
        <v>825</v>
      </c>
      <c r="AP1113">
        <v>127</v>
      </c>
      <c r="AR1113">
        <v>38.89</v>
      </c>
      <c r="AS1113">
        <v>34.46</v>
      </c>
      <c r="AT1113">
        <v>12.33</v>
      </c>
      <c r="AU1113">
        <v>9.5299999999999994</v>
      </c>
      <c r="AV1113">
        <v>1.63</v>
      </c>
      <c r="AW1113">
        <v>64</v>
      </c>
      <c r="BZ1113">
        <v>819</v>
      </c>
      <c r="CA1113">
        <v>51.1</v>
      </c>
    </row>
    <row r="1114" spans="2:79">
      <c r="B1114">
        <v>33</v>
      </c>
      <c r="C1114">
        <v>65.03</v>
      </c>
      <c r="D1114">
        <v>22.46</v>
      </c>
      <c r="E1114">
        <v>4.88</v>
      </c>
      <c r="F1114">
        <v>1.78</v>
      </c>
      <c r="G1114">
        <v>3.53</v>
      </c>
      <c r="I1114">
        <v>42.5</v>
      </c>
      <c r="J1114">
        <v>191</v>
      </c>
      <c r="K1114">
        <v>138</v>
      </c>
      <c r="L1114">
        <v>0.72</v>
      </c>
      <c r="N1114">
        <v>0.8</v>
      </c>
      <c r="U1114">
        <v>1044</v>
      </c>
      <c r="AD1114">
        <v>3.3</v>
      </c>
      <c r="AE1114">
        <v>823</v>
      </c>
      <c r="AP1114">
        <v>95</v>
      </c>
      <c r="AR1114">
        <v>38.89</v>
      </c>
      <c r="AS1114">
        <v>34.46</v>
      </c>
      <c r="AT1114">
        <v>12.33</v>
      </c>
      <c r="AU1114">
        <v>9.5299999999999994</v>
      </c>
      <c r="AV1114">
        <v>1.63</v>
      </c>
      <c r="AW1114">
        <v>95</v>
      </c>
      <c r="BZ1114">
        <v>902</v>
      </c>
      <c r="CA1114">
        <v>56.1</v>
      </c>
    </row>
    <row r="1115" spans="2:79">
      <c r="B1115">
        <v>34</v>
      </c>
      <c r="C1115">
        <v>65.03</v>
      </c>
      <c r="D1115">
        <v>22.46</v>
      </c>
      <c r="E1115">
        <v>4.88</v>
      </c>
      <c r="F1115">
        <v>1.78</v>
      </c>
      <c r="G1115">
        <v>3.53</v>
      </c>
      <c r="I1115">
        <v>42.5</v>
      </c>
      <c r="J1115">
        <v>113</v>
      </c>
      <c r="K1115">
        <v>134</v>
      </c>
      <c r="L1115">
        <v>1.19</v>
      </c>
      <c r="N1115">
        <v>0.8</v>
      </c>
      <c r="U1115">
        <v>1073</v>
      </c>
      <c r="AD1115">
        <v>3.3</v>
      </c>
      <c r="AE1115">
        <v>775</v>
      </c>
      <c r="AP1115">
        <v>198</v>
      </c>
      <c r="AR1115">
        <v>38.89</v>
      </c>
      <c r="AS1115">
        <v>34.46</v>
      </c>
      <c r="AT1115">
        <v>12.33</v>
      </c>
      <c r="AU1115">
        <v>9.5299999999999994</v>
      </c>
      <c r="AV1115">
        <v>1.63</v>
      </c>
      <c r="AW1115">
        <v>66</v>
      </c>
      <c r="BZ1115">
        <v>1276</v>
      </c>
      <c r="CA1115">
        <v>46.5</v>
      </c>
    </row>
    <row r="1116" spans="2:79">
      <c r="B1116">
        <v>35</v>
      </c>
      <c r="C1116">
        <v>65.03</v>
      </c>
      <c r="D1116">
        <v>22.46</v>
      </c>
      <c r="E1116">
        <v>4.88</v>
      </c>
      <c r="F1116">
        <v>1.78</v>
      </c>
      <c r="G1116">
        <v>3.53</v>
      </c>
      <c r="I1116">
        <v>42.5</v>
      </c>
      <c r="J1116">
        <v>114</v>
      </c>
      <c r="K1116">
        <v>136</v>
      </c>
      <c r="L1116">
        <v>1.19</v>
      </c>
      <c r="N1116">
        <v>0.8</v>
      </c>
      <c r="U1116">
        <v>1082</v>
      </c>
      <c r="AD1116">
        <v>3.3</v>
      </c>
      <c r="AE1116">
        <v>780</v>
      </c>
      <c r="AP1116">
        <v>177</v>
      </c>
      <c r="AR1116">
        <v>38.89</v>
      </c>
      <c r="AS1116">
        <v>34.46</v>
      </c>
      <c r="AT1116">
        <v>12.33</v>
      </c>
      <c r="AU1116">
        <v>9.5299999999999994</v>
      </c>
      <c r="AV1116">
        <v>1.63</v>
      </c>
      <c r="AW1116">
        <v>89</v>
      </c>
      <c r="BZ1116">
        <v>1288</v>
      </c>
      <c r="CA1116">
        <v>47.9</v>
      </c>
    </row>
    <row r="1117" spans="2:79">
      <c r="B1117">
        <v>36</v>
      </c>
      <c r="C1117">
        <v>65.03</v>
      </c>
      <c r="D1117">
        <v>22.46</v>
      </c>
      <c r="E1117">
        <v>4.88</v>
      </c>
      <c r="F1117">
        <v>1.78</v>
      </c>
      <c r="G1117">
        <v>3.53</v>
      </c>
      <c r="I1117">
        <v>42.5</v>
      </c>
      <c r="J1117">
        <v>114</v>
      </c>
      <c r="K1117">
        <v>135</v>
      </c>
      <c r="L1117">
        <v>1.18</v>
      </c>
      <c r="N1117">
        <v>0.7</v>
      </c>
      <c r="U1117">
        <v>1080</v>
      </c>
      <c r="AD1117">
        <v>3.3</v>
      </c>
      <c r="AE1117">
        <v>780</v>
      </c>
      <c r="AP1117">
        <v>133</v>
      </c>
      <c r="AR1117">
        <v>38.89</v>
      </c>
      <c r="AS1117">
        <v>34.46</v>
      </c>
      <c r="AT1117">
        <v>12.33</v>
      </c>
      <c r="AU1117">
        <v>9.5299999999999994</v>
      </c>
      <c r="AV1117">
        <v>1.63</v>
      </c>
      <c r="AW1117">
        <v>133</v>
      </c>
      <c r="BZ1117">
        <v>1188</v>
      </c>
      <c r="CA1117">
        <v>50.7</v>
      </c>
    </row>
    <row r="1118" spans="2:79">
      <c r="B1118">
        <v>37</v>
      </c>
      <c r="C1118">
        <v>65.03</v>
      </c>
      <c r="D1118">
        <v>22.46</v>
      </c>
      <c r="E1118">
        <v>4.88</v>
      </c>
      <c r="F1118">
        <v>1.78</v>
      </c>
      <c r="G1118">
        <v>3.53</v>
      </c>
      <c r="I1118">
        <v>42.5</v>
      </c>
      <c r="J1118">
        <v>267</v>
      </c>
      <c r="K1118">
        <v>135</v>
      </c>
      <c r="L1118">
        <v>0.51</v>
      </c>
      <c r="N1118">
        <v>0.8</v>
      </c>
      <c r="U1118">
        <v>1086</v>
      </c>
      <c r="AD1118">
        <v>3.3</v>
      </c>
      <c r="AE1118">
        <v>784</v>
      </c>
      <c r="AP1118">
        <v>76</v>
      </c>
      <c r="AR1118">
        <v>38.89</v>
      </c>
      <c r="AS1118">
        <v>34.46</v>
      </c>
      <c r="AT1118">
        <v>12.33</v>
      </c>
      <c r="AU1118">
        <v>9.5299999999999994</v>
      </c>
      <c r="AV1118">
        <v>1.63</v>
      </c>
      <c r="AW1118">
        <v>38</v>
      </c>
      <c r="BZ1118">
        <v>497</v>
      </c>
      <c r="CA1118">
        <v>62.1</v>
      </c>
    </row>
    <row r="1119" spans="2:79">
      <c r="B1119">
        <v>38</v>
      </c>
      <c r="C1119">
        <v>65.03</v>
      </c>
      <c r="D1119">
        <v>22.46</v>
      </c>
      <c r="E1119">
        <v>4.88</v>
      </c>
      <c r="F1119">
        <v>1.78</v>
      </c>
      <c r="G1119">
        <v>3.53</v>
      </c>
      <c r="I1119">
        <v>42.5</v>
      </c>
      <c r="J1119">
        <v>306</v>
      </c>
      <c r="K1119">
        <v>130</v>
      </c>
      <c r="L1119">
        <v>0.42</v>
      </c>
      <c r="N1119">
        <v>1.3</v>
      </c>
      <c r="U1119">
        <v>1104</v>
      </c>
      <c r="AD1119">
        <v>3.3</v>
      </c>
      <c r="AE1119">
        <v>737</v>
      </c>
      <c r="AP1119">
        <v>87</v>
      </c>
      <c r="AR1119">
        <v>38.89</v>
      </c>
      <c r="AS1119">
        <v>34.46</v>
      </c>
      <c r="AT1119">
        <v>12.33</v>
      </c>
      <c r="AU1119">
        <v>9.5299999999999994</v>
      </c>
      <c r="AV1119">
        <v>1.63</v>
      </c>
      <c r="AW1119">
        <v>44</v>
      </c>
      <c r="BZ1119">
        <v>590</v>
      </c>
      <c r="CA1119">
        <v>65.400000000000006</v>
      </c>
    </row>
    <row r="1120" spans="2:79">
      <c r="B1120">
        <v>39</v>
      </c>
      <c r="C1120">
        <v>65.03</v>
      </c>
      <c r="D1120">
        <v>22.46</v>
      </c>
      <c r="E1120">
        <v>4.88</v>
      </c>
      <c r="F1120">
        <v>1.78</v>
      </c>
      <c r="G1120">
        <v>3.53</v>
      </c>
      <c r="I1120">
        <v>42.5</v>
      </c>
      <c r="J1120">
        <v>308</v>
      </c>
      <c r="K1120">
        <v>131</v>
      </c>
      <c r="L1120">
        <v>0.43</v>
      </c>
      <c r="N1120">
        <v>1.3</v>
      </c>
      <c r="U1120">
        <v>1110</v>
      </c>
      <c r="AD1120">
        <v>3.3</v>
      </c>
      <c r="AE1120">
        <v>741</v>
      </c>
      <c r="AP1120">
        <v>66</v>
      </c>
      <c r="AR1120">
        <v>38.89</v>
      </c>
      <c r="AS1120">
        <v>34.46</v>
      </c>
      <c r="AT1120">
        <v>12.33</v>
      </c>
      <c r="AU1120">
        <v>9.5299999999999994</v>
      </c>
      <c r="AV1120">
        <v>1.63</v>
      </c>
      <c r="AW1120">
        <v>66</v>
      </c>
      <c r="BZ1120">
        <v>477</v>
      </c>
      <c r="CA1120" s="26">
        <v>66</v>
      </c>
    </row>
    <row r="1121" spans="2:79">
      <c r="B1121">
        <v>40</v>
      </c>
      <c r="C1121">
        <v>65.03</v>
      </c>
      <c r="D1121">
        <v>22.46</v>
      </c>
      <c r="E1121">
        <v>4.88</v>
      </c>
      <c r="F1121">
        <v>1.78</v>
      </c>
      <c r="G1121">
        <v>3.53</v>
      </c>
      <c r="I1121">
        <v>42.5</v>
      </c>
      <c r="J1121">
        <v>219</v>
      </c>
      <c r="K1121">
        <v>125</v>
      </c>
      <c r="L1121">
        <v>0.56999999999999995</v>
      </c>
      <c r="N1121">
        <v>1.3</v>
      </c>
      <c r="U1121">
        <v>1034</v>
      </c>
      <c r="AD1121">
        <v>3.3</v>
      </c>
      <c r="AE1121">
        <v>755</v>
      </c>
      <c r="AP1121">
        <v>164</v>
      </c>
      <c r="AR1121">
        <v>38.89</v>
      </c>
      <c r="AS1121">
        <v>34.46</v>
      </c>
      <c r="AT1121">
        <v>12.33</v>
      </c>
      <c r="AU1121">
        <v>9.5299999999999994</v>
      </c>
      <c r="AV1121">
        <v>1.63</v>
      </c>
      <c r="AW1121">
        <v>55</v>
      </c>
      <c r="BZ1121">
        <v>611</v>
      </c>
      <c r="CA1121">
        <v>55.1</v>
      </c>
    </row>
    <row r="1122" spans="2:79">
      <c r="B1122">
        <v>41</v>
      </c>
      <c r="C1122">
        <v>65.03</v>
      </c>
      <c r="D1122">
        <v>22.46</v>
      </c>
      <c r="E1122">
        <v>4.88</v>
      </c>
      <c r="F1122">
        <v>1.78</v>
      </c>
      <c r="G1122">
        <v>3.53</v>
      </c>
      <c r="I1122">
        <v>42.5</v>
      </c>
      <c r="J1122">
        <v>221</v>
      </c>
      <c r="K1122">
        <v>139</v>
      </c>
      <c r="L1122">
        <v>0.63</v>
      </c>
      <c r="N1122">
        <v>1.3</v>
      </c>
      <c r="U1122">
        <v>1001</v>
      </c>
      <c r="AD1122">
        <v>3.3</v>
      </c>
      <c r="AE1122">
        <v>787</v>
      </c>
      <c r="AP1122">
        <v>147</v>
      </c>
      <c r="AR1122">
        <v>38.89</v>
      </c>
      <c r="AS1122">
        <v>34.46</v>
      </c>
      <c r="AT1122">
        <v>12.33</v>
      </c>
      <c r="AU1122">
        <v>9.5299999999999994</v>
      </c>
      <c r="AV1122">
        <v>1.63</v>
      </c>
      <c r="AW1122">
        <v>74</v>
      </c>
      <c r="BZ1122">
        <v>617</v>
      </c>
      <c r="CA1122">
        <v>55.8</v>
      </c>
    </row>
    <row r="1123" spans="2:79">
      <c r="B1123">
        <v>42</v>
      </c>
      <c r="C1123">
        <v>65.03</v>
      </c>
      <c r="D1123">
        <v>22.46</v>
      </c>
      <c r="E1123">
        <v>4.88</v>
      </c>
      <c r="F1123">
        <v>1.78</v>
      </c>
      <c r="G1123">
        <v>3.53</v>
      </c>
      <c r="I1123">
        <v>42.5</v>
      </c>
      <c r="J1123">
        <v>222</v>
      </c>
      <c r="K1123">
        <v>137</v>
      </c>
      <c r="L1123">
        <v>0.62</v>
      </c>
      <c r="N1123">
        <v>1.2</v>
      </c>
      <c r="U1123">
        <v>1008</v>
      </c>
      <c r="AD1123">
        <v>3.3</v>
      </c>
      <c r="AE1123">
        <v>794</v>
      </c>
      <c r="AP1123">
        <v>111</v>
      </c>
      <c r="AR1123">
        <v>38.89</v>
      </c>
      <c r="AS1123">
        <v>34.46</v>
      </c>
      <c r="AT1123">
        <v>12.33</v>
      </c>
      <c r="AU1123">
        <v>9.5299999999999994</v>
      </c>
      <c r="AV1123">
        <v>1.63</v>
      </c>
      <c r="AW1123">
        <v>111</v>
      </c>
      <c r="BZ1123">
        <v>507</v>
      </c>
      <c r="CA1123">
        <v>57.9</v>
      </c>
    </row>
    <row r="1124" spans="2:79">
      <c r="B1124">
        <v>43</v>
      </c>
      <c r="C1124">
        <v>65.03</v>
      </c>
      <c r="D1124">
        <v>22.46</v>
      </c>
      <c r="E1124">
        <v>4.88</v>
      </c>
      <c r="F1124">
        <v>1.78</v>
      </c>
      <c r="G1124">
        <v>3.53</v>
      </c>
      <c r="I1124">
        <v>42.5</v>
      </c>
      <c r="J1124">
        <v>129</v>
      </c>
      <c r="K1124">
        <v>128</v>
      </c>
      <c r="L1124">
        <v>0.99</v>
      </c>
      <c r="N1124" s="26">
        <v>1</v>
      </c>
      <c r="U1124">
        <v>1090</v>
      </c>
      <c r="AD1124">
        <v>3.3</v>
      </c>
      <c r="AE1124">
        <v>728</v>
      </c>
      <c r="AP1124">
        <v>227</v>
      </c>
      <c r="AR1124">
        <v>38.89</v>
      </c>
      <c r="AS1124">
        <v>34.46</v>
      </c>
      <c r="AT1124">
        <v>12.33</v>
      </c>
      <c r="AU1124">
        <v>9.5299999999999994</v>
      </c>
      <c r="AV1124">
        <v>1.63</v>
      </c>
      <c r="AW1124">
        <v>76</v>
      </c>
      <c r="BZ1124">
        <v>1044</v>
      </c>
      <c r="CA1124">
        <v>51.5</v>
      </c>
    </row>
    <row r="1125" spans="2:79">
      <c r="B1125">
        <v>44</v>
      </c>
      <c r="C1125">
        <v>65.03</v>
      </c>
      <c r="D1125">
        <v>22.46</v>
      </c>
      <c r="E1125">
        <v>4.88</v>
      </c>
      <c r="F1125">
        <v>1.78</v>
      </c>
      <c r="G1125">
        <v>3.53</v>
      </c>
      <c r="I1125">
        <v>42.5</v>
      </c>
      <c r="J1125">
        <v>128</v>
      </c>
      <c r="K1125">
        <v>127</v>
      </c>
      <c r="L1125">
        <v>0.99</v>
      </c>
      <c r="N1125">
        <v>0.9</v>
      </c>
      <c r="U1125">
        <v>1078</v>
      </c>
      <c r="AD1125">
        <v>3.3</v>
      </c>
      <c r="AE1125">
        <v>720</v>
      </c>
      <c r="AP1125">
        <v>199</v>
      </c>
      <c r="AR1125">
        <v>38.89</v>
      </c>
      <c r="AS1125">
        <v>34.46</v>
      </c>
      <c r="AT1125">
        <v>12.33</v>
      </c>
      <c r="AU1125">
        <v>9.5299999999999994</v>
      </c>
      <c r="AV1125">
        <v>1.63</v>
      </c>
      <c r="AW1125">
        <v>100</v>
      </c>
      <c r="BZ1125">
        <v>942</v>
      </c>
      <c r="CA1125">
        <v>52.2</v>
      </c>
    </row>
    <row r="1126" spans="2:79">
      <c r="B1126">
        <v>45</v>
      </c>
      <c r="C1126">
        <v>65.03</v>
      </c>
      <c r="D1126">
        <v>22.46</v>
      </c>
      <c r="E1126">
        <v>4.88</v>
      </c>
      <c r="F1126">
        <v>1.78</v>
      </c>
      <c r="G1126">
        <v>3.53</v>
      </c>
      <c r="I1126">
        <v>42.5</v>
      </c>
      <c r="J1126">
        <v>129</v>
      </c>
      <c r="K1126">
        <v>128</v>
      </c>
      <c r="L1126">
        <v>0.99</v>
      </c>
      <c r="N1126">
        <v>0.8</v>
      </c>
      <c r="U1126">
        <v>1087</v>
      </c>
      <c r="AD1126">
        <v>3.3</v>
      </c>
      <c r="AE1126">
        <v>726</v>
      </c>
      <c r="AP1126">
        <v>151</v>
      </c>
      <c r="AR1126">
        <v>38.89</v>
      </c>
      <c r="AS1126">
        <v>34.46</v>
      </c>
      <c r="AT1126">
        <v>12.33</v>
      </c>
      <c r="AU1126">
        <v>9.5299999999999994</v>
      </c>
      <c r="AV1126">
        <v>1.63</v>
      </c>
      <c r="AW1126">
        <v>151</v>
      </c>
      <c r="BZ1126">
        <v>966</v>
      </c>
      <c r="CA1126">
        <v>52.3</v>
      </c>
    </row>
    <row r="1127" spans="2:79">
      <c r="B1127">
        <v>46</v>
      </c>
      <c r="C1127">
        <v>65.03</v>
      </c>
      <c r="D1127">
        <v>22.46</v>
      </c>
      <c r="E1127">
        <v>4.88</v>
      </c>
      <c r="F1127">
        <v>1.78</v>
      </c>
      <c r="G1127">
        <v>3.53</v>
      </c>
      <c r="I1127">
        <v>42.5</v>
      </c>
      <c r="J1127">
        <v>224</v>
      </c>
      <c r="K1127">
        <v>134</v>
      </c>
      <c r="L1127" s="8">
        <v>0.6</v>
      </c>
      <c r="N1127">
        <v>0.6</v>
      </c>
      <c r="Q1127">
        <v>0.1</v>
      </c>
      <c r="U1127">
        <v>1068</v>
      </c>
      <c r="AD1127">
        <v>3.3</v>
      </c>
      <c r="AE1127">
        <v>767</v>
      </c>
      <c r="AP1127">
        <v>96</v>
      </c>
      <c r="AR1127">
        <v>38.89</v>
      </c>
      <c r="AS1127">
        <v>34.46</v>
      </c>
      <c r="AT1127">
        <v>12.33</v>
      </c>
      <c r="AU1127">
        <v>9.5299999999999994</v>
      </c>
      <c r="AV1127">
        <v>1.63</v>
      </c>
      <c r="CA1127">
        <v>40.799999999999997</v>
      </c>
    </row>
    <row r="1128" spans="2:79">
      <c r="B1128">
        <v>47</v>
      </c>
      <c r="C1128">
        <v>65.03</v>
      </c>
      <c r="D1128">
        <v>22.46</v>
      </c>
      <c r="E1128">
        <v>4.88</v>
      </c>
      <c r="F1128">
        <v>1.78</v>
      </c>
      <c r="G1128">
        <v>3.53</v>
      </c>
      <c r="I1128">
        <v>42.5</v>
      </c>
      <c r="J1128">
        <v>159</v>
      </c>
      <c r="K1128">
        <v>133</v>
      </c>
      <c r="L1128">
        <v>0.84</v>
      </c>
      <c r="N1128">
        <v>0.6</v>
      </c>
      <c r="Q1128">
        <v>0.1</v>
      </c>
      <c r="U1128">
        <v>1063</v>
      </c>
      <c r="AD1128">
        <v>3.3</v>
      </c>
      <c r="AE1128">
        <v>764</v>
      </c>
      <c r="AP1128">
        <v>159</v>
      </c>
      <c r="AR1128">
        <v>38.89</v>
      </c>
      <c r="AS1128">
        <v>34.46</v>
      </c>
      <c r="AT1128">
        <v>12.33</v>
      </c>
      <c r="AU1128">
        <v>9.5299999999999994</v>
      </c>
      <c r="AV1128">
        <v>1.63</v>
      </c>
      <c r="CA1128">
        <v>33.6</v>
      </c>
    </row>
    <row r="1129" spans="2:79">
      <c r="B1129">
        <v>48</v>
      </c>
      <c r="C1129">
        <v>65.03</v>
      </c>
      <c r="D1129">
        <v>22.46</v>
      </c>
      <c r="E1129">
        <v>4.88</v>
      </c>
      <c r="F1129">
        <v>1.78</v>
      </c>
      <c r="G1129">
        <v>3.53</v>
      </c>
      <c r="I1129">
        <v>42.5</v>
      </c>
      <c r="J1129">
        <v>95</v>
      </c>
      <c r="K1129">
        <v>132</v>
      </c>
      <c r="L1129">
        <v>1.39</v>
      </c>
      <c r="N1129">
        <v>0.5</v>
      </c>
      <c r="Q1129">
        <v>0.1</v>
      </c>
      <c r="U1129">
        <v>1056</v>
      </c>
      <c r="AD1129">
        <v>3.3</v>
      </c>
      <c r="AE1129">
        <v>759</v>
      </c>
      <c r="AP1129">
        <v>222</v>
      </c>
      <c r="AR1129">
        <v>38.89</v>
      </c>
      <c r="AS1129">
        <v>34.46</v>
      </c>
      <c r="AT1129">
        <v>12.33</v>
      </c>
      <c r="AU1129">
        <v>9.5299999999999994</v>
      </c>
      <c r="AV1129">
        <v>1.63</v>
      </c>
      <c r="CA1129">
        <v>20.2</v>
      </c>
    </row>
    <row r="1130" spans="2:79">
      <c r="B1130">
        <v>49</v>
      </c>
      <c r="C1130">
        <v>65.03</v>
      </c>
      <c r="D1130">
        <v>22.46</v>
      </c>
      <c r="E1130">
        <v>4.88</v>
      </c>
      <c r="F1130">
        <v>1.78</v>
      </c>
      <c r="G1130">
        <v>3.53</v>
      </c>
      <c r="I1130">
        <v>42.5</v>
      </c>
      <c r="J1130">
        <v>254</v>
      </c>
      <c r="K1130">
        <v>133</v>
      </c>
      <c r="L1130">
        <v>0.52</v>
      </c>
      <c r="N1130">
        <v>0.6</v>
      </c>
      <c r="Q1130">
        <v>0.1</v>
      </c>
      <c r="U1130">
        <v>1034</v>
      </c>
      <c r="AD1130">
        <v>3.3</v>
      </c>
      <c r="AE1130">
        <v>743</v>
      </c>
      <c r="AP1130">
        <v>109</v>
      </c>
      <c r="AR1130">
        <v>38.89</v>
      </c>
      <c r="AS1130">
        <v>34.46</v>
      </c>
      <c r="AT1130">
        <v>12.33</v>
      </c>
      <c r="AU1130">
        <v>9.5299999999999994</v>
      </c>
      <c r="AV1130">
        <v>1.63</v>
      </c>
      <c r="CA1130">
        <v>46.4</v>
      </c>
    </row>
    <row r="1131" spans="2:79">
      <c r="B1131">
        <v>50</v>
      </c>
      <c r="C1131">
        <v>65.03</v>
      </c>
      <c r="D1131">
        <v>22.46</v>
      </c>
      <c r="E1131">
        <v>4.88</v>
      </c>
      <c r="F1131">
        <v>1.78</v>
      </c>
      <c r="G1131">
        <v>3.53</v>
      </c>
      <c r="I1131">
        <v>42.5</v>
      </c>
      <c r="J1131">
        <v>181</v>
      </c>
      <c r="K1131">
        <v>132</v>
      </c>
      <c r="L1131">
        <v>0.73</v>
      </c>
      <c r="N1131">
        <v>0.6</v>
      </c>
      <c r="Q1131">
        <v>0.1</v>
      </c>
      <c r="U1131">
        <v>1029</v>
      </c>
      <c r="AD1131">
        <v>3.3</v>
      </c>
      <c r="AE1131">
        <v>739</v>
      </c>
      <c r="AP1131">
        <v>181</v>
      </c>
      <c r="AR1131">
        <v>38.89</v>
      </c>
      <c r="AS1131">
        <v>34.46</v>
      </c>
      <c r="AT1131">
        <v>12.33</v>
      </c>
      <c r="AU1131">
        <v>9.5299999999999994</v>
      </c>
      <c r="AV1131">
        <v>1.63</v>
      </c>
      <c r="CA1131">
        <v>37.200000000000003</v>
      </c>
    </row>
    <row r="1132" spans="2:79">
      <c r="B1132">
        <v>51</v>
      </c>
      <c r="C1132">
        <v>65.03</v>
      </c>
      <c r="D1132">
        <v>22.46</v>
      </c>
      <c r="E1132">
        <v>4.88</v>
      </c>
      <c r="F1132">
        <v>1.78</v>
      </c>
      <c r="G1132">
        <v>3.53</v>
      </c>
      <c r="I1132">
        <v>42.5</v>
      </c>
      <c r="J1132">
        <v>107</v>
      </c>
      <c r="K1132">
        <v>131</v>
      </c>
      <c r="L1132">
        <v>1.22</v>
      </c>
      <c r="N1132">
        <v>0.6</v>
      </c>
      <c r="Q1132">
        <v>0.1</v>
      </c>
      <c r="U1132">
        <v>1020</v>
      </c>
      <c r="AD1132">
        <v>3.3</v>
      </c>
      <c r="AE1132">
        <v>732</v>
      </c>
      <c r="AP1132">
        <v>251</v>
      </c>
      <c r="AR1132">
        <v>38.89</v>
      </c>
      <c r="AS1132">
        <v>34.46</v>
      </c>
      <c r="AT1132">
        <v>12.33</v>
      </c>
      <c r="AU1132">
        <v>9.5299999999999994</v>
      </c>
      <c r="AV1132">
        <v>1.63</v>
      </c>
      <c r="CA1132">
        <v>21.7</v>
      </c>
    </row>
    <row r="1133" spans="2:79">
      <c r="B1133">
        <v>52</v>
      </c>
      <c r="C1133">
        <v>65.03</v>
      </c>
      <c r="D1133">
        <v>22.46</v>
      </c>
      <c r="E1133">
        <v>4.88</v>
      </c>
      <c r="F1133">
        <v>1.78</v>
      </c>
      <c r="G1133">
        <v>3.53</v>
      </c>
      <c r="I1133">
        <v>42.5</v>
      </c>
      <c r="J1133">
        <v>299</v>
      </c>
      <c r="K1133">
        <v>134</v>
      </c>
      <c r="L1133">
        <v>0.45</v>
      </c>
      <c r="N1133">
        <v>1.2</v>
      </c>
      <c r="Q1133">
        <v>0.1</v>
      </c>
      <c r="U1133">
        <v>1007</v>
      </c>
      <c r="AD1133">
        <v>3.3</v>
      </c>
      <c r="AE1133">
        <v>723</v>
      </c>
      <c r="AP1133">
        <v>128</v>
      </c>
      <c r="AR1133">
        <v>38.89</v>
      </c>
      <c r="AS1133">
        <v>34.46</v>
      </c>
      <c r="AT1133">
        <v>12.33</v>
      </c>
      <c r="AU1133">
        <v>9.5299999999999994</v>
      </c>
      <c r="AV1133">
        <v>1.63</v>
      </c>
      <c r="CA1133">
        <v>52.9</v>
      </c>
    </row>
    <row r="1134" spans="2:79">
      <c r="B1134">
        <v>53</v>
      </c>
      <c r="C1134">
        <v>65.03</v>
      </c>
      <c r="D1134">
        <v>22.46</v>
      </c>
      <c r="E1134">
        <v>4.88</v>
      </c>
      <c r="F1134">
        <v>1.78</v>
      </c>
      <c r="G1134">
        <v>3.53</v>
      </c>
      <c r="I1134">
        <v>42.5</v>
      </c>
      <c r="J1134">
        <v>212</v>
      </c>
      <c r="K1134">
        <v>132</v>
      </c>
      <c r="L1134">
        <v>0.62</v>
      </c>
      <c r="N1134">
        <v>1.2</v>
      </c>
      <c r="Q1134">
        <v>0.1</v>
      </c>
      <c r="U1134">
        <v>998</v>
      </c>
      <c r="AD1134">
        <v>3.3</v>
      </c>
      <c r="AE1134">
        <v>717</v>
      </c>
      <c r="AP1134">
        <v>212</v>
      </c>
      <c r="AR1134">
        <v>38.89</v>
      </c>
      <c r="AS1134">
        <v>34.46</v>
      </c>
      <c r="AT1134">
        <v>12.33</v>
      </c>
      <c r="AU1134">
        <v>9.5299999999999994</v>
      </c>
      <c r="AV1134">
        <v>1.63</v>
      </c>
      <c r="CA1134">
        <v>40.799999999999997</v>
      </c>
    </row>
    <row r="1135" spans="2:79">
      <c r="B1135">
        <v>54</v>
      </c>
      <c r="C1135">
        <v>65.03</v>
      </c>
      <c r="D1135">
        <v>22.46</v>
      </c>
      <c r="E1135">
        <v>4.88</v>
      </c>
      <c r="F1135">
        <v>1.78</v>
      </c>
      <c r="G1135">
        <v>3.53</v>
      </c>
      <c r="I1135">
        <v>42.5</v>
      </c>
      <c r="J1135">
        <v>128</v>
      </c>
      <c r="K1135">
        <v>134</v>
      </c>
      <c r="L1135">
        <v>1.05</v>
      </c>
      <c r="N1135">
        <v>1.1000000000000001</v>
      </c>
      <c r="Q1135">
        <v>0.1</v>
      </c>
      <c r="U1135">
        <v>1009</v>
      </c>
      <c r="AD1135">
        <v>3.3</v>
      </c>
      <c r="AE1135">
        <v>724</v>
      </c>
      <c r="AP1135">
        <v>128</v>
      </c>
      <c r="AR1135">
        <v>38.89</v>
      </c>
      <c r="AS1135">
        <v>34.46</v>
      </c>
      <c r="AT1135">
        <v>12.33</v>
      </c>
      <c r="AU1135">
        <v>9.5299999999999994</v>
      </c>
      <c r="AV1135">
        <v>1.63</v>
      </c>
      <c r="CA1135">
        <v>28.6</v>
      </c>
    </row>
    <row r="1136" spans="2:79">
      <c r="B1136" t="s">
        <v>818</v>
      </c>
      <c r="C1136">
        <v>65.03</v>
      </c>
      <c r="D1136">
        <v>22.46</v>
      </c>
      <c r="E1136">
        <v>4.88</v>
      </c>
      <c r="F1136">
        <v>1.78</v>
      </c>
      <c r="G1136">
        <v>3.53</v>
      </c>
      <c r="I1136">
        <v>42.5</v>
      </c>
      <c r="J1136">
        <v>226</v>
      </c>
      <c r="K1136">
        <v>120</v>
      </c>
      <c r="L1136">
        <v>0.53</v>
      </c>
      <c r="N1136">
        <v>0.6</v>
      </c>
      <c r="U1136">
        <v>1158</v>
      </c>
      <c r="AD1136">
        <v>3.3</v>
      </c>
      <c r="AE1136">
        <v>784</v>
      </c>
      <c r="AP1136">
        <v>97</v>
      </c>
      <c r="AR1136">
        <v>38.89</v>
      </c>
      <c r="AS1136">
        <v>34.46</v>
      </c>
      <c r="AT1136">
        <v>12.33</v>
      </c>
      <c r="AU1136">
        <v>9.5299999999999994</v>
      </c>
      <c r="AV1136">
        <v>1.63</v>
      </c>
      <c r="CA1136">
        <v>43.8</v>
      </c>
    </row>
    <row r="1137" spans="2:79">
      <c r="B1137">
        <v>2</v>
      </c>
      <c r="C1137">
        <v>65.03</v>
      </c>
      <c r="D1137">
        <v>22.46</v>
      </c>
      <c r="E1137">
        <v>4.88</v>
      </c>
      <c r="F1137">
        <v>1.78</v>
      </c>
      <c r="G1137">
        <v>3.53</v>
      </c>
      <c r="I1137">
        <v>42.5</v>
      </c>
      <c r="J1137">
        <v>257</v>
      </c>
      <c r="K1137">
        <v>119</v>
      </c>
      <c r="L1137">
        <v>0.46</v>
      </c>
      <c r="N1137">
        <v>0.6</v>
      </c>
      <c r="U1137">
        <v>1125</v>
      </c>
      <c r="AD1137">
        <v>3.3</v>
      </c>
      <c r="AE1137">
        <v>762</v>
      </c>
      <c r="AP1137">
        <v>110</v>
      </c>
      <c r="AR1137">
        <v>38.89</v>
      </c>
      <c r="AS1137">
        <v>34.46</v>
      </c>
      <c r="AT1137">
        <v>12.33</v>
      </c>
      <c r="AU1137">
        <v>9.5299999999999994</v>
      </c>
      <c r="AV1137">
        <v>1.63</v>
      </c>
      <c r="CA1137">
        <v>49.4</v>
      </c>
    </row>
    <row r="1138" spans="2:79">
      <c r="B1138">
        <v>3</v>
      </c>
      <c r="C1138">
        <v>65.03</v>
      </c>
      <c r="D1138">
        <v>22.46</v>
      </c>
      <c r="E1138">
        <v>4.88</v>
      </c>
      <c r="F1138">
        <v>1.78</v>
      </c>
      <c r="G1138">
        <v>3.53</v>
      </c>
      <c r="I1138">
        <v>42.5</v>
      </c>
      <c r="J1138">
        <v>299</v>
      </c>
      <c r="K1138">
        <v>119</v>
      </c>
      <c r="L1138" s="8">
        <v>0.4</v>
      </c>
      <c r="N1138">
        <v>1.2</v>
      </c>
      <c r="U1138">
        <v>1085</v>
      </c>
      <c r="AD1138">
        <v>3.3</v>
      </c>
      <c r="AE1138">
        <v>735</v>
      </c>
      <c r="AP1138">
        <v>128</v>
      </c>
      <c r="AR1138">
        <v>38.89</v>
      </c>
      <c r="AS1138">
        <v>34.46</v>
      </c>
      <c r="AT1138">
        <v>12.33</v>
      </c>
      <c r="AU1138">
        <v>9.5299999999999994</v>
      </c>
      <c r="AV1138">
        <v>1.63</v>
      </c>
      <c r="CA1138">
        <v>57.4</v>
      </c>
    </row>
    <row r="1139" spans="2:79">
      <c r="B1139">
        <v>4</v>
      </c>
      <c r="C1139">
        <v>65.03</v>
      </c>
      <c r="D1139">
        <v>22.46</v>
      </c>
      <c r="E1139">
        <v>4.88</v>
      </c>
      <c r="F1139">
        <v>1.78</v>
      </c>
      <c r="G1139">
        <v>3.53</v>
      </c>
      <c r="I1139">
        <v>42.5</v>
      </c>
      <c r="J1139">
        <v>165</v>
      </c>
      <c r="K1139">
        <v>132</v>
      </c>
      <c r="L1139" s="8">
        <v>0.8</v>
      </c>
      <c r="N1139">
        <v>0.6</v>
      </c>
      <c r="U1139">
        <v>1100</v>
      </c>
      <c r="AD1139">
        <v>3.3</v>
      </c>
      <c r="AE1139">
        <v>796</v>
      </c>
      <c r="AP1139">
        <v>165</v>
      </c>
      <c r="AR1139">
        <v>38.89</v>
      </c>
      <c r="AS1139">
        <v>34.46</v>
      </c>
      <c r="AT1139">
        <v>12.33</v>
      </c>
      <c r="AU1139">
        <v>9.5299999999999994</v>
      </c>
      <c r="AV1139">
        <v>1.63</v>
      </c>
      <c r="CA1139">
        <v>37.1</v>
      </c>
    </row>
    <row r="1140" spans="2:79">
      <c r="B1140">
        <v>5</v>
      </c>
      <c r="C1140">
        <v>65.03</v>
      </c>
      <c r="D1140">
        <v>22.46</v>
      </c>
      <c r="E1140">
        <v>4.88</v>
      </c>
      <c r="F1140">
        <v>1.78</v>
      </c>
      <c r="G1140">
        <v>3.53</v>
      </c>
      <c r="I1140">
        <v>42.5</v>
      </c>
      <c r="J1140">
        <v>189</v>
      </c>
      <c r="K1140">
        <v>133</v>
      </c>
      <c r="L1140" s="8">
        <v>0.7</v>
      </c>
      <c r="N1140">
        <v>0.6</v>
      </c>
      <c r="U1140">
        <v>1077</v>
      </c>
      <c r="AD1140">
        <v>3.3</v>
      </c>
      <c r="AE1140">
        <v>779</v>
      </c>
      <c r="AP1140">
        <v>189</v>
      </c>
      <c r="AR1140">
        <v>38.89</v>
      </c>
      <c r="AS1140">
        <v>34.46</v>
      </c>
      <c r="AT1140">
        <v>12.33</v>
      </c>
      <c r="AU1140">
        <v>9.5299999999999994</v>
      </c>
      <c r="AV1140">
        <v>1.63</v>
      </c>
      <c r="CA1140">
        <v>41.1</v>
      </c>
    </row>
    <row r="1141" spans="2:79">
      <c r="B1141">
        <v>6</v>
      </c>
      <c r="C1141">
        <v>65.03</v>
      </c>
      <c r="D1141">
        <v>22.46</v>
      </c>
      <c r="E1141">
        <v>4.88</v>
      </c>
      <c r="F1141">
        <v>1.78</v>
      </c>
      <c r="G1141">
        <v>3.53</v>
      </c>
      <c r="I1141">
        <v>42.5</v>
      </c>
      <c r="J1141">
        <v>221</v>
      </c>
      <c r="K1141">
        <v>133</v>
      </c>
      <c r="L1141" s="8">
        <v>0.6</v>
      </c>
      <c r="N1141">
        <v>1.2</v>
      </c>
      <c r="U1141">
        <v>1044</v>
      </c>
      <c r="AD1141">
        <v>3.3</v>
      </c>
      <c r="AE1141">
        <v>755</v>
      </c>
      <c r="AP1141">
        <v>221</v>
      </c>
      <c r="AR1141">
        <v>38.89</v>
      </c>
      <c r="AS1141">
        <v>34.46</v>
      </c>
      <c r="AT1141">
        <v>12.33</v>
      </c>
      <c r="AU1141">
        <v>9.5299999999999994</v>
      </c>
      <c r="AV1141">
        <v>1.63</v>
      </c>
      <c r="CA1141">
        <v>44.2</v>
      </c>
    </row>
    <row r="1142" spans="2:79">
      <c r="B1142">
        <v>7</v>
      </c>
      <c r="C1142">
        <v>65.03</v>
      </c>
      <c r="D1142">
        <v>22.46</v>
      </c>
      <c r="E1142">
        <v>4.88</v>
      </c>
      <c r="F1142">
        <v>1.78</v>
      </c>
      <c r="G1142">
        <v>3.53</v>
      </c>
      <c r="I1142">
        <v>42.5</v>
      </c>
      <c r="J1142">
        <v>96</v>
      </c>
      <c r="K1142">
        <v>119</v>
      </c>
      <c r="L1142">
        <v>1.24</v>
      </c>
      <c r="N1142">
        <v>0.5</v>
      </c>
      <c r="U1142">
        <v>1154</v>
      </c>
      <c r="AD1142">
        <v>3.3</v>
      </c>
      <c r="AE1142">
        <v>782</v>
      </c>
      <c r="AP1142">
        <v>225</v>
      </c>
      <c r="AR1142">
        <v>38.89</v>
      </c>
      <c r="AS1142">
        <v>34.46</v>
      </c>
      <c r="AT1142">
        <v>12.33</v>
      </c>
      <c r="AU1142">
        <v>9.5299999999999994</v>
      </c>
      <c r="AV1142">
        <v>1.63</v>
      </c>
      <c r="CA1142">
        <v>24.9</v>
      </c>
    </row>
    <row r="1143" spans="2:79">
      <c r="B1143">
        <v>8</v>
      </c>
      <c r="C1143">
        <v>65.03</v>
      </c>
      <c r="D1143">
        <v>22.46</v>
      </c>
      <c r="E1143">
        <v>4.88</v>
      </c>
      <c r="F1143">
        <v>1.78</v>
      </c>
      <c r="G1143">
        <v>3.53</v>
      </c>
      <c r="I1143">
        <v>42.5</v>
      </c>
      <c r="J1143">
        <v>113</v>
      </c>
      <c r="K1143">
        <v>145</v>
      </c>
      <c r="L1143">
        <v>1.28</v>
      </c>
      <c r="N1143">
        <v>0.6</v>
      </c>
      <c r="U1143">
        <v>1085</v>
      </c>
      <c r="AD1143">
        <v>3.3</v>
      </c>
      <c r="AE1143">
        <v>776</v>
      </c>
      <c r="AP1143">
        <v>264</v>
      </c>
      <c r="AR1143">
        <v>38.89</v>
      </c>
      <c r="AS1143">
        <v>34.46</v>
      </c>
      <c r="AT1143">
        <v>12.33</v>
      </c>
      <c r="AU1143">
        <v>9.5299999999999994</v>
      </c>
      <c r="AV1143">
        <v>1.63</v>
      </c>
      <c r="CA1143">
        <v>24.3</v>
      </c>
    </row>
    <row r="1144" spans="2:79">
      <c r="B1144">
        <v>9</v>
      </c>
      <c r="C1144">
        <v>65.03</v>
      </c>
      <c r="D1144">
        <v>22.46</v>
      </c>
      <c r="E1144">
        <v>4.88</v>
      </c>
      <c r="F1144">
        <v>1.78</v>
      </c>
      <c r="G1144">
        <v>3.53</v>
      </c>
      <c r="I1144">
        <v>42.5</v>
      </c>
      <c r="J1144">
        <v>127</v>
      </c>
      <c r="K1144">
        <v>119</v>
      </c>
      <c r="L1144">
        <v>0.94</v>
      </c>
      <c r="N1144">
        <v>1.1000000000000001</v>
      </c>
      <c r="U1144">
        <v>1079</v>
      </c>
      <c r="AD1144">
        <v>3.3</v>
      </c>
      <c r="AE1144">
        <v>731</v>
      </c>
      <c r="AP1144">
        <v>297</v>
      </c>
      <c r="AR1144">
        <v>38.89</v>
      </c>
      <c r="AS1144">
        <v>34.46</v>
      </c>
      <c r="AT1144">
        <v>12.33</v>
      </c>
      <c r="AU1144">
        <v>9.5299999999999994</v>
      </c>
      <c r="AV1144">
        <v>1.63</v>
      </c>
      <c r="CA1144">
        <v>31.6</v>
      </c>
    </row>
    <row r="1145" spans="2:79">
      <c r="B1145" t="s">
        <v>819</v>
      </c>
      <c r="C1145">
        <v>65.03</v>
      </c>
      <c r="D1145">
        <v>22.46</v>
      </c>
      <c r="E1145">
        <v>4.88</v>
      </c>
      <c r="F1145">
        <v>1.78</v>
      </c>
      <c r="G1145">
        <v>3.53</v>
      </c>
      <c r="I1145">
        <v>42.5</v>
      </c>
      <c r="J1145">
        <v>225</v>
      </c>
      <c r="K1145">
        <v>119</v>
      </c>
      <c r="L1145">
        <v>0.53</v>
      </c>
      <c r="N1145" s="26">
        <v>1</v>
      </c>
      <c r="U1145">
        <v>1153</v>
      </c>
      <c r="AD1145">
        <v>3.3</v>
      </c>
      <c r="AE1145">
        <v>781</v>
      </c>
      <c r="AR1145">
        <v>38.89</v>
      </c>
      <c r="AS1145">
        <v>34.46</v>
      </c>
      <c r="AT1145">
        <v>12.33</v>
      </c>
      <c r="AU1145">
        <v>9.5299999999999994</v>
      </c>
      <c r="AV1145">
        <v>1.63</v>
      </c>
      <c r="AW1145">
        <v>96</v>
      </c>
      <c r="CA1145">
        <v>54.8</v>
      </c>
    </row>
    <row r="1146" spans="2:79">
      <c r="B1146">
        <v>2</v>
      </c>
      <c r="C1146">
        <v>65.03</v>
      </c>
      <c r="D1146">
        <v>22.46</v>
      </c>
      <c r="E1146">
        <v>4.88</v>
      </c>
      <c r="F1146">
        <v>1.78</v>
      </c>
      <c r="G1146">
        <v>3.53</v>
      </c>
      <c r="I1146">
        <v>42.5</v>
      </c>
      <c r="J1146">
        <v>256</v>
      </c>
      <c r="K1146">
        <v>129</v>
      </c>
      <c r="L1146" s="8">
        <v>0.5</v>
      </c>
      <c r="N1146" s="26">
        <v>1</v>
      </c>
      <c r="U1146">
        <v>1118</v>
      </c>
      <c r="AD1146">
        <v>3.3</v>
      </c>
      <c r="AE1146">
        <v>745</v>
      </c>
      <c r="AR1146">
        <v>38.89</v>
      </c>
      <c r="AS1146">
        <v>34.46</v>
      </c>
      <c r="AT1146">
        <v>12.33</v>
      </c>
      <c r="AU1146">
        <v>9.5299999999999994</v>
      </c>
      <c r="AV1146">
        <v>1.63</v>
      </c>
      <c r="AW1146">
        <v>110</v>
      </c>
      <c r="CA1146">
        <v>62.6</v>
      </c>
    </row>
    <row r="1147" spans="2:79">
      <c r="B1147">
        <v>3</v>
      </c>
      <c r="C1147">
        <v>65.03</v>
      </c>
      <c r="D1147">
        <v>22.46</v>
      </c>
      <c r="E1147">
        <v>4.88</v>
      </c>
      <c r="F1147">
        <v>1.78</v>
      </c>
      <c r="G1147">
        <v>3.53</v>
      </c>
      <c r="I1147">
        <v>42.5</v>
      </c>
      <c r="J1147">
        <v>310</v>
      </c>
      <c r="K1147">
        <v>131</v>
      </c>
      <c r="L1147">
        <v>0.42</v>
      </c>
      <c r="N1147">
        <v>1.3</v>
      </c>
      <c r="U1147">
        <v>1119</v>
      </c>
      <c r="AD1147">
        <v>3.3</v>
      </c>
      <c r="AE1147">
        <v>688</v>
      </c>
      <c r="AR1147">
        <v>38.89</v>
      </c>
      <c r="AS1147">
        <v>34.46</v>
      </c>
      <c r="AT1147">
        <v>12.33</v>
      </c>
      <c r="AU1147">
        <v>9.5299999999999994</v>
      </c>
      <c r="AV1147">
        <v>1.63</v>
      </c>
      <c r="AW1147">
        <v>133</v>
      </c>
      <c r="CA1147">
        <v>71.900000000000006</v>
      </c>
    </row>
    <row r="1148" spans="2:79">
      <c r="B1148">
        <v>4</v>
      </c>
      <c r="C1148">
        <v>65.03</v>
      </c>
      <c r="D1148">
        <v>22.46</v>
      </c>
      <c r="E1148">
        <v>4.88</v>
      </c>
      <c r="F1148">
        <v>1.78</v>
      </c>
      <c r="G1148">
        <v>3.53</v>
      </c>
      <c r="I1148">
        <v>42.5</v>
      </c>
      <c r="J1148">
        <v>166</v>
      </c>
      <c r="K1148">
        <v>133</v>
      </c>
      <c r="L1148" s="8">
        <v>0.8</v>
      </c>
      <c r="N1148" s="26">
        <v>1</v>
      </c>
      <c r="U1148">
        <v>1109</v>
      </c>
      <c r="AD1148">
        <v>3.3</v>
      </c>
      <c r="AE1148">
        <v>803</v>
      </c>
      <c r="AR1148">
        <v>38.89</v>
      </c>
      <c r="AS1148">
        <v>34.46</v>
      </c>
      <c r="AT1148">
        <v>12.33</v>
      </c>
      <c r="AU1148">
        <v>9.5299999999999994</v>
      </c>
      <c r="AV1148">
        <v>1.63</v>
      </c>
      <c r="AW1148">
        <v>166</v>
      </c>
      <c r="CA1148">
        <v>50.9</v>
      </c>
    </row>
    <row r="1149" spans="2:79">
      <c r="B1149">
        <v>5</v>
      </c>
      <c r="C1149">
        <v>65.03</v>
      </c>
      <c r="D1149">
        <v>22.46</v>
      </c>
      <c r="E1149">
        <v>4.88</v>
      </c>
      <c r="F1149">
        <v>1.78</v>
      </c>
      <c r="G1149">
        <v>3.53</v>
      </c>
      <c r="I1149">
        <v>42.5</v>
      </c>
      <c r="J1149">
        <v>193</v>
      </c>
      <c r="K1149">
        <v>136</v>
      </c>
      <c r="L1149" s="8">
        <v>0.7</v>
      </c>
      <c r="N1149" s="26">
        <v>1</v>
      </c>
      <c r="U1149">
        <v>1101</v>
      </c>
      <c r="AD1149">
        <v>3.3</v>
      </c>
      <c r="AE1149">
        <v>797</v>
      </c>
      <c r="AR1149">
        <v>38.89</v>
      </c>
      <c r="AS1149">
        <v>34.46</v>
      </c>
      <c r="AT1149">
        <v>12.33</v>
      </c>
      <c r="AU1149">
        <v>9.5299999999999994</v>
      </c>
      <c r="AV1149">
        <v>1.63</v>
      </c>
      <c r="AW1149">
        <v>193</v>
      </c>
      <c r="CA1149">
        <v>57.2</v>
      </c>
    </row>
    <row r="1150" spans="2:79">
      <c r="B1150">
        <v>6</v>
      </c>
      <c r="C1150">
        <v>65.03</v>
      </c>
      <c r="D1150">
        <v>22.46</v>
      </c>
      <c r="E1150">
        <v>4.88</v>
      </c>
      <c r="F1150">
        <v>1.78</v>
      </c>
      <c r="G1150">
        <v>3.53</v>
      </c>
      <c r="I1150">
        <v>42.5</v>
      </c>
      <c r="J1150">
        <v>222</v>
      </c>
      <c r="K1150">
        <v>134</v>
      </c>
      <c r="L1150" s="8">
        <v>0.6</v>
      </c>
      <c r="N1150">
        <v>1.3</v>
      </c>
      <c r="U1150">
        <v>1047</v>
      </c>
      <c r="AD1150">
        <v>3.3</v>
      </c>
      <c r="AE1150">
        <v>758</v>
      </c>
      <c r="AR1150">
        <v>38.89</v>
      </c>
      <c r="AS1150">
        <v>34.46</v>
      </c>
      <c r="AT1150">
        <v>12.33</v>
      </c>
      <c r="AU1150">
        <v>9.5299999999999994</v>
      </c>
      <c r="AV1150">
        <v>1.63</v>
      </c>
      <c r="AW1150">
        <v>222</v>
      </c>
      <c r="CA1150">
        <v>69.3</v>
      </c>
    </row>
    <row r="1151" spans="2:79">
      <c r="B1151">
        <v>7</v>
      </c>
      <c r="C1151">
        <v>65.03</v>
      </c>
      <c r="D1151">
        <v>22.46</v>
      </c>
      <c r="E1151">
        <v>4.88</v>
      </c>
      <c r="F1151">
        <v>1.78</v>
      </c>
      <c r="G1151">
        <v>3.53</v>
      </c>
      <c r="I1151">
        <v>42.5</v>
      </c>
      <c r="J1151">
        <v>99</v>
      </c>
      <c r="K1151">
        <v>134</v>
      </c>
      <c r="L1151">
        <v>1.35</v>
      </c>
      <c r="N1151">
        <v>0.8</v>
      </c>
      <c r="U1151">
        <v>1098</v>
      </c>
      <c r="AD1151">
        <v>3.3</v>
      </c>
      <c r="AE1151">
        <v>792</v>
      </c>
      <c r="AR1151">
        <v>38.89</v>
      </c>
      <c r="AS1151">
        <v>34.46</v>
      </c>
      <c r="AT1151">
        <v>12.33</v>
      </c>
      <c r="AU1151">
        <v>9.5299999999999994</v>
      </c>
      <c r="AV1151">
        <v>1.63</v>
      </c>
      <c r="AW1151">
        <v>230</v>
      </c>
      <c r="CA1151">
        <v>46.9</v>
      </c>
    </row>
    <row r="1152" spans="2:79">
      <c r="B1152">
        <v>8</v>
      </c>
      <c r="C1152">
        <v>65.03</v>
      </c>
      <c r="D1152">
        <v>22.46</v>
      </c>
      <c r="E1152">
        <v>4.88</v>
      </c>
      <c r="F1152">
        <v>1.78</v>
      </c>
      <c r="G1152">
        <v>3.53</v>
      </c>
      <c r="I1152">
        <v>42.5</v>
      </c>
      <c r="J1152">
        <v>112</v>
      </c>
      <c r="K1152">
        <v>134</v>
      </c>
      <c r="L1152" s="8">
        <v>1.2</v>
      </c>
      <c r="N1152" s="26">
        <v>1</v>
      </c>
      <c r="U1152">
        <v>1065</v>
      </c>
      <c r="AD1152">
        <v>3.3</v>
      </c>
      <c r="AE1152">
        <v>768</v>
      </c>
      <c r="AR1152">
        <v>38.89</v>
      </c>
      <c r="AS1152">
        <v>34.46</v>
      </c>
      <c r="AT1152">
        <v>12.33</v>
      </c>
      <c r="AU1152">
        <v>9.5299999999999994</v>
      </c>
      <c r="AV1152">
        <v>1.63</v>
      </c>
      <c r="AW1152">
        <v>262</v>
      </c>
      <c r="CA1152">
        <v>51.7</v>
      </c>
    </row>
    <row r="1153" spans="1:79">
      <c r="B1153">
        <v>9</v>
      </c>
      <c r="C1153">
        <v>65.03</v>
      </c>
      <c r="D1153">
        <v>22.46</v>
      </c>
      <c r="E1153">
        <v>4.88</v>
      </c>
      <c r="F1153">
        <v>1.78</v>
      </c>
      <c r="G1153">
        <v>3.53</v>
      </c>
      <c r="I1153">
        <v>42.5</v>
      </c>
      <c r="J1153">
        <v>134</v>
      </c>
      <c r="K1153">
        <v>132</v>
      </c>
      <c r="L1153">
        <v>0.99</v>
      </c>
      <c r="N1153">
        <v>0.8</v>
      </c>
      <c r="U1153">
        <v>1132</v>
      </c>
      <c r="AD1153">
        <v>3.3</v>
      </c>
      <c r="AE1153">
        <v>696</v>
      </c>
      <c r="AR1153">
        <v>38.89</v>
      </c>
      <c r="AS1153">
        <v>34.46</v>
      </c>
      <c r="AT1153">
        <v>12.33</v>
      </c>
      <c r="AU1153">
        <v>9.5299999999999994</v>
      </c>
      <c r="AV1153">
        <v>1.63</v>
      </c>
      <c r="AW1153">
        <v>314</v>
      </c>
      <c r="CA1153">
        <v>62.2</v>
      </c>
    </row>
    <row r="1155" spans="1:79">
      <c r="A1155">
        <v>164</v>
      </c>
      <c r="B1155" t="s">
        <v>820</v>
      </c>
      <c r="I1155">
        <v>42.5</v>
      </c>
      <c r="J1155">
        <v>485.52</v>
      </c>
      <c r="K1155">
        <v>205</v>
      </c>
      <c r="L1155">
        <v>0.42</v>
      </c>
      <c r="M1155" s="29">
        <v>0.18</v>
      </c>
      <c r="N1155">
        <v>0.28000000000000003</v>
      </c>
      <c r="Y1155">
        <v>1026.43</v>
      </c>
      <c r="AD1155">
        <v>2.96</v>
      </c>
      <c r="AE1155">
        <v>629.1</v>
      </c>
      <c r="AO1155">
        <v>53.59</v>
      </c>
      <c r="BZ1155">
        <v>2294.6280000000002</v>
      </c>
      <c r="CA1155">
        <v>67.23</v>
      </c>
    </row>
    <row r="1156" spans="1:79">
      <c r="B1156" t="s">
        <v>821</v>
      </c>
      <c r="I1156">
        <v>42.5</v>
      </c>
      <c r="J1156">
        <v>485.52</v>
      </c>
      <c r="K1156">
        <v>205</v>
      </c>
      <c r="L1156">
        <v>0.42</v>
      </c>
      <c r="M1156" s="29">
        <v>0.18</v>
      </c>
      <c r="N1156">
        <v>0.28000000000000003</v>
      </c>
      <c r="Y1156">
        <v>1026.43</v>
      </c>
      <c r="AD1156">
        <v>2.96</v>
      </c>
      <c r="AE1156">
        <v>629.1</v>
      </c>
      <c r="AO1156">
        <v>53.59</v>
      </c>
      <c r="BZ1156">
        <v>2204.585</v>
      </c>
      <c r="CA1156" s="8">
        <v>65.8</v>
      </c>
    </row>
    <row r="1157" spans="1:79">
      <c r="B1157" t="s">
        <v>822</v>
      </c>
      <c r="I1157">
        <v>42.5</v>
      </c>
      <c r="J1157">
        <v>485.52</v>
      </c>
      <c r="K1157">
        <v>205</v>
      </c>
      <c r="L1157">
        <v>0.42</v>
      </c>
      <c r="M1157" s="29">
        <v>0.18</v>
      </c>
      <c r="N1157">
        <v>0.28000000000000003</v>
      </c>
      <c r="Y1157">
        <v>1026.43</v>
      </c>
      <c r="AD1157">
        <v>2.96</v>
      </c>
      <c r="AE1157">
        <v>629.1</v>
      </c>
      <c r="AO1157">
        <v>53.59</v>
      </c>
      <c r="BZ1157">
        <v>2103.9699999999998</v>
      </c>
      <c r="CA1157">
        <v>64.64</v>
      </c>
    </row>
    <row r="1158" spans="1:79">
      <c r="B1158" t="s">
        <v>823</v>
      </c>
      <c r="I1158">
        <v>42.5</v>
      </c>
      <c r="J1158">
        <v>485.52</v>
      </c>
      <c r="K1158">
        <v>205</v>
      </c>
      <c r="L1158">
        <v>0.42</v>
      </c>
      <c r="M1158" s="29">
        <v>0.18</v>
      </c>
      <c r="N1158">
        <v>0.28000000000000003</v>
      </c>
      <c r="Y1158">
        <v>1026.43</v>
      </c>
      <c r="AD1158">
        <v>2.96</v>
      </c>
      <c r="AE1158">
        <v>629.1</v>
      </c>
      <c r="AO1158">
        <v>53.59</v>
      </c>
      <c r="BZ1158">
        <v>1931.885</v>
      </c>
      <c r="CA1158">
        <v>63.37</v>
      </c>
    </row>
    <row r="1159" spans="1:79">
      <c r="B1159" t="s">
        <v>824</v>
      </c>
      <c r="I1159">
        <v>42.5</v>
      </c>
      <c r="J1159">
        <v>485.52</v>
      </c>
      <c r="K1159">
        <v>205</v>
      </c>
      <c r="L1159">
        <v>0.42</v>
      </c>
      <c r="M1159" s="29">
        <v>0.18</v>
      </c>
      <c r="N1159">
        <v>0.28000000000000003</v>
      </c>
      <c r="Y1159">
        <v>1026.43</v>
      </c>
      <c r="AD1159">
        <v>2.96</v>
      </c>
      <c r="AE1159">
        <v>629.1</v>
      </c>
      <c r="AO1159">
        <v>53.59</v>
      </c>
      <c r="BZ1159">
        <v>1794.818</v>
      </c>
      <c r="CA1159">
        <v>61.07</v>
      </c>
    </row>
    <row r="1160" spans="1:79">
      <c r="B1160" t="s">
        <v>825</v>
      </c>
      <c r="I1160">
        <v>42.5</v>
      </c>
      <c r="J1160">
        <v>485.52</v>
      </c>
      <c r="K1160">
        <v>205</v>
      </c>
      <c r="L1160">
        <v>0.42</v>
      </c>
      <c r="M1160" s="29">
        <v>0.18</v>
      </c>
      <c r="N1160">
        <v>0.28000000000000003</v>
      </c>
      <c r="Y1160">
        <v>1026.43</v>
      </c>
      <c r="AD1160">
        <v>2.96</v>
      </c>
      <c r="AE1160">
        <v>629.1</v>
      </c>
      <c r="AO1160">
        <v>53.59</v>
      </c>
      <c r="BZ1160">
        <v>1678.271</v>
      </c>
      <c r="CA1160" s="8">
        <v>59.7</v>
      </c>
    </row>
    <row r="1161" spans="1:79">
      <c r="B1161" t="s">
        <v>826</v>
      </c>
      <c r="I1161">
        <v>42.5</v>
      </c>
      <c r="J1161">
        <v>485.52</v>
      </c>
      <c r="K1161">
        <v>205</v>
      </c>
      <c r="L1161">
        <v>0.42</v>
      </c>
      <c r="M1161" s="29">
        <v>0.18</v>
      </c>
      <c r="N1161">
        <v>0.28000000000000003</v>
      </c>
      <c r="Y1161">
        <v>1026.43</v>
      </c>
      <c r="AD1161">
        <v>2.96</v>
      </c>
      <c r="AE1161">
        <v>629.1</v>
      </c>
      <c r="AO1161">
        <v>53.59</v>
      </c>
      <c r="BX1161">
        <v>6.8559999999999999</v>
      </c>
      <c r="CA1161">
        <v>67.23</v>
      </c>
    </row>
    <row r="1162" spans="1:79">
      <c r="B1162" t="s">
        <v>827</v>
      </c>
      <c r="D1162" s="8"/>
      <c r="I1162">
        <v>42.5</v>
      </c>
      <c r="J1162">
        <v>485.52</v>
      </c>
      <c r="K1162">
        <v>205</v>
      </c>
      <c r="L1162">
        <v>0.42</v>
      </c>
      <c r="M1162" s="29">
        <v>0.18</v>
      </c>
      <c r="N1162">
        <v>0.28000000000000003</v>
      </c>
      <c r="Y1162">
        <v>1026.43</v>
      </c>
      <c r="AD1162">
        <v>2.96</v>
      </c>
      <c r="AE1162">
        <v>629.1</v>
      </c>
      <c r="AO1162">
        <v>53.59</v>
      </c>
      <c r="BX1162">
        <v>7.8959999999999999</v>
      </c>
      <c r="CA1162" s="8">
        <v>65.8</v>
      </c>
    </row>
    <row r="1163" spans="1:79">
      <c r="B1163" t="s">
        <v>828</v>
      </c>
      <c r="D1163" s="8"/>
      <c r="I1163">
        <v>42.5</v>
      </c>
      <c r="J1163">
        <v>485.52</v>
      </c>
      <c r="K1163">
        <v>205</v>
      </c>
      <c r="L1163">
        <v>0.42</v>
      </c>
      <c r="M1163" s="29">
        <v>0.18</v>
      </c>
      <c r="N1163">
        <v>0.28000000000000003</v>
      </c>
      <c r="Y1163">
        <v>1026.43</v>
      </c>
      <c r="AD1163">
        <v>2.96</v>
      </c>
      <c r="AE1163">
        <v>629.1</v>
      </c>
      <c r="AO1163">
        <v>53.59</v>
      </c>
      <c r="BX1163" s="24">
        <v>9.07</v>
      </c>
      <c r="CA1163">
        <v>64.64</v>
      </c>
    </row>
    <row r="1164" spans="1:79">
      <c r="B1164" t="s">
        <v>829</v>
      </c>
      <c r="D1164" s="8"/>
      <c r="I1164">
        <v>42.5</v>
      </c>
      <c r="J1164">
        <v>485.52</v>
      </c>
      <c r="K1164">
        <v>205</v>
      </c>
      <c r="L1164">
        <v>0.42</v>
      </c>
      <c r="M1164" s="29">
        <v>0.18</v>
      </c>
      <c r="N1164">
        <v>0.28000000000000003</v>
      </c>
      <c r="Y1164">
        <v>1026.43</v>
      </c>
      <c r="AD1164">
        <v>2.96</v>
      </c>
      <c r="AE1164">
        <v>629.1</v>
      </c>
      <c r="AO1164">
        <v>53.59</v>
      </c>
      <c r="BX1164">
        <v>10.644</v>
      </c>
      <c r="CA1164">
        <v>63.37</v>
      </c>
    </row>
    <row r="1165" spans="1:79">
      <c r="B1165" t="s">
        <v>830</v>
      </c>
      <c r="D1165" s="8"/>
      <c r="I1165">
        <v>42.5</v>
      </c>
      <c r="J1165">
        <v>485.52</v>
      </c>
      <c r="K1165">
        <v>205</v>
      </c>
      <c r="L1165">
        <v>0.42</v>
      </c>
      <c r="M1165" s="29">
        <v>0.18</v>
      </c>
      <c r="N1165">
        <v>0.28000000000000003</v>
      </c>
      <c r="Y1165">
        <v>1026.43</v>
      </c>
      <c r="AD1165">
        <v>2.96</v>
      </c>
      <c r="AE1165">
        <v>629.1</v>
      </c>
      <c r="AO1165">
        <v>53.59</v>
      </c>
      <c r="BX1165">
        <v>12.013</v>
      </c>
      <c r="CA1165">
        <v>61.07</v>
      </c>
    </row>
    <row r="1166" spans="1:79">
      <c r="B1166" t="s">
        <v>831</v>
      </c>
      <c r="D1166" s="8"/>
      <c r="I1166">
        <v>42.5</v>
      </c>
      <c r="J1166">
        <v>485.52</v>
      </c>
      <c r="K1166">
        <v>205</v>
      </c>
      <c r="L1166">
        <v>0.42</v>
      </c>
      <c r="M1166" s="29">
        <v>0.18</v>
      </c>
      <c r="N1166">
        <v>0.28000000000000003</v>
      </c>
      <c r="Y1166">
        <v>1026.43</v>
      </c>
      <c r="AD1166">
        <v>2.96</v>
      </c>
      <c r="AE1166">
        <v>629.1</v>
      </c>
      <c r="AO1166">
        <v>53.59</v>
      </c>
      <c r="BX1166">
        <v>13.177</v>
      </c>
      <c r="CA1166" s="8">
        <v>59.7</v>
      </c>
    </row>
    <row r="1167" spans="1:79">
      <c r="D1167" s="8"/>
      <c r="L1167" s="8"/>
    </row>
    <row r="1168" spans="1:79">
      <c r="A1168">
        <v>166</v>
      </c>
      <c r="B1168" t="s">
        <v>832</v>
      </c>
      <c r="C1168">
        <v>64.180000000000007</v>
      </c>
      <c r="D1168" s="8">
        <v>23.3</v>
      </c>
      <c r="E1168">
        <v>3.82</v>
      </c>
      <c r="F1168">
        <v>1.71</v>
      </c>
      <c r="G1168">
        <v>3.59</v>
      </c>
      <c r="I1168">
        <v>52.5</v>
      </c>
      <c r="J1168">
        <v>10.58</v>
      </c>
      <c r="K1168">
        <v>4.2300000000000004</v>
      </c>
      <c r="L1168" s="8">
        <v>0.4</v>
      </c>
      <c r="N1168">
        <v>0.5</v>
      </c>
      <c r="Y1168" s="5">
        <v>27.38</v>
      </c>
      <c r="AE1168">
        <v>18.25</v>
      </c>
      <c r="BX1168">
        <v>1.17</v>
      </c>
    </row>
    <row r="1170" spans="1:79">
      <c r="A1170">
        <v>168</v>
      </c>
      <c r="B1170" t="s">
        <v>833</v>
      </c>
      <c r="J1170">
        <v>568</v>
      </c>
      <c r="K1170">
        <v>201.98</v>
      </c>
      <c r="L1170">
        <v>0.36</v>
      </c>
      <c r="M1170" s="29">
        <v>0.4</v>
      </c>
      <c r="N1170">
        <v>0.6</v>
      </c>
      <c r="AI1170" s="29">
        <v>0.42</v>
      </c>
      <c r="AP1170">
        <v>153.36000000000001</v>
      </c>
      <c r="BZ1170">
        <v>1495.6</v>
      </c>
      <c r="CA1170">
        <v>38.299999999999997</v>
      </c>
    </row>
    <row r="1171" spans="1:79">
      <c r="B1171" t="s">
        <v>834</v>
      </c>
      <c r="J1171">
        <v>603</v>
      </c>
      <c r="K1171">
        <v>195.96</v>
      </c>
      <c r="L1171">
        <v>0.32</v>
      </c>
      <c r="M1171" s="29">
        <v>0.4</v>
      </c>
      <c r="N1171">
        <v>0.8</v>
      </c>
      <c r="AI1171" s="29">
        <v>0.4</v>
      </c>
      <c r="AP1171">
        <v>150.75</v>
      </c>
      <c r="BZ1171">
        <v>1485.3</v>
      </c>
      <c r="CA1171">
        <v>44.1</v>
      </c>
    </row>
    <row r="1172" spans="1:79">
      <c r="B1172" t="s">
        <v>835</v>
      </c>
      <c r="J1172">
        <v>653</v>
      </c>
      <c r="K1172">
        <v>195.9</v>
      </c>
      <c r="L1172">
        <v>0.3</v>
      </c>
      <c r="M1172" s="29">
        <v>0.4</v>
      </c>
      <c r="N1172" s="26">
        <v>1</v>
      </c>
      <c r="AI1172" s="29">
        <v>0.4</v>
      </c>
      <c r="AP1172">
        <v>163.25</v>
      </c>
      <c r="BZ1172">
        <v>1461.4</v>
      </c>
      <c r="CA1172">
        <v>54.3</v>
      </c>
    </row>
    <row r="1174" spans="1:79">
      <c r="A1174">
        <v>169</v>
      </c>
      <c r="B1174" t="s">
        <v>836</v>
      </c>
      <c r="I1174">
        <v>42.5</v>
      </c>
      <c r="J1174">
        <v>400</v>
      </c>
      <c r="K1174">
        <v>160</v>
      </c>
      <c r="L1174">
        <v>0.4</v>
      </c>
      <c r="N1174" s="26">
        <v>1</v>
      </c>
      <c r="U1174">
        <v>1110</v>
      </c>
      <c r="AD1174">
        <v>2.4</v>
      </c>
      <c r="AE1174">
        <v>710</v>
      </c>
      <c r="CA1174">
        <v>72.37</v>
      </c>
    </row>
    <row r="1175" spans="1:79">
      <c r="B1175" t="s">
        <v>837</v>
      </c>
      <c r="I1175">
        <v>42.5</v>
      </c>
      <c r="J1175">
        <v>400</v>
      </c>
      <c r="K1175">
        <v>140</v>
      </c>
      <c r="L1175">
        <v>0.35</v>
      </c>
      <c r="N1175" s="26">
        <v>1</v>
      </c>
      <c r="U1175">
        <v>1110</v>
      </c>
      <c r="AD1175">
        <v>2.4</v>
      </c>
      <c r="AE1175">
        <v>710</v>
      </c>
      <c r="BX1175">
        <v>0.21</v>
      </c>
      <c r="CA1175">
        <v>77.73</v>
      </c>
    </row>
    <row r="1176" spans="1:79">
      <c r="B1176" t="s">
        <v>838</v>
      </c>
      <c r="I1176">
        <v>42.5</v>
      </c>
      <c r="J1176">
        <v>400</v>
      </c>
      <c r="K1176">
        <v>120</v>
      </c>
      <c r="L1176">
        <v>0.3</v>
      </c>
      <c r="N1176" s="26">
        <v>1</v>
      </c>
      <c r="U1176">
        <v>1110</v>
      </c>
      <c r="AD1176">
        <v>2.4</v>
      </c>
      <c r="AE1176">
        <v>710</v>
      </c>
      <c r="BX1176">
        <v>0.32</v>
      </c>
      <c r="CA1176">
        <v>66.83</v>
      </c>
    </row>
    <row r="1177" spans="1:79">
      <c r="B1177" t="s">
        <v>607</v>
      </c>
      <c r="I1177">
        <v>42.5</v>
      </c>
      <c r="J1177">
        <v>340</v>
      </c>
      <c r="K1177">
        <v>140</v>
      </c>
      <c r="L1177">
        <v>0.41</v>
      </c>
      <c r="N1177" s="26">
        <v>1</v>
      </c>
      <c r="U1177">
        <v>1110</v>
      </c>
      <c r="AD1177">
        <v>2.4</v>
      </c>
      <c r="AE1177">
        <v>710</v>
      </c>
      <c r="AP1177">
        <v>60</v>
      </c>
      <c r="BX1177">
        <v>0.44</v>
      </c>
      <c r="CA1177">
        <v>76.31</v>
      </c>
    </row>
    <row r="1178" spans="1:79">
      <c r="B1178" t="s">
        <v>839</v>
      </c>
      <c r="I1178">
        <v>42.5</v>
      </c>
      <c r="J1178">
        <v>280</v>
      </c>
      <c r="K1178">
        <v>140</v>
      </c>
      <c r="L1178">
        <v>0.5</v>
      </c>
      <c r="N1178" s="26">
        <v>1</v>
      </c>
      <c r="U1178">
        <v>1110</v>
      </c>
      <c r="AD1178">
        <v>2.4</v>
      </c>
      <c r="AE1178">
        <v>710</v>
      </c>
      <c r="AP1178">
        <v>120</v>
      </c>
      <c r="BX1178">
        <v>0.56000000000000005</v>
      </c>
      <c r="CA1178">
        <v>70.87</v>
      </c>
    </row>
    <row r="1179" spans="1:79">
      <c r="B1179" t="s">
        <v>840</v>
      </c>
      <c r="I1179">
        <v>42.5</v>
      </c>
      <c r="J1179">
        <v>180</v>
      </c>
      <c r="K1179">
        <v>140</v>
      </c>
      <c r="L1179">
        <v>0.78</v>
      </c>
      <c r="N1179" s="26">
        <v>1</v>
      </c>
      <c r="U1179">
        <v>1110</v>
      </c>
      <c r="AD1179">
        <v>2.4</v>
      </c>
      <c r="AE1179">
        <v>710</v>
      </c>
      <c r="AP1179">
        <v>180</v>
      </c>
      <c r="BX1179">
        <v>0.8</v>
      </c>
      <c r="CA1179">
        <v>54.29</v>
      </c>
    </row>
    <row r="1181" spans="1:79">
      <c r="A1181">
        <v>172</v>
      </c>
      <c r="B1181" t="s">
        <v>557</v>
      </c>
      <c r="I1181">
        <v>42.5</v>
      </c>
      <c r="J1181">
        <v>494</v>
      </c>
      <c r="K1181">
        <v>223</v>
      </c>
      <c r="L1181">
        <v>0.45</v>
      </c>
      <c r="M1181" s="29">
        <v>0.2</v>
      </c>
      <c r="N1181" s="26">
        <v>1</v>
      </c>
      <c r="Y1181">
        <v>919</v>
      </c>
      <c r="AE1181">
        <v>665</v>
      </c>
      <c r="AI1181" s="29">
        <v>0.42</v>
      </c>
      <c r="AJ1181">
        <v>5</v>
      </c>
      <c r="AK1181">
        <v>55</v>
      </c>
      <c r="AL1181">
        <v>27.5</v>
      </c>
      <c r="AM1181">
        <v>1.3</v>
      </c>
      <c r="AN1181">
        <v>7.5</v>
      </c>
      <c r="BX1181">
        <v>125</v>
      </c>
      <c r="CA1181" s="13">
        <v>42</v>
      </c>
    </row>
    <row r="1182" spans="1:79">
      <c r="B1182" t="s">
        <v>525</v>
      </c>
      <c r="I1182">
        <v>42.5</v>
      </c>
      <c r="J1182">
        <v>473</v>
      </c>
      <c r="K1182">
        <v>223</v>
      </c>
      <c r="L1182">
        <v>0.47</v>
      </c>
      <c r="M1182" s="29">
        <v>0.2</v>
      </c>
      <c r="N1182" s="26">
        <v>1</v>
      </c>
      <c r="Y1182">
        <v>945</v>
      </c>
      <c r="AE1182">
        <v>659</v>
      </c>
      <c r="AI1182" s="29">
        <v>0.41</v>
      </c>
      <c r="AJ1182">
        <v>5</v>
      </c>
      <c r="AK1182">
        <v>55</v>
      </c>
      <c r="AL1182">
        <v>27.5</v>
      </c>
      <c r="AM1182">
        <v>1.3</v>
      </c>
      <c r="AN1182">
        <v>7.5</v>
      </c>
      <c r="BX1182">
        <v>175</v>
      </c>
      <c r="CA1182" s="13">
        <v>37</v>
      </c>
    </row>
    <row r="1183" spans="1:79">
      <c r="B1183" t="s">
        <v>841</v>
      </c>
      <c r="I1183">
        <v>42.5</v>
      </c>
      <c r="J1183">
        <v>445</v>
      </c>
      <c r="K1183">
        <v>223</v>
      </c>
      <c r="L1183" s="8">
        <v>0.5</v>
      </c>
      <c r="M1183" s="29">
        <v>0.2</v>
      </c>
      <c r="N1183" s="26">
        <v>1</v>
      </c>
      <c r="Y1183">
        <v>946</v>
      </c>
      <c r="AE1183">
        <v>685</v>
      </c>
      <c r="AI1183" s="29">
        <v>0.42</v>
      </c>
      <c r="AJ1183">
        <v>5</v>
      </c>
      <c r="AK1183">
        <v>55</v>
      </c>
      <c r="AL1183">
        <v>27.5</v>
      </c>
      <c r="AM1183">
        <v>1.3</v>
      </c>
      <c r="AN1183">
        <v>7.5</v>
      </c>
      <c r="BX1183">
        <v>225</v>
      </c>
      <c r="CA1183" s="13">
        <v>32</v>
      </c>
    </row>
    <row r="1184" spans="1:79">
      <c r="B1184" t="s">
        <v>842</v>
      </c>
      <c r="I1184">
        <v>42.5</v>
      </c>
      <c r="J1184">
        <v>445</v>
      </c>
      <c r="K1184">
        <v>223</v>
      </c>
      <c r="L1184">
        <v>0.45</v>
      </c>
      <c r="M1184" s="29">
        <v>0.2</v>
      </c>
      <c r="N1184" s="26">
        <v>1</v>
      </c>
      <c r="Y1184">
        <v>919</v>
      </c>
      <c r="AE1184">
        <v>665</v>
      </c>
      <c r="AI1184" s="29">
        <v>0.42</v>
      </c>
      <c r="AJ1184">
        <v>5</v>
      </c>
      <c r="AK1184">
        <v>55</v>
      </c>
      <c r="AL1184">
        <v>27.5</v>
      </c>
      <c r="AM1184">
        <v>1.3</v>
      </c>
      <c r="AN1184">
        <v>7.5</v>
      </c>
      <c r="AP1184">
        <v>49.4</v>
      </c>
      <c r="BX1184">
        <v>115</v>
      </c>
      <c r="CA1184" s="13">
        <v>39</v>
      </c>
    </row>
    <row r="1185" spans="1:79">
      <c r="B1185" t="s">
        <v>843</v>
      </c>
      <c r="I1185">
        <v>42.5</v>
      </c>
      <c r="J1185">
        <v>426</v>
      </c>
      <c r="K1185">
        <v>223</v>
      </c>
      <c r="L1185">
        <v>0.47</v>
      </c>
      <c r="M1185" s="29">
        <v>0.2</v>
      </c>
      <c r="N1185" s="26">
        <v>1</v>
      </c>
      <c r="Y1185">
        <v>945</v>
      </c>
      <c r="AE1185">
        <v>659</v>
      </c>
      <c r="AI1185" s="29">
        <v>0.41</v>
      </c>
      <c r="AJ1185">
        <v>5</v>
      </c>
      <c r="AK1185">
        <v>55</v>
      </c>
      <c r="AL1185">
        <v>27.5</v>
      </c>
      <c r="AM1185">
        <v>1.3</v>
      </c>
      <c r="AN1185">
        <v>7.5</v>
      </c>
      <c r="AP1185">
        <v>47.3</v>
      </c>
      <c r="BX1185">
        <v>165</v>
      </c>
      <c r="CA1185" s="5"/>
    </row>
    <row r="1186" spans="1:79">
      <c r="B1186" t="s">
        <v>844</v>
      </c>
      <c r="I1186">
        <v>42.5</v>
      </c>
      <c r="J1186">
        <v>401</v>
      </c>
      <c r="K1186">
        <v>223</v>
      </c>
      <c r="L1186" s="8">
        <v>0.5</v>
      </c>
      <c r="M1186" s="29">
        <v>0.2</v>
      </c>
      <c r="N1186" s="26">
        <v>1</v>
      </c>
      <c r="Y1186">
        <v>946</v>
      </c>
      <c r="AE1186">
        <v>685</v>
      </c>
      <c r="AI1186" s="29">
        <v>0.42</v>
      </c>
      <c r="AJ1186">
        <v>5</v>
      </c>
      <c r="AK1186">
        <v>55</v>
      </c>
      <c r="AL1186">
        <v>27.5</v>
      </c>
      <c r="AM1186">
        <v>1.3</v>
      </c>
      <c r="AN1186">
        <v>7.5</v>
      </c>
      <c r="AP1186">
        <v>44.5</v>
      </c>
      <c r="BX1186">
        <v>205</v>
      </c>
      <c r="CA1186" s="5"/>
    </row>
    <row r="1187" spans="1:79">
      <c r="B1187" t="s">
        <v>845</v>
      </c>
      <c r="I1187">
        <v>42.5</v>
      </c>
      <c r="J1187">
        <v>395</v>
      </c>
      <c r="K1187">
        <v>223</v>
      </c>
      <c r="L1187">
        <v>0.45</v>
      </c>
      <c r="M1187" s="29">
        <v>0.2</v>
      </c>
      <c r="N1187" s="26">
        <v>1</v>
      </c>
      <c r="Y1187">
        <v>919</v>
      </c>
      <c r="AE1187">
        <v>665</v>
      </c>
      <c r="AI1187" s="29">
        <v>0.42</v>
      </c>
      <c r="AJ1187">
        <v>5</v>
      </c>
      <c r="AK1187">
        <v>55</v>
      </c>
      <c r="AL1187">
        <v>27.5</v>
      </c>
      <c r="AM1187">
        <v>1.3</v>
      </c>
      <c r="AN1187">
        <v>7.5</v>
      </c>
      <c r="AP1187">
        <v>98.8</v>
      </c>
      <c r="BX1187">
        <v>103</v>
      </c>
      <c r="CA1187" s="13">
        <v>35</v>
      </c>
    </row>
    <row r="1188" spans="1:79">
      <c r="B1188" t="s">
        <v>846</v>
      </c>
      <c r="I1188">
        <v>42.5</v>
      </c>
      <c r="J1188">
        <v>378</v>
      </c>
      <c r="K1188">
        <v>223</v>
      </c>
      <c r="L1188">
        <v>0.47</v>
      </c>
      <c r="M1188" s="29">
        <v>0.2</v>
      </c>
      <c r="N1188" s="26">
        <v>1</v>
      </c>
      <c r="Y1188">
        <v>945</v>
      </c>
      <c r="AE1188">
        <v>659</v>
      </c>
      <c r="AI1188" s="29">
        <v>0.41</v>
      </c>
      <c r="AJ1188">
        <v>5</v>
      </c>
      <c r="AK1188">
        <v>55</v>
      </c>
      <c r="AL1188">
        <v>27.5</v>
      </c>
      <c r="AM1188">
        <v>1.3</v>
      </c>
      <c r="AN1188">
        <v>7.5</v>
      </c>
      <c r="AP1188">
        <v>94.6</v>
      </c>
      <c r="BX1188">
        <v>155</v>
      </c>
      <c r="CA1188" s="5"/>
    </row>
    <row r="1189" spans="1:79">
      <c r="B1189" t="s">
        <v>847</v>
      </c>
      <c r="I1189">
        <v>42.5</v>
      </c>
      <c r="J1189">
        <v>356</v>
      </c>
      <c r="K1189">
        <v>223</v>
      </c>
      <c r="L1189" s="8">
        <v>0.5</v>
      </c>
      <c r="M1189" s="29">
        <v>0.2</v>
      </c>
      <c r="N1189" s="26">
        <v>1</v>
      </c>
      <c r="Y1189">
        <v>946</v>
      </c>
      <c r="AE1189">
        <v>685</v>
      </c>
      <c r="AI1189" s="29">
        <v>0.42</v>
      </c>
      <c r="AJ1189">
        <v>5</v>
      </c>
      <c r="AK1189">
        <v>55</v>
      </c>
      <c r="AL1189">
        <v>27.5</v>
      </c>
      <c r="AM1189">
        <v>1.3</v>
      </c>
      <c r="AN1189">
        <v>7.5</v>
      </c>
      <c r="AP1189" s="26">
        <v>89</v>
      </c>
      <c r="BX1189">
        <v>180</v>
      </c>
      <c r="CA1189" s="5"/>
    </row>
    <row r="1190" spans="1:79">
      <c r="B1190" t="s">
        <v>848</v>
      </c>
      <c r="I1190">
        <v>42.5</v>
      </c>
      <c r="J1190">
        <v>445</v>
      </c>
      <c r="K1190">
        <v>223</v>
      </c>
      <c r="L1190">
        <v>0.45</v>
      </c>
      <c r="M1190" s="29">
        <v>0.2</v>
      </c>
      <c r="N1190" s="26">
        <v>1</v>
      </c>
      <c r="Y1190">
        <v>919</v>
      </c>
      <c r="AE1190">
        <v>665</v>
      </c>
      <c r="AI1190" s="29">
        <v>0.42</v>
      </c>
      <c r="AJ1190">
        <v>5</v>
      </c>
      <c r="AK1190">
        <v>55</v>
      </c>
      <c r="AL1190">
        <v>27.5</v>
      </c>
      <c r="AM1190">
        <v>1.3</v>
      </c>
      <c r="AN1190">
        <v>7.5</v>
      </c>
      <c r="AW1190">
        <v>49.4</v>
      </c>
      <c r="BX1190">
        <v>105</v>
      </c>
      <c r="CA1190" s="13">
        <v>43</v>
      </c>
    </row>
    <row r="1191" spans="1:79">
      <c r="B1191" t="s">
        <v>849</v>
      </c>
      <c r="I1191">
        <v>42.5</v>
      </c>
      <c r="J1191">
        <v>426</v>
      </c>
      <c r="K1191">
        <v>223</v>
      </c>
      <c r="L1191">
        <v>0.47</v>
      </c>
      <c r="M1191" s="29">
        <v>0.2</v>
      </c>
      <c r="N1191" s="26">
        <v>1</v>
      </c>
      <c r="Y1191">
        <v>945</v>
      </c>
      <c r="AE1191">
        <v>659</v>
      </c>
      <c r="AI1191" s="29">
        <v>0.41</v>
      </c>
      <c r="AJ1191">
        <v>5</v>
      </c>
      <c r="AK1191">
        <v>55</v>
      </c>
      <c r="AL1191">
        <v>27.5</v>
      </c>
      <c r="AM1191">
        <v>1.3</v>
      </c>
      <c r="AN1191">
        <v>7.5</v>
      </c>
      <c r="AW1191">
        <v>47.3</v>
      </c>
      <c r="BX1191">
        <v>155</v>
      </c>
      <c r="CA1191" s="5"/>
    </row>
    <row r="1192" spans="1:79">
      <c r="B1192" t="s">
        <v>850</v>
      </c>
      <c r="I1192">
        <v>42.5</v>
      </c>
      <c r="J1192">
        <v>401</v>
      </c>
      <c r="K1192">
        <v>223</v>
      </c>
      <c r="L1192" s="8">
        <v>0.5</v>
      </c>
      <c r="M1192" s="29">
        <v>0.2</v>
      </c>
      <c r="N1192" s="26">
        <v>1</v>
      </c>
      <c r="Y1192">
        <v>946</v>
      </c>
      <c r="AE1192">
        <v>685</v>
      </c>
      <c r="AI1192" s="29">
        <v>0.42</v>
      </c>
      <c r="AJ1192">
        <v>5</v>
      </c>
      <c r="AK1192">
        <v>55</v>
      </c>
      <c r="AL1192">
        <v>27.5</v>
      </c>
      <c r="AM1192">
        <v>1.3</v>
      </c>
      <c r="AN1192">
        <v>7.5</v>
      </c>
      <c r="AW1192">
        <v>44.5</v>
      </c>
      <c r="BX1192">
        <v>175</v>
      </c>
      <c r="CA1192" s="5"/>
    </row>
    <row r="1193" spans="1:79">
      <c r="B1193" t="s">
        <v>851</v>
      </c>
      <c r="I1193">
        <v>42.5</v>
      </c>
      <c r="J1193">
        <v>395</v>
      </c>
      <c r="K1193">
        <v>223</v>
      </c>
      <c r="L1193">
        <v>0.45</v>
      </c>
      <c r="M1193" s="29">
        <v>0.2</v>
      </c>
      <c r="N1193" s="26">
        <v>1</v>
      </c>
      <c r="Y1193">
        <v>919</v>
      </c>
      <c r="AE1193">
        <v>665</v>
      </c>
      <c r="AI1193" s="29">
        <v>0.42</v>
      </c>
      <c r="AJ1193">
        <v>5</v>
      </c>
      <c r="AK1193">
        <v>55</v>
      </c>
      <c r="AL1193">
        <v>27.5</v>
      </c>
      <c r="AM1193">
        <v>1.3</v>
      </c>
      <c r="AN1193">
        <v>7.5</v>
      </c>
      <c r="AW1193">
        <v>98.8</v>
      </c>
      <c r="BX1193">
        <v>102</v>
      </c>
      <c r="CA1193" s="5"/>
    </row>
    <row r="1194" spans="1:79">
      <c r="B1194" t="s">
        <v>852</v>
      </c>
      <c r="I1194">
        <v>42.5</v>
      </c>
      <c r="J1194">
        <v>378</v>
      </c>
      <c r="K1194">
        <v>223</v>
      </c>
      <c r="L1194">
        <v>0.47</v>
      </c>
      <c r="M1194" s="29">
        <v>0.2</v>
      </c>
      <c r="N1194" s="26">
        <v>1</v>
      </c>
      <c r="Y1194">
        <v>945</v>
      </c>
      <c r="AE1194">
        <v>659</v>
      </c>
      <c r="AI1194" s="29">
        <v>0.41</v>
      </c>
      <c r="AJ1194">
        <v>5</v>
      </c>
      <c r="AK1194">
        <v>55</v>
      </c>
      <c r="AL1194">
        <v>27.5</v>
      </c>
      <c r="AM1194">
        <v>1.3</v>
      </c>
      <c r="AN1194">
        <v>7.5</v>
      </c>
      <c r="AW1194">
        <v>94.6</v>
      </c>
      <c r="BX1194">
        <v>150</v>
      </c>
      <c r="CA1194" s="13">
        <v>38</v>
      </c>
    </row>
    <row r="1195" spans="1:79">
      <c r="B1195" t="s">
        <v>853</v>
      </c>
      <c r="I1195">
        <v>42.5</v>
      </c>
      <c r="J1195">
        <v>356</v>
      </c>
      <c r="K1195">
        <v>223</v>
      </c>
      <c r="L1195" s="8">
        <v>0.5</v>
      </c>
      <c r="M1195" s="29">
        <v>0.2</v>
      </c>
      <c r="N1195" s="26">
        <v>1</v>
      </c>
      <c r="Y1195">
        <v>946</v>
      </c>
      <c r="AE1195">
        <v>685</v>
      </c>
      <c r="AI1195" s="29">
        <v>0.42</v>
      </c>
      <c r="AJ1195">
        <v>5</v>
      </c>
      <c r="AK1195">
        <v>55</v>
      </c>
      <c r="AL1195">
        <v>27.5</v>
      </c>
      <c r="AM1195">
        <v>1.3</v>
      </c>
      <c r="AN1195">
        <v>7.5</v>
      </c>
      <c r="AW1195" s="26">
        <v>89</v>
      </c>
      <c r="BX1195">
        <v>160</v>
      </c>
      <c r="CA1195" s="5"/>
    </row>
    <row r="1196" spans="1:79">
      <c r="B1196" t="s">
        <v>854</v>
      </c>
      <c r="I1196">
        <v>42.5</v>
      </c>
      <c r="J1196">
        <v>395</v>
      </c>
      <c r="K1196">
        <v>223</v>
      </c>
      <c r="L1196">
        <v>0.45</v>
      </c>
      <c r="M1196" s="29">
        <v>0.2</v>
      </c>
      <c r="N1196" s="26">
        <v>1</v>
      </c>
      <c r="Y1196">
        <v>919</v>
      </c>
      <c r="AE1196">
        <v>665</v>
      </c>
      <c r="AI1196" s="29">
        <v>0.42</v>
      </c>
      <c r="AJ1196">
        <v>5</v>
      </c>
      <c r="AK1196">
        <v>55</v>
      </c>
      <c r="AL1196">
        <v>27.5</v>
      </c>
      <c r="AM1196">
        <v>1.3</v>
      </c>
      <c r="AN1196">
        <v>7.5</v>
      </c>
      <c r="AP1196">
        <v>39.5</v>
      </c>
      <c r="AW1196">
        <v>59.3</v>
      </c>
      <c r="BX1196">
        <v>100</v>
      </c>
      <c r="CA1196" s="13">
        <v>41</v>
      </c>
    </row>
    <row r="1197" spans="1:79">
      <c r="B1197" t="s">
        <v>855</v>
      </c>
      <c r="I1197">
        <v>42.5</v>
      </c>
      <c r="J1197">
        <v>378</v>
      </c>
      <c r="K1197">
        <v>223</v>
      </c>
      <c r="L1197">
        <v>0.47</v>
      </c>
      <c r="M1197" s="29">
        <v>0.2</v>
      </c>
      <c r="N1197" s="26">
        <v>1</v>
      </c>
      <c r="Y1197">
        <v>945</v>
      </c>
      <c r="AE1197">
        <v>659</v>
      </c>
      <c r="AI1197" s="29">
        <v>0.41</v>
      </c>
      <c r="AJ1197">
        <v>5</v>
      </c>
      <c r="AK1197">
        <v>55</v>
      </c>
      <c r="AL1197">
        <v>27.5</v>
      </c>
      <c r="AM1197">
        <v>1.3</v>
      </c>
      <c r="AN1197">
        <v>7.5</v>
      </c>
      <c r="AP1197">
        <v>37.799999999999997</v>
      </c>
      <c r="AW1197">
        <v>56.8</v>
      </c>
      <c r="BX1197">
        <v>150</v>
      </c>
    </row>
    <row r="1198" spans="1:79">
      <c r="B1198" t="s">
        <v>856</v>
      </c>
      <c r="I1198">
        <v>42.5</v>
      </c>
      <c r="J1198">
        <v>356</v>
      </c>
      <c r="K1198">
        <v>223</v>
      </c>
      <c r="L1198" s="8">
        <v>0.5</v>
      </c>
      <c r="M1198" s="29">
        <v>0.2</v>
      </c>
      <c r="N1198" s="26">
        <v>1</v>
      </c>
      <c r="Y1198">
        <v>946</v>
      </c>
      <c r="AE1198">
        <v>685</v>
      </c>
      <c r="AI1198" s="29">
        <v>0.42</v>
      </c>
      <c r="AJ1198">
        <v>5</v>
      </c>
      <c r="AK1198">
        <v>55</v>
      </c>
      <c r="AL1198">
        <v>27.5</v>
      </c>
      <c r="AM1198">
        <v>1.3</v>
      </c>
      <c r="AN1198">
        <v>7.5</v>
      </c>
      <c r="AP1198">
        <v>35.6</v>
      </c>
      <c r="AW1198">
        <v>53.4</v>
      </c>
      <c r="BX1198">
        <v>155</v>
      </c>
    </row>
    <row r="1200" spans="1:79">
      <c r="A1200">
        <v>174</v>
      </c>
      <c r="C1200">
        <v>59.53</v>
      </c>
      <c r="D1200">
        <v>20.58</v>
      </c>
      <c r="E1200">
        <v>5.86</v>
      </c>
      <c r="F1200">
        <v>3.75</v>
      </c>
      <c r="G1200">
        <v>4.8499999999999996</v>
      </c>
      <c r="I1200">
        <v>42.5</v>
      </c>
      <c r="J1200">
        <v>398</v>
      </c>
      <c r="K1200">
        <v>195</v>
      </c>
      <c r="L1200">
        <v>0.49</v>
      </c>
      <c r="Y1200">
        <v>1192</v>
      </c>
      <c r="AD1200">
        <v>2.58</v>
      </c>
      <c r="AE1200">
        <v>615</v>
      </c>
      <c r="AI1200" s="29">
        <v>0.34</v>
      </c>
      <c r="BZ1200">
        <v>2142</v>
      </c>
      <c r="CA1200">
        <v>45.8</v>
      </c>
    </row>
    <row r="1201" spans="1:79">
      <c r="C1201">
        <v>59.53</v>
      </c>
      <c r="D1201">
        <v>20.58</v>
      </c>
      <c r="E1201">
        <v>5.86</v>
      </c>
      <c r="F1201">
        <v>3.75</v>
      </c>
      <c r="G1201">
        <v>4.8499999999999996</v>
      </c>
      <c r="I1201">
        <v>42.5</v>
      </c>
      <c r="J1201">
        <v>375</v>
      </c>
      <c r="K1201">
        <v>195</v>
      </c>
      <c r="L1201">
        <v>0.52</v>
      </c>
      <c r="Y1201">
        <v>1199</v>
      </c>
      <c r="AD1201">
        <v>2.58</v>
      </c>
      <c r="AE1201">
        <v>645</v>
      </c>
      <c r="AI1201" s="29">
        <v>0.35</v>
      </c>
      <c r="BZ1201">
        <v>2348</v>
      </c>
      <c r="CA1201">
        <v>43.3</v>
      </c>
    </row>
    <row r="1202" spans="1:79">
      <c r="C1202">
        <v>59.53</v>
      </c>
      <c r="D1202">
        <v>20.58</v>
      </c>
      <c r="E1202">
        <v>5.86</v>
      </c>
      <c r="F1202">
        <v>3.75</v>
      </c>
      <c r="G1202">
        <v>4.8499999999999996</v>
      </c>
      <c r="I1202">
        <v>42.5</v>
      </c>
      <c r="J1202">
        <v>361</v>
      </c>
      <c r="K1202">
        <v>195</v>
      </c>
      <c r="L1202">
        <v>0.54</v>
      </c>
      <c r="Y1202">
        <v>1199</v>
      </c>
      <c r="AD1202">
        <v>2.58</v>
      </c>
      <c r="AE1202">
        <v>645</v>
      </c>
      <c r="AI1202" s="29">
        <v>0.35</v>
      </c>
      <c r="BZ1202">
        <v>2210</v>
      </c>
      <c r="CA1202">
        <v>37.1</v>
      </c>
    </row>
    <row r="1204" spans="1:79">
      <c r="A1204">
        <v>177</v>
      </c>
      <c r="B1204" t="s">
        <v>857</v>
      </c>
      <c r="I1204">
        <v>42.5</v>
      </c>
      <c r="J1204">
        <v>345.52</v>
      </c>
      <c r="K1204">
        <v>175.81</v>
      </c>
      <c r="L1204" s="8">
        <v>0.51</v>
      </c>
      <c r="M1204" s="29">
        <v>0.32</v>
      </c>
      <c r="N1204">
        <v>0.5</v>
      </c>
      <c r="V1204">
        <v>1081.3800000000001</v>
      </c>
      <c r="AD1204">
        <v>2.5</v>
      </c>
      <c r="AE1204">
        <v>797</v>
      </c>
      <c r="BZ1204">
        <v>2551.1999999999998</v>
      </c>
      <c r="CA1204">
        <v>45.9</v>
      </c>
    </row>
    <row r="1206" spans="1:79">
      <c r="A1206">
        <v>32</v>
      </c>
      <c r="B1206" t="s">
        <v>704</v>
      </c>
      <c r="C1206">
        <v>63.47</v>
      </c>
      <c r="D1206">
        <v>20.309999999999999</v>
      </c>
      <c r="E1206">
        <v>4.68</v>
      </c>
      <c r="F1206">
        <v>0.87</v>
      </c>
      <c r="G1206">
        <v>4.6100000000000003</v>
      </c>
      <c r="I1206" s="11">
        <v>42.5</v>
      </c>
      <c r="J1206" s="11">
        <v>543</v>
      </c>
      <c r="K1206" s="11">
        <v>190</v>
      </c>
      <c r="L1206" s="11">
        <v>0.35</v>
      </c>
      <c r="Y1206" s="11">
        <v>1000</v>
      </c>
      <c r="AR1206">
        <v>0.68</v>
      </c>
      <c r="AS1206">
        <v>58.78</v>
      </c>
      <c r="AT1206">
        <v>29.35</v>
      </c>
      <c r="AU1206">
        <v>0.51</v>
      </c>
      <c r="AV1206">
        <v>1.44</v>
      </c>
      <c r="AW1206" s="5">
        <v>667</v>
      </c>
      <c r="BZ1206" s="5">
        <v>3180</v>
      </c>
      <c r="CA1206" s="5">
        <v>58</v>
      </c>
    </row>
    <row r="1207" spans="1:79">
      <c r="B1207" t="s">
        <v>705</v>
      </c>
      <c r="C1207">
        <v>63.47</v>
      </c>
      <c r="D1207">
        <v>20.309999999999999</v>
      </c>
      <c r="E1207">
        <v>4.68</v>
      </c>
      <c r="F1207">
        <v>0.87</v>
      </c>
      <c r="G1207">
        <v>4.6100000000000003</v>
      </c>
      <c r="I1207" s="11">
        <v>42.5</v>
      </c>
      <c r="J1207" s="11">
        <v>475</v>
      </c>
      <c r="K1207" s="11">
        <v>190</v>
      </c>
      <c r="L1207" s="11">
        <v>0.4</v>
      </c>
      <c r="Y1207" s="11">
        <v>1041</v>
      </c>
      <c r="AR1207">
        <v>0.68</v>
      </c>
      <c r="AS1207">
        <v>58.78</v>
      </c>
      <c r="AT1207">
        <v>29.35</v>
      </c>
      <c r="AU1207">
        <v>0.51</v>
      </c>
      <c r="AV1207">
        <v>1.44</v>
      </c>
      <c r="AW1207" s="5">
        <v>694</v>
      </c>
      <c r="BZ1207" s="5">
        <v>3300</v>
      </c>
      <c r="CA1207" s="5">
        <v>47</v>
      </c>
    </row>
    <row r="1208" spans="1:79">
      <c r="B1208" t="s">
        <v>168</v>
      </c>
      <c r="C1208">
        <v>63.47</v>
      </c>
      <c r="D1208">
        <v>20.309999999999999</v>
      </c>
      <c r="E1208">
        <v>4.68</v>
      </c>
      <c r="F1208">
        <v>0.87</v>
      </c>
      <c r="G1208">
        <v>4.6100000000000003</v>
      </c>
      <c r="I1208" s="11">
        <v>42.5</v>
      </c>
      <c r="J1208" s="11">
        <v>422</v>
      </c>
      <c r="K1208" s="11">
        <v>190</v>
      </c>
      <c r="L1208" s="11">
        <v>0.45</v>
      </c>
      <c r="Y1208" s="11">
        <v>1073</v>
      </c>
      <c r="AR1208">
        <v>0.68</v>
      </c>
      <c r="AS1208">
        <v>58.78</v>
      </c>
      <c r="AT1208">
        <v>29.35</v>
      </c>
      <c r="AU1208">
        <v>0.51</v>
      </c>
      <c r="AV1208">
        <v>1.44</v>
      </c>
      <c r="AW1208" s="5">
        <v>715</v>
      </c>
      <c r="BZ1208" s="5">
        <v>3380</v>
      </c>
      <c r="CA1208" s="5">
        <v>42</v>
      </c>
    </row>
    <row r="1209" spans="1:79">
      <c r="B1209" t="s">
        <v>706</v>
      </c>
      <c r="C1209">
        <v>63.47</v>
      </c>
      <c r="D1209">
        <v>20.309999999999999</v>
      </c>
      <c r="E1209">
        <v>4.68</v>
      </c>
      <c r="F1209">
        <v>0.87</v>
      </c>
      <c r="G1209">
        <v>4.6100000000000003</v>
      </c>
      <c r="I1209" s="11">
        <v>42.5</v>
      </c>
      <c r="J1209" s="11">
        <v>380</v>
      </c>
      <c r="K1209" s="11">
        <v>190</v>
      </c>
      <c r="L1209" s="11">
        <v>0.5</v>
      </c>
      <c r="Y1209" s="11">
        <v>1098</v>
      </c>
      <c r="AR1209">
        <v>0.68</v>
      </c>
      <c r="AS1209">
        <v>58.78</v>
      </c>
      <c r="AT1209">
        <v>29.35</v>
      </c>
      <c r="AU1209">
        <v>0.51</v>
      </c>
      <c r="AV1209">
        <v>1.44</v>
      </c>
      <c r="AW1209" s="5">
        <v>732</v>
      </c>
      <c r="BZ1209" s="5">
        <v>3600</v>
      </c>
      <c r="CA1209" s="5">
        <v>34</v>
      </c>
    </row>
    <row r="1211" spans="1:79">
      <c r="A1211" s="49">
        <v>34</v>
      </c>
      <c r="B1211" s="5" t="s">
        <v>858</v>
      </c>
      <c r="J1211">
        <v>336</v>
      </c>
      <c r="K1211" s="11">
        <v>126</v>
      </c>
      <c r="L1211">
        <v>0.3</v>
      </c>
      <c r="M1211" s="101">
        <v>0.28499999999999998</v>
      </c>
      <c r="N1211">
        <v>1</v>
      </c>
      <c r="Y1211" s="5">
        <v>1036.2</v>
      </c>
      <c r="AD1211" s="11">
        <v>2.9</v>
      </c>
      <c r="AE1211" s="11">
        <v>681.54</v>
      </c>
      <c r="AO1211" s="11">
        <v>224</v>
      </c>
      <c r="AW1211" s="11">
        <v>0</v>
      </c>
      <c r="BZ1211" s="5">
        <v>270</v>
      </c>
      <c r="CA1211" s="11">
        <v>63.2</v>
      </c>
    </row>
    <row r="1212" spans="1:79">
      <c r="A1212" s="49"/>
      <c r="B1212" s="5" t="s">
        <v>413</v>
      </c>
      <c r="J1212">
        <v>336</v>
      </c>
      <c r="K1212" s="11">
        <v>126</v>
      </c>
      <c r="L1212">
        <v>0.3</v>
      </c>
      <c r="M1212" s="101">
        <v>0.28499999999999998</v>
      </c>
      <c r="N1212">
        <v>1</v>
      </c>
      <c r="Y1212" s="5">
        <v>1036.2</v>
      </c>
      <c r="AD1212" s="11">
        <v>2.9</v>
      </c>
      <c r="AE1212" s="11">
        <v>681.54</v>
      </c>
      <c r="AO1212" s="11">
        <v>168</v>
      </c>
      <c r="AW1212" s="11">
        <v>56</v>
      </c>
      <c r="BZ1212" s="5">
        <v>220</v>
      </c>
      <c r="CA1212" s="11">
        <v>67.400000000000006</v>
      </c>
    </row>
    <row r="1213" spans="1:79">
      <c r="A1213" s="49"/>
      <c r="B1213" s="5" t="s">
        <v>414</v>
      </c>
      <c r="J1213">
        <v>336</v>
      </c>
      <c r="K1213" s="11">
        <v>126</v>
      </c>
      <c r="L1213">
        <v>0.3</v>
      </c>
      <c r="M1213" s="101">
        <v>0.28499999999999998</v>
      </c>
      <c r="N1213">
        <v>1</v>
      </c>
      <c r="Y1213" s="5">
        <v>1036.2</v>
      </c>
      <c r="AD1213" s="11">
        <v>2.9</v>
      </c>
      <c r="AE1213" s="11">
        <v>681.54</v>
      </c>
      <c r="AO1213" s="11">
        <v>112</v>
      </c>
      <c r="AW1213" s="11">
        <v>112</v>
      </c>
      <c r="BZ1213" s="5">
        <v>350</v>
      </c>
      <c r="CA1213" s="11">
        <v>60</v>
      </c>
    </row>
    <row r="1214" spans="1:79">
      <c r="A1214" s="49"/>
      <c r="B1214" s="5" t="s">
        <v>415</v>
      </c>
      <c r="J1214">
        <v>336</v>
      </c>
      <c r="K1214" s="11">
        <v>126</v>
      </c>
      <c r="L1214">
        <v>0.3</v>
      </c>
      <c r="M1214" s="101">
        <v>0.28499999999999998</v>
      </c>
      <c r="N1214">
        <v>1</v>
      </c>
      <c r="Y1214" s="5">
        <v>1036.2</v>
      </c>
      <c r="AD1214" s="11">
        <v>2.9</v>
      </c>
      <c r="AE1214" s="11">
        <v>681.54</v>
      </c>
      <c r="AO1214" s="11">
        <v>56</v>
      </c>
      <c r="AW1214" s="11">
        <v>168</v>
      </c>
      <c r="BZ1214" s="5">
        <v>460</v>
      </c>
      <c r="CA1214" s="11">
        <v>60.3</v>
      </c>
    </row>
    <row r="1215" spans="1:79">
      <c r="A1215" s="49"/>
      <c r="B1215" s="5" t="s">
        <v>416</v>
      </c>
      <c r="J1215">
        <v>336</v>
      </c>
      <c r="K1215" s="11">
        <v>126</v>
      </c>
      <c r="L1215">
        <v>0.3</v>
      </c>
      <c r="M1215" s="101">
        <v>0.28499999999999998</v>
      </c>
      <c r="N1215">
        <v>1</v>
      </c>
      <c r="Y1215" s="5">
        <v>1036.2</v>
      </c>
      <c r="AD1215" s="11">
        <v>2.9</v>
      </c>
      <c r="AE1215" s="11">
        <v>681.54</v>
      </c>
      <c r="AO1215" s="11">
        <v>0</v>
      </c>
      <c r="AW1215" s="11">
        <v>224</v>
      </c>
      <c r="BZ1215" s="5"/>
      <c r="CA1215" s="11">
        <v>55.6</v>
      </c>
    </row>
    <row r="1216" spans="1:79">
      <c r="A1216" s="49"/>
      <c r="B1216" s="5" t="s">
        <v>708</v>
      </c>
      <c r="J1216">
        <v>280</v>
      </c>
      <c r="K1216" s="11">
        <v>126</v>
      </c>
      <c r="L1216">
        <v>0.3</v>
      </c>
      <c r="M1216" s="101">
        <v>0.28499999999999998</v>
      </c>
      <c r="N1216">
        <v>1</v>
      </c>
      <c r="Y1216" s="5">
        <v>1036.2</v>
      </c>
      <c r="AD1216" s="11">
        <v>2.9</v>
      </c>
      <c r="AE1216" s="11">
        <v>681.54</v>
      </c>
      <c r="AO1216" s="11">
        <v>280</v>
      </c>
      <c r="AW1216" s="11">
        <v>0</v>
      </c>
      <c r="BZ1216" s="5"/>
      <c r="CA1216" s="11">
        <v>56.9</v>
      </c>
    </row>
    <row r="1217" spans="1:79">
      <c r="A1217" s="49"/>
      <c r="B1217" s="5" t="s">
        <v>709</v>
      </c>
      <c r="J1217">
        <v>280</v>
      </c>
      <c r="K1217" s="11">
        <v>126</v>
      </c>
      <c r="L1217">
        <v>0.3</v>
      </c>
      <c r="M1217" s="101">
        <v>0.28499999999999998</v>
      </c>
      <c r="N1217">
        <v>1</v>
      </c>
      <c r="Y1217" s="5">
        <v>1036.2</v>
      </c>
      <c r="AD1217" s="11">
        <v>2.9</v>
      </c>
      <c r="AE1217" s="11">
        <v>681.54</v>
      </c>
      <c r="AO1217" s="11">
        <v>224</v>
      </c>
      <c r="AW1217" s="11">
        <v>56</v>
      </c>
      <c r="BZ1217" s="5">
        <v>230</v>
      </c>
      <c r="CA1217" s="11">
        <v>63.5</v>
      </c>
    </row>
    <row r="1218" spans="1:79">
      <c r="A1218" s="49"/>
      <c r="B1218" s="5" t="s">
        <v>710</v>
      </c>
      <c r="J1218">
        <v>280</v>
      </c>
      <c r="K1218" s="11">
        <v>126</v>
      </c>
      <c r="L1218">
        <v>0.3</v>
      </c>
      <c r="M1218" s="101">
        <v>0.28499999999999998</v>
      </c>
      <c r="N1218">
        <v>1</v>
      </c>
      <c r="Y1218" s="5">
        <v>1036.2</v>
      </c>
      <c r="AD1218" s="11">
        <v>2.9</v>
      </c>
      <c r="AE1218" s="11">
        <v>681.54</v>
      </c>
      <c r="AO1218" s="11">
        <v>168</v>
      </c>
      <c r="AW1218" s="11">
        <v>112</v>
      </c>
      <c r="BZ1218" s="5">
        <v>230</v>
      </c>
      <c r="CA1218" s="11">
        <v>63.2</v>
      </c>
    </row>
    <row r="1219" spans="1:79">
      <c r="A1219" s="49"/>
      <c r="B1219" s="5" t="s">
        <v>711</v>
      </c>
      <c r="J1219">
        <v>280</v>
      </c>
      <c r="K1219" s="11">
        <v>126</v>
      </c>
      <c r="L1219">
        <v>0.3</v>
      </c>
      <c r="M1219" s="101">
        <v>0.28499999999999998</v>
      </c>
      <c r="N1219">
        <v>1</v>
      </c>
      <c r="Y1219" s="5">
        <v>1036.2</v>
      </c>
      <c r="AD1219" s="11">
        <v>2.9</v>
      </c>
      <c r="AE1219" s="11">
        <v>681.54</v>
      </c>
      <c r="AO1219" s="11">
        <v>140</v>
      </c>
      <c r="AW1219" s="11">
        <v>140</v>
      </c>
      <c r="BZ1219" s="5">
        <v>360</v>
      </c>
      <c r="CA1219" s="11">
        <v>64.5</v>
      </c>
    </row>
    <row r="1220" spans="1:79">
      <c r="A1220" s="49"/>
      <c r="B1220" s="5" t="s">
        <v>859</v>
      </c>
      <c r="J1220">
        <v>280</v>
      </c>
      <c r="K1220" s="11">
        <v>126</v>
      </c>
      <c r="L1220">
        <v>0.3</v>
      </c>
      <c r="M1220" s="101">
        <v>0.28499999999999998</v>
      </c>
      <c r="N1220">
        <v>1</v>
      </c>
      <c r="Y1220" s="5">
        <v>1036.2</v>
      </c>
      <c r="AD1220" s="11">
        <v>2.9</v>
      </c>
      <c r="AE1220" s="11">
        <v>681.54</v>
      </c>
      <c r="AO1220" s="11">
        <v>112</v>
      </c>
      <c r="AW1220" s="11">
        <v>168</v>
      </c>
      <c r="BZ1220" s="5">
        <v>470</v>
      </c>
      <c r="CA1220" s="11">
        <v>67.400000000000006</v>
      </c>
    </row>
    <row r="1221" spans="1:79">
      <c r="A1221" s="49"/>
      <c r="B1221" s="5" t="s">
        <v>31</v>
      </c>
      <c r="J1221">
        <v>280</v>
      </c>
      <c r="K1221" s="11">
        <v>126</v>
      </c>
      <c r="L1221">
        <v>0.3</v>
      </c>
      <c r="M1221" s="101">
        <v>0.28499999999999998</v>
      </c>
      <c r="N1221">
        <v>1</v>
      </c>
      <c r="Y1221" s="5">
        <v>1036.2</v>
      </c>
      <c r="AD1221" s="11">
        <v>2.9</v>
      </c>
      <c r="AE1221" s="11">
        <v>681.54</v>
      </c>
      <c r="AO1221" s="11">
        <v>56</v>
      </c>
      <c r="AW1221" s="11">
        <v>224</v>
      </c>
      <c r="BZ1221" s="5">
        <v>530</v>
      </c>
      <c r="CA1221" s="11">
        <v>73</v>
      </c>
    </row>
    <row r="1222" spans="1:79">
      <c r="A1222" s="49"/>
      <c r="B1222" s="5" t="s">
        <v>860</v>
      </c>
      <c r="J1222">
        <v>280</v>
      </c>
      <c r="K1222" s="11">
        <v>126</v>
      </c>
      <c r="L1222">
        <v>0.3</v>
      </c>
      <c r="M1222" s="101">
        <v>0.28499999999999998</v>
      </c>
      <c r="N1222">
        <v>1</v>
      </c>
      <c r="Y1222" s="5">
        <v>1036.2</v>
      </c>
      <c r="AD1222" s="11">
        <v>2.9</v>
      </c>
      <c r="AE1222" s="11">
        <v>681.54</v>
      </c>
      <c r="AO1222" s="11">
        <v>0</v>
      </c>
      <c r="AW1222" s="11">
        <v>280</v>
      </c>
      <c r="BZ1222" s="5"/>
      <c r="CA1222" s="11">
        <v>55.8</v>
      </c>
    </row>
    <row r="1223" spans="1:79">
      <c r="B1223" s="5" t="s">
        <v>168</v>
      </c>
      <c r="J1223">
        <v>560</v>
      </c>
      <c r="K1223" s="11">
        <v>126</v>
      </c>
      <c r="L1223">
        <v>0.3</v>
      </c>
      <c r="M1223" s="101">
        <v>0.28499999999999998</v>
      </c>
      <c r="N1223">
        <v>1</v>
      </c>
      <c r="Y1223" s="5">
        <v>1036.2</v>
      </c>
      <c r="AD1223" s="11">
        <v>2.9</v>
      </c>
      <c r="AE1223" s="11">
        <v>681.54</v>
      </c>
      <c r="AO1223" s="11">
        <v>0</v>
      </c>
      <c r="AW1223" s="11">
        <v>0</v>
      </c>
      <c r="BZ1223" s="5">
        <v>630</v>
      </c>
      <c r="CA1223" s="11">
        <v>67.3</v>
      </c>
    </row>
    <row r="1225" spans="1:79">
      <c r="A1225" s="49">
        <v>37</v>
      </c>
      <c r="B1225" s="5" t="s">
        <v>861</v>
      </c>
      <c r="C1225">
        <v>56.01</v>
      </c>
      <c r="D1225">
        <v>24.51</v>
      </c>
      <c r="E1225">
        <v>7.52</v>
      </c>
      <c r="F1225">
        <v>2.63</v>
      </c>
      <c r="I1225" s="11">
        <v>42.5</v>
      </c>
      <c r="J1225" s="11">
        <v>860</v>
      </c>
      <c r="K1225" s="11">
        <v>215</v>
      </c>
      <c r="L1225" s="11">
        <v>0.25</v>
      </c>
      <c r="Y1225" s="11">
        <v>927</v>
      </c>
      <c r="AE1225" s="11">
        <v>398</v>
      </c>
      <c r="CA1225" s="11">
        <v>36.799999999999997</v>
      </c>
    </row>
    <row r="1226" spans="1:79">
      <c r="B1226" s="5" t="s">
        <v>862</v>
      </c>
      <c r="C1226">
        <v>56.01</v>
      </c>
      <c r="D1226">
        <v>24.51</v>
      </c>
      <c r="E1226">
        <v>7.52</v>
      </c>
      <c r="F1226">
        <v>2.63</v>
      </c>
      <c r="I1226" s="11">
        <v>42.5</v>
      </c>
      <c r="J1226" s="11">
        <v>860</v>
      </c>
      <c r="K1226" s="11">
        <v>215</v>
      </c>
      <c r="L1226" s="11">
        <v>0.25</v>
      </c>
      <c r="Y1226" s="11">
        <v>927</v>
      </c>
      <c r="AE1226" s="11">
        <v>398</v>
      </c>
      <c r="CA1226" s="11">
        <v>36.799999999999997</v>
      </c>
    </row>
    <row r="1227" spans="1:79">
      <c r="B1227" s="5" t="s">
        <v>863</v>
      </c>
      <c r="C1227">
        <v>56.01</v>
      </c>
      <c r="D1227">
        <v>24.51</v>
      </c>
      <c r="E1227">
        <v>7.52</v>
      </c>
      <c r="F1227">
        <v>2.63</v>
      </c>
      <c r="I1227" s="11">
        <v>42.5</v>
      </c>
      <c r="J1227" s="11">
        <v>615</v>
      </c>
      <c r="K1227" s="11">
        <v>215</v>
      </c>
      <c r="L1227" s="11">
        <v>0.3</v>
      </c>
      <c r="Y1227" s="11">
        <v>1099</v>
      </c>
      <c r="AE1227" s="11">
        <v>471</v>
      </c>
      <c r="CA1227" s="11">
        <v>48.4</v>
      </c>
    </row>
    <row r="1228" spans="1:79">
      <c r="B1228" s="5" t="s">
        <v>864</v>
      </c>
      <c r="C1228">
        <v>56.01</v>
      </c>
      <c r="D1228">
        <v>24.51</v>
      </c>
      <c r="E1228">
        <v>7.52</v>
      </c>
      <c r="F1228">
        <v>2.63</v>
      </c>
      <c r="G1228" s="5"/>
      <c r="H1228" s="5"/>
      <c r="I1228" s="11">
        <v>42.5</v>
      </c>
      <c r="J1228" s="11">
        <v>615</v>
      </c>
      <c r="K1228" s="11">
        <v>215</v>
      </c>
      <c r="L1228" s="11">
        <v>0.3</v>
      </c>
      <c r="Y1228" s="11">
        <v>1099</v>
      </c>
      <c r="AE1228" s="11">
        <v>471</v>
      </c>
      <c r="CA1228" s="11">
        <v>48.4</v>
      </c>
    </row>
    <row r="1229" spans="1:79">
      <c r="B1229" s="5" t="s">
        <v>865</v>
      </c>
      <c r="C1229">
        <v>56.01</v>
      </c>
      <c r="D1229">
        <v>24.51</v>
      </c>
      <c r="E1229">
        <v>7.52</v>
      </c>
      <c r="F1229">
        <v>2.63</v>
      </c>
      <c r="G1229" s="5"/>
      <c r="H1229" s="5"/>
      <c r="I1229" s="11">
        <v>42.5</v>
      </c>
      <c r="J1229" s="11">
        <v>478</v>
      </c>
      <c r="K1229" s="11">
        <v>215</v>
      </c>
      <c r="L1229" s="11">
        <v>0.35</v>
      </c>
      <c r="Y1229" s="11">
        <v>1195</v>
      </c>
      <c r="AE1229" s="11">
        <v>512</v>
      </c>
      <c r="CA1229" s="11">
        <v>68.599999999999994</v>
      </c>
    </row>
    <row r="1230" spans="1:79">
      <c r="B1230" s="5" t="s">
        <v>866</v>
      </c>
      <c r="C1230">
        <v>56.01</v>
      </c>
      <c r="D1230">
        <v>24.51</v>
      </c>
      <c r="E1230">
        <v>7.52</v>
      </c>
      <c r="F1230">
        <v>2.63</v>
      </c>
      <c r="G1230" s="5"/>
      <c r="H1230" s="5"/>
      <c r="I1230" s="11">
        <v>42.5</v>
      </c>
      <c r="J1230" s="11">
        <v>478</v>
      </c>
      <c r="K1230" s="11">
        <v>215</v>
      </c>
      <c r="L1230" s="11">
        <v>0.35</v>
      </c>
      <c r="Y1230" s="11">
        <v>1195</v>
      </c>
      <c r="AE1230" s="11">
        <v>512</v>
      </c>
      <c r="CA1230" s="11">
        <v>68.599999999999994</v>
      </c>
    </row>
    <row r="1231" spans="1:79">
      <c r="C1231" s="88"/>
      <c r="D1231" s="88"/>
      <c r="E1231" s="88"/>
      <c r="F1231" s="89"/>
      <c r="G1231" s="89"/>
      <c r="H1231" s="89"/>
      <c r="I1231" s="89"/>
      <c r="J1231" s="89"/>
      <c r="K1231" s="89"/>
      <c r="L1231" s="89"/>
      <c r="M1231" s="88"/>
    </row>
    <row r="1232" spans="1:79">
      <c r="A1232" s="49">
        <v>45</v>
      </c>
      <c r="B1232" s="5" t="s">
        <v>867</v>
      </c>
      <c r="C1232">
        <v>64.2</v>
      </c>
      <c r="D1232">
        <v>22.4</v>
      </c>
      <c r="E1232">
        <v>4.53</v>
      </c>
      <c r="F1232" s="11">
        <v>1.69</v>
      </c>
      <c r="G1232" s="11">
        <v>3.6</v>
      </c>
      <c r="H1232" s="11"/>
      <c r="I1232" s="11">
        <v>42.5</v>
      </c>
      <c r="J1232" s="11">
        <v>335</v>
      </c>
      <c r="K1232" s="11">
        <v>157</v>
      </c>
      <c r="L1232" s="5"/>
      <c r="M1232" s="5">
        <v>15</v>
      </c>
      <c r="N1232" s="11">
        <v>0.4</v>
      </c>
      <c r="Y1232" s="11">
        <v>1016</v>
      </c>
      <c r="AE1232" s="11">
        <v>795</v>
      </c>
      <c r="AJ1232">
        <v>2.89</v>
      </c>
      <c r="AK1232">
        <v>66.2</v>
      </c>
      <c r="AL1232">
        <v>21.1</v>
      </c>
      <c r="AM1232">
        <v>2.1800000000000002</v>
      </c>
      <c r="AN1232">
        <v>4.58</v>
      </c>
      <c r="AO1232" s="11">
        <v>0</v>
      </c>
      <c r="AW1232" s="11"/>
      <c r="BX1232" s="5">
        <v>2.93</v>
      </c>
      <c r="CA1232" s="5">
        <v>36.799999999999997</v>
      </c>
    </row>
    <row r="1233" spans="1:79">
      <c r="B1233" s="5" t="s">
        <v>868</v>
      </c>
      <c r="C1233">
        <v>64.2</v>
      </c>
      <c r="D1233">
        <v>22.4</v>
      </c>
      <c r="E1233">
        <v>4.53</v>
      </c>
      <c r="F1233" s="11">
        <v>1.69</v>
      </c>
      <c r="G1233" s="11">
        <v>3.6</v>
      </c>
      <c r="H1233" s="11"/>
      <c r="I1233" s="11">
        <v>42.5</v>
      </c>
      <c r="J1233" s="11">
        <v>233</v>
      </c>
      <c r="K1233" s="11">
        <v>157</v>
      </c>
      <c r="L1233" s="5"/>
      <c r="M1233" s="5">
        <v>15</v>
      </c>
      <c r="N1233" s="11">
        <v>0.4</v>
      </c>
      <c r="Y1233" s="11">
        <v>1016</v>
      </c>
      <c r="AE1233" s="11">
        <v>795</v>
      </c>
      <c r="AJ1233">
        <v>2.89</v>
      </c>
      <c r="AK1233">
        <v>66.2</v>
      </c>
      <c r="AL1233">
        <v>21.1</v>
      </c>
      <c r="AM1233">
        <v>2.1800000000000002</v>
      </c>
      <c r="AN1233">
        <v>4.58</v>
      </c>
      <c r="AO1233" s="11">
        <v>0</v>
      </c>
      <c r="AW1233" s="11"/>
      <c r="BX1233" s="5">
        <v>2.79</v>
      </c>
      <c r="CA1233" s="5">
        <v>35.9</v>
      </c>
    </row>
    <row r="1234" spans="1:79">
      <c r="B1234" s="5" t="s">
        <v>590</v>
      </c>
      <c r="C1234">
        <v>64.2</v>
      </c>
      <c r="D1234">
        <v>22.4</v>
      </c>
      <c r="E1234">
        <v>4.53</v>
      </c>
      <c r="F1234" s="11">
        <v>1.69</v>
      </c>
      <c r="G1234" s="11">
        <v>3.6</v>
      </c>
      <c r="H1234" s="11"/>
      <c r="I1234" s="11">
        <v>42.5</v>
      </c>
      <c r="J1234" s="11">
        <v>233</v>
      </c>
      <c r="K1234" s="11">
        <v>157</v>
      </c>
      <c r="L1234" s="5"/>
      <c r="M1234" s="5">
        <v>15</v>
      </c>
      <c r="N1234" s="11">
        <v>0.4</v>
      </c>
      <c r="Y1234" s="11">
        <v>1016</v>
      </c>
      <c r="AE1234" s="11">
        <v>795</v>
      </c>
      <c r="AJ1234">
        <v>2.89</v>
      </c>
      <c r="AK1234">
        <v>66.2</v>
      </c>
      <c r="AL1234">
        <v>21.1</v>
      </c>
      <c r="AM1234">
        <v>2.1800000000000002</v>
      </c>
      <c r="AN1234">
        <v>4.58</v>
      </c>
      <c r="AO1234" s="11">
        <v>102</v>
      </c>
      <c r="AW1234" s="11"/>
      <c r="BX1234" s="5">
        <v>2.7</v>
      </c>
      <c r="CA1234" s="5">
        <v>34.700000000000003</v>
      </c>
    </row>
    <row r="1235" spans="1:79">
      <c r="B1235" s="5" t="s">
        <v>869</v>
      </c>
      <c r="C1235">
        <v>64.2</v>
      </c>
      <c r="D1235">
        <v>22.4</v>
      </c>
      <c r="E1235">
        <v>4.53</v>
      </c>
      <c r="F1235" s="11">
        <v>1.69</v>
      </c>
      <c r="G1235" s="11">
        <v>3.6</v>
      </c>
      <c r="H1235" s="11"/>
      <c r="I1235" s="11">
        <v>42.5</v>
      </c>
      <c r="J1235" s="11">
        <v>233</v>
      </c>
      <c r="K1235" s="11">
        <v>157</v>
      </c>
      <c r="L1235" s="5"/>
      <c r="M1235" s="5">
        <v>15</v>
      </c>
      <c r="N1235" s="11">
        <v>0.4</v>
      </c>
      <c r="Y1235" s="11">
        <v>1016</v>
      </c>
      <c r="AE1235" s="11">
        <v>795</v>
      </c>
      <c r="AJ1235">
        <v>2.89</v>
      </c>
      <c r="AK1235">
        <v>66.2</v>
      </c>
      <c r="AL1235">
        <v>21.1</v>
      </c>
      <c r="AM1235">
        <v>2.1800000000000002</v>
      </c>
      <c r="AN1235">
        <v>4.58</v>
      </c>
      <c r="AO1235" s="11">
        <v>51</v>
      </c>
      <c r="AW1235" s="11"/>
      <c r="BX1235" s="5">
        <v>2.5</v>
      </c>
      <c r="CA1235" s="5">
        <v>35.1</v>
      </c>
    </row>
    <row r="1236" spans="1:79">
      <c r="B1236" s="5" t="s">
        <v>558</v>
      </c>
      <c r="C1236">
        <v>64.2</v>
      </c>
      <c r="D1236">
        <v>22.4</v>
      </c>
      <c r="E1236">
        <v>4.53</v>
      </c>
      <c r="F1236" s="11">
        <v>1.69</v>
      </c>
      <c r="G1236" s="11">
        <v>3.6</v>
      </c>
      <c r="H1236" s="11"/>
      <c r="I1236" s="11">
        <v>42.5</v>
      </c>
      <c r="J1236" s="6">
        <v>485</v>
      </c>
      <c r="K1236" s="6">
        <v>138</v>
      </c>
      <c r="L1236" s="6"/>
      <c r="M1236" s="5">
        <v>15</v>
      </c>
      <c r="N1236" s="11">
        <v>0.7</v>
      </c>
      <c r="Y1236" s="11">
        <v>998</v>
      </c>
      <c r="AE1236" s="102">
        <v>725</v>
      </c>
      <c r="AJ1236">
        <v>2.89</v>
      </c>
      <c r="AK1236">
        <v>66.2</v>
      </c>
      <c r="AL1236">
        <v>21.1</v>
      </c>
      <c r="AM1236">
        <v>2.1800000000000002</v>
      </c>
      <c r="AN1236">
        <v>4.58</v>
      </c>
      <c r="AO1236" s="11">
        <v>0</v>
      </c>
      <c r="AW1236" s="11"/>
      <c r="BX1236" s="5">
        <v>1.8</v>
      </c>
      <c r="CA1236" s="5">
        <v>69.2</v>
      </c>
    </row>
    <row r="1237" spans="1:79">
      <c r="B1237" s="5" t="s">
        <v>870</v>
      </c>
      <c r="C1237">
        <v>64.2</v>
      </c>
      <c r="D1237">
        <v>22.4</v>
      </c>
      <c r="E1237">
        <v>4.53</v>
      </c>
      <c r="F1237" s="11">
        <v>1.69</v>
      </c>
      <c r="G1237" s="11">
        <v>3.6</v>
      </c>
      <c r="H1237" s="11"/>
      <c r="I1237" s="11">
        <v>42.5</v>
      </c>
      <c r="J1237" s="6">
        <v>343</v>
      </c>
      <c r="K1237" s="6">
        <v>138</v>
      </c>
      <c r="L1237" s="6"/>
      <c r="M1237" s="5">
        <v>15</v>
      </c>
      <c r="N1237" s="11">
        <v>0.7</v>
      </c>
      <c r="Y1237" s="11">
        <v>998</v>
      </c>
      <c r="AE1237" s="102">
        <v>725</v>
      </c>
      <c r="AJ1237">
        <v>2.89</v>
      </c>
      <c r="AK1237">
        <v>66.2</v>
      </c>
      <c r="AL1237">
        <v>21.1</v>
      </c>
      <c r="AM1237">
        <v>2.1800000000000002</v>
      </c>
      <c r="AN1237">
        <v>4.58</v>
      </c>
      <c r="AO1237" s="11">
        <v>0</v>
      </c>
      <c r="AW1237" s="11"/>
      <c r="BX1237" s="5">
        <v>1.8</v>
      </c>
      <c r="CA1237" s="5">
        <v>71.7</v>
      </c>
    </row>
    <row r="1238" spans="1:79">
      <c r="B1238" s="5" t="s">
        <v>871</v>
      </c>
      <c r="C1238">
        <v>64.2</v>
      </c>
      <c r="D1238">
        <v>22.4</v>
      </c>
      <c r="E1238">
        <v>4.53</v>
      </c>
      <c r="F1238" s="11">
        <v>1.69</v>
      </c>
      <c r="G1238" s="11">
        <v>3.6</v>
      </c>
      <c r="H1238" s="11"/>
      <c r="I1238" s="11">
        <v>42.5</v>
      </c>
      <c r="J1238" s="6">
        <v>343</v>
      </c>
      <c r="K1238" s="6">
        <v>138</v>
      </c>
      <c r="L1238" s="6"/>
      <c r="M1238" s="5">
        <v>15</v>
      </c>
      <c r="N1238" s="11">
        <v>0.7</v>
      </c>
      <c r="Y1238" s="11">
        <v>998</v>
      </c>
      <c r="AE1238" s="102">
        <v>725</v>
      </c>
      <c r="AJ1238">
        <v>2.89</v>
      </c>
      <c r="AK1238">
        <v>66.2</v>
      </c>
      <c r="AL1238">
        <v>21.1</v>
      </c>
      <c r="AM1238">
        <v>2.1800000000000002</v>
      </c>
      <c r="AN1238">
        <v>4.58</v>
      </c>
      <c r="AO1238" s="11">
        <v>142</v>
      </c>
      <c r="AW1238" s="11"/>
      <c r="BX1238" s="5">
        <v>1.8</v>
      </c>
      <c r="CA1238" s="5">
        <v>63.8</v>
      </c>
    </row>
    <row r="1239" spans="1:79">
      <c r="B1239" s="5" t="s">
        <v>872</v>
      </c>
      <c r="C1239">
        <v>64.2</v>
      </c>
      <c r="D1239">
        <v>22.4</v>
      </c>
      <c r="E1239">
        <v>4.53</v>
      </c>
      <c r="F1239" s="11">
        <v>1.69</v>
      </c>
      <c r="G1239" s="11">
        <v>3.6</v>
      </c>
      <c r="H1239" s="11"/>
      <c r="I1239" s="11">
        <v>42.5</v>
      </c>
      <c r="J1239" s="6">
        <v>343</v>
      </c>
      <c r="K1239" s="6">
        <v>138</v>
      </c>
      <c r="L1239" s="6"/>
      <c r="M1239" s="5">
        <v>15</v>
      </c>
      <c r="N1239" s="11">
        <v>0.7</v>
      </c>
      <c r="Y1239" s="11">
        <v>998</v>
      </c>
      <c r="AE1239" s="102">
        <v>725</v>
      </c>
      <c r="AJ1239">
        <v>2.89</v>
      </c>
      <c r="AK1239">
        <v>66.2</v>
      </c>
      <c r="AL1239">
        <v>21.1</v>
      </c>
      <c r="AM1239">
        <v>2.1800000000000002</v>
      </c>
      <c r="AN1239">
        <v>4.58</v>
      </c>
      <c r="AO1239" s="11">
        <v>71</v>
      </c>
      <c r="AW1239" s="11"/>
      <c r="BX1239" s="5">
        <v>1.8</v>
      </c>
      <c r="CA1239" s="5">
        <v>67.3</v>
      </c>
    </row>
    <row r="1240" spans="1:79">
      <c r="AW1240" s="11"/>
    </row>
    <row r="1241" spans="1:79">
      <c r="A1241" s="49">
        <v>49</v>
      </c>
      <c r="B1241" s="5" t="s">
        <v>873</v>
      </c>
      <c r="C1241">
        <v>62.65</v>
      </c>
      <c r="D1241">
        <v>21.13</v>
      </c>
      <c r="E1241">
        <v>4.83</v>
      </c>
      <c r="F1241">
        <v>3.38</v>
      </c>
      <c r="G1241">
        <v>2.57</v>
      </c>
      <c r="I1241" s="11">
        <v>42.5</v>
      </c>
      <c r="J1241" s="11">
        <v>310</v>
      </c>
      <c r="K1241" s="11">
        <v>192</v>
      </c>
      <c r="L1241" s="11">
        <v>0.62</v>
      </c>
      <c r="U1241">
        <v>1169</v>
      </c>
      <c r="AE1241" s="11">
        <v>779</v>
      </c>
      <c r="AJ1241">
        <v>3.38</v>
      </c>
      <c r="AK1241">
        <v>51.51</v>
      </c>
      <c r="AL1241">
        <v>35.340000000000003</v>
      </c>
      <c r="AM1241">
        <v>0.68</v>
      </c>
      <c r="AN1241">
        <v>3.79</v>
      </c>
      <c r="AO1241" s="11">
        <v>0</v>
      </c>
      <c r="AW1241" s="11"/>
      <c r="BK1241">
        <v>1.35</v>
      </c>
      <c r="BL1241">
        <v>92.14</v>
      </c>
      <c r="BM1241">
        <v>0.84</v>
      </c>
      <c r="BN1241">
        <v>1.4</v>
      </c>
      <c r="BO1241">
        <v>1.45</v>
      </c>
      <c r="BQ1241">
        <v>0</v>
      </c>
      <c r="BX1241" s="5">
        <v>16</v>
      </c>
      <c r="BY1241" s="5"/>
      <c r="BZ1241" s="5">
        <v>3900</v>
      </c>
      <c r="CA1241" s="5">
        <v>25</v>
      </c>
    </row>
    <row r="1242" spans="1:79">
      <c r="B1242" s="5" t="s">
        <v>874</v>
      </c>
      <c r="C1242">
        <v>62.65</v>
      </c>
      <c r="D1242">
        <v>21.13</v>
      </c>
      <c r="E1242">
        <v>4.83</v>
      </c>
      <c r="F1242">
        <v>3.38</v>
      </c>
      <c r="G1242">
        <v>2.57</v>
      </c>
      <c r="I1242" s="11">
        <v>42.5</v>
      </c>
      <c r="J1242" s="11">
        <v>342</v>
      </c>
      <c r="K1242" s="11">
        <v>165</v>
      </c>
      <c r="L1242" s="11">
        <v>0.48</v>
      </c>
      <c r="U1242">
        <v>1116</v>
      </c>
      <c r="AE1242" s="11">
        <v>776</v>
      </c>
      <c r="AJ1242">
        <v>3.38</v>
      </c>
      <c r="AK1242">
        <v>51.51</v>
      </c>
      <c r="AL1242">
        <v>35.340000000000003</v>
      </c>
      <c r="AM1242">
        <v>0.68</v>
      </c>
      <c r="AN1242">
        <v>3.79</v>
      </c>
      <c r="AO1242" s="11">
        <v>0</v>
      </c>
      <c r="AW1242" s="11"/>
      <c r="BK1242">
        <v>1.35</v>
      </c>
      <c r="BL1242">
        <v>92.14</v>
      </c>
      <c r="BM1242">
        <v>0.84</v>
      </c>
      <c r="BN1242">
        <v>1.4</v>
      </c>
      <c r="BO1242">
        <v>1.45</v>
      </c>
      <c r="BQ1242">
        <v>0</v>
      </c>
      <c r="BX1242" s="5">
        <v>15</v>
      </c>
      <c r="BY1242" s="5"/>
      <c r="BZ1242" s="5">
        <v>3100</v>
      </c>
      <c r="CA1242" s="5">
        <v>19</v>
      </c>
    </row>
    <row r="1243" spans="1:79">
      <c r="B1243" s="5" t="s">
        <v>875</v>
      </c>
      <c r="C1243">
        <v>62.65</v>
      </c>
      <c r="D1243">
        <v>21.13</v>
      </c>
      <c r="E1243">
        <v>4.83</v>
      </c>
      <c r="F1243">
        <v>3.38</v>
      </c>
      <c r="G1243">
        <v>2.57</v>
      </c>
      <c r="I1243" s="11">
        <v>42.5</v>
      </c>
      <c r="J1243" s="11">
        <v>469</v>
      </c>
      <c r="K1243" s="11">
        <v>147</v>
      </c>
      <c r="L1243" s="11">
        <v>0.31</v>
      </c>
      <c r="U1243">
        <v>1101</v>
      </c>
      <c r="AE1243" s="11">
        <v>734</v>
      </c>
      <c r="AJ1243">
        <v>3.38</v>
      </c>
      <c r="AK1243">
        <v>51.51</v>
      </c>
      <c r="AL1243">
        <v>35.340000000000003</v>
      </c>
      <c r="AM1243">
        <v>0.68</v>
      </c>
      <c r="AN1243">
        <v>3.79</v>
      </c>
      <c r="AO1243" s="11">
        <v>0</v>
      </c>
      <c r="AW1243" s="11"/>
      <c r="BK1243">
        <v>1.35</v>
      </c>
      <c r="BL1243">
        <v>92.14</v>
      </c>
      <c r="BM1243">
        <v>0.84</v>
      </c>
      <c r="BN1243">
        <v>1.4</v>
      </c>
      <c r="BO1243">
        <v>1.45</v>
      </c>
      <c r="BQ1243">
        <v>0</v>
      </c>
      <c r="BX1243" s="5">
        <v>3</v>
      </c>
      <c r="BY1243" s="5"/>
      <c r="BZ1243" s="5">
        <v>1200</v>
      </c>
      <c r="CA1243" s="5">
        <v>22</v>
      </c>
    </row>
    <row r="1244" spans="1:79">
      <c r="B1244" s="5" t="s">
        <v>876</v>
      </c>
      <c r="C1244">
        <v>62.65</v>
      </c>
      <c r="D1244">
        <v>21.13</v>
      </c>
      <c r="E1244">
        <v>4.83</v>
      </c>
      <c r="F1244">
        <v>3.38</v>
      </c>
      <c r="G1244">
        <v>2.57</v>
      </c>
      <c r="I1244" s="11">
        <v>42.5</v>
      </c>
      <c r="J1244" s="11">
        <v>600</v>
      </c>
      <c r="K1244" s="11">
        <v>130</v>
      </c>
      <c r="L1244" s="11">
        <v>0.22</v>
      </c>
      <c r="U1244">
        <v>1100</v>
      </c>
      <c r="AE1244" s="11">
        <v>630</v>
      </c>
      <c r="AJ1244">
        <v>3.38</v>
      </c>
      <c r="AK1244">
        <v>51.51</v>
      </c>
      <c r="AL1244">
        <v>35.340000000000003</v>
      </c>
      <c r="AM1244">
        <v>0.68</v>
      </c>
      <c r="AN1244">
        <v>3.79</v>
      </c>
      <c r="AO1244" s="11">
        <v>0</v>
      </c>
      <c r="AW1244" s="11"/>
      <c r="BK1244">
        <v>1.35</v>
      </c>
      <c r="BL1244">
        <v>92.14</v>
      </c>
      <c r="BM1244">
        <v>0.84</v>
      </c>
      <c r="BN1244">
        <v>1.4</v>
      </c>
      <c r="BO1244">
        <v>1.45</v>
      </c>
      <c r="BQ1244">
        <v>0</v>
      </c>
      <c r="BX1244" s="5"/>
      <c r="BY1244" s="5"/>
      <c r="BZ1244" s="5">
        <v>3600</v>
      </c>
      <c r="CA1244" s="5">
        <v>39</v>
      </c>
    </row>
    <row r="1245" spans="1:79">
      <c r="B1245" s="5" t="s">
        <v>877</v>
      </c>
      <c r="C1245">
        <v>62.65</v>
      </c>
      <c r="D1245">
        <v>21.13</v>
      </c>
      <c r="E1245">
        <v>4.83</v>
      </c>
      <c r="F1245">
        <v>3.38</v>
      </c>
      <c r="G1245">
        <v>2.57</v>
      </c>
      <c r="I1245" s="11">
        <v>42.5</v>
      </c>
      <c r="J1245" s="11">
        <v>217</v>
      </c>
      <c r="K1245" s="11">
        <v>192</v>
      </c>
      <c r="L1245" s="11">
        <v>0.62</v>
      </c>
      <c r="U1245">
        <v>1169</v>
      </c>
      <c r="AE1245" s="11">
        <v>779</v>
      </c>
      <c r="AJ1245">
        <v>3.38</v>
      </c>
      <c r="AK1245">
        <v>51.51</v>
      </c>
      <c r="AL1245">
        <v>35.340000000000003</v>
      </c>
      <c r="AM1245">
        <v>0.68</v>
      </c>
      <c r="AN1245">
        <v>3.79</v>
      </c>
      <c r="AO1245" s="11">
        <v>93</v>
      </c>
      <c r="BK1245">
        <v>1.35</v>
      </c>
      <c r="BL1245">
        <v>92.14</v>
      </c>
      <c r="BM1245">
        <v>0.84</v>
      </c>
      <c r="BN1245">
        <v>1.4</v>
      </c>
      <c r="BO1245">
        <v>1.45</v>
      </c>
      <c r="BQ1245">
        <v>0</v>
      </c>
      <c r="BX1245" s="5">
        <v>13</v>
      </c>
      <c r="BY1245" s="5"/>
      <c r="BZ1245" s="5">
        <v>2800</v>
      </c>
      <c r="CA1245" s="5">
        <v>29</v>
      </c>
    </row>
    <row r="1246" spans="1:79">
      <c r="B1246" s="5" t="s">
        <v>878</v>
      </c>
      <c r="C1246">
        <v>62.65</v>
      </c>
      <c r="D1246">
        <v>21.13</v>
      </c>
      <c r="E1246">
        <v>4.83</v>
      </c>
      <c r="F1246">
        <v>3.38</v>
      </c>
      <c r="G1246">
        <v>2.57</v>
      </c>
      <c r="I1246" s="11">
        <v>42.5</v>
      </c>
      <c r="J1246" s="11">
        <v>239</v>
      </c>
      <c r="K1246" s="11">
        <v>165</v>
      </c>
      <c r="L1246" s="11">
        <v>0.48</v>
      </c>
      <c r="U1246">
        <v>1116</v>
      </c>
      <c r="AE1246" s="11">
        <v>776</v>
      </c>
      <c r="AJ1246">
        <v>3.38</v>
      </c>
      <c r="AK1246">
        <v>51.51</v>
      </c>
      <c r="AL1246">
        <v>35.340000000000003</v>
      </c>
      <c r="AM1246">
        <v>0.68</v>
      </c>
      <c r="AN1246">
        <v>3.79</v>
      </c>
      <c r="AO1246" s="11">
        <v>103</v>
      </c>
      <c r="BK1246">
        <v>1.35</v>
      </c>
      <c r="BL1246">
        <v>92.14</v>
      </c>
      <c r="BM1246">
        <v>0.84</v>
      </c>
      <c r="BN1246">
        <v>1.4</v>
      </c>
      <c r="BO1246">
        <v>1.45</v>
      </c>
      <c r="BQ1246">
        <v>0</v>
      </c>
      <c r="BX1246" s="5">
        <v>2</v>
      </c>
      <c r="BY1246" s="5"/>
      <c r="BZ1246" s="5">
        <v>1000</v>
      </c>
      <c r="CA1246" s="5">
        <v>35</v>
      </c>
    </row>
    <row r="1247" spans="1:79">
      <c r="B1247" s="5" t="s">
        <v>879</v>
      </c>
      <c r="C1247">
        <v>62.65</v>
      </c>
      <c r="D1247">
        <v>21.13</v>
      </c>
      <c r="E1247">
        <v>4.83</v>
      </c>
      <c r="F1247">
        <v>3.38</v>
      </c>
      <c r="G1247">
        <v>2.57</v>
      </c>
      <c r="I1247" s="11">
        <v>42.5</v>
      </c>
      <c r="J1247" s="11">
        <v>328</v>
      </c>
      <c r="K1247" s="11">
        <v>147</v>
      </c>
      <c r="L1247" s="11">
        <v>0.31</v>
      </c>
      <c r="U1247">
        <v>1101</v>
      </c>
      <c r="AE1247" s="11">
        <v>734</v>
      </c>
      <c r="AJ1247">
        <v>3.38</v>
      </c>
      <c r="AK1247">
        <v>51.51</v>
      </c>
      <c r="AL1247">
        <v>35.340000000000003</v>
      </c>
      <c r="AM1247">
        <v>0.68</v>
      </c>
      <c r="AN1247">
        <v>3.79</v>
      </c>
      <c r="AO1247" s="11">
        <v>141</v>
      </c>
      <c r="BK1247">
        <v>1.35</v>
      </c>
      <c r="BL1247">
        <v>92.14</v>
      </c>
      <c r="BM1247">
        <v>0.84</v>
      </c>
      <c r="BN1247">
        <v>1.4</v>
      </c>
      <c r="BO1247">
        <v>1.45</v>
      </c>
      <c r="BQ1247">
        <v>0</v>
      </c>
      <c r="BX1247" s="5">
        <v>4</v>
      </c>
      <c r="BY1247" s="5"/>
      <c r="BZ1247" s="5">
        <v>2700</v>
      </c>
      <c r="CA1247" s="5">
        <v>68</v>
      </c>
    </row>
    <row r="1248" spans="1:79">
      <c r="B1248" s="5" t="s">
        <v>880</v>
      </c>
      <c r="C1248">
        <v>62.65</v>
      </c>
      <c r="D1248">
        <v>21.13</v>
      </c>
      <c r="E1248">
        <v>4.83</v>
      </c>
      <c r="F1248">
        <v>3.38</v>
      </c>
      <c r="G1248">
        <v>2.57</v>
      </c>
      <c r="I1248" s="11">
        <v>42.5</v>
      </c>
      <c r="J1248" s="11">
        <v>420</v>
      </c>
      <c r="K1248" s="11">
        <v>130</v>
      </c>
      <c r="L1248" s="11">
        <v>0.22</v>
      </c>
      <c r="U1248">
        <v>1100</v>
      </c>
      <c r="AE1248" s="11">
        <v>630</v>
      </c>
      <c r="AJ1248">
        <v>3.38</v>
      </c>
      <c r="AK1248">
        <v>51.51</v>
      </c>
      <c r="AL1248">
        <v>35.340000000000003</v>
      </c>
      <c r="AM1248">
        <v>0.68</v>
      </c>
      <c r="AN1248">
        <v>3.79</v>
      </c>
      <c r="AO1248" s="11">
        <v>180</v>
      </c>
      <c r="BK1248">
        <v>1.35</v>
      </c>
      <c r="BL1248">
        <v>92.14</v>
      </c>
      <c r="BM1248">
        <v>0.84</v>
      </c>
      <c r="BN1248">
        <v>1.4</v>
      </c>
      <c r="BO1248">
        <v>1.45</v>
      </c>
      <c r="BQ1248">
        <v>0</v>
      </c>
      <c r="BX1248" s="5">
        <v>3</v>
      </c>
      <c r="BY1248" s="5"/>
      <c r="BZ1248" s="5">
        <v>2500</v>
      </c>
      <c r="CA1248" s="5">
        <v>64</v>
      </c>
    </row>
    <row r="1249" spans="1:79">
      <c r="B1249" s="5" t="s">
        <v>881</v>
      </c>
      <c r="C1249">
        <v>62.65</v>
      </c>
      <c r="D1249">
        <v>21.13</v>
      </c>
      <c r="E1249">
        <v>4.83</v>
      </c>
      <c r="F1249">
        <v>3.38</v>
      </c>
      <c r="G1249">
        <v>2.57</v>
      </c>
      <c r="I1249" s="11">
        <v>42.5</v>
      </c>
      <c r="J1249" s="11">
        <v>186</v>
      </c>
      <c r="K1249" s="11">
        <v>192</v>
      </c>
      <c r="L1249" s="11">
        <v>0.62</v>
      </c>
      <c r="U1249">
        <v>1169</v>
      </c>
      <c r="AE1249" s="11">
        <v>779</v>
      </c>
      <c r="AJ1249">
        <v>3.38</v>
      </c>
      <c r="AK1249">
        <v>51.51</v>
      </c>
      <c r="AL1249">
        <v>35.340000000000003</v>
      </c>
      <c r="AM1249">
        <v>0.68</v>
      </c>
      <c r="AN1249">
        <v>3.79</v>
      </c>
      <c r="AO1249" s="11">
        <v>93</v>
      </c>
      <c r="BK1249">
        <v>1.35</v>
      </c>
      <c r="BL1249">
        <v>92.14</v>
      </c>
      <c r="BM1249">
        <v>0.84</v>
      </c>
      <c r="BN1249">
        <v>1.4</v>
      </c>
      <c r="BO1249">
        <v>1.45</v>
      </c>
      <c r="BQ1249">
        <v>31</v>
      </c>
      <c r="BX1249" s="5">
        <v>1</v>
      </c>
      <c r="BY1249" s="5"/>
      <c r="BZ1249" s="5">
        <v>500</v>
      </c>
      <c r="CA1249" s="5">
        <v>67</v>
      </c>
    </row>
    <row r="1250" spans="1:79">
      <c r="B1250" s="5" t="s">
        <v>882</v>
      </c>
      <c r="C1250">
        <v>62.65</v>
      </c>
      <c r="D1250">
        <v>21.13</v>
      </c>
      <c r="E1250">
        <v>4.83</v>
      </c>
      <c r="F1250">
        <v>3.38</v>
      </c>
      <c r="G1250">
        <v>2.57</v>
      </c>
      <c r="I1250" s="11">
        <v>42.5</v>
      </c>
      <c r="J1250" s="11">
        <v>205</v>
      </c>
      <c r="K1250" s="11">
        <v>165</v>
      </c>
      <c r="L1250" s="11">
        <v>0.48</v>
      </c>
      <c r="U1250">
        <v>1116</v>
      </c>
      <c r="AE1250" s="11">
        <v>776</v>
      </c>
      <c r="AJ1250">
        <v>3.38</v>
      </c>
      <c r="AK1250">
        <v>51.51</v>
      </c>
      <c r="AL1250">
        <v>35.340000000000003</v>
      </c>
      <c r="AM1250">
        <v>0.68</v>
      </c>
      <c r="AN1250">
        <v>3.79</v>
      </c>
      <c r="AO1250" s="11">
        <v>103</v>
      </c>
      <c r="BK1250">
        <v>1.35</v>
      </c>
      <c r="BL1250">
        <v>92.14</v>
      </c>
      <c r="BM1250">
        <v>0.84</v>
      </c>
      <c r="BN1250">
        <v>1.4</v>
      </c>
      <c r="BO1250">
        <v>1.45</v>
      </c>
      <c r="BQ1250">
        <v>34</v>
      </c>
      <c r="BX1250" s="5">
        <v>2</v>
      </c>
      <c r="BY1250" s="5"/>
      <c r="BZ1250" s="5">
        <v>1000</v>
      </c>
      <c r="CA1250" s="5">
        <v>77</v>
      </c>
    </row>
    <row r="1251" spans="1:79">
      <c r="B1251" s="5" t="s">
        <v>883</v>
      </c>
      <c r="C1251">
        <v>62.65</v>
      </c>
      <c r="D1251">
        <v>21.13</v>
      </c>
      <c r="E1251">
        <v>4.83</v>
      </c>
      <c r="F1251">
        <v>3.38</v>
      </c>
      <c r="G1251">
        <v>2.57</v>
      </c>
      <c r="I1251" s="11">
        <v>42.5</v>
      </c>
      <c r="J1251" s="11">
        <v>281</v>
      </c>
      <c r="K1251" s="11">
        <v>147</v>
      </c>
      <c r="L1251" s="11">
        <v>0.31</v>
      </c>
      <c r="U1251">
        <v>1101</v>
      </c>
      <c r="AE1251" s="11">
        <v>734</v>
      </c>
      <c r="AJ1251">
        <v>3.38</v>
      </c>
      <c r="AK1251">
        <v>51.51</v>
      </c>
      <c r="AL1251">
        <v>35.340000000000003</v>
      </c>
      <c r="AM1251">
        <v>0.68</v>
      </c>
      <c r="AN1251">
        <v>3.79</v>
      </c>
      <c r="AO1251" s="11">
        <v>141</v>
      </c>
      <c r="BK1251">
        <v>1.35</v>
      </c>
      <c r="BL1251">
        <v>92.14</v>
      </c>
      <c r="BM1251">
        <v>0.84</v>
      </c>
      <c r="BN1251">
        <v>1.4</v>
      </c>
      <c r="BO1251">
        <v>1.45</v>
      </c>
      <c r="BQ1251">
        <v>47</v>
      </c>
      <c r="BX1251" s="5">
        <v>1</v>
      </c>
      <c r="BY1251" s="5"/>
      <c r="BZ1251" s="5">
        <v>900</v>
      </c>
      <c r="CA1251" s="5">
        <v>74</v>
      </c>
    </row>
    <row r="1252" spans="1:79">
      <c r="B1252" s="5" t="s">
        <v>884</v>
      </c>
      <c r="C1252">
        <v>62.65</v>
      </c>
      <c r="D1252">
        <v>21.13</v>
      </c>
      <c r="E1252">
        <v>4.83</v>
      </c>
      <c r="F1252">
        <v>3.38</v>
      </c>
      <c r="G1252">
        <v>2.57</v>
      </c>
      <c r="I1252" s="11">
        <v>42.5</v>
      </c>
      <c r="J1252" s="11">
        <v>360</v>
      </c>
      <c r="K1252" s="11">
        <v>130</v>
      </c>
      <c r="L1252" s="11">
        <v>0.22</v>
      </c>
      <c r="U1252">
        <v>1100</v>
      </c>
      <c r="AE1252" s="11">
        <v>630</v>
      </c>
      <c r="AJ1252">
        <v>3.38</v>
      </c>
      <c r="AK1252">
        <v>51.51</v>
      </c>
      <c r="AL1252">
        <v>35.340000000000003</v>
      </c>
      <c r="AM1252">
        <v>0.68</v>
      </c>
      <c r="AN1252">
        <v>3.79</v>
      </c>
      <c r="AO1252" s="11">
        <v>180</v>
      </c>
      <c r="BK1252">
        <v>1.35</v>
      </c>
      <c r="BL1252">
        <v>92.14</v>
      </c>
      <c r="BM1252">
        <v>0.84</v>
      </c>
      <c r="BN1252">
        <v>1.4</v>
      </c>
      <c r="BO1252">
        <v>1.45</v>
      </c>
      <c r="BQ1252">
        <v>60</v>
      </c>
      <c r="BX1252" s="5">
        <v>0.5</v>
      </c>
      <c r="BY1252" s="5"/>
      <c r="BZ1252" s="5">
        <v>1400</v>
      </c>
      <c r="CA1252" s="5">
        <v>75</v>
      </c>
    </row>
    <row r="1254" spans="1:79">
      <c r="A1254" s="49">
        <v>55</v>
      </c>
      <c r="B1254" s="5" t="s">
        <v>704</v>
      </c>
      <c r="C1254">
        <v>57.46</v>
      </c>
      <c r="D1254">
        <v>22.92</v>
      </c>
      <c r="E1254">
        <v>7.35</v>
      </c>
      <c r="F1254" s="11">
        <v>4.07</v>
      </c>
      <c r="G1254" s="11">
        <v>3.1</v>
      </c>
      <c r="H1254" s="11"/>
      <c r="I1254" s="11">
        <v>42.5</v>
      </c>
      <c r="J1254" s="11">
        <v>380</v>
      </c>
      <c r="K1254" s="11">
        <v>152</v>
      </c>
      <c r="L1254" s="11">
        <v>0.4</v>
      </c>
      <c r="N1254" s="11">
        <v>1</v>
      </c>
      <c r="V1254" s="5">
        <v>1269</v>
      </c>
      <c r="AD1254" s="11">
        <v>2.9</v>
      </c>
      <c r="AE1254" s="11">
        <v>579</v>
      </c>
      <c r="AJ1254">
        <v>3.84</v>
      </c>
      <c r="AK1254">
        <v>49.44</v>
      </c>
      <c r="AL1254">
        <v>29.62</v>
      </c>
      <c r="AM1254">
        <v>0.71</v>
      </c>
      <c r="AN1254">
        <v>6.82</v>
      </c>
      <c r="AP1254">
        <v>0</v>
      </c>
      <c r="AR1254">
        <v>30.97</v>
      </c>
      <c r="AS1254">
        <v>34.99</v>
      </c>
      <c r="AT1254">
        <v>15.21</v>
      </c>
      <c r="AU1254">
        <v>6.94</v>
      </c>
      <c r="AV1254">
        <v>4.99</v>
      </c>
      <c r="AW1254" s="11">
        <v>0</v>
      </c>
      <c r="CA1254" s="104">
        <v>59.1</v>
      </c>
    </row>
    <row r="1255" spans="1:79">
      <c r="B1255" s="5" t="s">
        <v>705</v>
      </c>
      <c r="C1255">
        <v>57.46</v>
      </c>
      <c r="D1255">
        <v>22.92</v>
      </c>
      <c r="E1255">
        <v>7.35</v>
      </c>
      <c r="F1255" s="11">
        <v>4.07</v>
      </c>
      <c r="G1255" s="11">
        <v>3.1</v>
      </c>
      <c r="H1255" s="11"/>
      <c r="I1255" s="11">
        <v>42.5</v>
      </c>
      <c r="J1255" s="11">
        <v>320</v>
      </c>
      <c r="K1255" s="11">
        <v>160</v>
      </c>
      <c r="L1255" s="11">
        <v>0.5</v>
      </c>
      <c r="N1255" s="11">
        <v>1</v>
      </c>
      <c r="V1255" s="5">
        <v>1267</v>
      </c>
      <c r="AD1255" s="11">
        <v>2.9</v>
      </c>
      <c r="AE1255" s="11">
        <v>653</v>
      </c>
      <c r="AJ1255">
        <v>3.84</v>
      </c>
      <c r="AK1255">
        <v>49.44</v>
      </c>
      <c r="AL1255">
        <v>29.62</v>
      </c>
      <c r="AM1255">
        <v>0.71</v>
      </c>
      <c r="AN1255">
        <v>6.82</v>
      </c>
      <c r="AP1255">
        <v>0</v>
      </c>
      <c r="AR1255">
        <v>30.97</v>
      </c>
      <c r="AS1255">
        <v>34.99</v>
      </c>
      <c r="AT1255">
        <v>15.21</v>
      </c>
      <c r="AU1255">
        <v>6.94</v>
      </c>
      <c r="AV1255">
        <v>4.99</v>
      </c>
      <c r="AW1255" s="11">
        <v>0</v>
      </c>
      <c r="CA1255" s="104">
        <v>51.2</v>
      </c>
    </row>
    <row r="1256" spans="1:79">
      <c r="B1256" s="5" t="s">
        <v>168</v>
      </c>
      <c r="C1256">
        <v>57.46</v>
      </c>
      <c r="D1256">
        <v>22.92</v>
      </c>
      <c r="E1256">
        <v>7.35</v>
      </c>
      <c r="F1256" s="11">
        <v>4.07</v>
      </c>
      <c r="G1256" s="11">
        <v>3.1</v>
      </c>
      <c r="H1256" s="11"/>
      <c r="I1256" s="11">
        <v>42.5</v>
      </c>
      <c r="J1256" s="11">
        <v>304</v>
      </c>
      <c r="K1256" s="11">
        <v>38</v>
      </c>
      <c r="L1256" s="11">
        <v>0.4</v>
      </c>
      <c r="N1256" s="11">
        <v>1</v>
      </c>
      <c r="V1256" s="5">
        <v>1269</v>
      </c>
      <c r="AD1256" s="11">
        <v>2.9</v>
      </c>
      <c r="AE1256" s="11">
        <v>579</v>
      </c>
      <c r="AJ1256">
        <v>3.84</v>
      </c>
      <c r="AK1256">
        <v>49.44</v>
      </c>
      <c r="AL1256">
        <v>29.62</v>
      </c>
      <c r="AM1256">
        <v>0.71</v>
      </c>
      <c r="AN1256">
        <v>6.82</v>
      </c>
      <c r="AP1256">
        <v>38</v>
      </c>
      <c r="AR1256">
        <v>30.97</v>
      </c>
      <c r="AS1256">
        <v>34.99</v>
      </c>
      <c r="AT1256">
        <v>15.21</v>
      </c>
      <c r="AU1256">
        <v>6.94</v>
      </c>
      <c r="AV1256">
        <v>4.99</v>
      </c>
      <c r="AW1256" s="11">
        <v>38</v>
      </c>
      <c r="CA1256" s="104">
        <v>65.900000000000006</v>
      </c>
    </row>
    <row r="1258" spans="1:79" ht="16.8">
      <c r="A1258" s="49">
        <v>57</v>
      </c>
      <c r="B1258" s="5" t="s">
        <v>885</v>
      </c>
      <c r="C1258" s="6">
        <v>63.22</v>
      </c>
      <c r="D1258" s="6">
        <v>18.96</v>
      </c>
      <c r="E1258" s="6">
        <v>6.05</v>
      </c>
      <c r="F1258" s="6">
        <v>1.21</v>
      </c>
      <c r="G1258" s="6">
        <v>3.42</v>
      </c>
      <c r="H1258" s="6"/>
      <c r="I1258" s="11">
        <v>42.5</v>
      </c>
      <c r="J1258" s="6">
        <v>409</v>
      </c>
      <c r="K1258" s="6">
        <v>192</v>
      </c>
      <c r="L1258" s="6">
        <v>0.47</v>
      </c>
      <c r="U1258" s="11">
        <v>720</v>
      </c>
      <c r="AD1258" s="11">
        <v>2.61</v>
      </c>
      <c r="AE1258" s="6">
        <v>1079</v>
      </c>
      <c r="BT1258" s="101">
        <v>0.76219999999999999</v>
      </c>
      <c r="BU1258" s="93">
        <v>0.16</v>
      </c>
      <c r="BV1258" s="101">
        <v>7.7799999999999994E-2</v>
      </c>
      <c r="BX1258" s="104">
        <v>2.0139999999999998</v>
      </c>
      <c r="CA1258">
        <v>45.5</v>
      </c>
    </row>
    <row r="1259" spans="1:79">
      <c r="B1259" s="5" t="s">
        <v>886</v>
      </c>
      <c r="C1259" s="6">
        <v>63.22</v>
      </c>
      <c r="D1259" s="6">
        <v>18.96</v>
      </c>
      <c r="E1259" s="6">
        <v>6.05</v>
      </c>
      <c r="F1259" s="6">
        <v>1.21</v>
      </c>
      <c r="G1259" s="6">
        <v>3.42</v>
      </c>
      <c r="H1259" s="6"/>
      <c r="I1259" s="11">
        <v>42.5</v>
      </c>
      <c r="J1259" s="6">
        <v>409</v>
      </c>
      <c r="K1259" s="6">
        <v>192</v>
      </c>
      <c r="L1259" s="6">
        <v>0.47</v>
      </c>
      <c r="U1259" s="11">
        <v>720</v>
      </c>
      <c r="AD1259" s="11">
        <v>2.61</v>
      </c>
      <c r="AE1259" s="6">
        <v>1079</v>
      </c>
      <c r="BT1259" s="101">
        <v>0.43780000000000002</v>
      </c>
      <c r="BU1259" s="101">
        <v>0.33329999999999999</v>
      </c>
      <c r="BV1259" s="101">
        <v>0.22889999999999999</v>
      </c>
      <c r="BX1259" s="5">
        <v>2.0139999999999998</v>
      </c>
      <c r="CA1259">
        <v>45.5</v>
      </c>
    </row>
    <row r="1260" spans="1:79">
      <c r="B1260" s="5" t="s">
        <v>887</v>
      </c>
      <c r="C1260" s="6">
        <v>63.22</v>
      </c>
      <c r="D1260" s="6">
        <v>18.96</v>
      </c>
      <c r="E1260" s="6">
        <v>6.05</v>
      </c>
      <c r="F1260" s="6">
        <v>1.21</v>
      </c>
      <c r="G1260" s="6">
        <v>3.42</v>
      </c>
      <c r="H1260" s="6"/>
      <c r="I1260" s="11">
        <v>42.5</v>
      </c>
      <c r="J1260" s="6">
        <v>454</v>
      </c>
      <c r="K1260" s="6">
        <v>173</v>
      </c>
      <c r="L1260" s="6">
        <v>0.38</v>
      </c>
      <c r="U1260" s="11">
        <v>729</v>
      </c>
      <c r="AD1260" s="11">
        <v>2.61</v>
      </c>
      <c r="AE1260" s="6">
        <v>10940</v>
      </c>
      <c r="BT1260" s="101">
        <v>0.73409999999999997</v>
      </c>
      <c r="BU1260" s="101">
        <v>0.15559999999999999</v>
      </c>
      <c r="BV1260" s="101">
        <v>0.1103</v>
      </c>
      <c r="BX1260" s="5">
        <v>2.0139999999999998</v>
      </c>
      <c r="CA1260" s="105">
        <v>58.2</v>
      </c>
    </row>
    <row r="1261" spans="1:79">
      <c r="B1261" s="5" t="s">
        <v>888</v>
      </c>
      <c r="C1261" s="6">
        <v>63.22</v>
      </c>
      <c r="D1261" s="6">
        <v>18.96</v>
      </c>
      <c r="E1261" s="6">
        <v>6.05</v>
      </c>
      <c r="F1261" s="6">
        <v>1.21</v>
      </c>
      <c r="G1261" s="6">
        <v>3.42</v>
      </c>
      <c r="H1261" s="6"/>
      <c r="I1261" s="11">
        <v>42.5</v>
      </c>
      <c r="J1261" s="6">
        <v>454</v>
      </c>
      <c r="K1261" s="6">
        <v>173</v>
      </c>
      <c r="L1261" s="6">
        <v>0.38</v>
      </c>
      <c r="U1261" s="11">
        <v>729</v>
      </c>
      <c r="AD1261" s="11">
        <v>2.61</v>
      </c>
      <c r="AE1261" s="6">
        <v>10940</v>
      </c>
      <c r="BT1261" s="101">
        <v>0.16170000000000001</v>
      </c>
      <c r="BU1261" s="101">
        <v>0.46150000000000002</v>
      </c>
      <c r="BV1261" s="101">
        <v>0.37680000000000002</v>
      </c>
      <c r="BX1261" s="5">
        <v>2.0139999999999998</v>
      </c>
      <c r="CA1261" s="105">
        <v>58.2</v>
      </c>
    </row>
    <row r="1263" spans="1:79" ht="23.4">
      <c r="A1263" s="49">
        <v>62</v>
      </c>
      <c r="B1263" t="s">
        <v>525</v>
      </c>
      <c r="I1263" s="11">
        <v>42.5</v>
      </c>
      <c r="J1263" s="11">
        <v>277</v>
      </c>
      <c r="K1263" s="11">
        <v>174</v>
      </c>
      <c r="L1263" s="11">
        <v>0.42</v>
      </c>
      <c r="N1263">
        <v>0.85</v>
      </c>
      <c r="P1263" s="101"/>
      <c r="Q1263" s="101">
        <v>2.0000000000000001E-4</v>
      </c>
      <c r="U1263" s="5">
        <v>993</v>
      </c>
      <c r="AD1263" s="11">
        <v>2.7</v>
      </c>
      <c r="AE1263" s="11">
        <v>690</v>
      </c>
      <c r="AM1263" s="16"/>
      <c r="AN1263" s="16"/>
      <c r="AO1263" s="11">
        <v>124</v>
      </c>
      <c r="BL1263" s="11">
        <v>92</v>
      </c>
      <c r="BP1263" s="5">
        <v>16.8</v>
      </c>
      <c r="BQ1263">
        <v>13</v>
      </c>
      <c r="BX1263" s="5"/>
      <c r="BZ1263">
        <v>700</v>
      </c>
      <c r="CA1263">
        <v>38.200000000000003</v>
      </c>
    </row>
    <row r="1264" spans="1:79">
      <c r="U1264" s="27"/>
      <c r="AD1264" s="30"/>
      <c r="AE1264" s="30"/>
      <c r="AJ1264" s="27"/>
      <c r="AK1264" s="27"/>
      <c r="AL1264" s="27"/>
      <c r="AM1264" s="27"/>
      <c r="AN1264" s="27"/>
      <c r="AO1264" s="30"/>
      <c r="AP1264" s="27"/>
      <c r="BK1264" s="27"/>
      <c r="BL1264" s="27"/>
      <c r="BM1264" s="27"/>
      <c r="BN1264" s="27"/>
      <c r="BO1264" s="27"/>
      <c r="BP1264" s="27"/>
      <c r="BQ1264" s="27"/>
      <c r="BX1264" s="30"/>
      <c r="BY1264" s="27"/>
      <c r="BZ1264" s="27"/>
      <c r="CA1264" s="27"/>
    </row>
    <row r="1265" spans="1:79" ht="23.4">
      <c r="A1265" s="49">
        <v>66</v>
      </c>
      <c r="C1265">
        <v>64.84</v>
      </c>
      <c r="D1265">
        <v>21.58</v>
      </c>
      <c r="E1265">
        <v>4.93</v>
      </c>
      <c r="F1265">
        <v>3.48</v>
      </c>
      <c r="G1265">
        <v>3.48</v>
      </c>
      <c r="I1265" s="11">
        <v>42.5</v>
      </c>
      <c r="J1265" s="11">
        <v>280</v>
      </c>
      <c r="K1265" s="5">
        <v>162.5</v>
      </c>
      <c r="U1265" s="5">
        <v>1209</v>
      </c>
      <c r="AD1265" s="11">
        <v>2.7</v>
      </c>
      <c r="AE1265" s="11">
        <v>740</v>
      </c>
      <c r="AM1265" s="16"/>
      <c r="AN1265" s="16"/>
      <c r="AO1265" s="11">
        <v>70</v>
      </c>
      <c r="BP1265" s="5"/>
      <c r="BX1265" s="5">
        <v>3.7</v>
      </c>
      <c r="CA1265">
        <v>40.81</v>
      </c>
    </row>
    <row r="1266" spans="1:79">
      <c r="C1266">
        <v>64.84</v>
      </c>
      <c r="D1266">
        <v>21.58</v>
      </c>
      <c r="E1266">
        <v>4.93</v>
      </c>
      <c r="F1266">
        <v>3.48</v>
      </c>
      <c r="G1266">
        <v>3.48</v>
      </c>
      <c r="I1266" s="11">
        <v>42.5</v>
      </c>
      <c r="J1266" s="11">
        <v>376</v>
      </c>
      <c r="K1266" s="5">
        <v>152.5</v>
      </c>
      <c r="U1266" s="5">
        <v>1095</v>
      </c>
      <c r="AD1266" s="11">
        <v>2.7</v>
      </c>
      <c r="AE1266" s="11">
        <v>730</v>
      </c>
      <c r="AO1266" s="11">
        <v>94</v>
      </c>
      <c r="BP1266" s="5"/>
      <c r="BX1266" s="5">
        <v>1.8</v>
      </c>
      <c r="CA1266">
        <v>63.4</v>
      </c>
    </row>
    <row r="1267" spans="1:79">
      <c r="U1267" s="88"/>
      <c r="AD1267" s="103"/>
      <c r="AE1267" s="89"/>
      <c r="AJ1267" s="88"/>
      <c r="AK1267" s="88"/>
      <c r="AL1267" s="88"/>
      <c r="AM1267" s="88"/>
      <c r="AN1267" s="88"/>
      <c r="AO1267" s="89"/>
      <c r="AP1267" s="88"/>
      <c r="BK1267" s="88"/>
      <c r="BL1267" s="88"/>
      <c r="BM1267" s="88"/>
      <c r="BN1267" s="88"/>
      <c r="BO1267" s="88"/>
      <c r="BP1267" s="89"/>
      <c r="BQ1267" s="88"/>
      <c r="BX1267" s="89"/>
      <c r="BY1267" s="88"/>
      <c r="BZ1267" s="88"/>
      <c r="CA1267" s="88"/>
    </row>
    <row r="1268" spans="1:79">
      <c r="A1268" s="49">
        <v>67</v>
      </c>
      <c r="B1268" s="5" t="s">
        <v>889</v>
      </c>
      <c r="C1268">
        <v>62.95</v>
      </c>
      <c r="D1268">
        <v>21.41</v>
      </c>
      <c r="E1268">
        <v>4.46</v>
      </c>
      <c r="F1268">
        <v>2</v>
      </c>
      <c r="G1268">
        <v>2.4300000000000002</v>
      </c>
      <c r="I1268" s="11">
        <v>42.5</v>
      </c>
      <c r="J1268" s="5">
        <v>466</v>
      </c>
      <c r="K1268" s="5">
        <v>186</v>
      </c>
      <c r="U1268" s="5">
        <v>1125</v>
      </c>
      <c r="AD1268" s="11">
        <v>2.6</v>
      </c>
      <c r="AE1268" s="5">
        <v>750</v>
      </c>
      <c r="AJ1268">
        <v>3.87</v>
      </c>
      <c r="AK1268">
        <v>57.6</v>
      </c>
      <c r="AL1268">
        <v>21.9</v>
      </c>
      <c r="AM1268">
        <v>1.68</v>
      </c>
      <c r="AN1268">
        <v>7.7</v>
      </c>
      <c r="AO1268" s="5">
        <v>0</v>
      </c>
      <c r="AR1268">
        <v>38.520000000000003</v>
      </c>
      <c r="AS1268">
        <v>32.04</v>
      </c>
      <c r="AT1268">
        <v>15.49</v>
      </c>
      <c r="AU1268">
        <v>9.4499999999999993</v>
      </c>
      <c r="AV1268">
        <v>0.92</v>
      </c>
      <c r="AW1268" s="5">
        <v>0</v>
      </c>
      <c r="BK1268">
        <v>0.34</v>
      </c>
      <c r="BL1268">
        <v>92.63</v>
      </c>
      <c r="BM1268">
        <v>1.05</v>
      </c>
      <c r="BN1268">
        <v>0.73</v>
      </c>
      <c r="BO1268">
        <v>1.17</v>
      </c>
      <c r="BP1268" s="5"/>
      <c r="BQ1268" s="5">
        <v>0</v>
      </c>
      <c r="BX1268" s="5"/>
    </row>
    <row r="1269" spans="1:79">
      <c r="B1269" s="5" t="s">
        <v>890</v>
      </c>
      <c r="C1269">
        <v>62.95</v>
      </c>
      <c r="D1269">
        <v>21.41</v>
      </c>
      <c r="E1269">
        <v>4.46</v>
      </c>
      <c r="F1269">
        <v>2</v>
      </c>
      <c r="G1269">
        <v>2.4300000000000002</v>
      </c>
      <c r="I1269" s="11">
        <v>42.5</v>
      </c>
      <c r="J1269" s="5">
        <v>372.8</v>
      </c>
      <c r="K1269" s="5">
        <v>186</v>
      </c>
      <c r="U1269" s="5">
        <v>1103.5999999999999</v>
      </c>
      <c r="AD1269" s="11">
        <v>2.6</v>
      </c>
      <c r="AE1269" s="5">
        <v>735.7</v>
      </c>
      <c r="AJ1269">
        <v>3.87</v>
      </c>
      <c r="AK1269">
        <v>57.6</v>
      </c>
      <c r="AL1269">
        <v>21.9</v>
      </c>
      <c r="AM1269">
        <v>1.68</v>
      </c>
      <c r="AN1269">
        <v>7.7</v>
      </c>
      <c r="AO1269" s="5">
        <v>92.3</v>
      </c>
      <c r="AR1269">
        <v>38.520000000000003</v>
      </c>
      <c r="AS1269">
        <v>32.04</v>
      </c>
      <c r="AT1269">
        <v>15.49</v>
      </c>
      <c r="AU1269">
        <v>9.4499999999999993</v>
      </c>
      <c r="AV1269">
        <v>0.92</v>
      </c>
      <c r="AW1269" s="5">
        <v>0</v>
      </c>
      <c r="BK1269">
        <v>0.34</v>
      </c>
      <c r="BL1269">
        <v>92.63</v>
      </c>
      <c r="BM1269">
        <v>1.05</v>
      </c>
      <c r="BN1269">
        <v>0.73</v>
      </c>
      <c r="BO1269">
        <v>1.17</v>
      </c>
      <c r="BP1269" s="5"/>
      <c r="BQ1269" s="5">
        <v>0</v>
      </c>
      <c r="BX1269" s="5"/>
    </row>
    <row r="1270" spans="1:79">
      <c r="B1270" s="5" t="s">
        <v>891</v>
      </c>
      <c r="C1270">
        <v>62.95</v>
      </c>
      <c r="D1270">
        <v>21.41</v>
      </c>
      <c r="E1270">
        <v>4.46</v>
      </c>
      <c r="F1270">
        <v>2</v>
      </c>
      <c r="G1270">
        <v>2.4300000000000002</v>
      </c>
      <c r="I1270" s="11">
        <v>42.5</v>
      </c>
      <c r="J1270" s="5">
        <v>276.60000000000002</v>
      </c>
      <c r="K1270" s="5">
        <v>186</v>
      </c>
      <c r="U1270" s="5">
        <v>1080.9000000000001</v>
      </c>
      <c r="AD1270" s="11">
        <v>2.6</v>
      </c>
      <c r="AE1270" s="5">
        <v>720.5</v>
      </c>
      <c r="AJ1270">
        <v>3.87</v>
      </c>
      <c r="AK1270">
        <v>57.6</v>
      </c>
      <c r="AL1270">
        <v>21.9</v>
      </c>
      <c r="AM1270">
        <v>1.68</v>
      </c>
      <c r="AN1270">
        <v>7.7</v>
      </c>
      <c r="AO1270" s="5">
        <v>186.4</v>
      </c>
      <c r="AR1270">
        <v>38.520000000000003</v>
      </c>
      <c r="AS1270">
        <v>32.04</v>
      </c>
      <c r="AT1270">
        <v>15.49</v>
      </c>
      <c r="AU1270">
        <v>9.4499999999999993</v>
      </c>
      <c r="AV1270">
        <v>0.92</v>
      </c>
      <c r="AW1270" s="5">
        <v>0</v>
      </c>
      <c r="BK1270">
        <v>0.34</v>
      </c>
      <c r="BL1270">
        <v>92.63</v>
      </c>
      <c r="BM1270">
        <v>1.05</v>
      </c>
      <c r="BN1270">
        <v>0.73</v>
      </c>
      <c r="BO1270">
        <v>1.17</v>
      </c>
      <c r="BP1270" s="5"/>
      <c r="BQ1270" s="5">
        <v>0</v>
      </c>
      <c r="BX1270" s="5"/>
    </row>
    <row r="1271" spans="1:79">
      <c r="B1271" s="5" t="s">
        <v>892</v>
      </c>
      <c r="C1271">
        <v>62.95</v>
      </c>
      <c r="D1271">
        <v>21.41</v>
      </c>
      <c r="E1271">
        <v>4.46</v>
      </c>
      <c r="F1271">
        <v>2</v>
      </c>
      <c r="G1271">
        <v>2.4300000000000002</v>
      </c>
      <c r="I1271" s="11">
        <v>42.5</v>
      </c>
      <c r="J1271" s="5">
        <v>186.4</v>
      </c>
      <c r="K1271" s="5">
        <v>186</v>
      </c>
      <c r="U1271" s="5">
        <v>1058</v>
      </c>
      <c r="AD1271" s="11">
        <v>2.6</v>
      </c>
      <c r="AE1271" s="5">
        <v>705.3</v>
      </c>
      <c r="AJ1271">
        <v>3.87</v>
      </c>
      <c r="AK1271">
        <v>57.6</v>
      </c>
      <c r="AL1271">
        <v>21.9</v>
      </c>
      <c r="AM1271">
        <v>1.68</v>
      </c>
      <c r="AN1271">
        <v>7.7</v>
      </c>
      <c r="AO1271" s="5">
        <v>276.60000000000002</v>
      </c>
      <c r="AR1271">
        <v>38.520000000000003</v>
      </c>
      <c r="AS1271">
        <v>32.04</v>
      </c>
      <c r="AT1271">
        <v>15.49</v>
      </c>
      <c r="AU1271">
        <v>9.4499999999999993</v>
      </c>
      <c r="AV1271">
        <v>0.92</v>
      </c>
      <c r="AW1271" s="5">
        <v>0</v>
      </c>
      <c r="BK1271">
        <v>0.34</v>
      </c>
      <c r="BL1271">
        <v>92.63</v>
      </c>
      <c r="BM1271">
        <v>1.05</v>
      </c>
      <c r="BN1271">
        <v>0.73</v>
      </c>
      <c r="BO1271">
        <v>1.17</v>
      </c>
      <c r="BP1271" s="5"/>
      <c r="BQ1271" s="5">
        <v>0</v>
      </c>
      <c r="BX1271" s="5"/>
    </row>
    <row r="1272" spans="1:79">
      <c r="B1272" s="5" t="s">
        <v>893</v>
      </c>
      <c r="C1272">
        <v>62.95</v>
      </c>
      <c r="D1272">
        <v>21.41</v>
      </c>
      <c r="E1272">
        <v>4.46</v>
      </c>
      <c r="F1272">
        <v>2</v>
      </c>
      <c r="G1272">
        <v>2.4300000000000002</v>
      </c>
      <c r="I1272" s="11">
        <v>42.5</v>
      </c>
      <c r="J1272" s="5">
        <v>349.5</v>
      </c>
      <c r="K1272" s="5">
        <v>186</v>
      </c>
      <c r="U1272" s="5">
        <v>1121.4000000000001</v>
      </c>
      <c r="AD1272" s="11">
        <v>2.6</v>
      </c>
      <c r="AE1272" s="5">
        <v>747.6</v>
      </c>
      <c r="AJ1272">
        <v>3.87</v>
      </c>
      <c r="AK1272">
        <v>57.6</v>
      </c>
      <c r="AL1272">
        <v>21.9</v>
      </c>
      <c r="AM1272">
        <v>1.68</v>
      </c>
      <c r="AN1272">
        <v>7.7</v>
      </c>
      <c r="AO1272" s="5">
        <v>0</v>
      </c>
      <c r="AR1272">
        <v>38.520000000000003</v>
      </c>
      <c r="AS1272">
        <v>32.04</v>
      </c>
      <c r="AT1272">
        <v>15.49</v>
      </c>
      <c r="AU1272">
        <v>9.4499999999999993</v>
      </c>
      <c r="AV1272">
        <v>0.92</v>
      </c>
      <c r="AW1272" s="5">
        <v>116.5</v>
      </c>
      <c r="BK1272">
        <v>0.34</v>
      </c>
      <c r="BL1272">
        <v>92.63</v>
      </c>
      <c r="BM1272">
        <v>1.05</v>
      </c>
      <c r="BN1272">
        <v>0.73</v>
      </c>
      <c r="BO1272">
        <v>1.17</v>
      </c>
      <c r="BP1272" s="5"/>
      <c r="BQ1272" s="5">
        <v>0</v>
      </c>
      <c r="BX1272" s="5"/>
    </row>
    <row r="1273" spans="1:79">
      <c r="B1273" s="5" t="s">
        <v>894</v>
      </c>
      <c r="C1273">
        <v>62.95</v>
      </c>
      <c r="D1273">
        <v>21.41</v>
      </c>
      <c r="E1273">
        <v>4.46</v>
      </c>
      <c r="F1273">
        <v>2</v>
      </c>
      <c r="G1273">
        <v>2.4300000000000002</v>
      </c>
      <c r="I1273" s="11">
        <v>42.5</v>
      </c>
      <c r="J1273" s="5">
        <v>233</v>
      </c>
      <c r="K1273" s="5">
        <v>186</v>
      </c>
      <c r="U1273" s="5">
        <v>1116.3</v>
      </c>
      <c r="AD1273" s="11">
        <v>2.6</v>
      </c>
      <c r="AE1273" s="5">
        <v>744.2</v>
      </c>
      <c r="AJ1273">
        <v>3.87</v>
      </c>
      <c r="AK1273">
        <v>57.6</v>
      </c>
      <c r="AL1273">
        <v>21.9</v>
      </c>
      <c r="AM1273">
        <v>1.68</v>
      </c>
      <c r="AN1273">
        <v>7.7</v>
      </c>
      <c r="AO1273" s="5">
        <v>0</v>
      </c>
      <c r="AR1273">
        <v>38.520000000000003</v>
      </c>
      <c r="AS1273">
        <v>32.04</v>
      </c>
      <c r="AT1273">
        <v>15.49</v>
      </c>
      <c r="AU1273">
        <v>9.4499999999999993</v>
      </c>
      <c r="AV1273">
        <v>0.92</v>
      </c>
      <c r="AW1273" s="5">
        <v>233</v>
      </c>
      <c r="BK1273">
        <v>0.34</v>
      </c>
      <c r="BL1273">
        <v>92.63</v>
      </c>
      <c r="BM1273">
        <v>1.05</v>
      </c>
      <c r="BN1273">
        <v>0.73</v>
      </c>
      <c r="BO1273">
        <v>1.17</v>
      </c>
      <c r="BP1273" s="5"/>
      <c r="BQ1273" s="5">
        <v>0</v>
      </c>
      <c r="BX1273" s="5"/>
    </row>
    <row r="1274" spans="1:79">
      <c r="B1274" s="5" t="s">
        <v>895</v>
      </c>
      <c r="C1274">
        <v>62.95</v>
      </c>
      <c r="D1274">
        <v>21.41</v>
      </c>
      <c r="E1274">
        <v>4.46</v>
      </c>
      <c r="F1274">
        <v>2</v>
      </c>
      <c r="G1274">
        <v>2.4300000000000002</v>
      </c>
      <c r="I1274" s="11">
        <v>42.5</v>
      </c>
      <c r="J1274" s="5">
        <v>116.5</v>
      </c>
      <c r="K1274" s="5">
        <v>186</v>
      </c>
      <c r="U1274" s="5">
        <v>1111.2</v>
      </c>
      <c r="AD1274" s="11">
        <v>2.6</v>
      </c>
      <c r="AE1274" s="5">
        <v>740.8</v>
      </c>
      <c r="AJ1274">
        <v>3.87</v>
      </c>
      <c r="AK1274">
        <v>57.6</v>
      </c>
      <c r="AL1274">
        <v>21.9</v>
      </c>
      <c r="AM1274">
        <v>1.68</v>
      </c>
      <c r="AN1274">
        <v>7.7</v>
      </c>
      <c r="AO1274" s="5">
        <v>0</v>
      </c>
      <c r="AR1274">
        <v>38.520000000000003</v>
      </c>
      <c r="AS1274">
        <v>32.04</v>
      </c>
      <c r="AT1274">
        <v>15.49</v>
      </c>
      <c r="AU1274">
        <v>9.4499999999999993</v>
      </c>
      <c r="AV1274">
        <v>0.92</v>
      </c>
      <c r="AW1274" s="5">
        <v>349.5</v>
      </c>
      <c r="BK1274">
        <v>0.34</v>
      </c>
      <c r="BL1274">
        <v>92.63</v>
      </c>
      <c r="BM1274">
        <v>1.05</v>
      </c>
      <c r="BN1274">
        <v>0.73</v>
      </c>
      <c r="BO1274">
        <v>1.17</v>
      </c>
      <c r="BP1274" s="5"/>
      <c r="BQ1274" s="5">
        <v>0</v>
      </c>
      <c r="BX1274" s="5"/>
    </row>
    <row r="1275" spans="1:79">
      <c r="B1275" s="5" t="s">
        <v>896</v>
      </c>
      <c r="C1275">
        <v>62.95</v>
      </c>
      <c r="D1275">
        <v>21.41</v>
      </c>
      <c r="E1275">
        <v>4.46</v>
      </c>
      <c r="F1275">
        <v>2</v>
      </c>
      <c r="G1275">
        <v>2.4300000000000002</v>
      </c>
      <c r="I1275" s="11">
        <v>42.5</v>
      </c>
      <c r="J1275" s="5">
        <v>442.7</v>
      </c>
      <c r="K1275" s="5">
        <v>186</v>
      </c>
      <c r="U1275" s="5">
        <v>1121.4000000000001</v>
      </c>
      <c r="AD1275" s="11">
        <v>2.6</v>
      </c>
      <c r="AE1275" s="5">
        <v>747.6</v>
      </c>
      <c r="AJ1275">
        <v>3.87</v>
      </c>
      <c r="AK1275">
        <v>57.6</v>
      </c>
      <c r="AL1275">
        <v>21.9</v>
      </c>
      <c r="AM1275">
        <v>1.68</v>
      </c>
      <c r="AN1275">
        <v>7.7</v>
      </c>
      <c r="AO1275" s="5">
        <v>0</v>
      </c>
      <c r="AR1275">
        <v>38.520000000000003</v>
      </c>
      <c r="AS1275">
        <v>32.04</v>
      </c>
      <c r="AT1275">
        <v>15.49</v>
      </c>
      <c r="AU1275">
        <v>9.4499999999999993</v>
      </c>
      <c r="AV1275">
        <v>0.92</v>
      </c>
      <c r="AW1275" s="5">
        <v>0</v>
      </c>
      <c r="BK1275">
        <v>0.34</v>
      </c>
      <c r="BL1275">
        <v>92.63</v>
      </c>
      <c r="BM1275">
        <v>1.05</v>
      </c>
      <c r="BN1275">
        <v>0.73</v>
      </c>
      <c r="BO1275">
        <v>1.17</v>
      </c>
      <c r="BP1275" s="5"/>
      <c r="BQ1275" s="5">
        <v>23.3</v>
      </c>
      <c r="BX1275" s="5"/>
    </row>
    <row r="1276" spans="1:79">
      <c r="B1276" s="5" t="s">
        <v>897</v>
      </c>
      <c r="C1276">
        <v>62.95</v>
      </c>
      <c r="D1276">
        <v>21.41</v>
      </c>
      <c r="E1276">
        <v>4.46</v>
      </c>
      <c r="F1276">
        <v>2</v>
      </c>
      <c r="G1276">
        <v>2.4300000000000002</v>
      </c>
      <c r="I1276" s="11">
        <v>42.5</v>
      </c>
      <c r="J1276" s="5">
        <v>419.4</v>
      </c>
      <c r="K1276" s="5">
        <v>186</v>
      </c>
      <c r="U1276" s="5">
        <v>1116.3</v>
      </c>
      <c r="AD1276" s="11">
        <v>2.6</v>
      </c>
      <c r="AE1276" s="5">
        <v>744.2</v>
      </c>
      <c r="AJ1276">
        <v>3.87</v>
      </c>
      <c r="AK1276">
        <v>57.6</v>
      </c>
      <c r="AL1276">
        <v>21.9</v>
      </c>
      <c r="AM1276">
        <v>1.68</v>
      </c>
      <c r="AN1276">
        <v>7.7</v>
      </c>
      <c r="AO1276" s="5">
        <v>0</v>
      </c>
      <c r="AR1276">
        <v>38.520000000000003</v>
      </c>
      <c r="AS1276">
        <v>32.04</v>
      </c>
      <c r="AT1276">
        <v>15.49</v>
      </c>
      <c r="AU1276">
        <v>9.4499999999999993</v>
      </c>
      <c r="AV1276">
        <v>0.92</v>
      </c>
      <c r="AW1276" s="5">
        <v>0</v>
      </c>
      <c r="BK1276">
        <v>0.34</v>
      </c>
      <c r="BL1276">
        <v>92.63</v>
      </c>
      <c r="BM1276">
        <v>1.05</v>
      </c>
      <c r="BN1276">
        <v>0.73</v>
      </c>
      <c r="BO1276">
        <v>1.17</v>
      </c>
      <c r="BP1276" s="5"/>
      <c r="BQ1276" s="5">
        <v>46.6</v>
      </c>
      <c r="BX1276" s="5"/>
    </row>
    <row r="1277" spans="1:79">
      <c r="B1277" s="5" t="s">
        <v>898</v>
      </c>
      <c r="C1277">
        <v>62.95</v>
      </c>
      <c r="D1277">
        <v>21.41</v>
      </c>
      <c r="E1277">
        <v>4.46</v>
      </c>
      <c r="F1277">
        <v>2</v>
      </c>
      <c r="G1277">
        <v>2.4300000000000002</v>
      </c>
      <c r="I1277" s="11">
        <v>42.5</v>
      </c>
      <c r="J1277" s="5">
        <v>396.1</v>
      </c>
      <c r="K1277" s="5">
        <v>186</v>
      </c>
      <c r="U1277" s="5">
        <v>1111.2</v>
      </c>
      <c r="AD1277" s="11">
        <v>2.6</v>
      </c>
      <c r="AE1277" s="5">
        <v>740.8</v>
      </c>
      <c r="AJ1277">
        <v>3.87</v>
      </c>
      <c r="AK1277">
        <v>57.6</v>
      </c>
      <c r="AL1277">
        <v>21.9</v>
      </c>
      <c r="AM1277">
        <v>1.68</v>
      </c>
      <c r="AN1277">
        <v>7.7</v>
      </c>
      <c r="AO1277" s="5">
        <v>0</v>
      </c>
      <c r="AR1277">
        <v>38.520000000000003</v>
      </c>
      <c r="AS1277">
        <v>32.04</v>
      </c>
      <c r="AT1277">
        <v>15.49</v>
      </c>
      <c r="AU1277">
        <v>9.4499999999999993</v>
      </c>
      <c r="AV1277">
        <v>0.92</v>
      </c>
      <c r="AW1277" s="5">
        <v>0</v>
      </c>
      <c r="BK1277">
        <v>0.34</v>
      </c>
      <c r="BL1277">
        <v>92.63</v>
      </c>
      <c r="BM1277">
        <v>1.05</v>
      </c>
      <c r="BN1277">
        <v>0.73</v>
      </c>
      <c r="BO1277">
        <v>1.17</v>
      </c>
      <c r="BP1277" s="5"/>
      <c r="BQ1277" s="5">
        <v>69.900000000000006</v>
      </c>
      <c r="BX1277" s="5"/>
    </row>
    <row r="1278" spans="1:79">
      <c r="B1278" s="5" t="s">
        <v>899</v>
      </c>
      <c r="C1278">
        <v>62.95</v>
      </c>
      <c r="D1278">
        <v>21.41</v>
      </c>
      <c r="E1278">
        <v>4.46</v>
      </c>
      <c r="F1278">
        <v>2</v>
      </c>
      <c r="G1278">
        <v>2.4300000000000002</v>
      </c>
      <c r="I1278" s="11">
        <v>42.5</v>
      </c>
      <c r="J1278" s="5">
        <v>266</v>
      </c>
      <c r="K1278" s="5">
        <v>144</v>
      </c>
      <c r="U1278" s="5">
        <v>1141.2</v>
      </c>
      <c r="AD1278" s="11">
        <v>2.6</v>
      </c>
      <c r="AE1278" s="5">
        <v>760.8</v>
      </c>
      <c r="AJ1278">
        <v>3.87</v>
      </c>
      <c r="AK1278">
        <v>57.6</v>
      </c>
      <c r="AL1278">
        <v>21.9</v>
      </c>
      <c r="AM1278">
        <v>1.68</v>
      </c>
      <c r="AN1278">
        <v>7.7</v>
      </c>
      <c r="AO1278" s="5">
        <v>114</v>
      </c>
      <c r="AR1278">
        <v>38.520000000000003</v>
      </c>
      <c r="AS1278">
        <v>32.04</v>
      </c>
      <c r="AT1278">
        <v>15.49</v>
      </c>
      <c r="AU1278">
        <v>9.4499999999999993</v>
      </c>
      <c r="AV1278">
        <v>0.92</v>
      </c>
      <c r="AW1278" s="5">
        <v>0</v>
      </c>
      <c r="BK1278">
        <v>0.34</v>
      </c>
      <c r="BL1278">
        <v>92.63</v>
      </c>
      <c r="BM1278">
        <v>1.05</v>
      </c>
      <c r="BN1278">
        <v>0.73</v>
      </c>
      <c r="BO1278">
        <v>1.17</v>
      </c>
      <c r="BP1278" s="5"/>
      <c r="BQ1278" s="5">
        <v>0</v>
      </c>
      <c r="BX1278" s="5"/>
    </row>
    <row r="1279" spans="1:79">
      <c r="B1279" s="5" t="s">
        <v>900</v>
      </c>
      <c r="C1279">
        <v>62.95</v>
      </c>
      <c r="D1279">
        <v>21.41</v>
      </c>
      <c r="E1279">
        <v>4.46</v>
      </c>
      <c r="F1279">
        <v>2</v>
      </c>
      <c r="G1279">
        <v>2.4300000000000002</v>
      </c>
      <c r="I1279" s="11">
        <v>42.5</v>
      </c>
      <c r="J1279" s="95">
        <v>190</v>
      </c>
      <c r="K1279" s="5">
        <v>144</v>
      </c>
      <c r="U1279" s="5">
        <v>1141.8</v>
      </c>
      <c r="AD1279" s="11">
        <v>2.6</v>
      </c>
      <c r="AE1279" s="95">
        <v>761.2</v>
      </c>
      <c r="AJ1279">
        <v>3.87</v>
      </c>
      <c r="AK1279">
        <v>57.6</v>
      </c>
      <c r="AL1279">
        <v>21.9</v>
      </c>
      <c r="AM1279">
        <v>1.68</v>
      </c>
      <c r="AN1279">
        <v>7.7</v>
      </c>
      <c r="AO1279" s="5">
        <v>95</v>
      </c>
      <c r="AR1279">
        <v>38.520000000000003</v>
      </c>
      <c r="AS1279">
        <v>32.04</v>
      </c>
      <c r="AT1279">
        <v>15.49</v>
      </c>
      <c r="AU1279">
        <v>9.4499999999999993</v>
      </c>
      <c r="AV1279">
        <v>0.92</v>
      </c>
      <c r="AW1279" s="5">
        <v>95</v>
      </c>
      <c r="BK1279">
        <v>0.34</v>
      </c>
      <c r="BL1279">
        <v>92.63</v>
      </c>
      <c r="BM1279">
        <v>1.05</v>
      </c>
      <c r="BN1279">
        <v>0.73</v>
      </c>
      <c r="BO1279">
        <v>1.17</v>
      </c>
      <c r="BP1279" s="5"/>
      <c r="BQ1279" s="5">
        <v>0</v>
      </c>
    </row>
    <row r="1280" spans="1:79">
      <c r="B1280" s="5" t="s">
        <v>901</v>
      </c>
      <c r="C1280">
        <v>62.95</v>
      </c>
      <c r="D1280">
        <v>21.41</v>
      </c>
      <c r="E1280">
        <v>4.46</v>
      </c>
      <c r="F1280">
        <v>2</v>
      </c>
      <c r="G1280">
        <v>2.4300000000000002</v>
      </c>
      <c r="I1280" s="11">
        <v>42.5</v>
      </c>
      <c r="J1280" s="95">
        <v>195</v>
      </c>
      <c r="K1280" s="5">
        <v>144</v>
      </c>
      <c r="U1280" s="5">
        <v>1129.2</v>
      </c>
      <c r="AD1280" s="11">
        <v>2.6</v>
      </c>
      <c r="AE1280" s="95">
        <v>752.8</v>
      </c>
      <c r="AJ1280">
        <v>3.87</v>
      </c>
      <c r="AK1280">
        <v>57.6</v>
      </c>
      <c r="AL1280">
        <v>21.9</v>
      </c>
      <c r="AM1280">
        <v>1.68</v>
      </c>
      <c r="AN1280">
        <v>7.7</v>
      </c>
      <c r="AO1280" s="5">
        <v>130</v>
      </c>
      <c r="AR1280">
        <v>38.520000000000003</v>
      </c>
      <c r="AS1280">
        <v>32.04</v>
      </c>
      <c r="AT1280">
        <v>15.49</v>
      </c>
      <c r="AU1280">
        <v>9.4499999999999993</v>
      </c>
      <c r="AV1280">
        <v>0.92</v>
      </c>
      <c r="AW1280" s="5">
        <v>65</v>
      </c>
      <c r="BK1280">
        <v>0.34</v>
      </c>
      <c r="BL1280">
        <v>92.63</v>
      </c>
      <c r="BM1280">
        <v>1.05</v>
      </c>
      <c r="BN1280">
        <v>0.73</v>
      </c>
      <c r="BO1280">
        <v>1.17</v>
      </c>
      <c r="BP1280" s="5"/>
      <c r="BQ1280" s="5">
        <v>0</v>
      </c>
    </row>
    <row r="1281" spans="1:79">
      <c r="U1281" s="107"/>
      <c r="AD1281" s="116"/>
      <c r="AE1281" s="117"/>
      <c r="AJ1281" s="107"/>
      <c r="AK1281" s="107"/>
      <c r="AL1281" s="107"/>
      <c r="AM1281" s="107"/>
      <c r="AN1281" s="107"/>
      <c r="AO1281" s="108"/>
      <c r="AP1281" s="107"/>
      <c r="BK1281" s="117"/>
      <c r="BL1281" s="117"/>
      <c r="BM1281" s="117"/>
      <c r="BN1281" s="117"/>
      <c r="BO1281" s="117"/>
      <c r="BP1281" s="108"/>
      <c r="BQ1281" s="128"/>
      <c r="BX1281" s="107"/>
      <c r="BY1281" s="107"/>
      <c r="BZ1281" s="107"/>
      <c r="CA1281" s="107"/>
    </row>
    <row r="1282" spans="1:79">
      <c r="A1282" s="49">
        <v>69</v>
      </c>
      <c r="I1282" s="11">
        <v>42.5</v>
      </c>
      <c r="J1282" s="102">
        <v>277</v>
      </c>
      <c r="K1282" s="6">
        <v>174</v>
      </c>
      <c r="L1282" s="11">
        <v>0.42</v>
      </c>
      <c r="N1282">
        <v>0.85</v>
      </c>
      <c r="P1282" s="101"/>
      <c r="Q1282" s="101">
        <v>2.0000000000000001E-4</v>
      </c>
      <c r="U1282" s="5">
        <v>993</v>
      </c>
      <c r="AD1282" s="11">
        <v>2.7</v>
      </c>
      <c r="AE1282" s="6">
        <v>690</v>
      </c>
      <c r="AO1282" s="11">
        <v>124</v>
      </c>
      <c r="BK1282" s="6"/>
      <c r="BL1282" s="11">
        <v>92</v>
      </c>
      <c r="BM1282" s="6"/>
      <c r="BN1282" s="6"/>
      <c r="BO1282" s="6"/>
      <c r="BP1282" s="5">
        <v>16.8</v>
      </c>
      <c r="BQ1282" s="11">
        <v>13</v>
      </c>
      <c r="BX1282" s="5">
        <v>3.2</v>
      </c>
      <c r="CA1282">
        <v>38.200000000000003</v>
      </c>
    </row>
    <row r="1283" spans="1:79">
      <c r="U1283" s="113"/>
      <c r="AD1283" s="118"/>
      <c r="AE1283" s="119"/>
      <c r="AJ1283" s="113"/>
      <c r="AK1283" s="113"/>
      <c r="AL1283" s="113"/>
      <c r="AM1283" s="113"/>
      <c r="AN1283" s="113"/>
      <c r="AO1283" s="113"/>
      <c r="AP1283" s="113"/>
      <c r="BK1283" s="119"/>
      <c r="BL1283" s="119"/>
      <c r="BM1283" s="119"/>
      <c r="BN1283" s="119"/>
      <c r="BO1283" s="119"/>
      <c r="BP1283" s="129"/>
      <c r="BQ1283" s="113"/>
      <c r="BX1283" s="113"/>
      <c r="BY1283" s="113"/>
      <c r="BZ1283" s="113"/>
      <c r="CA1283" s="113"/>
    </row>
    <row r="1284" spans="1:79">
      <c r="A1284" s="82">
        <v>71</v>
      </c>
      <c r="I1284" s="11">
        <v>42.5</v>
      </c>
      <c r="J1284" s="102">
        <v>270</v>
      </c>
      <c r="K1284" s="6">
        <v>180</v>
      </c>
      <c r="V1284">
        <v>1027</v>
      </c>
      <c r="AD1284" s="11">
        <v>2.5</v>
      </c>
      <c r="AE1284" s="6">
        <v>743</v>
      </c>
      <c r="AP1284">
        <v>90</v>
      </c>
      <c r="AW1284">
        <v>90</v>
      </c>
      <c r="BK1284" s="6"/>
      <c r="BL1284" s="6"/>
      <c r="BM1284" s="6"/>
      <c r="BN1284" s="6"/>
      <c r="BO1284" s="6"/>
      <c r="BP1284" s="5"/>
      <c r="BQ1284" s="6"/>
      <c r="CA1284">
        <v>47.8</v>
      </c>
    </row>
    <row r="1285" spans="1:79">
      <c r="U1285" s="114"/>
      <c r="AD1285" s="114"/>
      <c r="AE1285" s="120"/>
      <c r="AJ1285" s="114"/>
      <c r="AK1285" s="114"/>
      <c r="AL1285" s="114"/>
      <c r="AM1285" s="114"/>
      <c r="AN1285" s="114"/>
      <c r="AO1285" s="114"/>
      <c r="AP1285" s="114"/>
      <c r="BK1285" s="120"/>
      <c r="BL1285" s="120"/>
      <c r="BM1285" s="120"/>
      <c r="BN1285" s="120"/>
      <c r="BO1285" s="120"/>
      <c r="BP1285" s="114"/>
      <c r="BQ1285" s="120"/>
      <c r="BX1285" s="114"/>
      <c r="BY1285" s="114"/>
      <c r="BZ1285" s="114"/>
      <c r="CA1285" s="114"/>
    </row>
    <row r="1286" spans="1:79">
      <c r="A1286" s="82">
        <v>72</v>
      </c>
      <c r="I1286" s="11">
        <v>42.5</v>
      </c>
      <c r="J1286" s="11">
        <v>293</v>
      </c>
      <c r="K1286" s="11">
        <v>170</v>
      </c>
      <c r="U1286" s="11">
        <v>1107</v>
      </c>
      <c r="AD1286" s="121">
        <v>2.82</v>
      </c>
      <c r="AE1286" s="11">
        <v>624</v>
      </c>
      <c r="AJ1286" s="5"/>
      <c r="AK1286" s="5"/>
      <c r="AL1286" s="5"/>
      <c r="AM1286" s="5"/>
      <c r="AN1286" s="5"/>
      <c r="AO1286" s="5"/>
      <c r="AP1286" s="5"/>
      <c r="BK1286" s="5"/>
      <c r="BL1286" s="5"/>
      <c r="BM1286" s="5"/>
      <c r="BN1286" s="5"/>
      <c r="BO1286" s="5"/>
      <c r="BP1286" s="5"/>
      <c r="BQ1286" s="5"/>
      <c r="CA1286">
        <v>37.25</v>
      </c>
    </row>
    <row r="1287" spans="1:79">
      <c r="U1287" s="30"/>
      <c r="AD1287" s="122"/>
      <c r="AE1287" s="30"/>
      <c r="AJ1287" s="30"/>
      <c r="AK1287" s="30"/>
      <c r="AL1287" s="30"/>
      <c r="AM1287" s="30"/>
      <c r="AN1287" s="30"/>
      <c r="AO1287" s="30"/>
      <c r="AP1287" s="30"/>
      <c r="BK1287" s="30"/>
      <c r="BL1287" s="30"/>
      <c r="BM1287" s="30"/>
      <c r="BN1287" s="30"/>
      <c r="BO1287" s="30"/>
      <c r="BP1287" s="30"/>
      <c r="BQ1287" s="30"/>
      <c r="BX1287" s="27"/>
      <c r="BY1287" s="27"/>
      <c r="BZ1287" s="27"/>
      <c r="CA1287" s="30"/>
    </row>
    <row r="1288" spans="1:79">
      <c r="A1288" s="49">
        <v>73</v>
      </c>
      <c r="I1288" s="11">
        <v>42.5</v>
      </c>
      <c r="J1288" s="11">
        <v>277</v>
      </c>
      <c r="K1288" s="11">
        <v>174</v>
      </c>
      <c r="L1288" s="11">
        <v>0.42</v>
      </c>
      <c r="N1288" s="5">
        <v>0.9</v>
      </c>
      <c r="O1288" s="5"/>
      <c r="P1288" s="11"/>
      <c r="Q1288" s="11">
        <v>7.0000000000000007E-2</v>
      </c>
      <c r="U1288" s="5">
        <v>993</v>
      </c>
      <c r="AD1288" s="121">
        <v>2.7</v>
      </c>
      <c r="AE1288" s="11">
        <v>690</v>
      </c>
      <c r="AJ1288" s="5"/>
      <c r="AK1288" s="5"/>
      <c r="AL1288" s="5"/>
      <c r="AM1288" s="5"/>
      <c r="AN1288" s="5"/>
      <c r="AO1288" s="11">
        <v>124</v>
      </c>
      <c r="AP1288" s="5"/>
      <c r="BK1288" s="5"/>
      <c r="BL1288" s="101">
        <v>0.92100000000000004</v>
      </c>
      <c r="BM1288" s="5"/>
      <c r="BN1288" s="5"/>
      <c r="BO1288" s="5"/>
      <c r="BP1288" s="5">
        <v>16.8</v>
      </c>
      <c r="BQ1288" s="11">
        <v>13</v>
      </c>
      <c r="BX1288" s="5">
        <v>7.5</v>
      </c>
      <c r="CA1288" s="11">
        <v>35.700000000000003</v>
      </c>
    </row>
    <row r="1289" spans="1:79">
      <c r="I1289" s="11">
        <v>42.5</v>
      </c>
      <c r="J1289" s="11">
        <v>277</v>
      </c>
      <c r="K1289" s="11">
        <v>166</v>
      </c>
      <c r="L1289" s="11">
        <v>0.4</v>
      </c>
      <c r="N1289" s="5">
        <v>1</v>
      </c>
      <c r="O1289" s="5"/>
      <c r="P1289" s="11"/>
      <c r="Q1289" s="11">
        <v>7.0000000000000007E-2</v>
      </c>
      <c r="U1289" s="5">
        <v>993</v>
      </c>
      <c r="AD1289" s="121">
        <v>2.7</v>
      </c>
      <c r="AE1289" s="11">
        <v>690</v>
      </c>
      <c r="AJ1289" s="5"/>
      <c r="AK1289" s="5"/>
      <c r="AL1289" s="5"/>
      <c r="AM1289" s="5"/>
      <c r="AN1289" s="5"/>
      <c r="AO1289" s="11">
        <v>124</v>
      </c>
      <c r="AP1289" s="5"/>
      <c r="BK1289" s="5"/>
      <c r="BL1289" s="101">
        <v>0.92100000000000004</v>
      </c>
      <c r="BM1289" s="5"/>
      <c r="BN1289" s="5"/>
      <c r="BO1289" s="5"/>
      <c r="BP1289" s="5">
        <v>16.8</v>
      </c>
      <c r="BQ1289" s="11">
        <v>13</v>
      </c>
      <c r="BX1289" s="5">
        <v>6.8</v>
      </c>
      <c r="CA1289" s="11">
        <v>40.200000000000003</v>
      </c>
    </row>
    <row r="1290" spans="1:79">
      <c r="I1290" s="11">
        <v>42.5</v>
      </c>
      <c r="J1290" s="11">
        <v>277</v>
      </c>
      <c r="K1290" s="11">
        <v>157</v>
      </c>
      <c r="L1290" s="11">
        <v>0.38</v>
      </c>
      <c r="N1290" s="5">
        <v>1.2</v>
      </c>
      <c r="O1290" s="5"/>
      <c r="P1290" s="11"/>
      <c r="Q1290" s="11">
        <v>7.0000000000000007E-2</v>
      </c>
      <c r="U1290" s="5">
        <v>993</v>
      </c>
      <c r="AD1290" s="121">
        <v>2.7</v>
      </c>
      <c r="AE1290" s="11">
        <v>690</v>
      </c>
      <c r="AJ1290" s="5"/>
      <c r="AK1290" s="5"/>
      <c r="AL1290" s="5"/>
      <c r="AM1290" s="5"/>
      <c r="AN1290" s="5"/>
      <c r="AO1290" s="11">
        <v>124</v>
      </c>
      <c r="AP1290" s="5"/>
      <c r="BK1290" s="5"/>
      <c r="BL1290" s="101">
        <v>0.92100000000000004</v>
      </c>
      <c r="BM1290" s="5"/>
      <c r="BN1290" s="5"/>
      <c r="BO1290" s="5"/>
      <c r="BP1290" s="5">
        <v>16.8</v>
      </c>
      <c r="BQ1290" s="11">
        <v>13</v>
      </c>
      <c r="BX1290" s="5">
        <v>5.2</v>
      </c>
      <c r="CA1290" s="11">
        <v>47.8</v>
      </c>
    </row>
    <row r="1291" spans="1:79">
      <c r="U1291" s="115"/>
      <c r="AD1291" s="123"/>
      <c r="AE1291" s="115"/>
      <c r="AJ1291" s="115"/>
      <c r="AK1291" s="115"/>
      <c r="AL1291" s="115"/>
      <c r="AM1291" s="115"/>
      <c r="AN1291" s="115"/>
      <c r="AO1291" s="115"/>
      <c r="AP1291" s="115"/>
      <c r="BX1291" s="23"/>
      <c r="BY1291" s="23"/>
      <c r="BZ1291" s="23"/>
      <c r="CA1291" s="130"/>
    </row>
    <row r="1292" spans="1:79">
      <c r="A1292" s="49">
        <v>74</v>
      </c>
      <c r="C1292" s="11">
        <v>61.85</v>
      </c>
      <c r="D1292" s="11">
        <v>21.07</v>
      </c>
      <c r="E1292" s="11">
        <v>3.79</v>
      </c>
      <c r="F1292" s="11">
        <v>3.05</v>
      </c>
      <c r="G1292" s="11">
        <v>3.19</v>
      </c>
      <c r="H1292" s="11"/>
      <c r="I1292" s="11">
        <v>42.5</v>
      </c>
      <c r="J1292" s="5">
        <v>350</v>
      </c>
      <c r="K1292" s="5">
        <v>180</v>
      </c>
      <c r="U1292" s="5">
        <v>1100</v>
      </c>
      <c r="AD1292" s="121">
        <v>2.7</v>
      </c>
      <c r="AE1292" s="5">
        <v>780</v>
      </c>
      <c r="AJ1292" s="5"/>
      <c r="AK1292" s="5"/>
      <c r="AL1292" s="5"/>
      <c r="AM1292" s="5"/>
      <c r="AN1292" s="5"/>
      <c r="AO1292" s="5"/>
      <c r="AP1292" s="5"/>
      <c r="BX1292" s="5">
        <v>4.5</v>
      </c>
      <c r="CA1292" s="11">
        <v>38.6</v>
      </c>
    </row>
    <row r="1293" spans="1:79">
      <c r="U1293" s="89"/>
      <c r="AD1293" s="124"/>
      <c r="AE1293" s="89"/>
      <c r="AJ1293" s="89"/>
      <c r="AK1293" s="89"/>
      <c r="AL1293" s="89"/>
      <c r="AM1293" s="89"/>
      <c r="AN1293" s="89"/>
      <c r="AO1293" s="89"/>
      <c r="AP1293" s="89"/>
      <c r="BX1293" s="88"/>
      <c r="BY1293" s="88"/>
      <c r="BZ1293" s="88"/>
      <c r="CA1293" s="89"/>
    </row>
    <row r="1294" spans="1:79">
      <c r="A1294" s="49">
        <v>75</v>
      </c>
      <c r="B1294" s="5" t="s">
        <v>482</v>
      </c>
      <c r="I1294" s="11">
        <v>42.5</v>
      </c>
      <c r="J1294" s="11">
        <v>295</v>
      </c>
      <c r="K1294" s="11">
        <v>206</v>
      </c>
      <c r="L1294" s="11">
        <v>0.7</v>
      </c>
      <c r="N1294" s="11">
        <v>0</v>
      </c>
      <c r="U1294" s="11">
        <v>1120</v>
      </c>
      <c r="AD1294" s="121">
        <v>2.1</v>
      </c>
      <c r="AE1294" s="11">
        <v>687</v>
      </c>
      <c r="AJ1294" s="5"/>
      <c r="AK1294" s="5"/>
      <c r="AL1294" s="5"/>
      <c r="AM1294" s="5"/>
      <c r="AN1294" s="5"/>
      <c r="AO1294" s="5"/>
      <c r="AP1294" s="11">
        <v>0</v>
      </c>
      <c r="AW1294" s="11">
        <v>0</v>
      </c>
      <c r="BZ1294" s="104">
        <v>2941</v>
      </c>
      <c r="CA1294" s="11">
        <v>26.4</v>
      </c>
    </row>
    <row r="1295" spans="1:79">
      <c r="B1295" s="5" t="s">
        <v>485</v>
      </c>
      <c r="I1295" s="11">
        <v>42.5</v>
      </c>
      <c r="J1295" s="11">
        <v>476</v>
      </c>
      <c r="K1295" s="11">
        <v>200</v>
      </c>
      <c r="L1295" s="11">
        <v>0.42</v>
      </c>
      <c r="N1295" s="11">
        <v>0</v>
      </c>
      <c r="U1295" s="11">
        <v>1110</v>
      </c>
      <c r="AD1295" s="121">
        <v>2.1</v>
      </c>
      <c r="AE1295" s="11">
        <v>546</v>
      </c>
      <c r="AJ1295" s="5"/>
      <c r="AK1295" s="5"/>
      <c r="AL1295" s="5"/>
      <c r="AM1295" s="5"/>
      <c r="AN1295" s="5"/>
      <c r="AO1295" s="5"/>
      <c r="AP1295" s="11">
        <v>0</v>
      </c>
      <c r="AW1295" s="11">
        <v>0</v>
      </c>
      <c r="BZ1295" s="104">
        <v>2565</v>
      </c>
      <c r="CA1295" s="11">
        <v>42.2</v>
      </c>
    </row>
    <row r="1296" spans="1:79">
      <c r="B1296" s="5" t="s">
        <v>902</v>
      </c>
      <c r="I1296" s="11">
        <v>42.5</v>
      </c>
      <c r="J1296" s="11">
        <v>300</v>
      </c>
      <c r="K1296" s="11">
        <v>210</v>
      </c>
      <c r="L1296" s="11">
        <v>0.49</v>
      </c>
      <c r="N1296" s="11">
        <v>0.38</v>
      </c>
      <c r="U1296" s="11">
        <v>1166</v>
      </c>
      <c r="AD1296" s="121">
        <v>2.1</v>
      </c>
      <c r="AE1296" s="11">
        <v>575</v>
      </c>
      <c r="AJ1296" s="5"/>
      <c r="AK1296" s="5"/>
      <c r="AL1296" s="5"/>
      <c r="AM1296" s="5"/>
      <c r="AN1296" s="5"/>
      <c r="AO1296" s="5"/>
      <c r="AP1296" s="11">
        <v>129</v>
      </c>
      <c r="AW1296" s="11">
        <v>0</v>
      </c>
      <c r="BZ1296" s="104">
        <v>1068</v>
      </c>
      <c r="CA1296" s="11">
        <v>34.799999999999997</v>
      </c>
    </row>
    <row r="1297" spans="1:79">
      <c r="B1297" s="5" t="s">
        <v>903</v>
      </c>
      <c r="I1297" s="11">
        <v>42.5</v>
      </c>
      <c r="J1297" s="11">
        <v>257</v>
      </c>
      <c r="K1297" s="11">
        <v>168</v>
      </c>
      <c r="L1297" s="11">
        <v>0.39</v>
      </c>
      <c r="N1297" s="11">
        <v>1</v>
      </c>
      <c r="U1297" s="11">
        <v>1166</v>
      </c>
      <c r="AD1297" s="121">
        <v>2.1</v>
      </c>
      <c r="AE1297" s="11">
        <v>575</v>
      </c>
      <c r="AJ1297" s="5"/>
      <c r="AK1297" s="5"/>
      <c r="AL1297" s="5"/>
      <c r="AM1297" s="5"/>
      <c r="AN1297" s="5"/>
      <c r="AO1297" s="5"/>
      <c r="AP1297" s="11">
        <v>0</v>
      </c>
      <c r="AW1297" s="11">
        <v>172</v>
      </c>
      <c r="BZ1297" s="104">
        <v>673</v>
      </c>
      <c r="CA1297" s="11">
        <v>56.7</v>
      </c>
    </row>
    <row r="1299" spans="1:79">
      <c r="A1299" s="49">
        <v>77</v>
      </c>
      <c r="B1299" s="106" t="s">
        <v>410</v>
      </c>
      <c r="C1299">
        <v>63.11</v>
      </c>
      <c r="D1299">
        <v>22.6</v>
      </c>
      <c r="E1299">
        <v>5.03</v>
      </c>
      <c r="F1299">
        <v>1.46</v>
      </c>
      <c r="G1299">
        <v>4.38</v>
      </c>
      <c r="I1299" s="11">
        <v>42.5</v>
      </c>
      <c r="J1299" s="11">
        <v>470</v>
      </c>
      <c r="K1299" s="11">
        <v>151</v>
      </c>
      <c r="L1299" s="11">
        <v>0.32</v>
      </c>
      <c r="N1299" s="11">
        <v>1.2</v>
      </c>
      <c r="U1299">
        <v>1101</v>
      </c>
      <c r="AD1299">
        <v>2.4</v>
      </c>
      <c r="AE1299" s="11">
        <v>764</v>
      </c>
      <c r="AJ1299">
        <v>4.7699999999999996</v>
      </c>
      <c r="AK1299">
        <v>54.88</v>
      </c>
      <c r="AL1299" s="11">
        <v>26.89</v>
      </c>
      <c r="AM1299" s="11">
        <v>1.31</v>
      </c>
      <c r="AN1299" s="11">
        <v>6.49</v>
      </c>
      <c r="AO1299" s="11">
        <v>0</v>
      </c>
      <c r="AW1299" s="5"/>
      <c r="BX1299" s="5">
        <v>3.6669999999999998</v>
      </c>
      <c r="CA1299">
        <v>61.7</v>
      </c>
    </row>
    <row r="1300" spans="1:79">
      <c r="A1300" s="106"/>
      <c r="B1300" s="106" t="s">
        <v>413</v>
      </c>
      <c r="C1300">
        <v>63.11</v>
      </c>
      <c r="D1300">
        <v>22.6</v>
      </c>
      <c r="E1300">
        <v>5.03</v>
      </c>
      <c r="F1300">
        <v>1.46</v>
      </c>
      <c r="G1300">
        <v>4.38</v>
      </c>
      <c r="I1300" s="11">
        <v>42.5</v>
      </c>
      <c r="J1300" s="11">
        <v>405</v>
      </c>
      <c r="K1300" s="11">
        <v>142</v>
      </c>
      <c r="L1300" s="11">
        <v>0.35</v>
      </c>
      <c r="N1300" s="11">
        <v>1.2</v>
      </c>
      <c r="U1300">
        <v>1167</v>
      </c>
      <c r="AD1300">
        <v>2.4</v>
      </c>
      <c r="AE1300" s="11">
        <v>715</v>
      </c>
      <c r="AJ1300">
        <v>4.7699999999999996</v>
      </c>
      <c r="AK1300">
        <v>54.88</v>
      </c>
      <c r="AL1300" s="11">
        <v>26.89</v>
      </c>
      <c r="AM1300" s="11">
        <v>1.31</v>
      </c>
      <c r="AN1300" s="11">
        <v>6.49</v>
      </c>
      <c r="AO1300" s="11">
        <v>0</v>
      </c>
      <c r="AW1300" s="5"/>
      <c r="BX1300" s="5">
        <v>4.7709999999999999</v>
      </c>
      <c r="CA1300">
        <v>52.8</v>
      </c>
    </row>
    <row r="1301" spans="1:79">
      <c r="A1301" s="106"/>
      <c r="B1301" s="106" t="s">
        <v>414</v>
      </c>
      <c r="C1301">
        <v>63.11</v>
      </c>
      <c r="D1301">
        <v>22.6</v>
      </c>
      <c r="E1301">
        <v>5.03</v>
      </c>
      <c r="F1301">
        <v>1.46</v>
      </c>
      <c r="G1301">
        <v>4.38</v>
      </c>
      <c r="I1301" s="11">
        <v>42.5</v>
      </c>
      <c r="J1301" s="11">
        <v>400</v>
      </c>
      <c r="K1301" s="11">
        <v>160</v>
      </c>
      <c r="L1301" s="11">
        <v>0.4</v>
      </c>
      <c r="N1301" s="11">
        <v>1</v>
      </c>
      <c r="U1301">
        <v>1103</v>
      </c>
      <c r="AD1301">
        <v>2.4</v>
      </c>
      <c r="AE1301" s="11">
        <v>697</v>
      </c>
      <c r="AJ1301">
        <v>4.7699999999999996</v>
      </c>
      <c r="AK1301">
        <v>54.88</v>
      </c>
      <c r="AL1301" s="11">
        <v>26.89</v>
      </c>
      <c r="AM1301" s="11">
        <v>1.31</v>
      </c>
      <c r="AN1301" s="11">
        <v>6.49</v>
      </c>
      <c r="AO1301" s="11">
        <v>0</v>
      </c>
      <c r="AW1301" s="5"/>
      <c r="BX1301" s="5">
        <v>7.718</v>
      </c>
      <c r="CA1301">
        <v>41.6</v>
      </c>
    </row>
    <row r="1302" spans="1:79">
      <c r="A1302" s="106"/>
      <c r="B1302" s="106" t="s">
        <v>708</v>
      </c>
      <c r="C1302">
        <v>63.11</v>
      </c>
      <c r="D1302">
        <v>22.6</v>
      </c>
      <c r="E1302">
        <v>5.03</v>
      </c>
      <c r="F1302">
        <v>1.46</v>
      </c>
      <c r="G1302">
        <v>4.38</v>
      </c>
      <c r="I1302" s="11">
        <v>42.5</v>
      </c>
      <c r="J1302" s="11">
        <v>324</v>
      </c>
      <c r="K1302" s="11">
        <v>142</v>
      </c>
      <c r="L1302" s="11">
        <v>0.35</v>
      </c>
      <c r="N1302" s="11">
        <v>1.2</v>
      </c>
      <c r="U1302">
        <v>1167</v>
      </c>
      <c r="AD1302">
        <v>2.4</v>
      </c>
      <c r="AE1302" s="11">
        <v>715</v>
      </c>
      <c r="AJ1302">
        <v>4.7699999999999996</v>
      </c>
      <c r="AK1302">
        <v>54.88</v>
      </c>
      <c r="AL1302" s="11">
        <v>26.89</v>
      </c>
      <c r="AM1302" s="11">
        <v>1.31</v>
      </c>
      <c r="AN1302" s="11">
        <v>6.49</v>
      </c>
      <c r="AO1302" s="11">
        <v>81</v>
      </c>
      <c r="AW1302" s="5"/>
      <c r="BX1302" s="5">
        <v>2.7010000000000001</v>
      </c>
      <c r="CA1302">
        <v>49.3</v>
      </c>
    </row>
    <row r="1303" spans="1:79">
      <c r="A1303" s="106"/>
      <c r="B1303" s="106" t="s">
        <v>709</v>
      </c>
      <c r="C1303">
        <v>63.11</v>
      </c>
      <c r="D1303">
        <v>22.6</v>
      </c>
      <c r="E1303">
        <v>5.03</v>
      </c>
      <c r="F1303">
        <v>1.46</v>
      </c>
      <c r="G1303">
        <v>4.38</v>
      </c>
      <c r="I1303" s="11">
        <v>42.5</v>
      </c>
      <c r="J1303" s="11">
        <v>283.5</v>
      </c>
      <c r="K1303" s="11">
        <v>142</v>
      </c>
      <c r="L1303" s="11">
        <v>0.35</v>
      </c>
      <c r="N1303" s="11">
        <v>1.2</v>
      </c>
      <c r="U1303">
        <v>1167</v>
      </c>
      <c r="AD1303">
        <v>2.4</v>
      </c>
      <c r="AE1303" s="11">
        <v>715</v>
      </c>
      <c r="AJ1303">
        <v>4.7699999999999996</v>
      </c>
      <c r="AK1303">
        <v>54.88</v>
      </c>
      <c r="AL1303" s="11">
        <v>26.89</v>
      </c>
      <c r="AM1303" s="11">
        <v>1.31</v>
      </c>
      <c r="AN1303" s="11">
        <v>6.49</v>
      </c>
      <c r="AO1303" s="11">
        <v>121.5</v>
      </c>
      <c r="AW1303" s="5"/>
      <c r="BX1303" s="5">
        <v>1.079</v>
      </c>
      <c r="CA1303">
        <v>44.7</v>
      </c>
    </row>
    <row r="1304" spans="1:79">
      <c r="A1304" s="106"/>
      <c r="B1304" s="106" t="s">
        <v>710</v>
      </c>
      <c r="C1304">
        <v>63.11</v>
      </c>
      <c r="D1304">
        <v>22.6</v>
      </c>
      <c r="E1304">
        <v>5.03</v>
      </c>
      <c r="F1304">
        <v>1.46</v>
      </c>
      <c r="G1304">
        <v>4.38</v>
      </c>
      <c r="I1304" s="11">
        <v>42.5</v>
      </c>
      <c r="J1304" s="11">
        <v>243</v>
      </c>
      <c r="K1304" s="11">
        <v>142</v>
      </c>
      <c r="L1304" s="11">
        <v>0.35</v>
      </c>
      <c r="N1304" s="11">
        <v>1.2</v>
      </c>
      <c r="U1304">
        <v>1167</v>
      </c>
      <c r="AD1304">
        <v>2.4</v>
      </c>
      <c r="AE1304" s="11">
        <v>715</v>
      </c>
      <c r="AJ1304">
        <v>4.7699999999999996</v>
      </c>
      <c r="AK1304">
        <v>54.88</v>
      </c>
      <c r="AL1304" s="11">
        <v>26.89</v>
      </c>
      <c r="AM1304" s="11">
        <v>1.31</v>
      </c>
      <c r="AN1304" s="11">
        <v>6.49</v>
      </c>
      <c r="AO1304" s="11">
        <v>162</v>
      </c>
      <c r="AW1304" s="5"/>
      <c r="BX1304" s="5">
        <v>1.1000000000000001</v>
      </c>
      <c r="CA1304">
        <v>42.5</v>
      </c>
    </row>
    <row r="1305" spans="1:79">
      <c r="A1305" s="88"/>
      <c r="B1305" s="89"/>
      <c r="C1305" s="88"/>
      <c r="D1305" s="88"/>
      <c r="E1305" s="88"/>
      <c r="F1305" s="89"/>
      <c r="G1305" s="89"/>
      <c r="H1305" s="89"/>
      <c r="I1305" s="103"/>
      <c r="J1305" s="89"/>
      <c r="K1305" s="89"/>
      <c r="L1305" s="89"/>
      <c r="M1305" s="88"/>
      <c r="N1305" s="89"/>
      <c r="O1305" s="88"/>
      <c r="P1305" s="88"/>
      <c r="Q1305" s="88"/>
      <c r="AD1305" s="89"/>
      <c r="AE1305" s="89"/>
      <c r="AJ1305" s="88"/>
      <c r="AK1305" s="88"/>
      <c r="AL1305" s="88"/>
      <c r="AM1305" s="88"/>
      <c r="AN1305" s="88"/>
      <c r="AO1305" s="89"/>
      <c r="AR1305" s="88"/>
      <c r="AS1305" s="88"/>
      <c r="AT1305" s="88"/>
      <c r="AU1305" s="88"/>
      <c r="AV1305" s="88"/>
      <c r="AW1305" s="89"/>
      <c r="BX1305" s="89"/>
      <c r="BY1305" s="88"/>
      <c r="BZ1305" s="88"/>
      <c r="CA1305" s="88"/>
    </row>
    <row r="1306" spans="1:79">
      <c r="A1306" s="49">
        <v>80</v>
      </c>
      <c r="B1306" s="5" t="s">
        <v>904</v>
      </c>
      <c r="C1306">
        <v>53.26</v>
      </c>
      <c r="D1306">
        <v>22.39</v>
      </c>
      <c r="E1306">
        <v>7.16</v>
      </c>
      <c r="F1306" s="11">
        <v>4.32</v>
      </c>
      <c r="G1306" s="11">
        <v>2.4900000000000002</v>
      </c>
      <c r="H1306" s="11"/>
      <c r="I1306" s="11">
        <v>32.5</v>
      </c>
      <c r="J1306" s="11">
        <v>400</v>
      </c>
      <c r="K1306" s="11">
        <v>160</v>
      </c>
      <c r="L1306" s="11">
        <v>0.4</v>
      </c>
      <c r="M1306" s="29">
        <v>0.2</v>
      </c>
      <c r="N1306" s="101">
        <v>2.5000000000000001E-2</v>
      </c>
      <c r="Y1306" s="11">
        <v>1252</v>
      </c>
      <c r="AD1306" s="11">
        <v>2.7</v>
      </c>
      <c r="AE1306" s="11">
        <v>536</v>
      </c>
      <c r="AO1306" s="5"/>
      <c r="AW1306" s="5"/>
      <c r="BX1306" s="5">
        <v>4.9909999999999997</v>
      </c>
      <c r="CA1306">
        <v>33.799999999999997</v>
      </c>
    </row>
    <row r="1307" spans="1:79">
      <c r="B1307" s="5" t="s">
        <v>413</v>
      </c>
      <c r="C1307">
        <v>53.26</v>
      </c>
      <c r="D1307">
        <v>22.39</v>
      </c>
      <c r="E1307">
        <v>7.16</v>
      </c>
      <c r="F1307" s="11">
        <v>4.32</v>
      </c>
      <c r="G1307" s="11">
        <v>2.4900000000000002</v>
      </c>
      <c r="H1307" s="11"/>
      <c r="I1307" s="11">
        <v>32.5</v>
      </c>
      <c r="J1307" s="11">
        <v>400</v>
      </c>
      <c r="K1307" s="11">
        <v>180</v>
      </c>
      <c r="L1307" s="11">
        <v>0.45</v>
      </c>
      <c r="M1307" s="29">
        <v>0.2</v>
      </c>
      <c r="N1307" s="101">
        <v>2.5000000000000001E-2</v>
      </c>
      <c r="Y1307" s="11">
        <v>1040</v>
      </c>
      <c r="AD1307" s="11">
        <v>2.7</v>
      </c>
      <c r="AE1307" s="11">
        <v>584</v>
      </c>
      <c r="AO1307" s="5"/>
      <c r="AW1307" s="5"/>
      <c r="BX1307" s="5">
        <v>5.2450000000000001</v>
      </c>
      <c r="CA1307">
        <v>30.5</v>
      </c>
    </row>
    <row r="1308" spans="1:79">
      <c r="B1308" s="5" t="s">
        <v>414</v>
      </c>
      <c r="C1308">
        <v>53.26</v>
      </c>
      <c r="D1308">
        <v>22.39</v>
      </c>
      <c r="E1308">
        <v>7.16</v>
      </c>
      <c r="F1308" s="11">
        <v>4.32</v>
      </c>
      <c r="G1308" s="11">
        <v>2.4900000000000002</v>
      </c>
      <c r="H1308" s="11"/>
      <c r="I1308" s="11">
        <v>32.5</v>
      </c>
      <c r="J1308" s="11">
        <v>380</v>
      </c>
      <c r="K1308" s="11">
        <v>190</v>
      </c>
      <c r="L1308" s="11">
        <v>0.5</v>
      </c>
      <c r="M1308" s="29">
        <v>0.2</v>
      </c>
      <c r="N1308" s="101">
        <v>2.5000000000000001E-2</v>
      </c>
      <c r="Y1308" s="11">
        <v>1083</v>
      </c>
      <c r="AD1308" s="11">
        <v>2.7</v>
      </c>
      <c r="AE1308" s="11">
        <v>665</v>
      </c>
      <c r="AO1308" s="5"/>
      <c r="AW1308" s="5"/>
      <c r="BX1308" s="5">
        <v>5.56</v>
      </c>
      <c r="CA1308">
        <v>25.5</v>
      </c>
    </row>
    <row r="1309" spans="1:79">
      <c r="B1309" s="5" t="s">
        <v>415</v>
      </c>
      <c r="C1309">
        <v>53.26</v>
      </c>
      <c r="D1309">
        <v>22.39</v>
      </c>
      <c r="E1309">
        <v>7.16</v>
      </c>
      <c r="F1309" s="11">
        <v>4.32</v>
      </c>
      <c r="G1309" s="11">
        <v>2.4900000000000002</v>
      </c>
      <c r="H1309" s="11"/>
      <c r="I1309" s="11">
        <v>32.5</v>
      </c>
      <c r="J1309" s="11">
        <v>346</v>
      </c>
      <c r="K1309" s="11">
        <v>190</v>
      </c>
      <c r="L1309" s="11">
        <v>0.55000000000000004</v>
      </c>
      <c r="M1309" s="29">
        <v>0.2</v>
      </c>
      <c r="N1309" s="101">
        <v>2.5000000000000001E-2</v>
      </c>
      <c r="Y1309" s="11">
        <v>1119</v>
      </c>
      <c r="AD1309" s="11">
        <v>2.7</v>
      </c>
      <c r="AE1309" s="11">
        <v>684</v>
      </c>
      <c r="AO1309" s="5"/>
      <c r="AW1309" s="5"/>
      <c r="BX1309" s="5">
        <v>5.8941999999999997</v>
      </c>
      <c r="CA1309">
        <v>25</v>
      </c>
    </row>
    <row r="1310" spans="1:79">
      <c r="B1310" s="5" t="s">
        <v>416</v>
      </c>
      <c r="C1310">
        <v>53.26</v>
      </c>
      <c r="D1310">
        <v>22.39</v>
      </c>
      <c r="E1310">
        <v>7.16</v>
      </c>
      <c r="F1310" s="11">
        <v>4.32</v>
      </c>
      <c r="G1310" s="11">
        <v>2.4900000000000002</v>
      </c>
      <c r="H1310" s="11"/>
      <c r="I1310" s="11">
        <v>32.5</v>
      </c>
      <c r="J1310" s="11">
        <v>330</v>
      </c>
      <c r="K1310" s="11">
        <v>195</v>
      </c>
      <c r="L1310" s="11">
        <v>0.59</v>
      </c>
      <c r="M1310" s="29">
        <v>0.2</v>
      </c>
      <c r="N1310" s="101">
        <v>2.5000000000000001E-2</v>
      </c>
      <c r="Y1310" s="11">
        <v>1322</v>
      </c>
      <c r="AD1310" s="11">
        <v>2.7</v>
      </c>
      <c r="AE1310" s="11">
        <v>621</v>
      </c>
      <c r="AO1310" s="5"/>
      <c r="AW1310" s="5"/>
      <c r="BX1310" s="5">
        <v>6.4009999999999998</v>
      </c>
      <c r="CA1310">
        <v>21.1</v>
      </c>
    </row>
    <row r="1311" spans="1:79">
      <c r="B1311" s="5" t="s">
        <v>905</v>
      </c>
      <c r="C1311">
        <v>53.26</v>
      </c>
      <c r="D1311">
        <v>22.39</v>
      </c>
      <c r="E1311">
        <v>7.16</v>
      </c>
      <c r="F1311" s="11">
        <v>4.32</v>
      </c>
      <c r="G1311" s="11">
        <v>2.4900000000000002</v>
      </c>
      <c r="H1311" s="11"/>
      <c r="I1311" s="11">
        <v>32.5</v>
      </c>
      <c r="J1311" s="11">
        <v>319</v>
      </c>
      <c r="K1311" s="11">
        <v>195</v>
      </c>
      <c r="L1311" s="11">
        <v>0.61</v>
      </c>
      <c r="M1311" s="29">
        <v>0.2</v>
      </c>
      <c r="N1311" s="101">
        <v>2.5000000000000001E-2</v>
      </c>
      <c r="Y1311" s="11">
        <v>1327</v>
      </c>
      <c r="AD1311" s="11">
        <v>2.7</v>
      </c>
      <c r="AE1311" s="11">
        <v>623</v>
      </c>
      <c r="AO1311" s="5"/>
      <c r="AW1311" s="5"/>
      <c r="BX1311" s="5">
        <v>6.6890000000000001</v>
      </c>
      <c r="CA1311">
        <v>21</v>
      </c>
    </row>
    <row r="1312" spans="1:79">
      <c r="A1312" s="107"/>
      <c r="B1312" s="108"/>
      <c r="C1312" s="107"/>
      <c r="D1312" s="107"/>
      <c r="E1312" s="107"/>
      <c r="F1312" s="108"/>
      <c r="G1312" s="108"/>
      <c r="H1312" s="108"/>
      <c r="I1312" s="108"/>
      <c r="J1312" s="108"/>
      <c r="K1312" s="108"/>
      <c r="L1312" s="108"/>
      <c r="M1312" s="107"/>
      <c r="N1312" s="108"/>
      <c r="O1312" s="107"/>
      <c r="P1312" s="107"/>
      <c r="Q1312" s="107"/>
      <c r="Y1312" s="108"/>
      <c r="AD1312" s="108"/>
      <c r="AE1312" s="116"/>
      <c r="AJ1312" s="107"/>
      <c r="AK1312" s="107"/>
      <c r="AL1312" s="107"/>
      <c r="AM1312" s="107"/>
      <c r="AN1312" s="107"/>
      <c r="AO1312" s="108"/>
      <c r="AR1312" s="107"/>
      <c r="AS1312" s="107"/>
      <c r="AT1312" s="107"/>
      <c r="AU1312" s="107"/>
      <c r="AV1312" s="107"/>
      <c r="AW1312" s="108"/>
      <c r="BX1312" s="108"/>
      <c r="BY1312" s="107"/>
      <c r="BZ1312" s="107"/>
      <c r="CA1312" s="107"/>
    </row>
    <row r="1313" spans="1:79">
      <c r="A1313" s="49">
        <v>83</v>
      </c>
      <c r="B1313" s="5" t="s">
        <v>906</v>
      </c>
      <c r="C1313" s="6">
        <v>60.14</v>
      </c>
      <c r="D1313" s="6">
        <v>20.52</v>
      </c>
      <c r="E1313" s="6">
        <v>7.63</v>
      </c>
      <c r="F1313" s="6">
        <v>2.59</v>
      </c>
      <c r="G1313" s="6">
        <v>2.6</v>
      </c>
      <c r="H1313" s="6"/>
      <c r="J1313" s="95">
        <v>252</v>
      </c>
      <c r="K1313" s="6"/>
      <c r="L1313" s="6">
        <v>0.53</v>
      </c>
      <c r="N1313">
        <v>0.5</v>
      </c>
      <c r="Y1313" s="125">
        <v>1050</v>
      </c>
      <c r="AE1313" s="95">
        <v>777</v>
      </c>
      <c r="AR1313">
        <v>40.74</v>
      </c>
      <c r="AS1313">
        <v>33.82</v>
      </c>
      <c r="AT1313">
        <v>14.44</v>
      </c>
      <c r="AU1313">
        <v>0.36</v>
      </c>
      <c r="AV1313">
        <v>1.44</v>
      </c>
      <c r="AW1313" s="5">
        <v>84</v>
      </c>
      <c r="BR1313" s="46">
        <v>0.60199999999999998</v>
      </c>
      <c r="BS1313" s="46">
        <v>0.23599999999999999</v>
      </c>
      <c r="BT1313" s="46">
        <v>0.187</v>
      </c>
      <c r="BU1313" s="46">
        <v>0.17899999999999999</v>
      </c>
      <c r="BZ1313" s="104">
        <v>1132.31</v>
      </c>
      <c r="CA1313">
        <v>41.1</v>
      </c>
    </row>
    <row r="1314" spans="1:79">
      <c r="B1314" s="5" t="s">
        <v>907</v>
      </c>
      <c r="C1314" s="6">
        <v>60.14</v>
      </c>
      <c r="D1314" s="6">
        <v>20.52</v>
      </c>
      <c r="E1314" s="6">
        <v>7.63</v>
      </c>
      <c r="F1314" s="6">
        <v>2.59</v>
      </c>
      <c r="G1314" s="6">
        <v>2.6</v>
      </c>
      <c r="H1314" s="6"/>
      <c r="J1314" s="95">
        <v>201.6</v>
      </c>
      <c r="K1314" s="6"/>
      <c r="L1314" s="6">
        <v>0.52</v>
      </c>
      <c r="N1314">
        <v>0.5</v>
      </c>
      <c r="Y1314" s="125">
        <v>1050</v>
      </c>
      <c r="AE1314" s="95">
        <v>777</v>
      </c>
      <c r="AR1314">
        <v>40.74</v>
      </c>
      <c r="AS1314">
        <v>33.82</v>
      </c>
      <c r="AT1314">
        <v>14.44</v>
      </c>
      <c r="AU1314">
        <v>0.36</v>
      </c>
      <c r="AV1314">
        <v>1.44</v>
      </c>
      <c r="AW1314" s="5">
        <v>134.4</v>
      </c>
      <c r="BR1314" s="46">
        <v>0.499</v>
      </c>
      <c r="BS1314" s="29">
        <v>0.26</v>
      </c>
      <c r="BT1314" s="46">
        <v>9.9000000000000005E-2</v>
      </c>
      <c r="BU1314" s="46">
        <v>0.14000000000000001</v>
      </c>
      <c r="BZ1314" s="104">
        <v>898.72</v>
      </c>
      <c r="CA1314">
        <v>42.5</v>
      </c>
    </row>
    <row r="1315" spans="1:79">
      <c r="B1315" s="5" t="s">
        <v>908</v>
      </c>
      <c r="C1315" s="6">
        <v>60.14</v>
      </c>
      <c r="D1315" s="6">
        <v>20.52</v>
      </c>
      <c r="E1315" s="6">
        <v>7.63</v>
      </c>
      <c r="F1315" s="6">
        <v>2.59</v>
      </c>
      <c r="G1315" s="6">
        <v>2.6</v>
      </c>
      <c r="H1315" s="6"/>
      <c r="J1315" s="95">
        <v>168</v>
      </c>
      <c r="K1315" s="6"/>
      <c r="L1315" s="6">
        <v>0.51</v>
      </c>
      <c r="N1315">
        <v>0.5</v>
      </c>
      <c r="Y1315" s="125">
        <v>1050</v>
      </c>
      <c r="AE1315" s="95">
        <v>777</v>
      </c>
      <c r="AR1315">
        <v>40.74</v>
      </c>
      <c r="AS1315">
        <v>33.82</v>
      </c>
      <c r="AT1315">
        <v>14.44</v>
      </c>
      <c r="AU1315">
        <v>0.36</v>
      </c>
      <c r="AV1315">
        <v>1.44</v>
      </c>
      <c r="AW1315" s="5">
        <v>168</v>
      </c>
      <c r="BR1315" s="46">
        <v>0.436</v>
      </c>
      <c r="BS1315" s="46">
        <v>0.29199999999999998</v>
      </c>
      <c r="BT1315" s="46">
        <v>5.8000000000000003E-2</v>
      </c>
      <c r="BU1315" s="46">
        <v>8.5999999999999993E-2</v>
      </c>
      <c r="BZ1315" s="104">
        <v>675.48</v>
      </c>
      <c r="CA1315">
        <v>42.3</v>
      </c>
    </row>
    <row r="1316" spans="1:79">
      <c r="A1316" s="27"/>
      <c r="B1316" s="27"/>
      <c r="C1316" s="109"/>
      <c r="D1316" s="109"/>
      <c r="E1316" s="109"/>
      <c r="F1316" s="109"/>
      <c r="G1316" s="109"/>
      <c r="H1316" s="109"/>
      <c r="I1316" s="27"/>
      <c r="J1316" s="109"/>
      <c r="K1316" s="109"/>
      <c r="L1316" s="109"/>
      <c r="M1316" s="27"/>
      <c r="N1316" s="27"/>
      <c r="O1316" s="27"/>
      <c r="P1316" s="27"/>
      <c r="Q1316" s="27"/>
      <c r="AD1316" s="27"/>
      <c r="AE1316" s="109"/>
      <c r="AJ1316" s="27"/>
      <c r="AK1316" s="27"/>
      <c r="AL1316" s="27"/>
      <c r="AM1316" s="27"/>
      <c r="AN1316" s="27"/>
      <c r="AO1316" s="27"/>
      <c r="AR1316" s="27"/>
      <c r="AS1316" s="27"/>
      <c r="AT1316" s="27"/>
      <c r="AU1316" s="27"/>
      <c r="AV1316" s="27"/>
      <c r="AW1316" s="27"/>
      <c r="BX1316" s="27"/>
      <c r="BY1316" s="27"/>
      <c r="BZ1316" s="27"/>
      <c r="CA1316" s="27"/>
    </row>
    <row r="1317" spans="1:79" ht="16.8">
      <c r="A1317" s="49">
        <v>84</v>
      </c>
      <c r="B1317" s="5" t="s">
        <v>909</v>
      </c>
      <c r="C1317" s="6">
        <v>59.43</v>
      </c>
      <c r="D1317" s="6">
        <v>20.48</v>
      </c>
      <c r="E1317" s="6">
        <v>5.76</v>
      </c>
      <c r="F1317" s="6">
        <v>3.65</v>
      </c>
      <c r="G1317" s="6">
        <v>4.75</v>
      </c>
      <c r="H1317" s="6"/>
      <c r="I1317">
        <v>42.5</v>
      </c>
      <c r="J1317" s="102">
        <v>450</v>
      </c>
      <c r="K1317" s="6">
        <v>158</v>
      </c>
      <c r="L1317" s="6">
        <v>0.35</v>
      </c>
      <c r="N1317">
        <v>1</v>
      </c>
      <c r="P1317" s="104"/>
      <c r="Q1317" s="104">
        <v>0</v>
      </c>
      <c r="T1317" s="105">
        <v>1161</v>
      </c>
      <c r="AD1317">
        <v>2.65</v>
      </c>
      <c r="AE1317" s="102">
        <v>572</v>
      </c>
      <c r="AW1317" s="5">
        <v>0</v>
      </c>
      <c r="BX1317" s="104">
        <v>3.0430000000000001</v>
      </c>
      <c r="CA1317" s="11">
        <v>58.4</v>
      </c>
    </row>
    <row r="1318" spans="1:79">
      <c r="A1318" s="5"/>
      <c r="B1318" s="5" t="s">
        <v>910</v>
      </c>
      <c r="C1318" s="6">
        <v>59.43</v>
      </c>
      <c r="D1318" s="6">
        <v>20.48</v>
      </c>
      <c r="E1318" s="6">
        <v>5.76</v>
      </c>
      <c r="F1318" s="6">
        <v>3.65</v>
      </c>
      <c r="G1318" s="6">
        <v>4.75</v>
      </c>
      <c r="H1318" s="6"/>
      <c r="I1318">
        <v>42.5</v>
      </c>
      <c r="J1318" s="11">
        <v>315</v>
      </c>
      <c r="K1318" s="6">
        <v>158</v>
      </c>
      <c r="L1318" s="11">
        <v>0.35</v>
      </c>
      <c r="M1318" s="11"/>
      <c r="N1318">
        <v>1</v>
      </c>
      <c r="O1318" s="5"/>
      <c r="P1318" s="5"/>
      <c r="Q1318" s="5">
        <v>0</v>
      </c>
      <c r="T1318" s="105">
        <v>1152</v>
      </c>
      <c r="AD1318">
        <v>2.65</v>
      </c>
      <c r="AE1318" s="11">
        <v>620</v>
      </c>
      <c r="AJ1318" s="5"/>
      <c r="AK1318" s="5"/>
      <c r="AL1318" s="5"/>
      <c r="AM1318" s="5"/>
      <c r="AN1318" s="5"/>
      <c r="AO1318" s="5"/>
      <c r="AR1318" s="5"/>
      <c r="AS1318" s="5"/>
      <c r="AT1318" s="5"/>
      <c r="AU1318" s="5"/>
      <c r="AV1318" s="5"/>
      <c r="AW1318" s="93">
        <v>0.35</v>
      </c>
      <c r="BX1318" s="104">
        <v>2.9580000000000002</v>
      </c>
      <c r="CA1318" s="11">
        <v>54.9</v>
      </c>
    </row>
    <row r="1319" spans="1:79">
      <c r="B1319" s="5" t="s">
        <v>911</v>
      </c>
      <c r="C1319" s="6">
        <v>59.43</v>
      </c>
      <c r="D1319" s="6">
        <v>20.48</v>
      </c>
      <c r="E1319" s="6">
        <v>5.76</v>
      </c>
      <c r="F1319" s="6">
        <v>3.65</v>
      </c>
      <c r="G1319" s="6">
        <v>4.75</v>
      </c>
      <c r="H1319" s="6"/>
      <c r="I1319">
        <v>42.5</v>
      </c>
      <c r="J1319" s="11">
        <v>248</v>
      </c>
      <c r="K1319" s="6">
        <v>158</v>
      </c>
      <c r="L1319" s="11">
        <v>0.35</v>
      </c>
      <c r="M1319" s="11"/>
      <c r="N1319">
        <v>1</v>
      </c>
      <c r="O1319" s="5"/>
      <c r="P1319" s="5"/>
      <c r="Q1319" s="5">
        <v>0</v>
      </c>
      <c r="T1319" s="105">
        <v>1167</v>
      </c>
      <c r="AD1319">
        <v>2.65</v>
      </c>
      <c r="AE1319" s="11">
        <v>575</v>
      </c>
      <c r="AJ1319" s="5"/>
      <c r="AK1319" s="5"/>
      <c r="AL1319" s="5"/>
      <c r="AM1319" s="5"/>
      <c r="AN1319" s="5"/>
      <c r="AO1319" s="5"/>
      <c r="AR1319" s="5"/>
      <c r="AS1319" s="5"/>
      <c r="AT1319" s="5"/>
      <c r="AU1319" s="5"/>
      <c r="AV1319" s="5"/>
      <c r="AW1319" s="93">
        <v>0.45</v>
      </c>
      <c r="BX1319" s="104">
        <v>2.6579999999999999</v>
      </c>
      <c r="CA1319" s="11">
        <v>48.1</v>
      </c>
    </row>
    <row r="1320" spans="1:79">
      <c r="B1320" s="5" t="s">
        <v>912</v>
      </c>
      <c r="C1320" s="6">
        <v>59.43</v>
      </c>
      <c r="D1320" s="6">
        <v>20.48</v>
      </c>
      <c r="E1320" s="6">
        <v>5.76</v>
      </c>
      <c r="F1320" s="6">
        <v>3.65</v>
      </c>
      <c r="G1320" s="6">
        <v>4.75</v>
      </c>
      <c r="H1320" s="6"/>
      <c r="I1320">
        <v>42.5</v>
      </c>
      <c r="J1320" s="11">
        <v>315</v>
      </c>
      <c r="K1320" s="6">
        <v>158</v>
      </c>
      <c r="L1320" s="11">
        <v>0.35</v>
      </c>
      <c r="M1320" s="11"/>
      <c r="N1320">
        <v>1</v>
      </c>
      <c r="O1320" s="5"/>
      <c r="P1320" s="5"/>
      <c r="Q1320" s="5">
        <v>1</v>
      </c>
      <c r="T1320" s="105">
        <v>1118</v>
      </c>
      <c r="AD1320">
        <v>2.65</v>
      </c>
      <c r="AE1320" s="11">
        <v>602</v>
      </c>
      <c r="AJ1320" s="5"/>
      <c r="AK1320" s="5"/>
      <c r="AL1320" s="5"/>
      <c r="AM1320" s="5"/>
      <c r="AN1320" s="5"/>
      <c r="AO1320" s="5"/>
      <c r="AR1320" s="5"/>
      <c r="AS1320" s="5"/>
      <c r="AT1320" s="5"/>
      <c r="AU1320" s="5"/>
      <c r="AV1320" s="5"/>
      <c r="AW1320" s="93">
        <v>0.3</v>
      </c>
      <c r="BX1320" s="104">
        <v>2.589</v>
      </c>
      <c r="CA1320" s="11">
        <v>54.1</v>
      </c>
    </row>
    <row r="1321" spans="1:79">
      <c r="B1321" s="5" t="s">
        <v>913</v>
      </c>
      <c r="C1321" s="6">
        <v>59.43</v>
      </c>
      <c r="D1321" s="6">
        <v>20.48</v>
      </c>
      <c r="E1321" s="6">
        <v>5.76</v>
      </c>
      <c r="F1321" s="6">
        <v>3.65</v>
      </c>
      <c r="G1321" s="6">
        <v>4.75</v>
      </c>
      <c r="H1321" s="6"/>
      <c r="I1321">
        <v>42.5</v>
      </c>
      <c r="J1321" s="11">
        <v>315</v>
      </c>
      <c r="K1321" s="11">
        <v>180</v>
      </c>
      <c r="L1321" s="11">
        <v>0.4</v>
      </c>
      <c r="M1321" s="11"/>
      <c r="N1321">
        <v>1</v>
      </c>
      <c r="O1321" s="5"/>
      <c r="P1321" s="5"/>
      <c r="Q1321" s="5">
        <v>1</v>
      </c>
      <c r="T1321" s="105">
        <v>1116</v>
      </c>
      <c r="AD1321">
        <v>2.65</v>
      </c>
      <c r="AE1321" s="11">
        <v>601</v>
      </c>
      <c r="AJ1321" s="5"/>
      <c r="AK1321" s="5"/>
      <c r="AL1321" s="5"/>
      <c r="AM1321" s="5"/>
      <c r="AN1321" s="5"/>
      <c r="AO1321" s="5"/>
      <c r="AR1321" s="5"/>
      <c r="AS1321" s="5"/>
      <c r="AT1321" s="5"/>
      <c r="AU1321" s="5"/>
      <c r="AV1321" s="5"/>
      <c r="AW1321" s="93">
        <v>0.3</v>
      </c>
      <c r="BX1321" s="104">
        <v>2.7389999999999999</v>
      </c>
      <c r="CA1321" s="11">
        <v>52.1</v>
      </c>
    </row>
    <row r="1322" spans="1:79">
      <c r="B1322" s="5" t="s">
        <v>914</v>
      </c>
      <c r="C1322" s="6">
        <v>59.43</v>
      </c>
      <c r="D1322" s="6">
        <v>20.48</v>
      </c>
      <c r="E1322" s="6">
        <v>5.76</v>
      </c>
      <c r="F1322" s="6">
        <v>3.65</v>
      </c>
      <c r="G1322" s="6">
        <v>4.75</v>
      </c>
      <c r="H1322" s="6"/>
      <c r="I1322">
        <v>42.5</v>
      </c>
      <c r="J1322" s="11">
        <v>315</v>
      </c>
      <c r="K1322" s="11">
        <v>203</v>
      </c>
      <c r="L1322" s="11">
        <v>0.45</v>
      </c>
      <c r="M1322" s="11"/>
      <c r="N1322">
        <v>1</v>
      </c>
      <c r="O1322" s="5"/>
      <c r="P1322" s="5"/>
      <c r="Q1322" s="5">
        <v>1</v>
      </c>
      <c r="T1322" s="105">
        <v>1077</v>
      </c>
      <c r="AD1322">
        <v>2.65</v>
      </c>
      <c r="AE1322" s="11">
        <v>580</v>
      </c>
      <c r="AJ1322" s="5"/>
      <c r="AK1322" s="5"/>
      <c r="AL1322" s="5"/>
      <c r="AM1322" s="5"/>
      <c r="AN1322" s="5"/>
      <c r="AO1322" s="5"/>
      <c r="AR1322" s="5"/>
      <c r="AS1322" s="5"/>
      <c r="AT1322" s="5"/>
      <c r="AU1322" s="5"/>
      <c r="AV1322" s="5"/>
      <c r="AW1322" s="93">
        <v>0.3</v>
      </c>
      <c r="BX1322" s="104">
        <v>2.83</v>
      </c>
      <c r="CA1322" s="11">
        <v>48.6</v>
      </c>
    </row>
    <row r="1323" spans="1:79">
      <c r="B1323" s="5" t="s">
        <v>915</v>
      </c>
      <c r="C1323" s="6">
        <v>59.43</v>
      </c>
      <c r="D1323" s="6">
        <v>20.48</v>
      </c>
      <c r="E1323" s="6">
        <v>5.76</v>
      </c>
      <c r="F1323" s="6">
        <v>3.65</v>
      </c>
      <c r="G1323" s="6">
        <v>4.75</v>
      </c>
      <c r="H1323" s="6"/>
      <c r="I1323">
        <v>42.5</v>
      </c>
      <c r="J1323" s="11">
        <v>248</v>
      </c>
      <c r="K1323" s="11">
        <v>180</v>
      </c>
      <c r="L1323" s="11">
        <v>0.4</v>
      </c>
      <c r="M1323" s="11"/>
      <c r="N1323">
        <v>1</v>
      </c>
      <c r="O1323" s="5"/>
      <c r="P1323" s="5"/>
      <c r="Q1323" s="5">
        <v>1</v>
      </c>
      <c r="T1323" s="105">
        <v>1112</v>
      </c>
      <c r="AD1323">
        <v>2.65</v>
      </c>
      <c r="AE1323" s="11">
        <v>599</v>
      </c>
      <c r="AJ1323" s="5"/>
      <c r="AK1323" s="5"/>
      <c r="AL1323" s="5"/>
      <c r="AM1323" s="5"/>
      <c r="AN1323" s="5"/>
      <c r="AO1323" s="5"/>
      <c r="AR1323" s="5"/>
      <c r="AS1323" s="5"/>
      <c r="AT1323" s="5"/>
      <c r="AU1323" s="5"/>
      <c r="AV1323" s="5"/>
      <c r="AW1323" s="93">
        <v>0.45</v>
      </c>
      <c r="BX1323" s="104">
        <v>2.3530000000000002</v>
      </c>
      <c r="CA1323" s="11">
        <v>50</v>
      </c>
    </row>
    <row r="1324" spans="1:79">
      <c r="B1324" s="5" t="s">
        <v>916</v>
      </c>
      <c r="C1324" s="6">
        <v>59.43</v>
      </c>
      <c r="D1324" s="6">
        <v>20.48</v>
      </c>
      <c r="E1324" s="6">
        <v>5.76</v>
      </c>
      <c r="F1324" s="6">
        <v>3.65</v>
      </c>
      <c r="G1324" s="6">
        <v>4.75</v>
      </c>
      <c r="H1324" s="6"/>
      <c r="I1324">
        <v>42.5</v>
      </c>
      <c r="J1324" s="11">
        <v>180</v>
      </c>
      <c r="K1324" s="11">
        <v>180</v>
      </c>
      <c r="L1324" s="11">
        <v>0.4</v>
      </c>
      <c r="M1324" s="11"/>
      <c r="N1324">
        <v>1</v>
      </c>
      <c r="O1324" s="5"/>
      <c r="P1324" s="5"/>
      <c r="Q1324" s="5">
        <v>1</v>
      </c>
      <c r="T1324" s="105">
        <v>1109</v>
      </c>
      <c r="AD1324">
        <v>2.65</v>
      </c>
      <c r="AE1324" s="11">
        <v>597</v>
      </c>
      <c r="AJ1324" s="5"/>
      <c r="AK1324" s="5"/>
      <c r="AL1324" s="5"/>
      <c r="AM1324" s="5"/>
      <c r="AN1324" s="5"/>
      <c r="AO1324" s="5"/>
      <c r="AR1324" s="5"/>
      <c r="AS1324" s="5"/>
      <c r="AT1324" s="5"/>
      <c r="AU1324" s="5"/>
      <c r="AV1324" s="5"/>
      <c r="AW1324" s="93">
        <v>0.6</v>
      </c>
      <c r="BX1324" s="104">
        <v>2.0219999999999998</v>
      </c>
      <c r="CA1324" s="11">
        <v>48.9</v>
      </c>
    </row>
    <row r="1325" spans="1:79">
      <c r="B1325" s="5" t="s">
        <v>917</v>
      </c>
      <c r="C1325" s="6">
        <v>59.43</v>
      </c>
      <c r="D1325" s="6">
        <v>20.48</v>
      </c>
      <c r="E1325" s="6">
        <v>5.76</v>
      </c>
      <c r="F1325" s="6">
        <v>3.65</v>
      </c>
      <c r="G1325" s="6">
        <v>4.75</v>
      </c>
      <c r="H1325" s="6"/>
      <c r="I1325">
        <v>42.5</v>
      </c>
      <c r="J1325" s="11">
        <v>315</v>
      </c>
      <c r="K1325" s="11">
        <v>158</v>
      </c>
      <c r="L1325" s="11">
        <v>0.35</v>
      </c>
      <c r="M1325" s="11"/>
      <c r="N1325">
        <v>1</v>
      </c>
      <c r="O1325" s="5"/>
      <c r="P1325" s="5"/>
      <c r="Q1325" s="5">
        <v>2.5</v>
      </c>
      <c r="T1325" s="105">
        <v>1103</v>
      </c>
      <c r="AD1325">
        <v>2.65</v>
      </c>
      <c r="AE1325" s="11">
        <v>594</v>
      </c>
      <c r="AJ1325" s="5"/>
      <c r="AK1325" s="5"/>
      <c r="AL1325" s="5"/>
      <c r="AM1325" s="5"/>
      <c r="AN1325" s="5"/>
      <c r="AO1325" s="5"/>
      <c r="AR1325" s="5"/>
      <c r="AS1325" s="5"/>
      <c r="AT1325" s="5"/>
      <c r="AU1325" s="5"/>
      <c r="AV1325" s="5"/>
      <c r="AW1325" s="93">
        <v>0.3</v>
      </c>
      <c r="BX1325" s="104">
        <v>2.4820000000000002</v>
      </c>
      <c r="CA1325" s="11">
        <v>43.4</v>
      </c>
    </row>
    <row r="1326" spans="1:79">
      <c r="A1326" s="88"/>
      <c r="B1326" s="89"/>
      <c r="C1326" s="89"/>
      <c r="D1326" s="89"/>
      <c r="E1326" s="89"/>
      <c r="F1326" s="89"/>
      <c r="G1326" s="89"/>
      <c r="H1326" s="89"/>
      <c r="I1326" s="89"/>
      <c r="J1326" s="89"/>
      <c r="K1326" s="89"/>
      <c r="L1326" s="89"/>
      <c r="M1326" s="89"/>
      <c r="N1326" s="89"/>
      <c r="O1326" s="89"/>
      <c r="P1326" s="89"/>
      <c r="Q1326" s="89"/>
      <c r="AD1326" s="124"/>
      <c r="AE1326" s="89"/>
      <c r="AJ1326" s="89"/>
      <c r="AK1326" s="89"/>
      <c r="AL1326" s="89"/>
      <c r="AM1326" s="89"/>
      <c r="AN1326" s="89"/>
      <c r="AO1326" s="89"/>
      <c r="BX1326" s="88"/>
      <c r="BY1326" s="88"/>
      <c r="BZ1326" s="88"/>
      <c r="CA1326" s="89"/>
    </row>
    <row r="1327" spans="1:79">
      <c r="A1327" s="49">
        <v>85</v>
      </c>
      <c r="B1327" s="5" t="s">
        <v>918</v>
      </c>
      <c r="C1327" s="11">
        <v>63.8</v>
      </c>
      <c r="D1327" s="11">
        <v>20.9</v>
      </c>
      <c r="E1327" s="11">
        <v>5.4</v>
      </c>
      <c r="F1327" s="11">
        <v>2.1</v>
      </c>
      <c r="G1327" s="11">
        <v>2.2999999999999998</v>
      </c>
      <c r="H1327" s="11"/>
      <c r="I1327" s="11">
        <v>52.5</v>
      </c>
      <c r="J1327" s="11">
        <v>400</v>
      </c>
      <c r="K1327" s="11">
        <v>115</v>
      </c>
      <c r="L1327" s="11">
        <v>0.3</v>
      </c>
      <c r="M1327" s="5"/>
      <c r="N1327" s="104"/>
      <c r="O1327" s="5"/>
      <c r="P1327" s="104"/>
      <c r="Q1327" s="104">
        <v>0</v>
      </c>
      <c r="U1327" s="5">
        <v>1272</v>
      </c>
      <c r="AD1327" s="121">
        <v>2.91</v>
      </c>
      <c r="AE1327" s="11">
        <v>656</v>
      </c>
      <c r="AJ1327" s="11">
        <v>6.1</v>
      </c>
      <c r="AK1327" s="11">
        <v>51.2</v>
      </c>
      <c r="AL1327" s="11">
        <v>30.2</v>
      </c>
      <c r="AM1327" s="11">
        <v>1.59</v>
      </c>
      <c r="AN1327" s="11">
        <v>4.84</v>
      </c>
      <c r="AO1327" s="11">
        <v>0</v>
      </c>
      <c r="CA1327" s="11">
        <v>66.06</v>
      </c>
    </row>
    <row r="1328" spans="1:79">
      <c r="B1328" s="5" t="s">
        <v>705</v>
      </c>
      <c r="C1328" s="11">
        <v>63.8</v>
      </c>
      <c r="D1328" s="11">
        <v>20.9</v>
      </c>
      <c r="E1328" s="11">
        <v>5.4</v>
      </c>
      <c r="F1328" s="11">
        <v>2.1</v>
      </c>
      <c r="G1328" s="11">
        <v>2.2999999999999998</v>
      </c>
      <c r="H1328" s="11"/>
      <c r="I1328" s="11">
        <v>52.5</v>
      </c>
      <c r="J1328" s="11">
        <v>320</v>
      </c>
      <c r="K1328" s="11">
        <v>115</v>
      </c>
      <c r="L1328" s="11">
        <v>0.4</v>
      </c>
      <c r="M1328" s="5"/>
      <c r="N1328" s="104"/>
      <c r="O1328" s="5"/>
      <c r="P1328" s="104"/>
      <c r="Q1328" s="104"/>
      <c r="U1328" s="5">
        <v>1189</v>
      </c>
      <c r="AD1328" s="121">
        <v>2.91</v>
      </c>
      <c r="AE1328" s="11">
        <v>612</v>
      </c>
      <c r="AJ1328" s="11">
        <v>6.1</v>
      </c>
      <c r="AK1328" s="11">
        <v>51.2</v>
      </c>
      <c r="AL1328" s="11">
        <v>30.2</v>
      </c>
      <c r="AM1328" s="11">
        <v>1.59</v>
      </c>
      <c r="AN1328" s="11">
        <v>4.84</v>
      </c>
      <c r="AO1328" s="11">
        <v>80</v>
      </c>
      <c r="CA1328" s="11">
        <v>66.06</v>
      </c>
    </row>
    <row r="1329" spans="1:79">
      <c r="B1329" s="5" t="s">
        <v>168</v>
      </c>
      <c r="C1329" s="11">
        <v>63.8</v>
      </c>
      <c r="D1329" s="11">
        <v>20.9</v>
      </c>
      <c r="E1329" s="11">
        <v>5.4</v>
      </c>
      <c r="F1329" s="11">
        <v>2.1</v>
      </c>
      <c r="G1329" s="11">
        <v>2.2999999999999998</v>
      </c>
      <c r="H1329" s="11"/>
      <c r="I1329" s="11">
        <v>52.5</v>
      </c>
      <c r="J1329" s="11">
        <v>260</v>
      </c>
      <c r="K1329" s="11">
        <v>115</v>
      </c>
      <c r="L1329" s="11">
        <v>0.5</v>
      </c>
      <c r="M1329" s="5"/>
      <c r="N1329" s="104"/>
      <c r="O1329" s="5"/>
      <c r="P1329" s="104"/>
      <c r="Q1329" s="104"/>
      <c r="U1329" s="5">
        <v>1104</v>
      </c>
      <c r="AD1329" s="121">
        <v>2.91</v>
      </c>
      <c r="AE1329" s="11">
        <v>569</v>
      </c>
      <c r="AJ1329" s="11">
        <v>6.1</v>
      </c>
      <c r="AK1329" s="11">
        <v>51.2</v>
      </c>
      <c r="AL1329" s="11">
        <v>30.2</v>
      </c>
      <c r="AM1329" s="11">
        <v>1.59</v>
      </c>
      <c r="AN1329" s="11">
        <v>4.84</v>
      </c>
      <c r="AO1329" s="11">
        <v>140</v>
      </c>
      <c r="CA1329" s="11">
        <v>66.06</v>
      </c>
    </row>
    <row r="1330" spans="1:79" ht="16.8">
      <c r="B1330" s="5" t="s">
        <v>706</v>
      </c>
      <c r="C1330" s="11">
        <v>63.8</v>
      </c>
      <c r="D1330" s="11">
        <v>20.9</v>
      </c>
      <c r="E1330" s="11">
        <v>5.4</v>
      </c>
      <c r="F1330" s="11">
        <v>2.1</v>
      </c>
      <c r="G1330" s="11">
        <v>2.2999999999999998</v>
      </c>
      <c r="H1330" s="11"/>
      <c r="I1330" s="11">
        <v>52.5</v>
      </c>
      <c r="J1330" s="11">
        <v>260</v>
      </c>
      <c r="K1330" s="11">
        <v>115</v>
      </c>
      <c r="L1330" s="11">
        <v>0.3</v>
      </c>
      <c r="M1330" s="10"/>
      <c r="N1330" s="104"/>
      <c r="P1330" s="104"/>
      <c r="Q1330" s="104"/>
      <c r="U1330" s="5">
        <v>1206</v>
      </c>
      <c r="AD1330" s="121">
        <v>2.91</v>
      </c>
      <c r="AE1330" s="11">
        <v>622</v>
      </c>
      <c r="AJ1330" s="11">
        <v>6.1</v>
      </c>
      <c r="AK1330" s="11">
        <v>51.2</v>
      </c>
      <c r="AL1330" s="11">
        <v>30.2</v>
      </c>
      <c r="AM1330" s="11">
        <v>1.59</v>
      </c>
      <c r="AN1330" s="11">
        <v>4.84</v>
      </c>
      <c r="AO1330" s="11">
        <v>140</v>
      </c>
      <c r="CA1330" s="11">
        <v>66.06</v>
      </c>
    </row>
    <row r="1331" spans="1:79">
      <c r="B1331" s="5" t="s">
        <v>707</v>
      </c>
      <c r="C1331" s="11">
        <v>63.8</v>
      </c>
      <c r="D1331" s="11">
        <v>20.9</v>
      </c>
      <c r="E1331" s="11">
        <v>5.4</v>
      </c>
      <c r="F1331" s="11">
        <v>2.1</v>
      </c>
      <c r="G1331" s="11">
        <v>2.2999999999999998</v>
      </c>
      <c r="H1331" s="11"/>
      <c r="I1331" s="11">
        <v>52.5</v>
      </c>
      <c r="J1331" s="11">
        <v>400</v>
      </c>
      <c r="K1331" s="11">
        <v>115</v>
      </c>
      <c r="L1331" s="11">
        <v>0.4</v>
      </c>
      <c r="N1331" s="104"/>
      <c r="P1331" s="104"/>
      <c r="Q1331" s="104"/>
      <c r="U1331" s="5">
        <v>1148</v>
      </c>
      <c r="AD1331" s="121">
        <v>2.91</v>
      </c>
      <c r="AE1331" s="11">
        <v>592</v>
      </c>
      <c r="AJ1331" s="11">
        <v>6.1</v>
      </c>
      <c r="AK1331" s="11">
        <v>51.2</v>
      </c>
      <c r="AL1331" s="11">
        <v>30.2</v>
      </c>
      <c r="AM1331" s="11">
        <v>1.59</v>
      </c>
      <c r="AN1331" s="11">
        <v>4.84</v>
      </c>
      <c r="AO1331" s="11">
        <v>0</v>
      </c>
      <c r="CA1331" s="11">
        <v>66.06</v>
      </c>
    </row>
    <row r="1332" spans="1:79">
      <c r="B1332" s="5" t="s">
        <v>902</v>
      </c>
      <c r="C1332" s="11">
        <v>63.8</v>
      </c>
      <c r="D1332" s="11">
        <v>20.9</v>
      </c>
      <c r="E1332" s="11">
        <v>5.4</v>
      </c>
      <c r="F1332" s="11">
        <v>2.1</v>
      </c>
      <c r="G1332" s="11">
        <v>2.2999999999999998</v>
      </c>
      <c r="H1332" s="11"/>
      <c r="I1332" s="11">
        <v>52.5</v>
      </c>
      <c r="J1332" s="11">
        <v>320</v>
      </c>
      <c r="K1332" s="11">
        <v>115</v>
      </c>
      <c r="L1332" s="11">
        <v>0.5</v>
      </c>
      <c r="N1332" s="104"/>
      <c r="P1332" s="104"/>
      <c r="Q1332" s="104">
        <v>0</v>
      </c>
      <c r="U1332" s="5">
        <v>1212</v>
      </c>
      <c r="AD1332" s="121">
        <v>2.91</v>
      </c>
      <c r="AE1332" s="11">
        <v>624</v>
      </c>
      <c r="AJ1332" s="11">
        <v>6.1</v>
      </c>
      <c r="AK1332" s="11">
        <v>51.2</v>
      </c>
      <c r="AL1332" s="11">
        <v>30.2</v>
      </c>
      <c r="AM1332" s="11">
        <v>1.59</v>
      </c>
      <c r="AN1332" s="11">
        <v>4.84</v>
      </c>
      <c r="AO1332" s="11">
        <v>80</v>
      </c>
      <c r="CA1332" s="11">
        <v>66.06</v>
      </c>
    </row>
    <row r="1333" spans="1:79">
      <c r="B1333" s="5" t="s">
        <v>919</v>
      </c>
      <c r="C1333" s="11">
        <v>63.8</v>
      </c>
      <c r="D1333" s="11">
        <v>20.9</v>
      </c>
      <c r="E1333" s="11">
        <v>5.4</v>
      </c>
      <c r="F1333" s="11">
        <v>2.1</v>
      </c>
      <c r="G1333" s="11">
        <v>2.2999999999999998</v>
      </c>
      <c r="H1333" s="11"/>
      <c r="I1333" s="11">
        <v>52.5</v>
      </c>
      <c r="J1333" s="11">
        <v>320</v>
      </c>
      <c r="K1333" s="11">
        <v>115</v>
      </c>
      <c r="L1333" s="11">
        <v>0.3</v>
      </c>
      <c r="N1333" s="104"/>
      <c r="P1333" s="104"/>
      <c r="Q1333" s="104"/>
      <c r="U1333" s="5">
        <v>1170</v>
      </c>
      <c r="AD1333" s="121">
        <v>2.91</v>
      </c>
      <c r="AE1333" s="11">
        <v>602</v>
      </c>
      <c r="AJ1333" s="11">
        <v>6.1</v>
      </c>
      <c r="AK1333" s="11">
        <v>51.2</v>
      </c>
      <c r="AL1333" s="11">
        <v>30.2</v>
      </c>
      <c r="AM1333" s="11">
        <v>1.59</v>
      </c>
      <c r="AN1333" s="11">
        <v>4.84</v>
      </c>
      <c r="AO1333" s="11">
        <v>80</v>
      </c>
      <c r="CA1333" s="11">
        <v>66.06</v>
      </c>
    </row>
    <row r="1334" spans="1:79">
      <c r="B1334" s="5" t="s">
        <v>920</v>
      </c>
      <c r="C1334" s="11">
        <v>63.8</v>
      </c>
      <c r="D1334" s="11">
        <v>20.9</v>
      </c>
      <c r="E1334" s="11">
        <v>5.4</v>
      </c>
      <c r="F1334" s="11">
        <v>2.1</v>
      </c>
      <c r="G1334" s="11">
        <v>2.2999999999999998</v>
      </c>
      <c r="H1334" s="11"/>
      <c r="I1334" s="11">
        <v>52.5</v>
      </c>
      <c r="J1334" s="11">
        <v>260</v>
      </c>
      <c r="K1334" s="11">
        <v>115</v>
      </c>
      <c r="L1334" s="11">
        <v>0.4</v>
      </c>
      <c r="N1334" s="104"/>
      <c r="P1334" s="104"/>
      <c r="Q1334" s="104">
        <v>0</v>
      </c>
      <c r="U1334" s="5">
        <v>1228</v>
      </c>
      <c r="AD1334" s="121">
        <v>2.91</v>
      </c>
      <c r="AE1334" s="11">
        <v>632</v>
      </c>
      <c r="AJ1334" s="11">
        <v>6.1</v>
      </c>
      <c r="AK1334" s="11">
        <v>51.2</v>
      </c>
      <c r="AL1334" s="11">
        <v>30.2</v>
      </c>
      <c r="AM1334" s="11">
        <v>1.59</v>
      </c>
      <c r="AN1334" s="11">
        <v>4.84</v>
      </c>
      <c r="AO1334" s="11">
        <v>140</v>
      </c>
      <c r="CA1334" s="11">
        <v>66.06</v>
      </c>
    </row>
    <row r="1335" spans="1:79">
      <c r="B1335" s="5" t="s">
        <v>755</v>
      </c>
      <c r="C1335" s="11">
        <v>63.8</v>
      </c>
      <c r="D1335" s="11">
        <v>20.9</v>
      </c>
      <c r="E1335" s="11">
        <v>5.4</v>
      </c>
      <c r="F1335" s="11">
        <v>2.1</v>
      </c>
      <c r="G1335" s="11">
        <v>2.2999999999999998</v>
      </c>
      <c r="H1335" s="11"/>
      <c r="I1335" s="11">
        <v>52.5</v>
      </c>
      <c r="J1335" s="11">
        <v>400</v>
      </c>
      <c r="K1335" s="11">
        <v>115</v>
      </c>
      <c r="L1335" s="11">
        <v>0.5</v>
      </c>
      <c r="N1335" s="104"/>
      <c r="P1335" s="104"/>
      <c r="Q1335" s="104"/>
      <c r="U1335" s="5">
        <v>1173</v>
      </c>
      <c r="AD1335" s="121">
        <v>2.91</v>
      </c>
      <c r="AE1335" s="11">
        <v>604</v>
      </c>
      <c r="AJ1335" s="11">
        <v>6.1</v>
      </c>
      <c r="AK1335" s="11">
        <v>51.2</v>
      </c>
      <c r="AL1335" s="11">
        <v>30.2</v>
      </c>
      <c r="AM1335" s="11">
        <v>1.59</v>
      </c>
      <c r="AN1335" s="11">
        <v>4.84</v>
      </c>
      <c r="AO1335" s="11">
        <v>0</v>
      </c>
      <c r="CA1335" s="11">
        <v>66.06</v>
      </c>
    </row>
    <row r="1336" spans="1:79">
      <c r="A1336" s="107"/>
      <c r="B1336" s="107"/>
      <c r="C1336" s="107"/>
      <c r="D1336" s="107"/>
      <c r="E1336" s="107"/>
      <c r="F1336" s="110"/>
      <c r="G1336" s="107"/>
      <c r="H1336" s="107"/>
      <c r="I1336" s="107"/>
      <c r="J1336" s="107"/>
      <c r="K1336" s="107"/>
      <c r="L1336" s="107"/>
      <c r="M1336" s="107"/>
      <c r="N1336" s="107"/>
      <c r="O1336" s="107"/>
      <c r="P1336" s="107"/>
      <c r="Q1336" s="107"/>
      <c r="U1336" s="107"/>
      <c r="AD1336" s="126"/>
      <c r="AE1336" s="107"/>
      <c r="AJ1336" s="107"/>
      <c r="AK1336" s="107"/>
      <c r="AL1336" s="107"/>
      <c r="AM1336" s="107"/>
      <c r="AN1336" s="107"/>
      <c r="AO1336" s="107"/>
      <c r="BX1336" s="107"/>
      <c r="BY1336" s="107"/>
      <c r="BZ1336" s="107"/>
      <c r="CA1336" s="116"/>
    </row>
    <row r="1337" spans="1:79">
      <c r="A1337" s="49">
        <v>86</v>
      </c>
      <c r="B1337" s="5" t="s">
        <v>921</v>
      </c>
      <c r="C1337" s="11">
        <v>59.17</v>
      </c>
      <c r="D1337" s="11">
        <v>23.95</v>
      </c>
      <c r="E1337" s="11">
        <v>5.2</v>
      </c>
      <c r="F1337" s="8">
        <v>2.64</v>
      </c>
      <c r="G1337" s="11">
        <v>2.2799999999999998</v>
      </c>
      <c r="H1337" s="11"/>
      <c r="I1337" s="11">
        <v>42.5</v>
      </c>
      <c r="J1337" s="5">
        <v>460</v>
      </c>
      <c r="K1337" s="5">
        <v>175</v>
      </c>
      <c r="L1337" s="11">
        <v>0.38</v>
      </c>
      <c r="M1337" s="46">
        <v>0.35</v>
      </c>
      <c r="N1337">
        <v>1.04</v>
      </c>
      <c r="U1337" s="5">
        <v>1147</v>
      </c>
      <c r="AD1337" s="15">
        <v>2.9</v>
      </c>
      <c r="AE1337" s="5">
        <v>618</v>
      </c>
      <c r="AJ1337" s="11">
        <v>18.399999999999999</v>
      </c>
      <c r="AK1337" s="11">
        <v>39.590000000000003</v>
      </c>
      <c r="AL1337" s="11">
        <v>22.8</v>
      </c>
      <c r="AM1337" s="11">
        <v>4.97</v>
      </c>
      <c r="AN1337" s="11">
        <v>1.98</v>
      </c>
      <c r="AO1337" s="11">
        <v>0</v>
      </c>
      <c r="BX1337" s="5">
        <v>240</v>
      </c>
      <c r="CA1337" s="104">
        <v>55.3</v>
      </c>
    </row>
    <row r="1338" spans="1:79">
      <c r="B1338" s="5" t="s">
        <v>485</v>
      </c>
      <c r="C1338" s="11">
        <v>59.17</v>
      </c>
      <c r="D1338" s="11">
        <v>23.95</v>
      </c>
      <c r="E1338" s="11">
        <v>5.2</v>
      </c>
      <c r="F1338" s="8">
        <v>2.64</v>
      </c>
      <c r="G1338" s="11">
        <v>2.2799999999999998</v>
      </c>
      <c r="H1338" s="11"/>
      <c r="I1338" s="11">
        <v>42.5</v>
      </c>
      <c r="J1338" s="5">
        <v>322</v>
      </c>
      <c r="K1338" s="5">
        <v>175</v>
      </c>
      <c r="L1338" s="11">
        <v>0.38</v>
      </c>
      <c r="M1338" s="46">
        <v>0.35</v>
      </c>
      <c r="N1338">
        <v>1.75</v>
      </c>
      <c r="U1338" s="5">
        <v>1147</v>
      </c>
      <c r="AD1338" s="15">
        <v>2.9</v>
      </c>
      <c r="AE1338" s="5">
        <v>618</v>
      </c>
      <c r="AJ1338" s="11">
        <v>18.399999999999999</v>
      </c>
      <c r="AK1338" s="11">
        <v>39.590000000000003</v>
      </c>
      <c r="AL1338" s="11">
        <v>22.8</v>
      </c>
      <c r="AM1338" s="11">
        <v>4.97</v>
      </c>
      <c r="AN1338" s="11">
        <v>1.98</v>
      </c>
      <c r="AO1338" s="11">
        <v>0</v>
      </c>
      <c r="BX1338" s="5">
        <v>120</v>
      </c>
      <c r="CA1338" s="104">
        <v>51.6</v>
      </c>
    </row>
    <row r="1339" spans="1:79">
      <c r="A1339" s="86"/>
      <c r="B1339" s="86"/>
      <c r="C1339" s="86"/>
      <c r="D1339" s="86"/>
      <c r="E1339" s="86"/>
      <c r="F1339" s="111"/>
      <c r="G1339" s="86"/>
      <c r="H1339" s="86"/>
      <c r="I1339" s="86"/>
      <c r="J1339" s="86"/>
      <c r="K1339" s="86"/>
      <c r="L1339" s="86"/>
      <c r="M1339" s="86"/>
      <c r="N1339" s="86"/>
      <c r="O1339" s="86"/>
      <c r="P1339" s="86"/>
      <c r="Q1339" s="86"/>
      <c r="U1339" s="86"/>
      <c r="AD1339" s="127"/>
      <c r="AE1339" s="86"/>
      <c r="AJ1339" s="86"/>
      <c r="AK1339" s="86"/>
      <c r="AL1339" s="86"/>
      <c r="AM1339" s="86"/>
      <c r="AN1339" s="86"/>
      <c r="AO1339" s="86"/>
      <c r="BX1339" s="86"/>
      <c r="BY1339" s="86"/>
      <c r="BZ1339" s="86"/>
      <c r="CA1339" s="86"/>
    </row>
    <row r="1340" spans="1:79">
      <c r="A1340" s="49">
        <v>89</v>
      </c>
      <c r="B1340" s="5" t="s">
        <v>922</v>
      </c>
      <c r="F1340" s="8"/>
      <c r="I1340" s="11">
        <v>42.5</v>
      </c>
      <c r="J1340">
        <v>324</v>
      </c>
      <c r="K1340">
        <v>146</v>
      </c>
      <c r="L1340">
        <v>0.32</v>
      </c>
      <c r="M1340" s="46">
        <v>0.217</v>
      </c>
      <c r="N1340">
        <v>0.5</v>
      </c>
      <c r="P1340" s="5"/>
      <c r="Q1340" s="5">
        <v>0</v>
      </c>
      <c r="U1340" s="5">
        <v>1178</v>
      </c>
      <c r="AD1340" s="15">
        <v>2.9</v>
      </c>
      <c r="AE1340">
        <v>692</v>
      </c>
      <c r="AO1340" s="11">
        <v>139</v>
      </c>
      <c r="BX1340">
        <v>0.7</v>
      </c>
    </row>
    <row r="1341" spans="1:79">
      <c r="F1341" s="8"/>
      <c r="I1341" s="11">
        <v>42.5</v>
      </c>
      <c r="J1341">
        <v>324</v>
      </c>
      <c r="K1341">
        <v>146</v>
      </c>
      <c r="L1341">
        <v>0.32</v>
      </c>
      <c r="M1341" s="46">
        <v>0.217</v>
      </c>
      <c r="N1341">
        <v>0.5</v>
      </c>
      <c r="P1341" s="112"/>
      <c r="Q1341" s="112">
        <v>6.2E-4</v>
      </c>
      <c r="U1341" s="5">
        <v>1178</v>
      </c>
      <c r="AD1341" s="15">
        <v>2.9</v>
      </c>
      <c r="AE1341">
        <v>692</v>
      </c>
      <c r="AO1341" s="11">
        <v>139</v>
      </c>
      <c r="BX1341">
        <v>0.65</v>
      </c>
    </row>
    <row r="1342" spans="1:79">
      <c r="F1342" s="8"/>
      <c r="I1342" s="11">
        <v>42.5</v>
      </c>
      <c r="J1342">
        <v>324</v>
      </c>
      <c r="K1342">
        <v>146</v>
      </c>
      <c r="L1342">
        <v>0.32</v>
      </c>
      <c r="M1342" s="46">
        <v>0.217</v>
      </c>
      <c r="N1342">
        <v>0.5</v>
      </c>
      <c r="P1342" s="112"/>
      <c r="Q1342" s="112">
        <v>1.25E-3</v>
      </c>
      <c r="U1342" s="5">
        <v>1178</v>
      </c>
      <c r="AD1342" s="15">
        <v>2.9</v>
      </c>
      <c r="AE1342">
        <v>692</v>
      </c>
      <c r="AO1342" s="11">
        <v>139</v>
      </c>
      <c r="BX1342">
        <v>0.6</v>
      </c>
    </row>
    <row r="1343" spans="1:79">
      <c r="F1343" s="8"/>
      <c r="I1343" s="11">
        <v>42.5</v>
      </c>
      <c r="J1343">
        <v>324</v>
      </c>
      <c r="K1343">
        <v>146</v>
      </c>
      <c r="L1343">
        <v>0.32</v>
      </c>
      <c r="M1343" s="46">
        <v>0.217</v>
      </c>
      <c r="N1343">
        <v>0.5</v>
      </c>
      <c r="P1343" s="112"/>
      <c r="Q1343" s="112">
        <v>2.5000000000000001E-3</v>
      </c>
      <c r="U1343" s="5">
        <v>1178</v>
      </c>
      <c r="AD1343" s="15">
        <v>2.9</v>
      </c>
      <c r="AE1343">
        <v>692</v>
      </c>
      <c r="AO1343" s="11">
        <v>139</v>
      </c>
      <c r="BX1343">
        <v>0.56000000000000005</v>
      </c>
    </row>
    <row r="1344" spans="1:79">
      <c r="B1344" s="5"/>
      <c r="C1344" s="5"/>
      <c r="D1344" s="9"/>
      <c r="E1344" s="5"/>
      <c r="F1344" s="5"/>
      <c r="G1344" s="5"/>
      <c r="H1344" s="5"/>
      <c r="I1344" s="11">
        <v>42.5</v>
      </c>
      <c r="J1344">
        <v>324</v>
      </c>
      <c r="K1344">
        <v>146</v>
      </c>
      <c r="L1344">
        <v>0.32</v>
      </c>
      <c r="M1344" s="46">
        <v>0.217</v>
      </c>
      <c r="N1344">
        <v>0.5</v>
      </c>
      <c r="P1344" s="112"/>
      <c r="Q1344" s="112">
        <v>5.0000000000000001E-3</v>
      </c>
      <c r="U1344" s="5">
        <v>1178</v>
      </c>
      <c r="AD1344" s="15">
        <v>2.9</v>
      </c>
      <c r="AE1344">
        <v>692</v>
      </c>
      <c r="AJ1344" s="5"/>
      <c r="AK1344" s="5"/>
      <c r="AL1344" s="5"/>
      <c r="AM1344" s="5"/>
      <c r="AN1344" s="5"/>
      <c r="AO1344" s="11">
        <v>139</v>
      </c>
      <c r="BX1344">
        <v>0.75</v>
      </c>
      <c r="CA1344" s="5"/>
    </row>
    <row r="1345" spans="1:81">
      <c r="B1345" s="5"/>
      <c r="C1345" s="5"/>
      <c r="D1345" s="9"/>
      <c r="E1345" s="5"/>
      <c r="F1345" s="5"/>
      <c r="G1345" s="5"/>
      <c r="H1345" s="5"/>
      <c r="I1345" s="11">
        <v>42.5</v>
      </c>
      <c r="J1345">
        <v>324</v>
      </c>
      <c r="K1345">
        <v>146</v>
      </c>
      <c r="L1345">
        <v>0.32</v>
      </c>
      <c r="M1345" s="46">
        <v>0.217</v>
      </c>
      <c r="N1345">
        <v>0.5</v>
      </c>
      <c r="P1345" s="112"/>
      <c r="Q1345" s="112">
        <v>0.01</v>
      </c>
      <c r="U1345" s="5">
        <v>1178</v>
      </c>
      <c r="AD1345" s="15">
        <v>2.9</v>
      </c>
      <c r="AE1345">
        <v>692</v>
      </c>
      <c r="AJ1345" s="5"/>
      <c r="AK1345" s="5"/>
      <c r="AL1345" s="5"/>
      <c r="AM1345" s="5"/>
      <c r="AN1345" s="5"/>
      <c r="AO1345" s="11">
        <v>139</v>
      </c>
      <c r="BX1345">
        <v>0.8</v>
      </c>
      <c r="CA1345" s="5"/>
    </row>
    <row r="1346" spans="1:81">
      <c r="B1346" s="5"/>
      <c r="C1346" s="5"/>
      <c r="D1346" s="9"/>
      <c r="E1346" s="5"/>
      <c r="F1346" s="5"/>
      <c r="G1346" s="5"/>
      <c r="H1346" s="5"/>
      <c r="I1346" s="11">
        <v>42.5</v>
      </c>
      <c r="J1346">
        <v>324</v>
      </c>
      <c r="K1346">
        <v>146</v>
      </c>
      <c r="L1346">
        <v>0.32</v>
      </c>
      <c r="M1346" s="46">
        <v>0.217</v>
      </c>
      <c r="N1346">
        <v>0.5</v>
      </c>
      <c r="P1346" s="112"/>
      <c r="Q1346" s="112">
        <v>1.4999999999999999E-2</v>
      </c>
      <c r="U1346" s="5">
        <v>1178</v>
      </c>
      <c r="AD1346" s="15">
        <v>2.9</v>
      </c>
      <c r="AE1346">
        <v>692</v>
      </c>
      <c r="AJ1346" s="5"/>
      <c r="AK1346" s="5"/>
      <c r="AL1346" s="5"/>
      <c r="AM1346" s="5"/>
      <c r="AN1346" s="5"/>
      <c r="AO1346" s="11">
        <v>139</v>
      </c>
      <c r="BX1346">
        <v>0.95</v>
      </c>
      <c r="CA1346" s="5"/>
    </row>
    <row r="1347" spans="1:81">
      <c r="A1347" s="113"/>
      <c r="B1347" s="129"/>
      <c r="C1347" s="129"/>
      <c r="D1347" s="131"/>
      <c r="E1347" s="129"/>
      <c r="F1347" s="129"/>
      <c r="G1347" s="129"/>
      <c r="H1347" s="129"/>
      <c r="I1347" s="113"/>
      <c r="J1347" s="129"/>
      <c r="K1347" s="113"/>
      <c r="L1347" s="129"/>
      <c r="M1347" s="113"/>
      <c r="N1347" s="113"/>
      <c r="O1347" s="113"/>
      <c r="P1347" s="113"/>
      <c r="Q1347" s="113"/>
      <c r="AD1347" s="129"/>
      <c r="AE1347" s="129"/>
      <c r="BX1347" s="129"/>
      <c r="BY1347" s="113"/>
      <c r="BZ1347" s="113"/>
      <c r="CA1347" s="129"/>
    </row>
    <row r="1348" spans="1:81">
      <c r="A1348" s="49">
        <v>91</v>
      </c>
      <c r="B1348" s="5" t="s">
        <v>923</v>
      </c>
      <c r="C1348" s="11"/>
      <c r="D1348" s="132"/>
      <c r="E1348" s="11"/>
      <c r="F1348" s="11"/>
      <c r="G1348" s="11"/>
      <c r="H1348" s="11"/>
      <c r="I1348" s="11">
        <v>32.5</v>
      </c>
      <c r="J1348" s="11">
        <v>466</v>
      </c>
      <c r="K1348" s="11">
        <v>215</v>
      </c>
      <c r="L1348" s="5"/>
      <c r="M1348" s="29"/>
      <c r="Y1348" s="11">
        <v>1124</v>
      </c>
      <c r="AD1348" s="11">
        <v>2.7</v>
      </c>
      <c r="AE1348" s="11">
        <v>605</v>
      </c>
      <c r="BX1348" s="5"/>
      <c r="BZ1348" s="5">
        <v>2792.7</v>
      </c>
      <c r="CA1348" s="5"/>
    </row>
    <row r="1350" spans="1:81">
      <c r="A1350" s="49">
        <v>92</v>
      </c>
      <c r="B1350" s="5" t="s">
        <v>924</v>
      </c>
      <c r="I1350" s="5"/>
      <c r="J1350" s="11">
        <v>344</v>
      </c>
      <c r="K1350" s="11">
        <v>143</v>
      </c>
      <c r="L1350" s="11">
        <v>0.42</v>
      </c>
      <c r="N1350" s="11">
        <v>1.25</v>
      </c>
      <c r="Y1350" s="11">
        <v>1122</v>
      </c>
    </row>
    <row r="1351" spans="1:81">
      <c r="B1351" s="5" t="s">
        <v>925</v>
      </c>
      <c r="I1351" s="5"/>
      <c r="J1351" s="11">
        <v>258</v>
      </c>
      <c r="K1351" s="11">
        <v>143</v>
      </c>
      <c r="L1351" s="11">
        <v>0.55000000000000004</v>
      </c>
      <c r="N1351" s="11">
        <v>1.67</v>
      </c>
      <c r="Y1351" s="11">
        <v>1122</v>
      </c>
    </row>
    <row r="1352" spans="1:81">
      <c r="A1352" s="27"/>
      <c r="B1352" s="30"/>
      <c r="C1352" s="27"/>
      <c r="D1352" s="27"/>
      <c r="E1352" s="27"/>
      <c r="F1352" s="27"/>
      <c r="G1352" s="27"/>
      <c r="H1352" s="27"/>
      <c r="I1352" s="30"/>
      <c r="J1352" s="30"/>
      <c r="K1352" s="30"/>
      <c r="L1352" s="140"/>
      <c r="M1352" s="27"/>
      <c r="N1352" s="30"/>
      <c r="Y1352" s="30"/>
    </row>
    <row r="1353" spans="1:81">
      <c r="A1353" s="49">
        <v>93</v>
      </c>
      <c r="B1353" s="5" t="s">
        <v>748</v>
      </c>
      <c r="I1353" s="11">
        <v>32.5</v>
      </c>
      <c r="J1353" s="11">
        <v>327.5</v>
      </c>
      <c r="K1353" s="105">
        <v>180</v>
      </c>
      <c r="L1353" s="11">
        <v>0.55000000000000004</v>
      </c>
      <c r="N1353" s="5"/>
      <c r="Y1353" s="11">
        <v>1136</v>
      </c>
    </row>
    <row r="1354" spans="1:81">
      <c r="B1354" s="5" t="s">
        <v>926</v>
      </c>
      <c r="I1354" s="11">
        <v>32.5</v>
      </c>
      <c r="J1354" s="11">
        <v>327.5</v>
      </c>
      <c r="K1354" s="105">
        <v>180</v>
      </c>
      <c r="L1354" s="11">
        <v>0.55000000000000004</v>
      </c>
      <c r="N1354" s="5"/>
      <c r="Y1354" s="11">
        <v>1127</v>
      </c>
    </row>
    <row r="1355" spans="1:81">
      <c r="B1355" s="5" t="s">
        <v>927</v>
      </c>
      <c r="I1355" s="11">
        <v>52.5</v>
      </c>
      <c r="J1355" s="11">
        <v>530</v>
      </c>
      <c r="K1355" s="105">
        <v>170</v>
      </c>
      <c r="L1355" s="11">
        <v>0.32</v>
      </c>
      <c r="N1355" s="5"/>
      <c r="Y1355" s="11">
        <v>1054</v>
      </c>
    </row>
    <row r="1356" spans="1:81">
      <c r="A1356" s="86"/>
      <c r="B1356" s="87"/>
      <c r="C1356" s="86"/>
      <c r="D1356" s="86"/>
      <c r="E1356" s="86"/>
      <c r="F1356" s="86"/>
      <c r="G1356" s="86"/>
      <c r="H1356" s="86"/>
      <c r="I1356" s="133"/>
      <c r="J1356" s="87"/>
      <c r="K1356" s="87"/>
      <c r="L1356" s="87"/>
      <c r="M1356" s="86"/>
      <c r="N1356" s="87"/>
    </row>
    <row r="1357" spans="1:81" ht="24">
      <c r="A1357" s="49">
        <v>95</v>
      </c>
      <c r="B1357" s="5" t="s">
        <v>928</v>
      </c>
      <c r="C1357" s="11"/>
      <c r="D1357" s="11"/>
      <c r="E1357" s="11"/>
      <c r="F1357" s="11"/>
      <c r="G1357" s="11"/>
      <c r="H1357" s="11"/>
      <c r="I1357" s="11">
        <v>42.5</v>
      </c>
      <c r="J1357" s="11">
        <v>460</v>
      </c>
      <c r="K1357" s="11">
        <v>152</v>
      </c>
      <c r="L1357" s="11">
        <v>0.33</v>
      </c>
      <c r="M1357" s="11"/>
      <c r="N1357" s="11">
        <v>1.5</v>
      </c>
      <c r="U1357" s="5"/>
      <c r="V1357" s="11">
        <v>1140</v>
      </c>
      <c r="AD1357" s="11">
        <v>2.6</v>
      </c>
      <c r="AE1357" s="11">
        <v>698</v>
      </c>
      <c r="AJ1357" s="11"/>
      <c r="AK1357" s="11"/>
      <c r="AL1357" s="11"/>
      <c r="AM1357" s="11"/>
      <c r="AN1357" s="11"/>
      <c r="AO1357" s="11">
        <v>0</v>
      </c>
      <c r="AP1357" s="11"/>
      <c r="AV1357" s="11"/>
      <c r="AW1357" s="11">
        <v>0</v>
      </c>
      <c r="BX1357">
        <v>0.89</v>
      </c>
      <c r="BY1357" s="11"/>
      <c r="BZ1357" s="11"/>
      <c r="CA1357" s="11"/>
      <c r="CB1357" s="144" t="s">
        <v>929</v>
      </c>
      <c r="CC1357" s="144" t="s">
        <v>930</v>
      </c>
    </row>
    <row r="1358" spans="1:81" ht="24">
      <c r="B1358" s="5" t="s">
        <v>931</v>
      </c>
      <c r="C1358" s="11"/>
      <c r="D1358" s="11"/>
      <c r="E1358" s="11"/>
      <c r="F1358" s="11"/>
      <c r="G1358" s="11"/>
      <c r="H1358" s="11"/>
      <c r="I1358" s="11">
        <v>42.5</v>
      </c>
      <c r="J1358" s="11">
        <v>360</v>
      </c>
      <c r="K1358" s="11">
        <v>152</v>
      </c>
      <c r="L1358" s="11">
        <v>0.42</v>
      </c>
      <c r="M1358" s="11"/>
      <c r="N1358" s="11">
        <v>1.5</v>
      </c>
      <c r="U1358" s="5"/>
      <c r="V1358" s="11">
        <v>1140</v>
      </c>
      <c r="AD1358" s="11">
        <v>2.6</v>
      </c>
      <c r="AE1358" s="11">
        <v>698</v>
      </c>
      <c r="AJ1358" s="11"/>
      <c r="AK1358" s="11"/>
      <c r="AL1358" s="11"/>
      <c r="AM1358" s="11"/>
      <c r="AN1358" s="11"/>
      <c r="AO1358" s="11">
        <v>0</v>
      </c>
      <c r="AP1358" s="11"/>
      <c r="AV1358" s="11"/>
      <c r="AW1358" s="11">
        <v>100</v>
      </c>
      <c r="BX1358">
        <v>0.71</v>
      </c>
      <c r="BY1358" s="11"/>
      <c r="BZ1358" s="11"/>
      <c r="CA1358" s="11"/>
      <c r="CB1358" s="144" t="s">
        <v>929</v>
      </c>
      <c r="CC1358" s="144" t="s">
        <v>930</v>
      </c>
    </row>
    <row r="1359" spans="1:81" ht="24">
      <c r="B1359" s="5" t="s">
        <v>603</v>
      </c>
      <c r="C1359" s="11"/>
      <c r="D1359" s="11"/>
      <c r="E1359" s="11"/>
      <c r="F1359" s="11"/>
      <c r="G1359" s="11"/>
      <c r="H1359" s="11"/>
      <c r="I1359" s="11">
        <v>42.5</v>
      </c>
      <c r="J1359" s="11">
        <v>380</v>
      </c>
      <c r="K1359" s="11">
        <v>152</v>
      </c>
      <c r="L1359" s="11">
        <v>0.4</v>
      </c>
      <c r="M1359" s="11"/>
      <c r="N1359" s="11">
        <v>1.5</v>
      </c>
      <c r="U1359" s="5"/>
      <c r="V1359" s="11">
        <v>1140</v>
      </c>
      <c r="AD1359" s="11">
        <v>2.6</v>
      </c>
      <c r="AE1359" s="11">
        <v>698</v>
      </c>
      <c r="AJ1359" s="11"/>
      <c r="AK1359" s="11"/>
      <c r="AL1359" s="11"/>
      <c r="AM1359" s="11"/>
      <c r="AN1359" s="11"/>
      <c r="AO1359" s="11">
        <v>100</v>
      </c>
      <c r="AP1359" s="11"/>
      <c r="AV1359" s="11"/>
      <c r="AW1359" s="11">
        <v>0</v>
      </c>
      <c r="BX1359">
        <v>0.70299999999999996</v>
      </c>
      <c r="BY1359" s="11"/>
      <c r="BZ1359" s="11"/>
      <c r="CA1359" s="11"/>
      <c r="CB1359" s="144" t="s">
        <v>929</v>
      </c>
      <c r="CC1359" s="144" t="s">
        <v>930</v>
      </c>
    </row>
    <row r="1360" spans="1:81">
      <c r="A1360" s="107"/>
      <c r="B1360" s="108"/>
      <c r="C1360" s="116"/>
      <c r="D1360" s="116"/>
      <c r="E1360" s="116"/>
      <c r="F1360" s="116"/>
      <c r="G1360" s="116"/>
      <c r="H1360" s="116"/>
      <c r="I1360" s="116"/>
      <c r="J1360" s="116"/>
      <c r="K1360" s="116"/>
      <c r="L1360" s="116"/>
      <c r="M1360" s="116"/>
      <c r="N1360" s="116"/>
      <c r="U1360" s="116"/>
      <c r="V1360" s="116"/>
      <c r="AD1360" s="116"/>
      <c r="AE1360" s="116"/>
      <c r="AJ1360" s="116"/>
      <c r="AK1360" s="116"/>
      <c r="AL1360" s="116"/>
      <c r="AM1360" s="116"/>
      <c r="AN1360" s="116"/>
      <c r="AO1360" s="116"/>
      <c r="AP1360" s="116"/>
      <c r="AV1360" s="116"/>
      <c r="AW1360" s="116"/>
      <c r="BX1360" s="116"/>
      <c r="BY1360" s="116"/>
      <c r="BZ1360" s="116"/>
      <c r="CA1360" s="116"/>
      <c r="CB1360" s="107"/>
      <c r="CC1360" s="107"/>
    </row>
    <row r="1361" spans="1:81">
      <c r="A1361" s="49">
        <v>99</v>
      </c>
      <c r="B1361" s="5" t="s">
        <v>932</v>
      </c>
      <c r="C1361" s="11">
        <v>64.11</v>
      </c>
      <c r="D1361" s="11">
        <v>20.6</v>
      </c>
      <c r="E1361" s="134">
        <v>5.03</v>
      </c>
      <c r="F1361" s="8">
        <v>1.46</v>
      </c>
      <c r="G1361" s="11">
        <v>4.38</v>
      </c>
      <c r="H1361" s="11">
        <v>1.6</v>
      </c>
      <c r="I1361" s="104">
        <v>42.5</v>
      </c>
      <c r="J1361" s="11">
        <v>291</v>
      </c>
      <c r="K1361">
        <v>195</v>
      </c>
      <c r="L1361" s="11">
        <v>0.67</v>
      </c>
      <c r="N1361">
        <v>0</v>
      </c>
      <c r="U1361" s="11">
        <v>1148</v>
      </c>
      <c r="AD1361" s="15">
        <v>2.6</v>
      </c>
      <c r="AE1361" s="11">
        <v>766</v>
      </c>
      <c r="AJ1361" s="11">
        <v>57.66</v>
      </c>
      <c r="AK1361" s="11">
        <v>29.84</v>
      </c>
      <c r="AL1361" s="11">
        <v>2.29</v>
      </c>
      <c r="AM1361" s="11">
        <v>2.52</v>
      </c>
      <c r="AN1361" s="11">
        <v>5.85</v>
      </c>
      <c r="AO1361" s="11">
        <v>0</v>
      </c>
      <c r="CA1361">
        <v>27.6</v>
      </c>
      <c r="CB1361" s="144" t="s">
        <v>933</v>
      </c>
      <c r="CC1361" s="144" t="s">
        <v>934</v>
      </c>
    </row>
    <row r="1362" spans="1:81">
      <c r="B1362" s="5" t="s">
        <v>935</v>
      </c>
      <c r="C1362" s="11">
        <v>64.11</v>
      </c>
      <c r="D1362" s="11">
        <v>20.6</v>
      </c>
      <c r="E1362" s="134">
        <v>5.03</v>
      </c>
      <c r="F1362" s="8">
        <v>1.46</v>
      </c>
      <c r="G1362" s="11">
        <v>4.38</v>
      </c>
      <c r="H1362" s="11">
        <v>1.6</v>
      </c>
      <c r="I1362" s="104">
        <v>42.5</v>
      </c>
      <c r="J1362" s="11">
        <v>382</v>
      </c>
      <c r="K1362">
        <v>195</v>
      </c>
      <c r="L1362" s="11">
        <v>0.51</v>
      </c>
      <c r="N1362">
        <v>0</v>
      </c>
      <c r="U1362" s="11">
        <v>1184</v>
      </c>
      <c r="AD1362" s="15">
        <v>2.6</v>
      </c>
      <c r="AE1362" s="11">
        <v>639</v>
      </c>
      <c r="AJ1362" s="11">
        <v>57.66</v>
      </c>
      <c r="AK1362" s="11">
        <v>29.84</v>
      </c>
      <c r="AL1362" s="11">
        <v>2.29</v>
      </c>
      <c r="AM1362" s="11">
        <v>2.52</v>
      </c>
      <c r="AN1362" s="11">
        <v>5.85</v>
      </c>
      <c r="AO1362" s="11">
        <v>0</v>
      </c>
      <c r="BX1362" s="143"/>
      <c r="BY1362" s="143">
        <v>3.4</v>
      </c>
      <c r="CA1362">
        <v>39.799999999999997</v>
      </c>
      <c r="CB1362" s="144" t="s">
        <v>933</v>
      </c>
      <c r="CC1362" s="144" t="s">
        <v>934</v>
      </c>
    </row>
    <row r="1363" spans="1:81">
      <c r="B1363" s="5" t="s">
        <v>936</v>
      </c>
      <c r="C1363" s="11">
        <v>64.11</v>
      </c>
      <c r="D1363" s="11">
        <v>20.6</v>
      </c>
      <c r="E1363" s="134">
        <v>5.03</v>
      </c>
      <c r="F1363" s="8">
        <v>1.46</v>
      </c>
      <c r="G1363" s="11">
        <v>4.38</v>
      </c>
      <c r="H1363" s="11">
        <v>1.6</v>
      </c>
      <c r="I1363" s="104">
        <v>42.5</v>
      </c>
      <c r="J1363" s="11">
        <v>327</v>
      </c>
      <c r="K1363">
        <v>144</v>
      </c>
      <c r="L1363" s="11">
        <v>0.44</v>
      </c>
      <c r="N1363">
        <v>0.8</v>
      </c>
      <c r="U1363" s="11">
        <v>1182</v>
      </c>
      <c r="AD1363" s="15">
        <v>2.6</v>
      </c>
      <c r="AE1363" s="11">
        <v>638</v>
      </c>
      <c r="AJ1363" s="11">
        <v>57.66</v>
      </c>
      <c r="AK1363" s="11">
        <v>29.84</v>
      </c>
      <c r="AL1363" s="11">
        <v>2.29</v>
      </c>
      <c r="AM1363" s="11">
        <v>2.52</v>
      </c>
      <c r="AN1363" s="11">
        <v>5.85</v>
      </c>
      <c r="AO1363" s="11">
        <v>109</v>
      </c>
      <c r="BX1363" s="143"/>
      <c r="BY1363" s="143">
        <v>1.8</v>
      </c>
      <c r="CA1363">
        <v>62.1</v>
      </c>
      <c r="CB1363" s="144" t="s">
        <v>933</v>
      </c>
      <c r="CC1363" s="144" t="s">
        <v>934</v>
      </c>
    </row>
    <row r="1364" spans="1:81">
      <c r="B1364" s="5" t="s">
        <v>937</v>
      </c>
      <c r="C1364" s="11">
        <v>64.11</v>
      </c>
      <c r="D1364" s="11">
        <v>20.6</v>
      </c>
      <c r="E1364" s="134">
        <v>5.03</v>
      </c>
      <c r="F1364" s="8">
        <v>1.46</v>
      </c>
      <c r="G1364" s="11">
        <v>4.38</v>
      </c>
      <c r="H1364" s="11">
        <v>1.6</v>
      </c>
      <c r="I1364" s="104">
        <v>42.5</v>
      </c>
      <c r="J1364" s="11">
        <v>410</v>
      </c>
      <c r="K1364">
        <v>146</v>
      </c>
      <c r="L1364" s="11">
        <v>0.36</v>
      </c>
      <c r="N1364">
        <v>0.73</v>
      </c>
      <c r="U1364" s="11">
        <v>1116</v>
      </c>
      <c r="AD1364" s="15">
        <v>2.6</v>
      </c>
      <c r="AE1364" s="11">
        <v>628</v>
      </c>
      <c r="AJ1364" s="11">
        <v>57.66</v>
      </c>
      <c r="AK1364" s="11">
        <v>29.84</v>
      </c>
      <c r="AL1364" s="11">
        <v>2.29</v>
      </c>
      <c r="AM1364" s="11">
        <v>2.52</v>
      </c>
      <c r="AN1364" s="11">
        <v>5.85</v>
      </c>
      <c r="AO1364" s="11">
        <v>150</v>
      </c>
      <c r="BX1364" s="143"/>
      <c r="BY1364" s="143">
        <v>0.8</v>
      </c>
      <c r="CA1364">
        <v>82.3</v>
      </c>
      <c r="CB1364" s="144" t="s">
        <v>933</v>
      </c>
      <c r="CC1364" s="144" t="s">
        <v>934</v>
      </c>
    </row>
    <row r="1365" spans="1:81">
      <c r="B1365" s="5" t="s">
        <v>938</v>
      </c>
      <c r="C1365" s="11">
        <v>64.11</v>
      </c>
      <c r="D1365" s="11">
        <v>20.6</v>
      </c>
      <c r="E1365" s="134">
        <v>5.03</v>
      </c>
      <c r="F1365" s="8">
        <v>1.46</v>
      </c>
      <c r="G1365" s="11">
        <v>4.38</v>
      </c>
      <c r="H1365" s="11">
        <v>1.6</v>
      </c>
      <c r="I1365" s="104">
        <v>42.5</v>
      </c>
      <c r="J1365" s="11">
        <v>450</v>
      </c>
      <c r="K1365">
        <v>138</v>
      </c>
      <c r="L1365" s="11">
        <v>0.31</v>
      </c>
      <c r="N1365">
        <v>0.8</v>
      </c>
      <c r="U1365" s="11">
        <v>1180</v>
      </c>
      <c r="AD1365" s="15">
        <v>2.6</v>
      </c>
      <c r="AE1365" s="11">
        <v>581</v>
      </c>
      <c r="AJ1365" s="11">
        <v>57.66</v>
      </c>
      <c r="AK1365" s="11">
        <v>29.84</v>
      </c>
      <c r="AL1365" s="11">
        <v>2.29</v>
      </c>
      <c r="AM1365" s="11">
        <v>2.52</v>
      </c>
      <c r="AN1365" s="11">
        <v>5.85</v>
      </c>
      <c r="AO1365" s="11">
        <v>150</v>
      </c>
      <c r="BX1365" s="143"/>
      <c r="BY1365" s="143">
        <v>0.4</v>
      </c>
      <c r="CA1365">
        <v>102.6</v>
      </c>
      <c r="CB1365" s="144" t="s">
        <v>933</v>
      </c>
      <c r="CC1365" s="144" t="s">
        <v>934</v>
      </c>
    </row>
    <row r="1366" spans="1:81">
      <c r="A1366" s="113"/>
      <c r="B1366" s="113"/>
      <c r="C1366" s="113"/>
      <c r="D1366" s="113"/>
      <c r="E1366" s="113"/>
      <c r="F1366" s="135"/>
      <c r="G1366" s="113"/>
      <c r="H1366" s="113"/>
      <c r="I1366" s="113"/>
      <c r="J1366" s="113"/>
      <c r="K1366" s="113"/>
      <c r="L1366" s="113"/>
      <c r="M1366" s="113"/>
      <c r="N1366" s="113"/>
      <c r="AD1366" s="141"/>
      <c r="AE1366" s="113"/>
      <c r="AJ1366" s="113"/>
      <c r="AK1366" s="113"/>
      <c r="AL1366" s="113"/>
      <c r="AM1366" s="113"/>
      <c r="AN1366" s="113"/>
      <c r="AO1366" s="113"/>
      <c r="AP1366" s="113"/>
      <c r="AV1366" s="113"/>
      <c r="AW1366" s="113"/>
      <c r="BX1366" s="113"/>
      <c r="BY1366" s="113"/>
      <c r="BZ1366" s="113"/>
      <c r="CA1366" s="113"/>
      <c r="CB1366" s="113"/>
      <c r="CC1366" s="113"/>
    </row>
    <row r="1367" spans="1:81" ht="24">
      <c r="A1367" s="49">
        <v>100</v>
      </c>
      <c r="B1367" s="5" t="s">
        <v>939</v>
      </c>
      <c r="F1367" s="8"/>
      <c r="I1367">
        <v>42.5</v>
      </c>
      <c r="J1367" s="5">
        <v>312</v>
      </c>
      <c r="K1367" s="5">
        <v>188</v>
      </c>
      <c r="L1367">
        <v>0.39</v>
      </c>
      <c r="M1367" s="46">
        <v>0.19500000000000001</v>
      </c>
      <c r="N1367">
        <v>2.19</v>
      </c>
      <c r="Y1367" s="5">
        <v>1080</v>
      </c>
      <c r="AD1367" s="15"/>
      <c r="AE1367" s="5">
        <v>680</v>
      </c>
      <c r="AP1367" s="5">
        <v>90</v>
      </c>
      <c r="AV1367" s="5"/>
      <c r="AW1367" s="5">
        <v>78</v>
      </c>
      <c r="BL1367">
        <v>92.66</v>
      </c>
      <c r="BQ1367" s="5">
        <v>0</v>
      </c>
      <c r="BX1367">
        <v>0.52300000000000002</v>
      </c>
      <c r="BZ1367" s="105">
        <v>538.20000000000005</v>
      </c>
      <c r="CA1367">
        <v>53.52</v>
      </c>
      <c r="CB1367" s="144" t="s">
        <v>929</v>
      </c>
      <c r="CC1367" s="144" t="s">
        <v>940</v>
      </c>
    </row>
    <row r="1368" spans="1:81" ht="24">
      <c r="B1368" s="5" t="s">
        <v>941</v>
      </c>
      <c r="F1368" s="8"/>
      <c r="I1368">
        <v>42.5</v>
      </c>
      <c r="J1368" s="5">
        <v>344</v>
      </c>
      <c r="K1368" s="5">
        <v>188</v>
      </c>
      <c r="L1368">
        <v>0.36</v>
      </c>
      <c r="M1368" s="46">
        <v>0.19500000000000001</v>
      </c>
      <c r="N1368">
        <v>2.27</v>
      </c>
      <c r="Y1368" s="5">
        <v>1080</v>
      </c>
      <c r="AD1368" s="15"/>
      <c r="AE1368" s="5">
        <v>680</v>
      </c>
      <c r="AP1368" s="5">
        <v>90</v>
      </c>
      <c r="AV1368" s="5"/>
      <c r="AW1368" s="5">
        <v>86</v>
      </c>
      <c r="BL1368">
        <v>92.66</v>
      </c>
      <c r="BQ1368" s="5">
        <v>0</v>
      </c>
      <c r="BX1368">
        <v>0.61699999999999999</v>
      </c>
      <c r="BZ1368" s="11">
        <v>729.24</v>
      </c>
      <c r="CA1368">
        <v>57.56</v>
      </c>
      <c r="CB1368" s="144" t="s">
        <v>929</v>
      </c>
      <c r="CC1368" s="144" t="s">
        <v>940</v>
      </c>
    </row>
    <row r="1369" spans="1:81" ht="24">
      <c r="B1369" s="5" t="s">
        <v>942</v>
      </c>
      <c r="F1369" s="8"/>
      <c r="I1369">
        <v>42.5</v>
      </c>
      <c r="J1369" s="5">
        <v>360</v>
      </c>
      <c r="K1369" s="5">
        <v>190</v>
      </c>
      <c r="L1369">
        <v>0.35</v>
      </c>
      <c r="M1369" s="46">
        <v>0.19500000000000001</v>
      </c>
      <c r="N1369">
        <v>2.56</v>
      </c>
      <c r="Y1369" s="5">
        <v>1080</v>
      </c>
      <c r="AD1369" s="15"/>
      <c r="AE1369" s="5">
        <v>650</v>
      </c>
      <c r="AP1369" s="5">
        <v>90</v>
      </c>
      <c r="AV1369" s="5"/>
      <c r="AW1369" s="5">
        <v>90</v>
      </c>
      <c r="BL1369">
        <v>92.66</v>
      </c>
      <c r="BQ1369" s="5">
        <v>0</v>
      </c>
      <c r="BX1369">
        <v>0.58799999999999997</v>
      </c>
      <c r="BZ1369" s="11">
        <v>670.36</v>
      </c>
      <c r="CA1369">
        <v>61.15</v>
      </c>
      <c r="CB1369" s="144" t="s">
        <v>929</v>
      </c>
      <c r="CC1369" s="144" t="s">
        <v>940</v>
      </c>
    </row>
    <row r="1370" spans="1:81" ht="24">
      <c r="B1370" s="5" t="s">
        <v>943</v>
      </c>
      <c r="F1370" s="8"/>
      <c r="I1370">
        <v>42.5</v>
      </c>
      <c r="J1370" s="5">
        <v>380</v>
      </c>
      <c r="K1370" s="5">
        <v>200</v>
      </c>
      <c r="L1370">
        <v>0.34</v>
      </c>
      <c r="M1370" s="46">
        <v>0.19500000000000001</v>
      </c>
      <c r="N1370">
        <v>2.74</v>
      </c>
      <c r="Y1370" s="5">
        <v>1080</v>
      </c>
      <c r="AD1370" s="15"/>
      <c r="AE1370" s="5">
        <v>630</v>
      </c>
      <c r="AP1370" s="5">
        <v>80</v>
      </c>
      <c r="AV1370" s="5"/>
      <c r="AW1370" s="5">
        <v>100</v>
      </c>
      <c r="BL1370">
        <v>92.66</v>
      </c>
      <c r="BQ1370" s="5">
        <v>25</v>
      </c>
      <c r="BX1370">
        <v>0.51900000000000002</v>
      </c>
      <c r="BZ1370" s="11">
        <v>531.9</v>
      </c>
      <c r="CA1370">
        <v>66.25</v>
      </c>
      <c r="CB1370" s="144" t="s">
        <v>929</v>
      </c>
      <c r="CC1370" s="144" t="s">
        <v>940</v>
      </c>
    </row>
    <row r="1371" spans="1:81">
      <c r="A1371" s="27"/>
      <c r="B1371" s="27"/>
      <c r="C1371" s="27"/>
      <c r="D1371" s="27"/>
      <c r="E1371" s="27"/>
      <c r="F1371" s="136"/>
      <c r="G1371" s="27"/>
      <c r="H1371" s="27"/>
      <c r="I1371" s="27"/>
      <c r="J1371" s="27"/>
      <c r="K1371" s="27"/>
      <c r="L1371" s="27"/>
      <c r="M1371" s="27"/>
      <c r="N1371" s="27"/>
      <c r="Y1371" s="27"/>
      <c r="AD1371" s="142"/>
      <c r="AE1371" s="27"/>
      <c r="AJ1371" s="27"/>
      <c r="AK1371" s="27"/>
      <c r="AL1371" s="27"/>
      <c r="AM1371" s="27"/>
      <c r="AN1371" s="27"/>
      <c r="AO1371" s="27"/>
      <c r="AP1371" s="27"/>
      <c r="AV1371" s="27"/>
      <c r="AW1371" s="27"/>
      <c r="BX1371" s="27"/>
      <c r="BY1371" s="27"/>
      <c r="BZ1371" s="27"/>
      <c r="CA1371" s="27"/>
      <c r="CB1371" s="27"/>
      <c r="CC1371" s="27"/>
    </row>
    <row r="1372" spans="1:81">
      <c r="A1372" s="49">
        <v>102</v>
      </c>
      <c r="B1372" s="5" t="s">
        <v>944</v>
      </c>
      <c r="C1372" s="11">
        <v>64.09</v>
      </c>
      <c r="D1372" s="132">
        <v>20.43</v>
      </c>
      <c r="E1372" s="11">
        <v>5.33</v>
      </c>
      <c r="F1372" s="11">
        <v>1.0900000000000001</v>
      </c>
      <c r="G1372" s="11">
        <v>3.96</v>
      </c>
      <c r="H1372" s="11"/>
      <c r="I1372">
        <v>42.5</v>
      </c>
      <c r="J1372" s="11">
        <v>500</v>
      </c>
      <c r="K1372" s="11">
        <v>165</v>
      </c>
      <c r="L1372" s="11">
        <v>0.33</v>
      </c>
      <c r="N1372" s="11">
        <v>1</v>
      </c>
      <c r="Y1372" s="11">
        <v>1075</v>
      </c>
      <c r="AD1372" s="11">
        <v>2.67</v>
      </c>
      <c r="AE1372" s="11">
        <v>679</v>
      </c>
      <c r="AJ1372" s="11">
        <v>5.15</v>
      </c>
      <c r="AK1372" s="11">
        <v>53.82</v>
      </c>
      <c r="AL1372" s="11">
        <v>27.34</v>
      </c>
      <c r="AM1372" s="11">
        <v>0.55000000000000004</v>
      </c>
      <c r="AN1372" s="11">
        <v>6.51</v>
      </c>
      <c r="AO1372" s="11">
        <v>0</v>
      </c>
      <c r="BX1372" s="5"/>
      <c r="BZ1372" s="104">
        <v>2005</v>
      </c>
      <c r="CA1372" s="11">
        <v>62.37</v>
      </c>
      <c r="CB1372" s="144" t="s">
        <v>945</v>
      </c>
      <c r="CC1372" s="144" t="s">
        <v>946</v>
      </c>
    </row>
    <row r="1373" spans="1:81">
      <c r="B1373" s="5" t="s">
        <v>947</v>
      </c>
      <c r="C1373" s="11">
        <v>64.09</v>
      </c>
      <c r="D1373" s="132">
        <v>20.43</v>
      </c>
      <c r="E1373" s="11">
        <v>5.33</v>
      </c>
      <c r="F1373" s="11">
        <v>1.0900000000000001</v>
      </c>
      <c r="G1373" s="11">
        <v>3.96</v>
      </c>
      <c r="H1373" s="11"/>
      <c r="I1373">
        <v>42.5</v>
      </c>
      <c r="J1373" s="11">
        <v>350</v>
      </c>
      <c r="K1373" s="11">
        <v>155</v>
      </c>
      <c r="L1373" s="11">
        <v>0.31</v>
      </c>
      <c r="N1373" s="11">
        <v>1</v>
      </c>
      <c r="Y1373" s="11">
        <v>1075</v>
      </c>
      <c r="AD1373" s="11">
        <v>2.67</v>
      </c>
      <c r="AE1373" s="11">
        <v>679</v>
      </c>
      <c r="AJ1373" s="11">
        <v>5.15</v>
      </c>
      <c r="AK1373" s="11">
        <v>53.82</v>
      </c>
      <c r="AL1373" s="11">
        <v>27.34</v>
      </c>
      <c r="AM1373" s="11">
        <v>0.55000000000000004</v>
      </c>
      <c r="AN1373" s="11">
        <v>6.51</v>
      </c>
      <c r="AO1373" s="11">
        <v>150</v>
      </c>
      <c r="BX1373" s="5"/>
      <c r="BZ1373" s="5">
        <v>1633</v>
      </c>
      <c r="CA1373" s="11">
        <v>55.96</v>
      </c>
      <c r="CB1373" s="144" t="s">
        <v>945</v>
      </c>
      <c r="CC1373" s="144" t="s">
        <v>946</v>
      </c>
    </row>
    <row r="1374" spans="1:81">
      <c r="B1374" s="5" t="s">
        <v>948</v>
      </c>
      <c r="C1374" s="11">
        <v>64.09</v>
      </c>
      <c r="D1374" s="132">
        <v>20.43</v>
      </c>
      <c r="E1374" s="11">
        <v>5.33</v>
      </c>
      <c r="F1374" s="11">
        <v>1.0900000000000001</v>
      </c>
      <c r="G1374" s="11">
        <v>3.96</v>
      </c>
      <c r="H1374" s="11"/>
      <c r="I1374">
        <v>42.5</v>
      </c>
      <c r="J1374" s="11">
        <v>300</v>
      </c>
      <c r="K1374" s="11">
        <v>180</v>
      </c>
      <c r="L1374" s="11">
        <v>0.31</v>
      </c>
      <c r="N1374" s="11">
        <v>1</v>
      </c>
      <c r="Y1374" s="11">
        <v>1075</v>
      </c>
      <c r="AD1374" s="11">
        <v>2.67</v>
      </c>
      <c r="AE1374" s="11">
        <v>679</v>
      </c>
      <c r="AJ1374" s="11">
        <v>5.15</v>
      </c>
      <c r="AK1374" s="11">
        <v>53.82</v>
      </c>
      <c r="AL1374" s="11">
        <v>27.34</v>
      </c>
      <c r="AM1374" s="11">
        <v>0.55000000000000004</v>
      </c>
      <c r="AN1374" s="11">
        <v>6.51</v>
      </c>
      <c r="AO1374" s="11">
        <v>200</v>
      </c>
      <c r="BX1374" s="5"/>
      <c r="BZ1374" s="5">
        <v>1091</v>
      </c>
      <c r="CA1374" s="11">
        <v>55.11</v>
      </c>
      <c r="CB1374" s="144" t="s">
        <v>945</v>
      </c>
      <c r="CC1374" s="144" t="s">
        <v>946</v>
      </c>
    </row>
    <row r="1375" spans="1:81">
      <c r="B1375" s="5" t="s">
        <v>949</v>
      </c>
      <c r="C1375" s="11">
        <v>64.09</v>
      </c>
      <c r="D1375" s="132">
        <v>20.43</v>
      </c>
      <c r="E1375" s="11">
        <v>5.33</v>
      </c>
      <c r="F1375" s="11">
        <v>1.0900000000000001</v>
      </c>
      <c r="G1375" s="11">
        <v>3.96</v>
      </c>
      <c r="H1375" s="11"/>
      <c r="I1375">
        <v>42.5</v>
      </c>
      <c r="J1375" s="11">
        <v>450</v>
      </c>
      <c r="K1375" s="11">
        <v>162</v>
      </c>
      <c r="L1375" s="11">
        <v>0.4</v>
      </c>
      <c r="N1375" s="11">
        <v>1</v>
      </c>
      <c r="Y1375" s="11">
        <v>1076</v>
      </c>
      <c r="AD1375" s="11">
        <v>2.67</v>
      </c>
      <c r="AE1375" s="11">
        <v>681</v>
      </c>
      <c r="AJ1375" s="11">
        <v>5.15</v>
      </c>
      <c r="AK1375" s="11">
        <v>53.82</v>
      </c>
      <c r="AL1375" s="11">
        <v>27.34</v>
      </c>
      <c r="AM1375" s="11">
        <v>0.55000000000000004</v>
      </c>
      <c r="AN1375" s="11">
        <v>6.51</v>
      </c>
      <c r="AO1375" s="11">
        <v>0</v>
      </c>
      <c r="BX1375" s="5"/>
      <c r="BZ1375" s="5">
        <v>3280</v>
      </c>
      <c r="CA1375" s="11">
        <v>52.59</v>
      </c>
      <c r="CB1375" s="144" t="s">
        <v>945</v>
      </c>
      <c r="CC1375" s="144" t="s">
        <v>946</v>
      </c>
    </row>
    <row r="1376" spans="1:81">
      <c r="B1376" s="5" t="s">
        <v>950</v>
      </c>
      <c r="C1376" s="11">
        <v>64.09</v>
      </c>
      <c r="D1376" s="132">
        <v>20.43</v>
      </c>
      <c r="E1376" s="11">
        <v>5.33</v>
      </c>
      <c r="F1376" s="11">
        <v>1.0900000000000001</v>
      </c>
      <c r="G1376" s="11">
        <v>3.96</v>
      </c>
      <c r="H1376" s="11"/>
      <c r="I1376">
        <v>42.5</v>
      </c>
      <c r="J1376" s="11">
        <v>360</v>
      </c>
      <c r="K1376" s="11">
        <v>162</v>
      </c>
      <c r="L1376" s="11">
        <v>0.36</v>
      </c>
      <c r="N1376" s="11">
        <v>1</v>
      </c>
      <c r="Y1376" s="11">
        <v>1076</v>
      </c>
      <c r="AD1376" s="11">
        <v>2.67</v>
      </c>
      <c r="AE1376" s="11">
        <v>681</v>
      </c>
      <c r="AJ1376" s="11">
        <v>5.15</v>
      </c>
      <c r="AK1376" s="11">
        <v>53.82</v>
      </c>
      <c r="AL1376" s="11">
        <v>27.34</v>
      </c>
      <c r="AM1376" s="11">
        <v>0.55000000000000004</v>
      </c>
      <c r="AN1376" s="11">
        <v>6.51</v>
      </c>
      <c r="AO1376" s="11">
        <v>90</v>
      </c>
      <c r="BX1376" s="5"/>
      <c r="BZ1376" s="5">
        <v>2191</v>
      </c>
      <c r="CA1376" s="11">
        <v>52.1</v>
      </c>
      <c r="CB1376" s="144" t="s">
        <v>945</v>
      </c>
      <c r="CC1376" s="144" t="s">
        <v>946</v>
      </c>
    </row>
    <row r="1377" spans="1:81">
      <c r="B1377" s="5" t="s">
        <v>951</v>
      </c>
      <c r="C1377" s="11">
        <v>64.09</v>
      </c>
      <c r="D1377" s="132">
        <v>20.43</v>
      </c>
      <c r="E1377" s="11">
        <v>5.33</v>
      </c>
      <c r="F1377" s="11">
        <v>1.0900000000000001</v>
      </c>
      <c r="G1377" s="11">
        <v>3.96</v>
      </c>
      <c r="H1377" s="11"/>
      <c r="I1377">
        <v>42.5</v>
      </c>
      <c r="J1377" s="11">
        <v>315</v>
      </c>
      <c r="K1377" s="11">
        <v>162</v>
      </c>
      <c r="L1377" s="11">
        <v>0.36</v>
      </c>
      <c r="N1377" s="11">
        <v>1</v>
      </c>
      <c r="Y1377" s="11">
        <v>1076</v>
      </c>
      <c r="AD1377" s="11">
        <v>2.67</v>
      </c>
      <c r="AE1377" s="11">
        <v>681</v>
      </c>
      <c r="AJ1377" s="11">
        <v>5.15</v>
      </c>
      <c r="AK1377" s="11">
        <v>53.82</v>
      </c>
      <c r="AL1377" s="11">
        <v>27.34</v>
      </c>
      <c r="AM1377" s="11">
        <v>0.55000000000000004</v>
      </c>
      <c r="AN1377" s="11">
        <v>6.51</v>
      </c>
      <c r="AO1377" s="11">
        <v>135</v>
      </c>
      <c r="BX1377" s="5"/>
      <c r="BZ1377" s="5">
        <v>1300</v>
      </c>
      <c r="CA1377" s="11">
        <v>56.3</v>
      </c>
      <c r="CB1377" s="144" t="s">
        <v>945</v>
      </c>
      <c r="CC1377" s="144" t="s">
        <v>946</v>
      </c>
    </row>
    <row r="1378" spans="1:81">
      <c r="B1378" s="5" t="s">
        <v>952</v>
      </c>
      <c r="C1378" s="11">
        <v>64.09</v>
      </c>
      <c r="D1378" s="132">
        <v>20.43</v>
      </c>
      <c r="E1378" s="11">
        <v>5.33</v>
      </c>
      <c r="F1378" s="11">
        <v>1.0900000000000001</v>
      </c>
      <c r="G1378" s="11">
        <v>3.96</v>
      </c>
      <c r="H1378" s="11"/>
      <c r="I1378">
        <v>42.5</v>
      </c>
      <c r="J1378" s="11">
        <v>270</v>
      </c>
      <c r="K1378" s="11">
        <v>162</v>
      </c>
      <c r="L1378" s="11">
        <v>0.36</v>
      </c>
      <c r="N1378" s="11">
        <v>1</v>
      </c>
      <c r="Y1378" s="11">
        <v>1076</v>
      </c>
      <c r="AD1378" s="11">
        <v>2.67</v>
      </c>
      <c r="AE1378" s="11">
        <v>681</v>
      </c>
      <c r="AJ1378" s="11">
        <v>5.15</v>
      </c>
      <c r="AK1378" s="11">
        <v>53.82</v>
      </c>
      <c r="AL1378" s="11">
        <v>27.34</v>
      </c>
      <c r="AM1378" s="11">
        <v>0.55000000000000004</v>
      </c>
      <c r="AN1378" s="11">
        <v>6.51</v>
      </c>
      <c r="AO1378" s="11">
        <v>180</v>
      </c>
      <c r="BX1378" s="5"/>
      <c r="BZ1378" s="5">
        <v>1401</v>
      </c>
      <c r="CA1378" s="11">
        <v>47.35</v>
      </c>
      <c r="CB1378" s="144" t="s">
        <v>945</v>
      </c>
      <c r="CC1378" s="144" t="s">
        <v>946</v>
      </c>
    </row>
    <row r="1379" spans="1:81">
      <c r="B1379" s="5" t="s">
        <v>953</v>
      </c>
      <c r="C1379" s="11">
        <v>64.09</v>
      </c>
      <c r="D1379" s="132">
        <v>20.43</v>
      </c>
      <c r="E1379" s="11">
        <v>5.33</v>
      </c>
      <c r="F1379" s="11">
        <v>1.0900000000000001</v>
      </c>
      <c r="G1379" s="11">
        <v>3.96</v>
      </c>
      <c r="H1379" s="11"/>
      <c r="I1379">
        <v>42.5</v>
      </c>
      <c r="J1379" s="11">
        <v>225</v>
      </c>
      <c r="K1379" s="11">
        <v>162</v>
      </c>
      <c r="L1379" s="11">
        <v>0.36</v>
      </c>
      <c r="N1379" s="11">
        <v>1</v>
      </c>
      <c r="Y1379" s="11">
        <v>1076</v>
      </c>
      <c r="AD1379" s="11">
        <v>2.67</v>
      </c>
      <c r="AE1379" s="11">
        <v>681</v>
      </c>
      <c r="AJ1379" s="11">
        <v>5.15</v>
      </c>
      <c r="AK1379" s="11">
        <v>53.82</v>
      </c>
      <c r="AL1379" s="11">
        <v>27.34</v>
      </c>
      <c r="AM1379" s="11">
        <v>0.55000000000000004</v>
      </c>
      <c r="AN1379" s="11">
        <v>6.51</v>
      </c>
      <c r="AO1379" s="11">
        <v>225</v>
      </c>
      <c r="BX1379" s="5"/>
      <c r="BZ1379" s="5">
        <v>1633</v>
      </c>
      <c r="CA1379" s="11">
        <v>40.270000000000003</v>
      </c>
      <c r="CB1379" s="144" t="s">
        <v>945</v>
      </c>
      <c r="CC1379" s="144" t="s">
        <v>946</v>
      </c>
    </row>
    <row r="1380" spans="1:81">
      <c r="B1380" s="5" t="s">
        <v>954</v>
      </c>
      <c r="C1380" s="11">
        <v>64.09</v>
      </c>
      <c r="D1380" s="132">
        <v>20.43</v>
      </c>
      <c r="E1380" s="11">
        <v>5.33</v>
      </c>
      <c r="F1380" s="11">
        <v>1.0900000000000001</v>
      </c>
      <c r="G1380" s="11">
        <v>3.96</v>
      </c>
      <c r="H1380" s="11"/>
      <c r="I1380">
        <v>42.5</v>
      </c>
      <c r="J1380" s="11">
        <v>400</v>
      </c>
      <c r="K1380" s="11">
        <v>192</v>
      </c>
      <c r="L1380" s="11">
        <v>0.48</v>
      </c>
      <c r="N1380" s="11">
        <v>1</v>
      </c>
      <c r="Y1380" s="11">
        <v>1103</v>
      </c>
      <c r="AD1380" s="11">
        <v>2.67</v>
      </c>
      <c r="AE1380" s="11">
        <v>697</v>
      </c>
      <c r="AJ1380" s="11">
        <v>5.15</v>
      </c>
      <c r="AK1380" s="11">
        <v>53.82</v>
      </c>
      <c r="AL1380" s="11">
        <v>27.34</v>
      </c>
      <c r="AM1380" s="11">
        <v>0.55000000000000004</v>
      </c>
      <c r="AN1380" s="11">
        <v>6.51</v>
      </c>
      <c r="AO1380" s="11">
        <v>0</v>
      </c>
      <c r="BX1380" s="5"/>
      <c r="BZ1380" s="5">
        <v>5498</v>
      </c>
      <c r="CA1380" s="11">
        <v>43.26</v>
      </c>
      <c r="CB1380" s="144" t="s">
        <v>945</v>
      </c>
      <c r="CC1380" s="144" t="s">
        <v>946</v>
      </c>
    </row>
    <row r="1381" spans="1:81">
      <c r="B1381" s="5" t="s">
        <v>955</v>
      </c>
      <c r="C1381" s="11">
        <v>64.09</v>
      </c>
      <c r="D1381" s="132">
        <v>20.43</v>
      </c>
      <c r="E1381" s="11">
        <v>5.33</v>
      </c>
      <c r="F1381" s="11">
        <v>1.0900000000000001</v>
      </c>
      <c r="G1381" s="11">
        <v>3.96</v>
      </c>
      <c r="H1381" s="11"/>
      <c r="I1381">
        <v>42.5</v>
      </c>
      <c r="J1381" s="11">
        <v>280</v>
      </c>
      <c r="K1381" s="11">
        <v>160</v>
      </c>
      <c r="L1381" s="11">
        <v>0.4</v>
      </c>
      <c r="N1381" s="11">
        <v>1</v>
      </c>
      <c r="Y1381" s="11">
        <v>1103</v>
      </c>
      <c r="AD1381" s="11">
        <v>2.67</v>
      </c>
      <c r="AE1381" s="11">
        <v>697</v>
      </c>
      <c r="AJ1381" s="11">
        <v>5.15</v>
      </c>
      <c r="AK1381" s="11">
        <v>53.82</v>
      </c>
      <c r="AL1381" s="11">
        <v>27.34</v>
      </c>
      <c r="AM1381" s="11">
        <v>0.55000000000000004</v>
      </c>
      <c r="AN1381" s="11">
        <v>6.51</v>
      </c>
      <c r="AO1381" s="11">
        <v>120</v>
      </c>
      <c r="BX1381" s="5"/>
      <c r="BZ1381" s="5">
        <v>3010</v>
      </c>
      <c r="CA1381" s="11">
        <v>43.91</v>
      </c>
      <c r="CB1381" s="144" t="s">
        <v>945</v>
      </c>
      <c r="CC1381" s="144" t="s">
        <v>946</v>
      </c>
    </row>
    <row r="1382" spans="1:81">
      <c r="B1382" s="5" t="s">
        <v>956</v>
      </c>
      <c r="C1382" s="11">
        <v>64.09</v>
      </c>
      <c r="D1382" s="132">
        <v>20.43</v>
      </c>
      <c r="E1382" s="11">
        <v>5.33</v>
      </c>
      <c r="F1382" s="11">
        <v>1.0900000000000001</v>
      </c>
      <c r="G1382" s="11">
        <v>3.96</v>
      </c>
      <c r="H1382" s="11"/>
      <c r="I1382">
        <v>42.5</v>
      </c>
      <c r="J1382" s="11">
        <v>240</v>
      </c>
      <c r="K1382" s="11">
        <v>160</v>
      </c>
      <c r="L1382" s="11">
        <v>0.4</v>
      </c>
      <c r="N1382" s="11">
        <v>1</v>
      </c>
      <c r="Y1382" s="11">
        <v>1103</v>
      </c>
      <c r="AD1382" s="11">
        <v>2.67</v>
      </c>
      <c r="AE1382" s="11">
        <v>697</v>
      </c>
      <c r="AJ1382" s="11">
        <v>5.15</v>
      </c>
      <c r="AK1382" s="11">
        <v>53.82</v>
      </c>
      <c r="AL1382" s="11">
        <v>27.34</v>
      </c>
      <c r="AM1382" s="11">
        <v>0.55000000000000004</v>
      </c>
      <c r="AN1382" s="11">
        <v>6.51</v>
      </c>
      <c r="AO1382" s="11">
        <v>160</v>
      </c>
      <c r="BX1382" s="5"/>
      <c r="BZ1382" s="5">
        <v>3058</v>
      </c>
      <c r="CA1382" s="11">
        <v>39.590000000000003</v>
      </c>
      <c r="CB1382" s="144" t="s">
        <v>945</v>
      </c>
      <c r="CC1382" s="144" t="s">
        <v>946</v>
      </c>
    </row>
    <row r="1383" spans="1:81">
      <c r="A1383" s="137"/>
      <c r="B1383" s="138"/>
      <c r="C1383" s="138"/>
      <c r="D1383" s="139"/>
      <c r="E1383" s="138"/>
      <c r="F1383" s="138"/>
      <c r="G1383" s="138"/>
      <c r="H1383" s="138"/>
      <c r="I1383" s="137"/>
      <c r="J1383" s="138"/>
      <c r="K1383" s="138"/>
      <c r="L1383" s="138"/>
      <c r="M1383" s="137"/>
      <c r="N1383" s="137"/>
      <c r="AD1383" s="138"/>
      <c r="AE1383" s="138"/>
      <c r="AV1383" s="137"/>
      <c r="AW1383" s="137"/>
      <c r="BX1383" s="138"/>
      <c r="BY1383" s="137"/>
      <c r="BZ1383" s="137"/>
      <c r="CA1383" s="138"/>
      <c r="CB1383" s="137"/>
      <c r="CC1383" s="137"/>
    </row>
    <row r="1384" spans="1:81" ht="24">
      <c r="A1384" s="49">
        <v>103</v>
      </c>
      <c r="B1384" s="5" t="s">
        <v>957</v>
      </c>
      <c r="C1384" s="5"/>
      <c r="D1384" s="9"/>
      <c r="E1384" s="5"/>
      <c r="F1384" s="5"/>
      <c r="G1384" s="5"/>
      <c r="H1384" s="5"/>
      <c r="I1384">
        <v>42.5</v>
      </c>
      <c r="J1384" s="11">
        <v>190</v>
      </c>
      <c r="K1384" s="11">
        <v>190</v>
      </c>
      <c r="L1384" s="11">
        <v>0.5</v>
      </c>
      <c r="M1384" s="29">
        <v>0.2</v>
      </c>
      <c r="N1384" s="11">
        <v>0.5</v>
      </c>
      <c r="U1384" s="11">
        <v>1085</v>
      </c>
      <c r="AD1384" s="11">
        <v>2.5</v>
      </c>
      <c r="AE1384" s="11">
        <v>725</v>
      </c>
      <c r="AV1384" s="5"/>
      <c r="AW1384" s="5">
        <v>190</v>
      </c>
      <c r="BX1384" s="5"/>
      <c r="BZ1384" s="11">
        <v>982</v>
      </c>
      <c r="CA1384" s="11">
        <v>47</v>
      </c>
      <c r="CB1384" s="144" t="s">
        <v>945</v>
      </c>
      <c r="CC1384" s="144" t="s">
        <v>958</v>
      </c>
    </row>
    <row r="1385" spans="1:81" ht="24">
      <c r="B1385" s="5" t="s">
        <v>959</v>
      </c>
      <c r="C1385" s="5"/>
      <c r="D1385" s="9"/>
      <c r="E1385" s="5"/>
      <c r="F1385" s="5"/>
      <c r="G1385" s="5"/>
      <c r="H1385" s="5"/>
      <c r="I1385">
        <v>42.5</v>
      </c>
      <c r="J1385" s="11">
        <v>212</v>
      </c>
      <c r="K1385" s="11">
        <v>170</v>
      </c>
      <c r="L1385" s="11">
        <v>0.4</v>
      </c>
      <c r="M1385" s="29">
        <v>0.2</v>
      </c>
      <c r="N1385" s="11">
        <v>1.1000000000000001</v>
      </c>
      <c r="U1385" s="11">
        <v>1100</v>
      </c>
      <c r="AD1385" s="11">
        <v>2.5</v>
      </c>
      <c r="AE1385" s="11">
        <v>735</v>
      </c>
      <c r="AV1385" s="5"/>
      <c r="AW1385" s="5">
        <v>213</v>
      </c>
      <c r="BX1385" s="5"/>
      <c r="BZ1385" s="11">
        <v>794</v>
      </c>
      <c r="CA1385" s="11">
        <v>66.599999999999994</v>
      </c>
      <c r="CB1385" s="144" t="s">
        <v>945</v>
      </c>
      <c r="CC1385" s="144" t="s">
        <v>958</v>
      </c>
    </row>
    <row r="1386" spans="1:81" ht="24">
      <c r="B1386" s="5" t="s">
        <v>960</v>
      </c>
      <c r="C1386" s="5"/>
      <c r="D1386" s="9"/>
      <c r="E1386" s="5"/>
      <c r="F1386" s="5"/>
      <c r="G1386" s="5"/>
      <c r="H1386" s="5"/>
      <c r="I1386">
        <v>42.5</v>
      </c>
      <c r="J1386" s="11">
        <v>250</v>
      </c>
      <c r="K1386" s="11">
        <v>150</v>
      </c>
      <c r="L1386" s="11">
        <v>0.3</v>
      </c>
      <c r="M1386" s="29">
        <v>0.2</v>
      </c>
      <c r="N1386" s="11">
        <v>1.9</v>
      </c>
      <c r="U1386" s="11">
        <v>1100</v>
      </c>
      <c r="AD1386" s="11">
        <v>2.5</v>
      </c>
      <c r="AE1386" s="11">
        <v>730</v>
      </c>
      <c r="AV1386" s="5"/>
      <c r="AW1386" s="5">
        <v>250</v>
      </c>
      <c r="BS1386">
        <v>43.4</v>
      </c>
      <c r="BT1386">
        <v>52.8</v>
      </c>
      <c r="BU1386" s="104">
        <v>3.8</v>
      </c>
      <c r="BX1386" s="5"/>
      <c r="BZ1386" s="11">
        <v>641</v>
      </c>
      <c r="CA1386" s="11">
        <v>82.8</v>
      </c>
      <c r="CB1386" s="144" t="s">
        <v>945</v>
      </c>
      <c r="CC1386" s="144" t="s">
        <v>958</v>
      </c>
    </row>
    <row r="1387" spans="1:81" ht="24">
      <c r="B1387" s="5" t="s">
        <v>961</v>
      </c>
      <c r="C1387" s="5"/>
      <c r="D1387" s="9"/>
      <c r="E1387" s="5"/>
      <c r="F1387" s="5"/>
      <c r="G1387" s="5"/>
      <c r="H1387" s="5"/>
      <c r="I1387">
        <v>42.5</v>
      </c>
      <c r="J1387" s="11">
        <v>380</v>
      </c>
      <c r="K1387" s="11">
        <v>190</v>
      </c>
      <c r="L1387" s="11">
        <v>0.5</v>
      </c>
      <c r="M1387" s="29">
        <v>0.2</v>
      </c>
      <c r="N1387" s="11">
        <v>1</v>
      </c>
      <c r="U1387" s="11">
        <v>1085</v>
      </c>
      <c r="AD1387" s="11">
        <v>2.5</v>
      </c>
      <c r="AE1387" s="11">
        <v>725</v>
      </c>
      <c r="AV1387" s="5"/>
      <c r="AW1387" s="5">
        <v>0</v>
      </c>
      <c r="BX1387" s="5"/>
      <c r="BZ1387" s="11">
        <v>3538</v>
      </c>
      <c r="CA1387" s="11">
        <v>55.6</v>
      </c>
      <c r="CB1387" s="144" t="s">
        <v>945</v>
      </c>
      <c r="CC1387" s="144" t="s">
        <v>958</v>
      </c>
    </row>
    <row r="1388" spans="1:81" ht="24">
      <c r="B1388" s="5" t="s">
        <v>962</v>
      </c>
      <c r="C1388" s="5"/>
      <c r="D1388" s="9"/>
      <c r="E1388" s="5"/>
      <c r="F1388" s="5"/>
      <c r="G1388" s="5"/>
      <c r="H1388" s="5"/>
      <c r="I1388">
        <v>42.5</v>
      </c>
      <c r="J1388" s="11">
        <v>425</v>
      </c>
      <c r="K1388" s="11">
        <v>170</v>
      </c>
      <c r="L1388" s="11">
        <v>0.4</v>
      </c>
      <c r="M1388" s="29">
        <v>0.2</v>
      </c>
      <c r="N1388" s="11">
        <v>2.5</v>
      </c>
      <c r="U1388" s="11">
        <v>1100</v>
      </c>
      <c r="AD1388" s="11">
        <v>2.5</v>
      </c>
      <c r="AE1388" s="11">
        <v>735</v>
      </c>
      <c r="AV1388" s="5"/>
      <c r="AW1388" s="5">
        <v>0</v>
      </c>
      <c r="BX1388" s="5"/>
      <c r="BZ1388" s="11">
        <v>2713</v>
      </c>
      <c r="CA1388" s="11">
        <v>72.8</v>
      </c>
      <c r="CB1388" s="144" t="s">
        <v>945</v>
      </c>
      <c r="CC1388" s="144" t="s">
        <v>958</v>
      </c>
    </row>
    <row r="1389" spans="1:81" ht="24">
      <c r="B1389" s="5" t="s">
        <v>963</v>
      </c>
      <c r="C1389" s="5"/>
      <c r="D1389" s="9"/>
      <c r="E1389" s="5"/>
      <c r="F1389" s="5"/>
      <c r="G1389" s="5"/>
      <c r="H1389" s="5"/>
      <c r="I1389">
        <v>42.5</v>
      </c>
      <c r="J1389" s="11">
        <v>500</v>
      </c>
      <c r="K1389" s="11">
        <v>150</v>
      </c>
      <c r="L1389" s="11">
        <v>0.3</v>
      </c>
      <c r="M1389" s="29">
        <v>0.2</v>
      </c>
      <c r="N1389" s="11">
        <v>5</v>
      </c>
      <c r="U1389" s="11">
        <v>1100</v>
      </c>
      <c r="AD1389" s="11">
        <v>2.5</v>
      </c>
      <c r="AE1389" s="11">
        <v>730</v>
      </c>
      <c r="AV1389" s="5"/>
      <c r="AW1389" s="5">
        <v>0</v>
      </c>
      <c r="BS1389">
        <v>30</v>
      </c>
      <c r="BT1389">
        <v>66</v>
      </c>
      <c r="BU1389" s="104">
        <v>4</v>
      </c>
      <c r="BX1389" s="5"/>
      <c r="BZ1389" s="11">
        <v>1864</v>
      </c>
      <c r="CA1389" s="11">
        <v>88.1</v>
      </c>
      <c r="CB1389" s="144" t="s">
        <v>945</v>
      </c>
      <c r="CC1389" s="144" t="s">
        <v>958</v>
      </c>
    </row>
    <row r="1391" spans="1:81">
      <c r="A1391" s="82">
        <v>108</v>
      </c>
      <c r="B1391" s="5" t="s">
        <v>964</v>
      </c>
      <c r="C1391" s="11">
        <v>58.59</v>
      </c>
      <c r="D1391" s="11">
        <v>21.52</v>
      </c>
      <c r="E1391" s="11">
        <v>6.33</v>
      </c>
      <c r="F1391" s="11">
        <v>3.01</v>
      </c>
      <c r="G1391" s="11">
        <v>3.85</v>
      </c>
      <c r="H1391" s="11"/>
      <c r="I1391" s="11">
        <v>32.5</v>
      </c>
      <c r="J1391" s="11">
        <v>450</v>
      </c>
      <c r="K1391" s="11">
        <v>180</v>
      </c>
      <c r="L1391" s="11">
        <v>0.4</v>
      </c>
      <c r="U1391" s="5">
        <v>1092</v>
      </c>
      <c r="AD1391" s="11">
        <v>3.1</v>
      </c>
      <c r="AE1391" s="11">
        <v>728</v>
      </c>
      <c r="AJ1391" s="11">
        <v>3.4</v>
      </c>
      <c r="AK1391" s="11">
        <v>40</v>
      </c>
      <c r="AL1391" s="11">
        <v>25.3</v>
      </c>
      <c r="AM1391" s="11">
        <v>0.49</v>
      </c>
      <c r="AN1391" s="11">
        <v>15.4</v>
      </c>
      <c r="AO1391" s="11"/>
      <c r="AP1391" s="11"/>
      <c r="AR1391" s="11">
        <v>40</v>
      </c>
      <c r="AS1391" s="11">
        <v>33.14</v>
      </c>
      <c r="AT1391" s="11">
        <v>12.91</v>
      </c>
      <c r="AU1391" s="11">
        <v>6.75</v>
      </c>
      <c r="AV1391" s="11">
        <v>2.8</v>
      </c>
      <c r="AW1391" s="11"/>
      <c r="BK1391" s="11">
        <v>0.36</v>
      </c>
      <c r="BL1391" s="11">
        <v>91.06</v>
      </c>
      <c r="BM1391" s="11">
        <v>0.86</v>
      </c>
      <c r="BN1391" s="11">
        <v>0.27</v>
      </c>
      <c r="BO1391" s="11">
        <v>1.34</v>
      </c>
      <c r="BP1391" s="11"/>
      <c r="BQ1391" s="11"/>
      <c r="BX1391">
        <v>1.2490000000000001</v>
      </c>
      <c r="BY1391" s="11"/>
      <c r="BZ1391" s="104">
        <v>2015</v>
      </c>
      <c r="CA1391" s="11"/>
    </row>
    <row r="1392" spans="1:81">
      <c r="A1392" s="11"/>
      <c r="B1392" s="5" t="s">
        <v>965</v>
      </c>
      <c r="C1392" s="11">
        <v>58.59</v>
      </c>
      <c r="D1392" s="11">
        <v>21.52</v>
      </c>
      <c r="E1392" s="11">
        <v>6.33</v>
      </c>
      <c r="F1392" s="11">
        <v>3.01</v>
      </c>
      <c r="G1392" s="11">
        <v>3.85</v>
      </c>
      <c r="H1392" s="11"/>
      <c r="I1392" s="11">
        <v>32.5</v>
      </c>
      <c r="J1392" s="11">
        <v>383</v>
      </c>
      <c r="K1392" s="11">
        <v>180</v>
      </c>
      <c r="L1392" s="11">
        <v>0.47</v>
      </c>
      <c r="U1392" s="5">
        <v>1092</v>
      </c>
      <c r="AD1392" s="11">
        <v>3.1</v>
      </c>
      <c r="AE1392" s="11">
        <v>728</v>
      </c>
      <c r="AJ1392" s="11">
        <v>3.4</v>
      </c>
      <c r="AK1392" s="11">
        <v>40</v>
      </c>
      <c r="AL1392" s="11">
        <v>25.3</v>
      </c>
      <c r="AM1392" s="11">
        <v>0.49</v>
      </c>
      <c r="AN1392" s="11">
        <v>15.4</v>
      </c>
      <c r="AO1392" s="11"/>
      <c r="AP1392" s="11">
        <v>67</v>
      </c>
      <c r="AR1392" s="11">
        <v>40</v>
      </c>
      <c r="AS1392" s="11">
        <v>33.14</v>
      </c>
      <c r="AT1392" s="11">
        <v>12.91</v>
      </c>
      <c r="AU1392" s="11">
        <v>6.75</v>
      </c>
      <c r="AV1392" s="11">
        <v>2.8</v>
      </c>
      <c r="AW1392" s="11"/>
      <c r="BK1392" s="11">
        <v>0.36</v>
      </c>
      <c r="BL1392" s="11">
        <v>91.06</v>
      </c>
      <c r="BM1392" s="11">
        <v>0.86</v>
      </c>
      <c r="BN1392" s="11">
        <v>0.27</v>
      </c>
      <c r="BO1392" s="11">
        <v>1.34</v>
      </c>
      <c r="BP1392" s="11"/>
      <c r="BQ1392" s="11"/>
      <c r="BX1392">
        <v>0.64400000000000002</v>
      </c>
      <c r="BY1392" s="11"/>
      <c r="BZ1392" s="5">
        <v>786</v>
      </c>
      <c r="CA1392" s="11"/>
    </row>
    <row r="1393" spans="1:79">
      <c r="A1393" s="11"/>
      <c r="B1393" s="5" t="s">
        <v>966</v>
      </c>
      <c r="C1393" s="11">
        <v>58.59</v>
      </c>
      <c r="D1393" s="11">
        <v>21.52</v>
      </c>
      <c r="E1393" s="11">
        <v>6.33</v>
      </c>
      <c r="F1393" s="11">
        <v>3.01</v>
      </c>
      <c r="G1393" s="11">
        <v>3.85</v>
      </c>
      <c r="H1393" s="11"/>
      <c r="I1393" s="11">
        <v>32.5</v>
      </c>
      <c r="J1393" s="11">
        <v>360</v>
      </c>
      <c r="K1393" s="11">
        <v>180</v>
      </c>
      <c r="L1393" s="11">
        <v>0.5</v>
      </c>
      <c r="U1393" s="5">
        <v>1092</v>
      </c>
      <c r="AD1393" s="11">
        <v>3.1</v>
      </c>
      <c r="AE1393" s="11">
        <v>728</v>
      </c>
      <c r="AJ1393" s="11">
        <v>3.4</v>
      </c>
      <c r="AK1393" s="11">
        <v>40</v>
      </c>
      <c r="AL1393" s="11">
        <v>25.3</v>
      </c>
      <c r="AM1393" s="11">
        <v>0.49</v>
      </c>
      <c r="AN1393" s="11">
        <v>15.4</v>
      </c>
      <c r="AO1393" s="11"/>
      <c r="AP1393" s="11">
        <v>90</v>
      </c>
      <c r="AR1393" s="11">
        <v>40</v>
      </c>
      <c r="AS1393" s="11">
        <v>33.14</v>
      </c>
      <c r="AT1393" s="11">
        <v>12.91</v>
      </c>
      <c r="AU1393" s="11">
        <v>6.75</v>
      </c>
      <c r="AV1393" s="11">
        <v>2.8</v>
      </c>
      <c r="AW1393" s="11"/>
      <c r="BK1393" s="11">
        <v>0.36</v>
      </c>
      <c r="BL1393" s="11">
        <v>91.06</v>
      </c>
      <c r="BM1393" s="11">
        <v>0.86</v>
      </c>
      <c r="BN1393" s="11">
        <v>0.27</v>
      </c>
      <c r="BO1393" s="11">
        <v>1.34</v>
      </c>
      <c r="BP1393" s="11"/>
      <c r="BQ1393" s="11"/>
      <c r="BX1393">
        <v>0.56000000000000005</v>
      </c>
      <c r="BY1393" s="11"/>
      <c r="BZ1393" s="5">
        <v>615</v>
      </c>
      <c r="CA1393" s="11"/>
    </row>
    <row r="1394" spans="1:79">
      <c r="B1394" s="5" t="s">
        <v>967</v>
      </c>
      <c r="C1394" s="11">
        <v>58.59</v>
      </c>
      <c r="D1394" s="11">
        <v>21.52</v>
      </c>
      <c r="E1394" s="11">
        <v>6.33</v>
      </c>
      <c r="F1394" s="11">
        <v>3.01</v>
      </c>
      <c r="G1394" s="11">
        <v>3.85</v>
      </c>
      <c r="H1394" s="11"/>
      <c r="I1394" s="11">
        <v>32.5</v>
      </c>
      <c r="J1394" s="11">
        <v>315</v>
      </c>
      <c r="K1394" s="11">
        <v>180</v>
      </c>
      <c r="L1394" s="11">
        <v>0.56999999999999995</v>
      </c>
      <c r="U1394" s="5">
        <v>1092</v>
      </c>
      <c r="AD1394" s="11">
        <v>3.1</v>
      </c>
      <c r="AE1394" s="11">
        <v>728</v>
      </c>
      <c r="AJ1394" s="11">
        <v>3.4</v>
      </c>
      <c r="AK1394" s="11">
        <v>40</v>
      </c>
      <c r="AL1394" s="11">
        <v>25.3</v>
      </c>
      <c r="AM1394" s="11">
        <v>0.49</v>
      </c>
      <c r="AN1394" s="11">
        <v>15.4</v>
      </c>
      <c r="AO1394" s="5"/>
      <c r="AP1394" s="11">
        <v>135</v>
      </c>
      <c r="AR1394" s="11">
        <v>40</v>
      </c>
      <c r="AS1394" s="11">
        <v>33.14</v>
      </c>
      <c r="AT1394" s="11">
        <v>12.91</v>
      </c>
      <c r="AU1394" s="11">
        <v>6.75</v>
      </c>
      <c r="AV1394" s="11">
        <v>2.8</v>
      </c>
      <c r="AW1394" s="5"/>
      <c r="BK1394" s="11">
        <v>0.36</v>
      </c>
      <c r="BL1394" s="11">
        <v>91.06</v>
      </c>
      <c r="BM1394" s="11">
        <v>0.86</v>
      </c>
      <c r="BN1394" s="11">
        <v>0.27</v>
      </c>
      <c r="BO1394" s="11">
        <v>1.34</v>
      </c>
      <c r="BX1394">
        <v>0.50600000000000001</v>
      </c>
      <c r="BZ1394" s="5">
        <v>505</v>
      </c>
      <c r="CA1394" s="11"/>
    </row>
    <row r="1395" spans="1:79">
      <c r="B1395" s="5" t="s">
        <v>968</v>
      </c>
      <c r="C1395" s="11">
        <v>58.59</v>
      </c>
      <c r="D1395" s="11">
        <v>21.52</v>
      </c>
      <c r="E1395" s="11">
        <v>6.33</v>
      </c>
      <c r="F1395" s="11">
        <v>3.01</v>
      </c>
      <c r="G1395" s="11">
        <v>3.85</v>
      </c>
      <c r="H1395" s="11"/>
      <c r="I1395" s="11">
        <v>32.5</v>
      </c>
      <c r="J1395" s="11">
        <v>383</v>
      </c>
      <c r="K1395" s="11">
        <v>180</v>
      </c>
      <c r="L1395" s="11">
        <v>0.47</v>
      </c>
      <c r="U1395" s="5">
        <v>1092</v>
      </c>
      <c r="AD1395" s="11">
        <v>3.1</v>
      </c>
      <c r="AE1395" s="11">
        <v>728</v>
      </c>
      <c r="AJ1395" s="11">
        <v>3.4</v>
      </c>
      <c r="AK1395" s="11">
        <v>40</v>
      </c>
      <c r="AL1395" s="11">
        <v>25.3</v>
      </c>
      <c r="AM1395" s="11">
        <v>0.49</v>
      </c>
      <c r="AN1395" s="11">
        <v>15.4</v>
      </c>
      <c r="AO1395" s="5"/>
      <c r="AR1395" s="11">
        <v>40</v>
      </c>
      <c r="AS1395" s="11">
        <v>33.14</v>
      </c>
      <c r="AT1395" s="11">
        <v>12.91</v>
      </c>
      <c r="AU1395" s="11">
        <v>6.75</v>
      </c>
      <c r="AV1395" s="11">
        <v>2.8</v>
      </c>
      <c r="AW1395" s="11">
        <v>67</v>
      </c>
      <c r="BK1395" s="11">
        <v>0.36</v>
      </c>
      <c r="BL1395" s="11">
        <v>91.06</v>
      </c>
      <c r="BM1395" s="11">
        <v>0.86</v>
      </c>
      <c r="BN1395" s="11">
        <v>0.27</v>
      </c>
      <c r="BO1395" s="11">
        <v>1.34</v>
      </c>
      <c r="BX1395">
        <v>1.08</v>
      </c>
      <c r="BZ1395" s="5">
        <v>1671</v>
      </c>
      <c r="CA1395" s="11"/>
    </row>
    <row r="1396" spans="1:79">
      <c r="B1396" s="5" t="s">
        <v>876</v>
      </c>
      <c r="C1396" s="11">
        <v>58.59</v>
      </c>
      <c r="D1396" s="11">
        <v>21.52</v>
      </c>
      <c r="E1396" s="11">
        <v>6.33</v>
      </c>
      <c r="F1396" s="11">
        <v>3.01</v>
      </c>
      <c r="G1396" s="11">
        <v>3.85</v>
      </c>
      <c r="H1396" s="11"/>
      <c r="I1396" s="11">
        <v>32.5</v>
      </c>
      <c r="J1396" s="11">
        <v>360</v>
      </c>
      <c r="K1396" s="11">
        <v>180</v>
      </c>
      <c r="L1396" s="11">
        <v>0.5</v>
      </c>
      <c r="U1396" s="5">
        <v>1092</v>
      </c>
      <c r="AD1396" s="11">
        <v>3.1</v>
      </c>
      <c r="AE1396" s="11">
        <v>728</v>
      </c>
      <c r="AJ1396" s="11">
        <v>3.4</v>
      </c>
      <c r="AK1396" s="11">
        <v>40</v>
      </c>
      <c r="AL1396" s="11">
        <v>25.3</v>
      </c>
      <c r="AM1396" s="11">
        <v>0.49</v>
      </c>
      <c r="AN1396" s="11">
        <v>15.4</v>
      </c>
      <c r="AO1396" s="5"/>
      <c r="AR1396" s="11">
        <v>40</v>
      </c>
      <c r="AS1396" s="11">
        <v>33.14</v>
      </c>
      <c r="AT1396" s="11">
        <v>12.91</v>
      </c>
      <c r="AU1396" s="11">
        <v>6.75</v>
      </c>
      <c r="AV1396" s="11">
        <v>2.8</v>
      </c>
      <c r="AW1396" s="11">
        <v>90</v>
      </c>
      <c r="BK1396" s="11">
        <v>0.36</v>
      </c>
      <c r="BL1396" s="11">
        <v>91.06</v>
      </c>
      <c r="BM1396" s="11">
        <v>0.86</v>
      </c>
      <c r="BN1396" s="11">
        <v>0.27</v>
      </c>
      <c r="BO1396" s="11">
        <v>1.34</v>
      </c>
      <c r="BX1396">
        <v>0.78900000000000003</v>
      </c>
      <c r="BZ1396" s="5">
        <v>1080</v>
      </c>
      <c r="CA1396" s="11"/>
    </row>
    <row r="1397" spans="1:79">
      <c r="B1397" s="5" t="s">
        <v>969</v>
      </c>
      <c r="C1397" s="11">
        <v>58.59</v>
      </c>
      <c r="D1397" s="11">
        <v>21.52</v>
      </c>
      <c r="E1397" s="11">
        <v>6.33</v>
      </c>
      <c r="F1397" s="11">
        <v>3.01</v>
      </c>
      <c r="G1397" s="11">
        <v>3.85</v>
      </c>
      <c r="H1397" s="11"/>
      <c r="I1397" s="11">
        <v>32.5</v>
      </c>
      <c r="J1397" s="11">
        <v>315</v>
      </c>
      <c r="K1397" s="11">
        <v>180</v>
      </c>
      <c r="L1397" s="11">
        <v>0.56999999999999995</v>
      </c>
      <c r="U1397" s="5">
        <v>1092</v>
      </c>
      <c r="AD1397" s="11">
        <v>3.1</v>
      </c>
      <c r="AE1397" s="11">
        <v>728</v>
      </c>
      <c r="AJ1397" s="11">
        <v>3.4</v>
      </c>
      <c r="AK1397" s="11">
        <v>40</v>
      </c>
      <c r="AL1397" s="11">
        <v>25.3</v>
      </c>
      <c r="AM1397" s="11">
        <v>0.49</v>
      </c>
      <c r="AN1397" s="11">
        <v>15.4</v>
      </c>
      <c r="AO1397" s="5"/>
      <c r="AR1397" s="11">
        <v>40</v>
      </c>
      <c r="AS1397" s="11">
        <v>33.14</v>
      </c>
      <c r="AT1397" s="11">
        <v>12.91</v>
      </c>
      <c r="AU1397" s="11">
        <v>6.75</v>
      </c>
      <c r="AV1397" s="11">
        <v>2.8</v>
      </c>
      <c r="AW1397" s="11">
        <v>135</v>
      </c>
      <c r="BK1397" s="11">
        <v>0.36</v>
      </c>
      <c r="BL1397" s="11">
        <v>91.06</v>
      </c>
      <c r="BM1397" s="11">
        <v>0.86</v>
      </c>
      <c r="BN1397" s="11">
        <v>0.27</v>
      </c>
      <c r="BO1397" s="11">
        <v>1.34</v>
      </c>
      <c r="BX1397">
        <v>0.52300000000000002</v>
      </c>
      <c r="BZ1397" s="5">
        <v>539</v>
      </c>
      <c r="CA1397" s="11"/>
    </row>
    <row r="1398" spans="1:79">
      <c r="B1398" s="5" t="s">
        <v>875</v>
      </c>
      <c r="C1398" s="11">
        <v>58.59</v>
      </c>
      <c r="D1398" s="11">
        <v>21.52</v>
      </c>
      <c r="E1398" s="11">
        <v>6.33</v>
      </c>
      <c r="F1398" s="11">
        <v>3.01</v>
      </c>
      <c r="G1398" s="11">
        <v>3.85</v>
      </c>
      <c r="H1398" s="11"/>
      <c r="I1398" s="11">
        <v>32.5</v>
      </c>
      <c r="J1398" s="11">
        <v>428</v>
      </c>
      <c r="K1398" s="11">
        <v>180</v>
      </c>
      <c r="L1398" s="11">
        <v>0.42</v>
      </c>
      <c r="U1398" s="5">
        <v>1092</v>
      </c>
      <c r="AD1398" s="11">
        <v>3.1</v>
      </c>
      <c r="AE1398" s="11">
        <v>728</v>
      </c>
      <c r="AJ1398" s="11">
        <v>3.4</v>
      </c>
      <c r="AK1398" s="11">
        <v>40</v>
      </c>
      <c r="AL1398" s="11">
        <v>25.3</v>
      </c>
      <c r="AM1398" s="11">
        <v>0.49</v>
      </c>
      <c r="AN1398" s="11">
        <v>15.4</v>
      </c>
      <c r="AO1398" s="5"/>
      <c r="AR1398" s="11">
        <v>40</v>
      </c>
      <c r="AS1398" s="11">
        <v>33.14</v>
      </c>
      <c r="AT1398" s="11">
        <v>12.91</v>
      </c>
      <c r="AU1398" s="11">
        <v>6.75</v>
      </c>
      <c r="AV1398" s="11">
        <v>2.8</v>
      </c>
      <c r="AW1398" s="5"/>
      <c r="BK1398" s="11">
        <v>0.36</v>
      </c>
      <c r="BL1398" s="11">
        <v>91.06</v>
      </c>
      <c r="BM1398" s="11">
        <v>0.86</v>
      </c>
      <c r="BN1398" s="11">
        <v>0.27</v>
      </c>
      <c r="BO1398" s="11">
        <v>1.34</v>
      </c>
      <c r="BQ1398" s="11">
        <v>22</v>
      </c>
      <c r="BX1398">
        <v>0.76100000000000001</v>
      </c>
      <c r="BZ1398" s="5">
        <v>1023</v>
      </c>
      <c r="CA1398" s="11"/>
    </row>
    <row r="1399" spans="1:79">
      <c r="B1399" s="5" t="s">
        <v>970</v>
      </c>
      <c r="C1399" s="11">
        <v>58.59</v>
      </c>
      <c r="D1399" s="11">
        <v>21.52</v>
      </c>
      <c r="E1399" s="11">
        <v>6.33</v>
      </c>
      <c r="F1399" s="11">
        <v>3.01</v>
      </c>
      <c r="G1399" s="11">
        <v>3.85</v>
      </c>
      <c r="H1399" s="11"/>
      <c r="I1399" s="11">
        <v>32.5</v>
      </c>
      <c r="J1399" s="11">
        <v>414</v>
      </c>
      <c r="K1399" s="11">
        <v>180</v>
      </c>
      <c r="L1399" s="11">
        <v>0.43</v>
      </c>
      <c r="U1399" s="5">
        <v>1092</v>
      </c>
      <c r="AD1399" s="11">
        <v>3.1</v>
      </c>
      <c r="AE1399" s="11">
        <v>728</v>
      </c>
      <c r="AJ1399" s="11">
        <v>3.4</v>
      </c>
      <c r="AK1399" s="11">
        <v>40</v>
      </c>
      <c r="AL1399" s="11">
        <v>25.3</v>
      </c>
      <c r="AM1399" s="11">
        <v>0.49</v>
      </c>
      <c r="AN1399" s="11">
        <v>15.4</v>
      </c>
      <c r="AO1399" s="5"/>
      <c r="AR1399" s="11">
        <v>40</v>
      </c>
      <c r="AS1399" s="11">
        <v>33.14</v>
      </c>
      <c r="AT1399" s="11">
        <v>12.91</v>
      </c>
      <c r="AU1399" s="11">
        <v>6.75</v>
      </c>
      <c r="AV1399" s="11">
        <v>2.8</v>
      </c>
      <c r="AW1399" s="5"/>
      <c r="BK1399" s="11">
        <v>0.36</v>
      </c>
      <c r="BL1399" s="11">
        <v>91.06</v>
      </c>
      <c r="BM1399" s="11">
        <v>0.86</v>
      </c>
      <c r="BN1399" s="11">
        <v>0.27</v>
      </c>
      <c r="BO1399" s="11">
        <v>1.34</v>
      </c>
      <c r="BQ1399" s="11">
        <v>36</v>
      </c>
      <c r="BX1399">
        <v>0.57199999999999995</v>
      </c>
      <c r="BZ1399" s="5">
        <v>638</v>
      </c>
      <c r="CA1399" s="11"/>
    </row>
    <row r="1400" spans="1:79">
      <c r="B1400" s="5" t="s">
        <v>971</v>
      </c>
      <c r="C1400" s="11">
        <v>58.59</v>
      </c>
      <c r="D1400" s="11">
        <v>21.52</v>
      </c>
      <c r="E1400" s="11">
        <v>6.33</v>
      </c>
      <c r="F1400" s="11">
        <v>3.01</v>
      </c>
      <c r="G1400" s="11">
        <v>3.85</v>
      </c>
      <c r="H1400" s="11"/>
      <c r="I1400" s="11">
        <v>32.5</v>
      </c>
      <c r="J1400" s="11">
        <v>405</v>
      </c>
      <c r="K1400" s="11">
        <v>180</v>
      </c>
      <c r="L1400" s="11">
        <v>0.44</v>
      </c>
      <c r="U1400" s="5">
        <v>1092</v>
      </c>
      <c r="AD1400" s="11">
        <v>3.1</v>
      </c>
      <c r="AE1400" s="11">
        <v>728</v>
      </c>
      <c r="AJ1400" s="11">
        <v>3.4</v>
      </c>
      <c r="AK1400" s="11">
        <v>40</v>
      </c>
      <c r="AL1400" s="11">
        <v>25.3</v>
      </c>
      <c r="AM1400" s="11">
        <v>0.49</v>
      </c>
      <c r="AN1400" s="11">
        <v>15.4</v>
      </c>
      <c r="AO1400" s="5"/>
      <c r="AR1400" s="11">
        <v>40</v>
      </c>
      <c r="AS1400" s="11">
        <v>33.14</v>
      </c>
      <c r="AT1400" s="11">
        <v>12.91</v>
      </c>
      <c r="AU1400" s="11">
        <v>6.75</v>
      </c>
      <c r="AV1400" s="11">
        <v>2.8</v>
      </c>
      <c r="AW1400" s="5"/>
      <c r="BK1400" s="11">
        <v>0.36</v>
      </c>
      <c r="BL1400" s="11">
        <v>91.06</v>
      </c>
      <c r="BM1400" s="11">
        <v>0.86</v>
      </c>
      <c r="BN1400" s="11">
        <v>0.27</v>
      </c>
      <c r="BO1400" s="11">
        <v>1.34</v>
      </c>
      <c r="BQ1400" s="11">
        <v>45</v>
      </c>
      <c r="BX1400">
        <v>0.48199999999999998</v>
      </c>
      <c r="BZ1400" s="5">
        <v>456</v>
      </c>
      <c r="CA1400" s="11"/>
    </row>
    <row r="1401" spans="1:79">
      <c r="A1401" s="27"/>
      <c r="B1401" s="30"/>
      <c r="C1401" s="27"/>
      <c r="D1401" s="27"/>
      <c r="E1401" s="27"/>
      <c r="F1401" s="30"/>
      <c r="G1401" s="30"/>
      <c r="H1401" s="30"/>
      <c r="I1401" s="30"/>
      <c r="J1401" s="30"/>
      <c r="K1401" s="30"/>
      <c r="L1401" s="30"/>
      <c r="AD1401" s="30"/>
      <c r="AE1401" s="30"/>
      <c r="AJ1401" s="27"/>
      <c r="AK1401" s="27"/>
      <c r="AL1401" s="27"/>
      <c r="AM1401" s="27"/>
      <c r="AN1401" s="27"/>
      <c r="AO1401" s="30"/>
      <c r="AP1401" s="27"/>
      <c r="AR1401" s="27"/>
      <c r="AS1401" s="27"/>
      <c r="AT1401" s="27"/>
      <c r="AU1401" s="27"/>
      <c r="AV1401" s="27"/>
      <c r="AW1401" s="30"/>
      <c r="BK1401" s="27"/>
      <c r="BL1401" s="27"/>
      <c r="BM1401" s="27"/>
      <c r="BN1401" s="27"/>
      <c r="BO1401" s="27"/>
      <c r="BP1401" s="27"/>
      <c r="BQ1401" s="27"/>
      <c r="BX1401" s="30"/>
      <c r="BY1401" s="27"/>
      <c r="BZ1401" s="27"/>
      <c r="CA1401" s="27"/>
    </row>
    <row r="1402" spans="1:79">
      <c r="A1402" s="49">
        <v>109</v>
      </c>
      <c r="B1402" s="5" t="s">
        <v>972</v>
      </c>
      <c r="F1402" s="5"/>
      <c r="G1402" s="5"/>
      <c r="H1402" s="5"/>
      <c r="I1402" s="11">
        <v>42.5</v>
      </c>
      <c r="J1402" s="11">
        <v>414</v>
      </c>
      <c r="K1402" s="11">
        <v>145</v>
      </c>
      <c r="L1402" s="11">
        <v>0.35</v>
      </c>
      <c r="N1402" s="11">
        <v>1</v>
      </c>
      <c r="Y1402" s="11">
        <v>1215</v>
      </c>
      <c r="AD1402" s="5"/>
      <c r="AE1402" s="11">
        <v>626</v>
      </c>
      <c r="AO1402" s="5"/>
      <c r="AR1402" s="11">
        <v>36.700000000000003</v>
      </c>
      <c r="AS1402" s="11">
        <v>34.200000000000003</v>
      </c>
      <c r="AT1402" s="11">
        <v>14.5</v>
      </c>
      <c r="AU1402" s="11">
        <v>8.3000000000000007</v>
      </c>
      <c r="AV1402" s="11">
        <v>3.22</v>
      </c>
      <c r="AW1402" s="5"/>
      <c r="BP1402" s="5">
        <v>2</v>
      </c>
      <c r="BX1402" s="5"/>
      <c r="BZ1402" s="11">
        <v>2276</v>
      </c>
    </row>
    <row r="1403" spans="1:79">
      <c r="B1403" s="5" t="s">
        <v>896</v>
      </c>
      <c r="F1403" s="5"/>
      <c r="G1403" s="5"/>
      <c r="H1403" s="5"/>
      <c r="I1403" s="11">
        <v>42.5</v>
      </c>
      <c r="J1403" s="11">
        <v>373</v>
      </c>
      <c r="K1403" s="11">
        <v>145</v>
      </c>
      <c r="L1403" s="11">
        <v>0.35</v>
      </c>
      <c r="N1403" s="11">
        <v>1</v>
      </c>
      <c r="Y1403" s="11">
        <v>1210</v>
      </c>
      <c r="AD1403" s="5"/>
      <c r="AE1403" s="11">
        <v>623</v>
      </c>
      <c r="AO1403" s="5"/>
      <c r="AR1403" s="11">
        <v>36.700000000000003</v>
      </c>
      <c r="AS1403" s="11">
        <v>34.200000000000003</v>
      </c>
      <c r="AT1403" s="11">
        <v>14.5</v>
      </c>
      <c r="AU1403" s="11">
        <v>8.3000000000000007</v>
      </c>
      <c r="AV1403" s="11">
        <v>3.22</v>
      </c>
      <c r="AW1403" s="5"/>
      <c r="BP1403" s="5">
        <v>2</v>
      </c>
      <c r="BQ1403" s="11">
        <v>41</v>
      </c>
      <c r="BX1403" s="5"/>
      <c r="BZ1403" s="11">
        <v>298</v>
      </c>
    </row>
    <row r="1404" spans="1:79">
      <c r="B1404" s="5" t="s">
        <v>890</v>
      </c>
      <c r="F1404" s="5"/>
      <c r="G1404" s="5"/>
      <c r="H1404" s="5"/>
      <c r="I1404" s="11">
        <v>42.5</v>
      </c>
      <c r="J1404" s="11">
        <v>310</v>
      </c>
      <c r="K1404" s="11">
        <v>145</v>
      </c>
      <c r="L1404" s="11">
        <v>0.35</v>
      </c>
      <c r="N1404" s="11">
        <v>1</v>
      </c>
      <c r="Y1404" s="11">
        <v>1205</v>
      </c>
      <c r="AD1404" s="5"/>
      <c r="AE1404" s="11">
        <v>620</v>
      </c>
      <c r="AO1404" s="5"/>
      <c r="AP1404">
        <v>104</v>
      </c>
      <c r="AR1404" s="11">
        <v>36.700000000000003</v>
      </c>
      <c r="AS1404" s="11">
        <v>34.200000000000003</v>
      </c>
      <c r="AT1404" s="11">
        <v>14.5</v>
      </c>
      <c r="AU1404" s="11">
        <v>8.3000000000000007</v>
      </c>
      <c r="AV1404" s="11">
        <v>3.22</v>
      </c>
      <c r="AW1404" s="5"/>
      <c r="BP1404" s="5">
        <v>2</v>
      </c>
      <c r="BX1404" s="5"/>
      <c r="BZ1404" s="11">
        <v>1095</v>
      </c>
    </row>
    <row r="1405" spans="1:79">
      <c r="B1405" s="5" t="s">
        <v>973</v>
      </c>
      <c r="F1405" s="5"/>
      <c r="G1405" s="5"/>
      <c r="H1405" s="5"/>
      <c r="I1405" s="11">
        <v>42.5</v>
      </c>
      <c r="J1405" s="11">
        <v>207</v>
      </c>
      <c r="K1405" s="11">
        <v>145</v>
      </c>
      <c r="L1405" s="11">
        <v>0.35</v>
      </c>
      <c r="N1405" s="11">
        <v>1</v>
      </c>
      <c r="Y1405" s="11">
        <v>1205</v>
      </c>
      <c r="AD1405" s="5"/>
      <c r="AE1405" s="11">
        <v>620</v>
      </c>
      <c r="AO1405" s="5"/>
      <c r="AR1405" s="11">
        <v>36.700000000000003</v>
      </c>
      <c r="AS1405" s="11">
        <v>34.200000000000003</v>
      </c>
      <c r="AT1405" s="11">
        <v>14.5</v>
      </c>
      <c r="AU1405" s="11">
        <v>8.3000000000000007</v>
      </c>
      <c r="AV1405" s="11">
        <v>3.22</v>
      </c>
      <c r="AW1405" s="11">
        <v>207</v>
      </c>
      <c r="BP1405" s="5">
        <v>2</v>
      </c>
      <c r="BX1405" s="5"/>
      <c r="BZ1405" s="11">
        <v>884</v>
      </c>
    </row>
    <row r="1406" spans="1:79">
      <c r="B1406" s="5" t="s">
        <v>974</v>
      </c>
      <c r="F1406" s="5"/>
      <c r="G1406" s="5"/>
      <c r="H1406" s="5"/>
      <c r="I1406" s="11">
        <v>42.5</v>
      </c>
      <c r="J1406" s="11">
        <v>322</v>
      </c>
      <c r="K1406" s="11">
        <v>145</v>
      </c>
      <c r="L1406" s="11">
        <v>0.45</v>
      </c>
      <c r="N1406" s="11">
        <v>0.75</v>
      </c>
      <c r="Y1406" s="11">
        <v>1215</v>
      </c>
      <c r="AD1406" s="5"/>
      <c r="AE1406" s="11">
        <v>626</v>
      </c>
      <c r="AO1406" s="5"/>
      <c r="AR1406" s="11">
        <v>36.700000000000003</v>
      </c>
      <c r="AS1406" s="11">
        <v>34.200000000000003</v>
      </c>
      <c r="AT1406" s="11">
        <v>14.5</v>
      </c>
      <c r="AU1406" s="11">
        <v>8.3000000000000007</v>
      </c>
      <c r="AV1406" s="11">
        <v>3.22</v>
      </c>
      <c r="AW1406" s="5"/>
      <c r="BP1406" s="5">
        <v>2</v>
      </c>
      <c r="BX1406" s="5"/>
      <c r="BZ1406" s="11">
        <v>2795</v>
      </c>
    </row>
    <row r="1407" spans="1:79">
      <c r="B1407" s="5" t="s">
        <v>897</v>
      </c>
      <c r="C1407" s="6"/>
      <c r="D1407" s="6"/>
      <c r="E1407" s="6"/>
      <c r="F1407" s="6"/>
      <c r="G1407" s="6"/>
      <c r="H1407" s="6"/>
      <c r="I1407" s="11">
        <v>42.5</v>
      </c>
      <c r="J1407" s="102">
        <v>290</v>
      </c>
      <c r="K1407" s="11">
        <v>145</v>
      </c>
      <c r="L1407" s="11">
        <v>0.45</v>
      </c>
      <c r="N1407" s="11">
        <v>0.75</v>
      </c>
      <c r="Y1407" s="11">
        <v>1210</v>
      </c>
      <c r="AE1407" s="11">
        <v>623</v>
      </c>
      <c r="AO1407" s="5"/>
      <c r="AR1407" s="11">
        <v>36.700000000000003</v>
      </c>
      <c r="AS1407" s="11">
        <v>34.200000000000003</v>
      </c>
      <c r="AT1407" s="11">
        <v>14.5</v>
      </c>
      <c r="AU1407" s="11">
        <v>8.3000000000000007</v>
      </c>
      <c r="AV1407" s="11">
        <v>3.22</v>
      </c>
      <c r="AW1407" s="5"/>
      <c r="BK1407" s="6"/>
      <c r="BL1407" s="6"/>
      <c r="BM1407" s="6"/>
      <c r="BN1407" s="6"/>
      <c r="BO1407" s="6"/>
      <c r="BP1407" s="5">
        <v>2</v>
      </c>
      <c r="BQ1407">
        <v>32</v>
      </c>
      <c r="BZ1407" s="11">
        <v>659</v>
      </c>
    </row>
    <row r="1408" spans="1:79">
      <c r="B1408" s="5" t="s">
        <v>891</v>
      </c>
      <c r="C1408" s="6"/>
      <c r="D1408" s="6"/>
      <c r="E1408" s="6"/>
      <c r="F1408" s="6"/>
      <c r="G1408" s="6"/>
      <c r="H1408" s="6"/>
      <c r="I1408" s="11">
        <v>42.5</v>
      </c>
      <c r="J1408" s="102">
        <v>242</v>
      </c>
      <c r="K1408" s="11">
        <v>145</v>
      </c>
      <c r="L1408" s="11">
        <v>0.45</v>
      </c>
      <c r="N1408" s="11">
        <v>0.75</v>
      </c>
      <c r="Y1408" s="11">
        <v>1205</v>
      </c>
      <c r="AE1408" s="11">
        <v>620</v>
      </c>
      <c r="AP1408">
        <v>80</v>
      </c>
      <c r="AR1408" s="11">
        <v>36.700000000000003</v>
      </c>
      <c r="AS1408" s="11">
        <v>34.200000000000003</v>
      </c>
      <c r="AT1408" s="11">
        <v>14.5</v>
      </c>
      <c r="AU1408" s="11">
        <v>8.3000000000000007</v>
      </c>
      <c r="AV1408" s="11">
        <v>3.22</v>
      </c>
      <c r="BK1408" s="6"/>
      <c r="BL1408" s="6"/>
      <c r="BM1408" s="6"/>
      <c r="BN1408" s="6"/>
      <c r="BO1408" s="6"/>
      <c r="BP1408" s="5">
        <v>2</v>
      </c>
      <c r="BZ1408" s="11">
        <v>1920</v>
      </c>
    </row>
    <row r="1409" spans="1:81">
      <c r="B1409" s="5" t="s">
        <v>975</v>
      </c>
      <c r="C1409" s="6"/>
      <c r="D1409" s="6"/>
      <c r="E1409" s="6"/>
      <c r="F1409" s="6"/>
      <c r="G1409" s="6"/>
      <c r="H1409" s="6"/>
      <c r="I1409" s="11">
        <v>42.5</v>
      </c>
      <c r="J1409" s="102">
        <v>161</v>
      </c>
      <c r="K1409" s="11">
        <v>145</v>
      </c>
      <c r="L1409" s="11">
        <v>0.45</v>
      </c>
      <c r="N1409" s="11">
        <v>0.75</v>
      </c>
      <c r="Y1409" s="11">
        <v>1205</v>
      </c>
      <c r="AE1409" s="11">
        <v>620</v>
      </c>
      <c r="AR1409" s="11">
        <v>36.700000000000003</v>
      </c>
      <c r="AS1409" s="11">
        <v>34.200000000000003</v>
      </c>
      <c r="AT1409" s="11">
        <v>14.5</v>
      </c>
      <c r="AU1409" s="11">
        <v>8.3000000000000007</v>
      </c>
      <c r="AV1409" s="11">
        <v>3.22</v>
      </c>
      <c r="AW1409" s="11">
        <v>161</v>
      </c>
      <c r="BK1409" s="6"/>
      <c r="BL1409" s="6"/>
      <c r="BM1409" s="6"/>
      <c r="BN1409" s="6"/>
      <c r="BO1409" s="6"/>
      <c r="BP1409" s="5">
        <v>2</v>
      </c>
      <c r="BZ1409" s="11">
        <v>1289</v>
      </c>
    </row>
    <row r="1410" spans="1:81">
      <c r="B1410" s="5" t="s">
        <v>976</v>
      </c>
      <c r="C1410" s="6"/>
      <c r="D1410" s="6"/>
      <c r="E1410" s="6"/>
      <c r="F1410" s="6"/>
      <c r="G1410" s="6"/>
      <c r="H1410" s="6"/>
      <c r="I1410" s="11">
        <v>42.5</v>
      </c>
      <c r="J1410" s="102">
        <v>300</v>
      </c>
      <c r="K1410" s="6">
        <v>150</v>
      </c>
      <c r="L1410" s="102">
        <v>0.5</v>
      </c>
      <c r="N1410" s="11">
        <v>0.55000000000000004</v>
      </c>
      <c r="Y1410" s="11">
        <v>1215</v>
      </c>
      <c r="AE1410" s="11">
        <v>626</v>
      </c>
      <c r="AR1410" s="11">
        <v>36.700000000000003</v>
      </c>
      <c r="AS1410" s="11">
        <v>34.200000000000003</v>
      </c>
      <c r="AT1410" s="11">
        <v>14.5</v>
      </c>
      <c r="AU1410" s="11">
        <v>8.3000000000000007</v>
      </c>
      <c r="AV1410" s="11">
        <v>3.22</v>
      </c>
      <c r="BK1410" s="6"/>
      <c r="BL1410" s="6"/>
      <c r="BM1410" s="6"/>
      <c r="BN1410" s="6"/>
      <c r="BO1410" s="6"/>
      <c r="BP1410" s="5">
        <v>2</v>
      </c>
      <c r="BZ1410" s="11">
        <v>3095</v>
      </c>
    </row>
    <row r="1411" spans="1:81">
      <c r="B1411" s="5" t="s">
        <v>898</v>
      </c>
      <c r="C1411" s="6"/>
      <c r="D1411" s="6"/>
      <c r="E1411" s="6"/>
      <c r="F1411" s="6"/>
      <c r="G1411" s="6"/>
      <c r="H1411" s="6"/>
      <c r="I1411" s="11">
        <v>42.5</v>
      </c>
      <c r="J1411" s="102">
        <v>270</v>
      </c>
      <c r="K1411" s="6">
        <v>150</v>
      </c>
      <c r="L1411" s="102">
        <v>0.5</v>
      </c>
      <c r="N1411" s="11">
        <v>0.55000000000000004</v>
      </c>
      <c r="Y1411" s="11">
        <v>1205</v>
      </c>
      <c r="AE1411" s="11">
        <v>620</v>
      </c>
      <c r="AR1411" s="11">
        <v>36.700000000000003</v>
      </c>
      <c r="AS1411" s="11">
        <v>34.200000000000003</v>
      </c>
      <c r="AT1411" s="11">
        <v>14.5</v>
      </c>
      <c r="AU1411" s="11">
        <v>8.3000000000000007</v>
      </c>
      <c r="AV1411" s="11">
        <v>3.22</v>
      </c>
      <c r="BK1411" s="6"/>
      <c r="BL1411" s="6"/>
      <c r="BM1411" s="6"/>
      <c r="BN1411" s="6"/>
      <c r="BO1411" s="6"/>
      <c r="BP1411" s="5">
        <v>2</v>
      </c>
      <c r="BQ1411">
        <v>30</v>
      </c>
      <c r="BZ1411" s="11">
        <v>2378</v>
      </c>
    </row>
    <row r="1412" spans="1:81">
      <c r="B1412" s="5" t="s">
        <v>892</v>
      </c>
      <c r="C1412" s="6"/>
      <c r="D1412" s="6"/>
      <c r="E1412" s="6"/>
      <c r="F1412" s="6"/>
      <c r="G1412" s="6"/>
      <c r="H1412" s="6"/>
      <c r="I1412" s="11">
        <v>42.5</v>
      </c>
      <c r="J1412" s="102">
        <v>225</v>
      </c>
      <c r="K1412" s="6">
        <v>150</v>
      </c>
      <c r="L1412" s="102">
        <v>0.5</v>
      </c>
      <c r="N1412" s="11">
        <v>0.55000000000000004</v>
      </c>
      <c r="Y1412" s="11">
        <v>1205</v>
      </c>
      <c r="AE1412" s="11">
        <v>620</v>
      </c>
      <c r="AP1412">
        <v>70</v>
      </c>
      <c r="AR1412" s="11">
        <v>36.700000000000003</v>
      </c>
      <c r="AS1412" s="11">
        <v>34.200000000000003</v>
      </c>
      <c r="AT1412" s="11">
        <v>14.5</v>
      </c>
      <c r="AU1412" s="11">
        <v>8.3000000000000007</v>
      </c>
      <c r="AV1412" s="11">
        <v>3.22</v>
      </c>
      <c r="BK1412" s="6"/>
      <c r="BL1412" s="6"/>
      <c r="BM1412" s="6"/>
      <c r="BN1412" s="6"/>
      <c r="BO1412" s="6"/>
      <c r="BP1412" s="5">
        <v>2</v>
      </c>
      <c r="BQ1412" s="6"/>
      <c r="BZ1412" s="11">
        <v>2378</v>
      </c>
    </row>
    <row r="1413" spans="1:81">
      <c r="B1413" s="5" t="s">
        <v>977</v>
      </c>
      <c r="C1413" s="6"/>
      <c r="D1413" s="6"/>
      <c r="E1413" s="6"/>
      <c r="F1413" s="6"/>
      <c r="G1413" s="6"/>
      <c r="H1413" s="6"/>
      <c r="I1413" s="11">
        <v>42.5</v>
      </c>
      <c r="J1413" s="102">
        <v>150</v>
      </c>
      <c r="K1413" s="6">
        <v>150</v>
      </c>
      <c r="L1413" s="102">
        <v>0.5</v>
      </c>
      <c r="N1413" s="11">
        <v>0.55000000000000004</v>
      </c>
      <c r="Y1413" s="11">
        <v>1205</v>
      </c>
      <c r="AE1413" s="11">
        <v>620</v>
      </c>
      <c r="AR1413" s="11">
        <v>36.700000000000003</v>
      </c>
      <c r="AS1413" s="11">
        <v>34.200000000000003</v>
      </c>
      <c r="AT1413" s="11">
        <v>14.5</v>
      </c>
      <c r="AU1413" s="11">
        <v>8.3000000000000007</v>
      </c>
      <c r="AV1413" s="11">
        <v>3.22</v>
      </c>
      <c r="AW1413" s="11">
        <v>150</v>
      </c>
      <c r="BK1413" s="6"/>
      <c r="BL1413" s="6"/>
      <c r="BM1413" s="6"/>
      <c r="BN1413" s="6"/>
      <c r="BO1413" s="6"/>
      <c r="BP1413" s="5">
        <v>2</v>
      </c>
      <c r="BQ1413" s="6"/>
      <c r="BZ1413" s="11">
        <v>1816</v>
      </c>
    </row>
    <row r="1414" spans="1:81">
      <c r="A1414" s="89"/>
      <c r="B1414" s="89"/>
      <c r="C1414" s="89"/>
      <c r="D1414" s="89"/>
      <c r="E1414" s="89"/>
      <c r="F1414" s="89"/>
      <c r="G1414" s="89"/>
      <c r="H1414" s="89"/>
      <c r="I1414" s="89"/>
      <c r="J1414" s="89"/>
      <c r="K1414" s="89"/>
      <c r="L1414" s="89"/>
      <c r="M1414" s="89"/>
      <c r="N1414" s="89"/>
      <c r="AD1414" s="124"/>
      <c r="AE1414" s="89"/>
      <c r="AJ1414" s="89"/>
      <c r="AK1414" s="89"/>
      <c r="AL1414" s="89"/>
      <c r="AM1414" s="89"/>
      <c r="AN1414" s="89"/>
      <c r="AO1414" s="89"/>
      <c r="AP1414" s="89"/>
      <c r="AR1414" s="89"/>
      <c r="AS1414" s="89"/>
      <c r="AT1414" s="89"/>
      <c r="AU1414" s="89"/>
      <c r="AV1414" s="89"/>
      <c r="AW1414" s="89"/>
      <c r="BK1414" s="89"/>
      <c r="BL1414" s="89"/>
      <c r="BM1414" s="89"/>
      <c r="BN1414" s="89"/>
      <c r="BO1414" s="89"/>
      <c r="BP1414" s="89"/>
      <c r="BQ1414" s="89"/>
      <c r="BX1414" s="88"/>
      <c r="BY1414" s="88"/>
      <c r="BZ1414" s="88"/>
      <c r="CA1414" s="89"/>
    </row>
    <row r="1415" spans="1:81">
      <c r="A1415" s="49">
        <v>113</v>
      </c>
      <c r="B1415" s="5" t="s">
        <v>978</v>
      </c>
      <c r="C1415" s="5"/>
      <c r="D1415" s="5"/>
      <c r="E1415" s="5"/>
      <c r="F1415" s="5"/>
      <c r="G1415" s="5"/>
      <c r="H1415" s="5"/>
      <c r="I1415" s="11">
        <v>42.5</v>
      </c>
      <c r="J1415" s="5">
        <v>560</v>
      </c>
      <c r="K1415" s="11">
        <v>180</v>
      </c>
      <c r="L1415" s="11">
        <v>0.32</v>
      </c>
      <c r="M1415" s="104">
        <v>0.25</v>
      </c>
      <c r="N1415" s="11">
        <v>1</v>
      </c>
      <c r="U1415" s="5">
        <v>1043</v>
      </c>
      <c r="AD1415" s="121">
        <v>2.7</v>
      </c>
      <c r="AE1415" s="11">
        <v>786</v>
      </c>
      <c r="AJ1415" s="11">
        <v>3.56</v>
      </c>
      <c r="AK1415" s="11">
        <v>52.54</v>
      </c>
      <c r="AL1415" s="11">
        <v>33.619999999999997</v>
      </c>
      <c r="AM1415" s="11">
        <v>0.36</v>
      </c>
      <c r="AN1415" s="11">
        <v>7.05</v>
      </c>
      <c r="AO1415" s="5"/>
      <c r="AP1415" s="5"/>
      <c r="AR1415" s="11">
        <v>43.56</v>
      </c>
      <c r="AS1415" s="11">
        <v>32.5</v>
      </c>
      <c r="AT1415" s="11">
        <v>15.3</v>
      </c>
      <c r="AU1415" s="11">
        <v>7.85</v>
      </c>
      <c r="AV1415" s="11">
        <v>2.5499999999999998</v>
      </c>
      <c r="AW1415" s="5"/>
      <c r="BK1415" s="5"/>
      <c r="BL1415" s="11">
        <v>92</v>
      </c>
      <c r="BM1415" s="5"/>
      <c r="BN1415" s="5"/>
      <c r="BO1415" s="5"/>
      <c r="BP1415" s="5">
        <v>18</v>
      </c>
      <c r="BQ1415" s="5"/>
      <c r="BX1415" s="5">
        <v>6.8</v>
      </c>
      <c r="BZ1415" s="5">
        <v>1800</v>
      </c>
      <c r="CA1415" s="5">
        <v>64</v>
      </c>
    </row>
    <row r="1416" spans="1:81">
      <c r="B1416" s="5" t="s">
        <v>979</v>
      </c>
      <c r="C1416" s="5"/>
      <c r="D1416" s="5"/>
      <c r="E1416" s="5"/>
      <c r="F1416" s="5"/>
      <c r="G1416" s="5"/>
      <c r="H1416" s="5"/>
      <c r="I1416" s="11">
        <v>42.5</v>
      </c>
      <c r="J1416" s="5">
        <v>280</v>
      </c>
      <c r="K1416" s="11">
        <v>180</v>
      </c>
      <c r="L1416" s="11">
        <v>0.32</v>
      </c>
      <c r="M1416" s="104">
        <v>0.25</v>
      </c>
      <c r="N1416" s="11">
        <v>1</v>
      </c>
      <c r="U1416" s="5">
        <v>1043</v>
      </c>
      <c r="AD1416" s="121">
        <v>2.7</v>
      </c>
      <c r="AE1416" s="11">
        <v>786</v>
      </c>
      <c r="AJ1416" s="11">
        <v>3.56</v>
      </c>
      <c r="AK1416" s="11">
        <v>52.54</v>
      </c>
      <c r="AL1416" s="11">
        <v>33.619999999999997</v>
      </c>
      <c r="AM1416" s="11">
        <v>0.36</v>
      </c>
      <c r="AN1416" s="11">
        <v>7.05</v>
      </c>
      <c r="AO1416" s="5"/>
      <c r="AP1416" s="5"/>
      <c r="AR1416" s="11">
        <v>43.56</v>
      </c>
      <c r="AS1416" s="11">
        <v>32.5</v>
      </c>
      <c r="AT1416" s="11">
        <v>15.3</v>
      </c>
      <c r="AU1416" s="11">
        <v>7.85</v>
      </c>
      <c r="AV1416" s="11">
        <v>2.5499999999999998</v>
      </c>
      <c r="AW1416" s="11">
        <v>280</v>
      </c>
      <c r="BK1416" s="5"/>
      <c r="BL1416" s="11">
        <v>92</v>
      </c>
      <c r="BM1416" s="5"/>
      <c r="BN1416" s="5"/>
      <c r="BO1416" s="5"/>
      <c r="BP1416" s="5">
        <v>18</v>
      </c>
      <c r="BQ1416" s="5"/>
      <c r="BX1416" s="5">
        <v>3.5</v>
      </c>
      <c r="BZ1416" s="5">
        <v>1350</v>
      </c>
      <c r="CA1416" s="5">
        <v>52</v>
      </c>
    </row>
    <row r="1417" spans="1:81">
      <c r="B1417" s="5" t="s">
        <v>980</v>
      </c>
      <c r="C1417" s="5"/>
      <c r="D1417" s="5"/>
      <c r="E1417" s="5"/>
      <c r="F1417" s="5"/>
      <c r="G1417" s="5"/>
      <c r="H1417" s="5"/>
      <c r="I1417" s="11">
        <v>42.5</v>
      </c>
      <c r="J1417" s="5">
        <v>280</v>
      </c>
      <c r="K1417" s="11">
        <v>180</v>
      </c>
      <c r="L1417" s="11">
        <v>0.32</v>
      </c>
      <c r="M1417" s="104">
        <v>0.25</v>
      </c>
      <c r="N1417" s="11">
        <v>1.25</v>
      </c>
      <c r="U1417" s="5">
        <v>1043</v>
      </c>
      <c r="AD1417" s="121">
        <v>2.7</v>
      </c>
      <c r="AE1417" s="11">
        <v>786</v>
      </c>
      <c r="AJ1417" s="11">
        <v>3.56</v>
      </c>
      <c r="AK1417" s="11">
        <v>52.54</v>
      </c>
      <c r="AL1417" s="11">
        <v>33.619999999999997</v>
      </c>
      <c r="AM1417" s="11">
        <v>0.36</v>
      </c>
      <c r="AN1417" s="11">
        <v>7.05</v>
      </c>
      <c r="AO1417" s="11">
        <v>168</v>
      </c>
      <c r="AP1417" s="5"/>
      <c r="AR1417" s="11">
        <v>43.56</v>
      </c>
      <c r="AS1417" s="11">
        <v>32.5</v>
      </c>
      <c r="AT1417" s="11">
        <v>15.3</v>
      </c>
      <c r="AU1417" s="11">
        <v>7.85</v>
      </c>
      <c r="AV1417" s="11">
        <v>2.5499999999999998</v>
      </c>
      <c r="AW1417" s="5"/>
      <c r="BK1417" s="5"/>
      <c r="BL1417" s="11">
        <v>92</v>
      </c>
      <c r="BM1417" s="5"/>
      <c r="BN1417" s="5"/>
      <c r="BO1417" s="5"/>
      <c r="BP1417" s="5">
        <v>18</v>
      </c>
      <c r="BQ1417" s="5"/>
      <c r="BX1417" s="5">
        <v>3.2</v>
      </c>
      <c r="BZ1417" s="5">
        <v>1300</v>
      </c>
      <c r="CA1417" s="5">
        <v>48</v>
      </c>
    </row>
    <row r="1418" spans="1:81">
      <c r="B1418" s="5" t="s">
        <v>981</v>
      </c>
      <c r="C1418" s="5"/>
      <c r="D1418" s="5"/>
      <c r="E1418" s="5"/>
      <c r="F1418" s="5"/>
      <c r="G1418" s="5"/>
      <c r="H1418" s="5"/>
      <c r="I1418" s="11">
        <v>42.5</v>
      </c>
      <c r="J1418" s="5">
        <v>280</v>
      </c>
      <c r="K1418" s="11">
        <v>180</v>
      </c>
      <c r="L1418" s="11">
        <v>0.32</v>
      </c>
      <c r="M1418" s="104">
        <v>0.25</v>
      </c>
      <c r="N1418" s="11">
        <v>1.72</v>
      </c>
      <c r="U1418" s="5">
        <v>1043</v>
      </c>
      <c r="AD1418" s="121">
        <v>2.7</v>
      </c>
      <c r="AE1418" s="11">
        <v>786</v>
      </c>
      <c r="AJ1418" s="11">
        <v>3.56</v>
      </c>
      <c r="AK1418" s="11">
        <v>52.54</v>
      </c>
      <c r="AL1418" s="11">
        <v>33.619999999999997</v>
      </c>
      <c r="AM1418" s="11">
        <v>0.36</v>
      </c>
      <c r="AN1418" s="11">
        <v>7.05</v>
      </c>
      <c r="AO1418" s="5"/>
      <c r="AP1418" s="5"/>
      <c r="AR1418" s="11">
        <v>43.56</v>
      </c>
      <c r="AS1418" s="11">
        <v>32.5</v>
      </c>
      <c r="AT1418" s="11">
        <v>15.3</v>
      </c>
      <c r="AU1418" s="11">
        <v>7.85</v>
      </c>
      <c r="AV1418" s="11">
        <v>2.5499999999999998</v>
      </c>
      <c r="AW1418" s="5"/>
      <c r="BK1418" s="5"/>
      <c r="BL1418" s="11">
        <v>92</v>
      </c>
      <c r="BM1418" s="5"/>
      <c r="BN1418" s="5"/>
      <c r="BO1418" s="5"/>
      <c r="BP1418" s="5">
        <v>18</v>
      </c>
      <c r="BQ1418" s="11">
        <v>44.8</v>
      </c>
      <c r="BX1418" s="5">
        <v>2</v>
      </c>
      <c r="BZ1418" s="5">
        <v>1150</v>
      </c>
      <c r="CA1418" s="5">
        <v>67</v>
      </c>
    </row>
    <row r="1419" spans="1:81">
      <c r="B1419" s="5" t="s">
        <v>982</v>
      </c>
      <c r="C1419" s="5"/>
      <c r="D1419" s="5"/>
      <c r="E1419" s="5"/>
      <c r="F1419" s="5"/>
      <c r="G1419" s="5"/>
      <c r="H1419" s="5"/>
      <c r="I1419" s="11">
        <v>42.5</v>
      </c>
      <c r="J1419" s="5">
        <v>280</v>
      </c>
      <c r="K1419" s="11">
        <v>180</v>
      </c>
      <c r="L1419" s="11">
        <v>0.32</v>
      </c>
      <c r="M1419" s="104">
        <v>0.25</v>
      </c>
      <c r="N1419" s="11">
        <v>1</v>
      </c>
      <c r="U1419" s="5">
        <v>1043</v>
      </c>
      <c r="AD1419" s="121">
        <v>2.7</v>
      </c>
      <c r="AE1419" s="11">
        <v>786</v>
      </c>
      <c r="AJ1419" s="11">
        <v>3.56</v>
      </c>
      <c r="AK1419" s="11">
        <v>52.54</v>
      </c>
      <c r="AL1419" s="11">
        <v>33.619999999999997</v>
      </c>
      <c r="AM1419" s="11">
        <v>0.36</v>
      </c>
      <c r="AN1419" s="11">
        <v>7.05</v>
      </c>
      <c r="AO1419" s="11">
        <v>112</v>
      </c>
      <c r="AP1419" s="5"/>
      <c r="AR1419" s="11">
        <v>43.56</v>
      </c>
      <c r="AS1419" s="11">
        <v>32.5</v>
      </c>
      <c r="AT1419" s="11">
        <v>15.3</v>
      </c>
      <c r="AU1419" s="11">
        <v>7.85</v>
      </c>
      <c r="AV1419" s="11">
        <v>2.5499999999999998</v>
      </c>
      <c r="AW1419" s="11">
        <v>168</v>
      </c>
      <c r="BK1419" s="5"/>
      <c r="BL1419" s="11">
        <v>92</v>
      </c>
      <c r="BM1419" s="5"/>
      <c r="BN1419" s="5"/>
      <c r="BO1419" s="5"/>
      <c r="BP1419" s="5">
        <v>18</v>
      </c>
      <c r="BQ1419" s="5"/>
      <c r="BX1419" s="5">
        <v>1.9</v>
      </c>
      <c r="BZ1419" s="5">
        <v>1200</v>
      </c>
      <c r="CA1419" s="5">
        <v>53</v>
      </c>
    </row>
    <row r="1420" spans="1:81">
      <c r="B1420" s="5" t="s">
        <v>983</v>
      </c>
      <c r="C1420" s="5"/>
      <c r="D1420" s="5"/>
      <c r="E1420" s="5"/>
      <c r="F1420" s="5"/>
      <c r="G1420" s="5"/>
      <c r="H1420" s="5"/>
      <c r="I1420" s="11">
        <v>42.5</v>
      </c>
      <c r="J1420" s="5">
        <v>280</v>
      </c>
      <c r="K1420" s="11">
        <v>180</v>
      </c>
      <c r="L1420" s="11">
        <v>0.32</v>
      </c>
      <c r="M1420" s="104">
        <v>0.25</v>
      </c>
      <c r="N1420" s="11">
        <v>1</v>
      </c>
      <c r="U1420" s="5">
        <v>1043</v>
      </c>
      <c r="AD1420" s="121">
        <v>2.7</v>
      </c>
      <c r="AE1420" s="11">
        <v>786</v>
      </c>
      <c r="AJ1420" s="11">
        <v>3.56</v>
      </c>
      <c r="AK1420" s="11">
        <v>52.54</v>
      </c>
      <c r="AL1420" s="11">
        <v>33.619999999999997</v>
      </c>
      <c r="AM1420" s="11">
        <v>0.36</v>
      </c>
      <c r="AN1420" s="11">
        <v>7.05</v>
      </c>
      <c r="AO1420" s="11">
        <v>100.8</v>
      </c>
      <c r="AP1420" s="5"/>
      <c r="AR1420" s="11">
        <v>43.56</v>
      </c>
      <c r="AS1420" s="11">
        <v>32.5</v>
      </c>
      <c r="AT1420" s="11">
        <v>15.3</v>
      </c>
      <c r="AU1420" s="11">
        <v>7.85</v>
      </c>
      <c r="AV1420" s="11">
        <v>2.5499999999999998</v>
      </c>
      <c r="AW1420" s="11">
        <v>156.80000000000001</v>
      </c>
      <c r="BK1420" s="5"/>
      <c r="BL1420" s="11">
        <v>92</v>
      </c>
      <c r="BM1420" s="5"/>
      <c r="BN1420" s="5"/>
      <c r="BO1420" s="5"/>
      <c r="BP1420" s="5">
        <v>18</v>
      </c>
      <c r="BQ1420" s="11">
        <v>22.4</v>
      </c>
      <c r="BX1420" s="5">
        <v>1.7</v>
      </c>
      <c r="BZ1420" s="5">
        <v>850</v>
      </c>
      <c r="CA1420" s="5">
        <v>55</v>
      </c>
    </row>
    <row r="1422" spans="1:81" ht="86.4">
      <c r="A1422" s="91">
        <v>175</v>
      </c>
      <c r="B1422" s="91">
        <v>1</v>
      </c>
      <c r="C1422" s="34">
        <v>46.14</v>
      </c>
      <c r="D1422" s="34">
        <v>21.088999999999999</v>
      </c>
      <c r="E1422" s="34">
        <v>8.625</v>
      </c>
      <c r="F1422" s="34">
        <v>4.7549999999999999</v>
      </c>
      <c r="G1422" s="34">
        <v>7.5960000000000001</v>
      </c>
      <c r="H1422" s="34">
        <v>1527</v>
      </c>
      <c r="J1422" s="34">
        <v>500</v>
      </c>
      <c r="K1422" s="34">
        <v>155</v>
      </c>
      <c r="L1422" s="37">
        <v>0.31</v>
      </c>
      <c r="M1422" s="34"/>
      <c r="N1422" s="98">
        <v>2.032</v>
      </c>
      <c r="O1422" s="34"/>
      <c r="P1422" s="34"/>
      <c r="Q1422" s="34"/>
      <c r="V1422" s="34">
        <v>1064</v>
      </c>
      <c r="AD1422" s="34">
        <v>2.68</v>
      </c>
      <c r="AE1422" s="34">
        <v>682</v>
      </c>
      <c r="BK1422" s="34"/>
      <c r="BL1422" s="34"/>
      <c r="BM1422" s="34"/>
      <c r="BN1422" s="34"/>
      <c r="BO1422" s="34"/>
      <c r="BP1422" s="34"/>
      <c r="BQ1422" s="34"/>
      <c r="BR1422" s="34"/>
      <c r="BX1422" s="34">
        <v>4.9000000000000004</v>
      </c>
      <c r="BY1422" s="34"/>
      <c r="BZ1422" s="34"/>
      <c r="CA1422" s="34">
        <v>52.7</v>
      </c>
      <c r="CB1422" s="33" t="s">
        <v>984</v>
      </c>
      <c r="CC1422" s="33" t="s">
        <v>985</v>
      </c>
    </row>
    <row r="1423" spans="1:81" ht="72">
      <c r="A1423" s="90">
        <v>177</v>
      </c>
      <c r="B1423" s="90" t="s">
        <v>101</v>
      </c>
      <c r="C1423" s="38">
        <v>63.9</v>
      </c>
      <c r="D1423" s="38">
        <v>21.2</v>
      </c>
      <c r="E1423" s="38">
        <v>5.4</v>
      </c>
      <c r="F1423" s="38">
        <v>1.4</v>
      </c>
      <c r="G1423" s="38">
        <v>3.4</v>
      </c>
      <c r="H1423" s="38">
        <v>3000</v>
      </c>
      <c r="J1423" s="38">
        <v>520</v>
      </c>
      <c r="K1423" s="38">
        <v>156</v>
      </c>
      <c r="L1423" s="36">
        <v>0.3</v>
      </c>
      <c r="M1423" s="38"/>
      <c r="N1423" s="38">
        <v>1</v>
      </c>
      <c r="O1423" s="38"/>
      <c r="P1423" s="38"/>
      <c r="Q1423" s="38"/>
      <c r="U1423" s="38">
        <v>886</v>
      </c>
      <c r="AD1423" s="38">
        <v>3.4</v>
      </c>
      <c r="AE1423" s="38">
        <v>860</v>
      </c>
      <c r="BK1423" s="38"/>
      <c r="BL1423" s="38"/>
      <c r="BM1423" s="38"/>
      <c r="BN1423" s="38"/>
      <c r="BO1423" s="38"/>
      <c r="BP1423" s="38"/>
      <c r="BQ1423" s="38"/>
      <c r="BR1423" s="38"/>
      <c r="BX1423" s="38">
        <v>7.25</v>
      </c>
      <c r="BY1423" s="38"/>
      <c r="BZ1423" s="38"/>
      <c r="CA1423" s="38">
        <v>71.8</v>
      </c>
      <c r="CB1423" s="31" t="s">
        <v>986</v>
      </c>
      <c r="CC1423" s="31" t="s">
        <v>987</v>
      </c>
    </row>
    <row r="1424" spans="1:81" ht="15.6">
      <c r="A1424" s="90"/>
      <c r="B1424" s="90" t="s">
        <v>341</v>
      </c>
      <c r="C1424" s="38">
        <v>63.9</v>
      </c>
      <c r="D1424" s="38">
        <v>21.2</v>
      </c>
      <c r="E1424" s="38">
        <v>5.4</v>
      </c>
      <c r="F1424" s="38">
        <v>1.4</v>
      </c>
      <c r="G1424" s="38">
        <v>3.4</v>
      </c>
      <c r="H1424" s="38">
        <v>3000</v>
      </c>
      <c r="J1424" s="38">
        <v>468</v>
      </c>
      <c r="K1424" s="38">
        <v>156</v>
      </c>
      <c r="L1424" s="36">
        <v>0.33333333333333298</v>
      </c>
      <c r="M1424" s="38"/>
      <c r="N1424" s="38">
        <v>1</v>
      </c>
      <c r="O1424" s="38"/>
      <c r="P1424" s="38"/>
      <c r="Q1424" s="38"/>
      <c r="U1424" s="38">
        <v>877</v>
      </c>
      <c r="AD1424" s="38">
        <v>3.4</v>
      </c>
      <c r="AE1424" s="38">
        <v>877</v>
      </c>
      <c r="BK1424" s="38">
        <v>0.3</v>
      </c>
      <c r="BL1424" s="38">
        <v>93</v>
      </c>
      <c r="BM1424" s="38">
        <v>1.7</v>
      </c>
      <c r="BN1424" s="38">
        <v>1</v>
      </c>
      <c r="BO1424" s="38">
        <v>1.2</v>
      </c>
      <c r="BP1424" s="38">
        <v>14</v>
      </c>
      <c r="BQ1424" s="38">
        <v>52</v>
      </c>
      <c r="BR1424" s="38"/>
      <c r="BX1424" s="38">
        <v>1.75</v>
      </c>
      <c r="BY1424" s="38"/>
      <c r="BZ1424" s="38"/>
      <c r="CA1424" s="38">
        <v>78.5</v>
      </c>
      <c r="CB1424" s="31"/>
      <c r="CC1424" s="31"/>
    </row>
    <row r="1425" spans="1:81" ht="86.4">
      <c r="A1425" s="91">
        <v>182</v>
      </c>
      <c r="B1425" s="91" t="s">
        <v>988</v>
      </c>
      <c r="C1425" s="34">
        <v>70.599999999999994</v>
      </c>
      <c r="D1425" s="34">
        <v>17.100000000000001</v>
      </c>
      <c r="E1425" s="34">
        <v>2.1</v>
      </c>
      <c r="F1425" s="34">
        <v>4.3</v>
      </c>
      <c r="G1425" s="34"/>
      <c r="H1425" s="34"/>
      <c r="I1425" s="34">
        <v>52.5</v>
      </c>
      <c r="J1425" s="34">
        <v>440</v>
      </c>
      <c r="K1425" s="34">
        <v>185</v>
      </c>
      <c r="L1425" s="37">
        <v>0.42045454545454503</v>
      </c>
      <c r="M1425" s="34">
        <v>0.3</v>
      </c>
      <c r="N1425" s="34">
        <v>1</v>
      </c>
      <c r="O1425" s="34">
        <v>79.285714285714306</v>
      </c>
      <c r="P1425" s="34"/>
      <c r="Q1425" s="34"/>
      <c r="V1425" s="34">
        <v>903</v>
      </c>
      <c r="AD1425" s="34">
        <v>2.5</v>
      </c>
      <c r="AE1425" s="34">
        <v>700</v>
      </c>
      <c r="BK1425" s="34"/>
      <c r="BL1425" s="34"/>
      <c r="BM1425" s="34"/>
      <c r="BN1425" s="34"/>
      <c r="BO1425" s="34"/>
      <c r="BP1425" s="34"/>
      <c r="BQ1425" s="34"/>
      <c r="BR1425" s="34">
        <v>12.1</v>
      </c>
      <c r="BS1425">
        <v>6.9</v>
      </c>
      <c r="BT1425">
        <v>48.7</v>
      </c>
      <c r="BU1425">
        <v>44.4</v>
      </c>
      <c r="BX1425" s="34">
        <v>7.21</v>
      </c>
      <c r="BY1425" s="34"/>
      <c r="BZ1425" s="34"/>
      <c r="CA1425" s="34">
        <v>49.5</v>
      </c>
      <c r="CB1425" s="33" t="s">
        <v>989</v>
      </c>
      <c r="CC1425" s="33" t="s">
        <v>990</v>
      </c>
    </row>
    <row r="1426" spans="1:81" ht="15.6">
      <c r="A1426" s="91"/>
      <c r="B1426" s="91" t="s">
        <v>991</v>
      </c>
      <c r="C1426" s="34">
        <v>70.599999999999994</v>
      </c>
      <c r="D1426" s="34">
        <v>17.100000000000001</v>
      </c>
      <c r="E1426" s="34">
        <v>2.1</v>
      </c>
      <c r="F1426" s="34">
        <v>4.3</v>
      </c>
      <c r="G1426" s="34"/>
      <c r="H1426" s="34"/>
      <c r="I1426" s="34">
        <v>52.5</v>
      </c>
      <c r="J1426" s="34">
        <v>296</v>
      </c>
      <c r="K1426" s="34">
        <v>185</v>
      </c>
      <c r="L1426" s="37">
        <v>0.625</v>
      </c>
      <c r="M1426" s="34">
        <v>0.3</v>
      </c>
      <c r="N1426" s="34">
        <v>1</v>
      </c>
      <c r="O1426" s="34">
        <v>79.285714285714306</v>
      </c>
      <c r="P1426" s="34"/>
      <c r="Q1426" s="34"/>
      <c r="V1426" s="34">
        <v>903</v>
      </c>
      <c r="AD1426" s="34">
        <v>2.5</v>
      </c>
      <c r="AE1426" s="34">
        <v>700</v>
      </c>
      <c r="AJ1426" s="34">
        <v>3.84</v>
      </c>
      <c r="AK1426" s="34">
        <v>34.5</v>
      </c>
      <c r="AL1426" s="34">
        <v>28.52</v>
      </c>
      <c r="AM1426" s="34"/>
      <c r="AN1426" s="34">
        <v>0.97</v>
      </c>
      <c r="AO1426" s="34">
        <v>44</v>
      </c>
      <c r="BK1426" s="34"/>
      <c r="BL1426" s="34"/>
      <c r="BM1426" s="34"/>
      <c r="BN1426" s="34"/>
      <c r="BO1426" s="34"/>
      <c r="BP1426" s="34"/>
      <c r="BQ1426" s="34"/>
      <c r="BR1426" s="34">
        <v>10.1</v>
      </c>
      <c r="BS1426">
        <v>11.9</v>
      </c>
      <c r="BT1426">
        <v>60.6</v>
      </c>
      <c r="BU1426">
        <v>27.5</v>
      </c>
      <c r="BX1426" s="34">
        <v>5.16</v>
      </c>
      <c r="BY1426" s="34"/>
      <c r="BZ1426" s="34"/>
      <c r="CA1426" s="34">
        <v>50.1</v>
      </c>
      <c r="CB1426" s="33"/>
      <c r="CC1426" s="33"/>
    </row>
    <row r="1427" spans="1:81" ht="15.6">
      <c r="A1427" s="91"/>
      <c r="B1427" s="91" t="s">
        <v>992</v>
      </c>
      <c r="C1427" s="34">
        <v>70.599999999999994</v>
      </c>
      <c r="D1427" s="34">
        <v>17.100000000000001</v>
      </c>
      <c r="E1427" s="34">
        <v>2.1</v>
      </c>
      <c r="F1427" s="34">
        <v>4.3</v>
      </c>
      <c r="G1427" s="34"/>
      <c r="H1427" s="34"/>
      <c r="I1427" s="34">
        <v>52.5</v>
      </c>
      <c r="J1427" s="34">
        <v>352</v>
      </c>
      <c r="K1427" s="34">
        <v>185</v>
      </c>
      <c r="L1427" s="37">
        <v>0.52556818181818199</v>
      </c>
      <c r="M1427" s="34">
        <v>0.3</v>
      </c>
      <c r="N1427" s="34">
        <v>1</v>
      </c>
      <c r="O1427" s="34">
        <v>79.285714285714306</v>
      </c>
      <c r="P1427" s="34"/>
      <c r="Q1427" s="34"/>
      <c r="V1427" s="34">
        <v>903</v>
      </c>
      <c r="AD1427" s="34">
        <v>2.5</v>
      </c>
      <c r="AE1427" s="34">
        <v>700</v>
      </c>
      <c r="AJ1427" s="34">
        <v>3.84</v>
      </c>
      <c r="AK1427" s="34">
        <v>34.5</v>
      </c>
      <c r="AL1427" s="34">
        <v>28.52</v>
      </c>
      <c r="AM1427" s="34"/>
      <c r="AN1427" s="34">
        <v>0.97</v>
      </c>
      <c r="AO1427" s="34">
        <v>88</v>
      </c>
      <c r="BK1427" s="34"/>
      <c r="BL1427" s="34"/>
      <c r="BM1427" s="34"/>
      <c r="BN1427" s="34"/>
      <c r="BO1427" s="34"/>
      <c r="BP1427" s="34"/>
      <c r="BQ1427" s="34"/>
      <c r="BR1427" s="34">
        <v>10.5</v>
      </c>
      <c r="BS1427">
        <v>13.3</v>
      </c>
      <c r="BT1427">
        <v>63.4</v>
      </c>
      <c r="BU1427">
        <v>23.3</v>
      </c>
      <c r="BX1427" s="34">
        <v>5.54</v>
      </c>
      <c r="BY1427" s="34"/>
      <c r="BZ1427" s="34"/>
      <c r="CA1427" s="34">
        <v>51.8</v>
      </c>
      <c r="CB1427" s="33"/>
      <c r="CC1427" s="33"/>
    </row>
    <row r="1428" spans="1:81" ht="15.6">
      <c r="A1428" s="91"/>
      <c r="B1428" s="91" t="s">
        <v>993</v>
      </c>
      <c r="C1428" s="34">
        <v>70.599999999999994</v>
      </c>
      <c r="D1428" s="34">
        <v>17.100000000000001</v>
      </c>
      <c r="E1428" s="34">
        <v>2.1</v>
      </c>
      <c r="F1428" s="34">
        <v>4.3</v>
      </c>
      <c r="G1428" s="34"/>
      <c r="H1428" s="34"/>
      <c r="I1428" s="34">
        <v>52.5</v>
      </c>
      <c r="J1428" s="34">
        <v>308</v>
      </c>
      <c r="K1428" s="34">
        <v>185</v>
      </c>
      <c r="L1428" s="37">
        <v>0.60064935064935099</v>
      </c>
      <c r="M1428" s="34">
        <v>0.3</v>
      </c>
      <c r="N1428" s="34">
        <v>1</v>
      </c>
      <c r="O1428" s="34">
        <v>79.285714285714306</v>
      </c>
      <c r="P1428" s="34"/>
      <c r="Q1428" s="34"/>
      <c r="V1428" s="34">
        <v>903</v>
      </c>
      <c r="AD1428" s="34">
        <v>2.5</v>
      </c>
      <c r="AE1428" s="34">
        <v>700</v>
      </c>
      <c r="AJ1428" s="34">
        <v>3.84</v>
      </c>
      <c r="AK1428" s="34">
        <v>34.5</v>
      </c>
      <c r="AL1428" s="34">
        <v>28.52</v>
      </c>
      <c r="AM1428" s="34"/>
      <c r="AN1428" s="34">
        <v>0.97</v>
      </c>
      <c r="AO1428" s="34">
        <v>132</v>
      </c>
      <c r="BK1428" s="34"/>
      <c r="BL1428" s="34"/>
      <c r="BM1428" s="34"/>
      <c r="BN1428" s="34"/>
      <c r="BO1428" s="34"/>
      <c r="BP1428" s="34"/>
      <c r="BQ1428" s="34"/>
      <c r="BR1428" s="34">
        <v>14.3</v>
      </c>
      <c r="BS1428">
        <v>11.6</v>
      </c>
      <c r="BT1428">
        <v>54</v>
      </c>
      <c r="BU1428">
        <v>34.4</v>
      </c>
      <c r="BX1428" s="34">
        <v>6.45</v>
      </c>
      <c r="BY1428" s="34"/>
      <c r="BZ1428" s="34"/>
      <c r="CA1428" s="34">
        <v>47.3</v>
      </c>
      <c r="CB1428" s="33"/>
      <c r="CC1428" s="33"/>
    </row>
    <row r="1429" spans="1:81" ht="15.6">
      <c r="A1429" s="91"/>
      <c r="B1429" s="91" t="s">
        <v>994</v>
      </c>
      <c r="C1429" s="34">
        <v>70.599999999999994</v>
      </c>
      <c r="D1429" s="34">
        <v>17.100000000000001</v>
      </c>
      <c r="E1429" s="34">
        <v>2.1</v>
      </c>
      <c r="F1429" s="34">
        <v>4.3</v>
      </c>
      <c r="G1429" s="34"/>
      <c r="H1429" s="34"/>
      <c r="I1429" s="34">
        <v>52.5</v>
      </c>
      <c r="J1429" s="34">
        <v>427</v>
      </c>
      <c r="K1429" s="34">
        <v>185</v>
      </c>
      <c r="L1429" s="37">
        <v>0.43325526932084302</v>
      </c>
      <c r="M1429" s="34">
        <v>0.3</v>
      </c>
      <c r="N1429" s="34">
        <v>1</v>
      </c>
      <c r="O1429" s="34">
        <v>79.285714285714306</v>
      </c>
      <c r="P1429" s="34"/>
      <c r="Q1429" s="34"/>
      <c r="V1429" s="34">
        <v>903</v>
      </c>
      <c r="AD1429" s="34">
        <v>2.5</v>
      </c>
      <c r="AE1429" s="34">
        <v>700</v>
      </c>
      <c r="BK1429" s="34">
        <v>2.31</v>
      </c>
      <c r="BL1429" s="34">
        <v>92.09</v>
      </c>
      <c r="BM1429" s="34">
        <v>0.22</v>
      </c>
      <c r="BN1429" s="34"/>
      <c r="BO1429" s="34">
        <v>2.75</v>
      </c>
      <c r="BP1429" s="34"/>
      <c r="BQ1429" s="34">
        <v>13.2</v>
      </c>
      <c r="BR1429" s="34">
        <v>9.1</v>
      </c>
      <c r="BS1429">
        <v>12.4</v>
      </c>
      <c r="BT1429">
        <v>54.6</v>
      </c>
      <c r="BU1429">
        <v>17.5</v>
      </c>
      <c r="BX1429" s="34">
        <v>4.1100000000000003</v>
      </c>
      <c r="BY1429" s="34"/>
      <c r="BZ1429" s="34"/>
      <c r="CA1429" s="34">
        <v>57.7</v>
      </c>
      <c r="CB1429" s="33"/>
      <c r="CC1429" s="33"/>
    </row>
    <row r="1430" spans="1:81" ht="15.6">
      <c r="A1430" s="91"/>
      <c r="B1430" s="91" t="s">
        <v>995</v>
      </c>
      <c r="C1430" s="34">
        <v>70.599999999999994</v>
      </c>
      <c r="D1430" s="34">
        <v>17.100000000000001</v>
      </c>
      <c r="E1430" s="34">
        <v>2.1</v>
      </c>
      <c r="F1430" s="34">
        <v>4.3</v>
      </c>
      <c r="G1430" s="34"/>
      <c r="H1430" s="34"/>
      <c r="I1430" s="34">
        <v>52.5</v>
      </c>
      <c r="J1430" s="34">
        <v>414</v>
      </c>
      <c r="K1430" s="34">
        <v>185</v>
      </c>
      <c r="L1430" s="37">
        <v>0.446859903381642</v>
      </c>
      <c r="M1430" s="34">
        <v>0.3</v>
      </c>
      <c r="N1430" s="34">
        <v>1</v>
      </c>
      <c r="O1430" s="34">
        <v>79.285714285714306</v>
      </c>
      <c r="P1430" s="34"/>
      <c r="Q1430" s="34"/>
      <c r="V1430" s="34">
        <v>903</v>
      </c>
      <c r="AD1430" s="34">
        <v>2.5</v>
      </c>
      <c r="AE1430" s="34">
        <v>700</v>
      </c>
      <c r="BK1430" s="34">
        <v>2.31</v>
      </c>
      <c r="BL1430" s="34">
        <v>92.09</v>
      </c>
      <c r="BM1430" s="34">
        <v>0.22</v>
      </c>
      <c r="BN1430" s="34"/>
      <c r="BO1430" s="34">
        <v>2.75</v>
      </c>
      <c r="BP1430" s="34"/>
      <c r="BQ1430" s="34">
        <v>26.4</v>
      </c>
      <c r="BR1430" s="34">
        <v>8.6999999999999993</v>
      </c>
      <c r="BS1430">
        <v>14.5</v>
      </c>
      <c r="BT1430">
        <v>44.9</v>
      </c>
      <c r="BU1430">
        <v>20.8</v>
      </c>
      <c r="BX1430" s="34">
        <v>3.98</v>
      </c>
      <c r="BY1430" s="34"/>
      <c r="BZ1430" s="34"/>
      <c r="CA1430" s="34">
        <v>58.3</v>
      </c>
      <c r="CB1430" s="33"/>
      <c r="CC1430" s="33"/>
    </row>
    <row r="1431" spans="1:81" ht="15.6">
      <c r="A1431" s="91"/>
      <c r="B1431" s="91" t="s">
        <v>996</v>
      </c>
      <c r="C1431" s="34">
        <v>70.599999999999994</v>
      </c>
      <c r="D1431" s="34">
        <v>17.100000000000001</v>
      </c>
      <c r="E1431" s="34">
        <v>2.1</v>
      </c>
      <c r="F1431" s="34">
        <v>4.3</v>
      </c>
      <c r="G1431" s="34"/>
      <c r="H1431" s="34"/>
      <c r="I1431" s="34">
        <v>52.5</v>
      </c>
      <c r="J1431" s="34">
        <v>400</v>
      </c>
      <c r="K1431" s="34">
        <v>185</v>
      </c>
      <c r="L1431" s="37">
        <v>0.46250000000000002</v>
      </c>
      <c r="M1431" s="34">
        <v>0.3</v>
      </c>
      <c r="N1431" s="34">
        <v>1</v>
      </c>
      <c r="O1431" s="34">
        <v>79.285714285714306</v>
      </c>
      <c r="P1431" s="34"/>
      <c r="Q1431" s="34"/>
      <c r="V1431" s="34">
        <v>903</v>
      </c>
      <c r="AD1431" s="34">
        <v>2.5</v>
      </c>
      <c r="AE1431" s="34">
        <v>700</v>
      </c>
      <c r="BK1431" s="34">
        <v>2.31</v>
      </c>
      <c r="BL1431" s="34">
        <v>92.09</v>
      </c>
      <c r="BM1431" s="34">
        <v>0.22</v>
      </c>
      <c r="BN1431" s="34"/>
      <c r="BO1431" s="34">
        <v>2.75</v>
      </c>
      <c r="BP1431" s="34"/>
      <c r="BQ1431" s="34">
        <v>39.6</v>
      </c>
      <c r="BR1431" s="34">
        <v>9.5</v>
      </c>
      <c r="BS1431">
        <v>13.7</v>
      </c>
      <c r="BT1431">
        <v>38.700000000000003</v>
      </c>
      <c r="BU1431">
        <v>24.3</v>
      </c>
      <c r="BX1431" s="34">
        <v>4.6500000000000004</v>
      </c>
      <c r="BY1431" s="34"/>
      <c r="BZ1431" s="34"/>
      <c r="CA1431" s="34">
        <v>55.1</v>
      </c>
      <c r="CB1431" s="33"/>
      <c r="CC1431" s="33"/>
    </row>
    <row r="1432" spans="1:81" ht="57.6">
      <c r="A1432" s="90">
        <v>184</v>
      </c>
      <c r="B1432" s="90" t="s">
        <v>329</v>
      </c>
      <c r="C1432" s="38"/>
      <c r="D1432" s="38"/>
      <c r="E1432" s="38"/>
      <c r="F1432" s="38"/>
      <c r="G1432" s="38"/>
      <c r="H1432" s="38"/>
      <c r="I1432" s="38">
        <v>42.5</v>
      </c>
      <c r="J1432" s="38">
        <v>450</v>
      </c>
      <c r="K1432" s="38">
        <v>158</v>
      </c>
      <c r="L1432" s="36">
        <v>0.35111111111111099</v>
      </c>
      <c r="M1432" s="38"/>
      <c r="N1432" s="38">
        <v>1</v>
      </c>
      <c r="O1432" s="38"/>
      <c r="P1432" s="38"/>
      <c r="Q1432" s="38"/>
      <c r="S1432" s="38">
        <v>1179</v>
      </c>
      <c r="AD1432" s="38">
        <v>2.65</v>
      </c>
      <c r="AE1432" s="38">
        <v>581</v>
      </c>
      <c r="BK1432" s="38"/>
      <c r="BL1432" s="38"/>
      <c r="BM1432" s="38"/>
      <c r="BN1432" s="38"/>
      <c r="BO1432" s="38"/>
      <c r="BP1432" s="38"/>
      <c r="BQ1432" s="38"/>
      <c r="BR1432" s="38"/>
      <c r="BX1432" s="38">
        <v>3.0430000000000001</v>
      </c>
      <c r="BY1432" s="38"/>
      <c r="BZ1432" s="38"/>
      <c r="CA1432" s="38">
        <v>58.4</v>
      </c>
      <c r="CB1432" s="31" t="s">
        <v>997</v>
      </c>
      <c r="CC1432" s="31" t="s">
        <v>998</v>
      </c>
    </row>
    <row r="1433" spans="1:81" ht="15.6">
      <c r="A1433" s="90"/>
      <c r="B1433" s="90" t="s">
        <v>135</v>
      </c>
      <c r="C1433" s="38"/>
      <c r="D1433" s="38"/>
      <c r="E1433" s="38"/>
      <c r="F1433" s="38"/>
      <c r="G1433" s="38"/>
      <c r="H1433" s="38"/>
      <c r="I1433" s="38">
        <v>42.5</v>
      </c>
      <c r="J1433" s="38">
        <v>427</v>
      </c>
      <c r="K1433" s="38">
        <v>158</v>
      </c>
      <c r="L1433" s="36">
        <v>0.37002341920374698</v>
      </c>
      <c r="M1433" s="38"/>
      <c r="N1433" s="38">
        <v>1</v>
      </c>
      <c r="O1433" s="38"/>
      <c r="P1433" s="38"/>
      <c r="Q1433" s="38">
        <v>0</v>
      </c>
      <c r="S1433" s="38">
        <v>1172</v>
      </c>
      <c r="AD1433" s="38">
        <v>2.65</v>
      </c>
      <c r="AE1433" s="38">
        <v>631</v>
      </c>
      <c r="BK1433" s="38"/>
      <c r="BL1433" s="38"/>
      <c r="BM1433" s="38"/>
      <c r="BN1433" s="38"/>
      <c r="BO1433" s="38"/>
      <c r="BP1433" s="38">
        <v>19</v>
      </c>
      <c r="BQ1433" s="38">
        <v>22.5</v>
      </c>
      <c r="BR1433" s="38"/>
      <c r="BX1433" s="38">
        <v>1.458</v>
      </c>
      <c r="BY1433" s="38"/>
      <c r="BZ1433" s="38"/>
      <c r="CA1433" s="38">
        <v>60.2</v>
      </c>
      <c r="CB1433" s="31"/>
      <c r="CC1433" s="31"/>
    </row>
    <row r="1434" spans="1:81" ht="15.6">
      <c r="A1434" s="90"/>
      <c r="B1434" s="90" t="s">
        <v>136</v>
      </c>
      <c r="C1434" s="38"/>
      <c r="D1434" s="38"/>
      <c r="E1434" s="38"/>
      <c r="F1434" s="38"/>
      <c r="G1434" s="38"/>
      <c r="H1434" s="38"/>
      <c r="I1434" s="38">
        <v>42.5</v>
      </c>
      <c r="J1434" s="38">
        <v>405</v>
      </c>
      <c r="K1434" s="38">
        <v>158</v>
      </c>
      <c r="L1434" s="36">
        <v>0.390123456790123</v>
      </c>
      <c r="M1434" s="38"/>
      <c r="N1434" s="38">
        <v>1</v>
      </c>
      <c r="O1434" s="38"/>
      <c r="P1434" s="38"/>
      <c r="Q1434" s="38">
        <v>0</v>
      </c>
      <c r="S1434" s="38">
        <v>1166</v>
      </c>
      <c r="AD1434" s="38">
        <v>2.65</v>
      </c>
      <c r="AE1434" s="38">
        <v>628</v>
      </c>
      <c r="BK1434" s="38"/>
      <c r="BL1434" s="38"/>
      <c r="BM1434" s="38"/>
      <c r="BN1434" s="38"/>
      <c r="BO1434" s="38"/>
      <c r="BP1434" s="38">
        <v>19</v>
      </c>
      <c r="BQ1434" s="38">
        <v>45</v>
      </c>
      <c r="BR1434" s="38"/>
      <c r="BX1434" s="38">
        <v>1.4019999999999999</v>
      </c>
      <c r="BY1434" s="38"/>
      <c r="BZ1434" s="38"/>
      <c r="CA1434" s="38">
        <v>65.8</v>
      </c>
      <c r="CB1434" s="31"/>
      <c r="CC1434" s="31"/>
    </row>
    <row r="1435" spans="1:81" ht="15.6">
      <c r="A1435" s="90"/>
      <c r="B1435" s="90" t="s">
        <v>137</v>
      </c>
      <c r="C1435" s="38"/>
      <c r="D1435" s="38"/>
      <c r="E1435" s="38"/>
      <c r="F1435" s="38"/>
      <c r="G1435" s="38"/>
      <c r="H1435" s="38"/>
      <c r="I1435" s="38">
        <v>42.5</v>
      </c>
      <c r="J1435" s="38">
        <v>427</v>
      </c>
      <c r="K1435" s="38">
        <v>180</v>
      </c>
      <c r="L1435" s="36">
        <v>0.42154566744730698</v>
      </c>
      <c r="M1435" s="38"/>
      <c r="N1435" s="38">
        <v>1</v>
      </c>
      <c r="O1435" s="38"/>
      <c r="P1435" s="38"/>
      <c r="Q1435" s="38">
        <v>4.4999999999999998E-2</v>
      </c>
      <c r="S1435" s="38">
        <v>1084</v>
      </c>
      <c r="AD1435" s="38">
        <v>2.65</v>
      </c>
      <c r="AE1435" s="38">
        <v>574</v>
      </c>
      <c r="BK1435" s="38"/>
      <c r="BL1435" s="38"/>
      <c r="BM1435" s="38"/>
      <c r="BN1435" s="38"/>
      <c r="BO1435" s="38"/>
      <c r="BP1435" s="38">
        <v>19</v>
      </c>
      <c r="BQ1435" s="38">
        <v>22.5</v>
      </c>
      <c r="BR1435" s="38"/>
      <c r="BX1435" s="38">
        <v>1.528</v>
      </c>
      <c r="BY1435" s="38"/>
      <c r="BZ1435" s="38"/>
      <c r="CA1435" s="38">
        <v>63.7</v>
      </c>
      <c r="CB1435" s="31"/>
      <c r="CC1435" s="31"/>
    </row>
    <row r="1436" spans="1:81" ht="15.6">
      <c r="A1436" s="90"/>
      <c r="B1436" s="90" t="s">
        <v>138</v>
      </c>
      <c r="C1436" s="38"/>
      <c r="D1436" s="38"/>
      <c r="E1436" s="38"/>
      <c r="F1436" s="38"/>
      <c r="G1436" s="38"/>
      <c r="H1436" s="38"/>
      <c r="I1436" s="38">
        <v>42.5</v>
      </c>
      <c r="J1436" s="38">
        <v>405</v>
      </c>
      <c r="K1436" s="38">
        <v>180</v>
      </c>
      <c r="L1436" s="36">
        <v>0.44444444444444398</v>
      </c>
      <c r="M1436" s="38"/>
      <c r="N1436" s="38">
        <v>1</v>
      </c>
      <c r="O1436" s="38"/>
      <c r="P1436" s="38"/>
      <c r="Q1436" s="38">
        <v>4.4999999999999998E-2</v>
      </c>
      <c r="S1436" s="38">
        <v>1078</v>
      </c>
      <c r="AD1436" s="38">
        <v>2.65</v>
      </c>
      <c r="AE1436" s="38">
        <v>580</v>
      </c>
      <c r="BK1436" s="38"/>
      <c r="BL1436" s="38"/>
      <c r="BM1436" s="38"/>
      <c r="BN1436" s="38"/>
      <c r="BO1436" s="38"/>
      <c r="BP1436" s="38">
        <v>19</v>
      </c>
      <c r="BQ1436" s="38">
        <v>45</v>
      </c>
      <c r="BR1436" s="38"/>
      <c r="BX1436" s="38">
        <v>1.141</v>
      </c>
      <c r="BY1436" s="38"/>
      <c r="BZ1436" s="38"/>
      <c r="CA1436" s="38">
        <v>68.900000000000006</v>
      </c>
      <c r="CB1436" s="31"/>
      <c r="CC1436" s="31"/>
    </row>
    <row r="1437" spans="1:81" ht="15.6">
      <c r="A1437" s="90"/>
      <c r="B1437" s="90" t="s">
        <v>139</v>
      </c>
      <c r="C1437" s="38"/>
      <c r="D1437" s="38"/>
      <c r="E1437" s="38"/>
      <c r="F1437" s="38"/>
      <c r="G1437" s="38"/>
      <c r="H1437" s="38"/>
      <c r="I1437" s="38">
        <v>42.5</v>
      </c>
      <c r="J1437" s="38">
        <v>382</v>
      </c>
      <c r="K1437" s="38">
        <v>180</v>
      </c>
      <c r="L1437" s="36">
        <v>0.471204188481675</v>
      </c>
      <c r="M1437" s="38"/>
      <c r="N1437" s="38">
        <v>1</v>
      </c>
      <c r="O1437" s="38"/>
      <c r="P1437" s="38"/>
      <c r="Q1437" s="38">
        <v>4.4999999999999998E-2</v>
      </c>
      <c r="S1437" s="38">
        <v>1073</v>
      </c>
      <c r="AD1437" s="38">
        <v>2.65</v>
      </c>
      <c r="AE1437" s="38">
        <v>578</v>
      </c>
      <c r="BK1437" s="38"/>
      <c r="BL1437" s="38"/>
      <c r="BM1437" s="38"/>
      <c r="BN1437" s="38"/>
      <c r="BO1437" s="38"/>
      <c r="BP1437" s="38">
        <v>19</v>
      </c>
      <c r="BQ1437" s="38">
        <v>67.5</v>
      </c>
      <c r="BR1437" s="38"/>
      <c r="BX1437" s="38">
        <v>0.93300000000000005</v>
      </c>
      <c r="BY1437" s="38"/>
      <c r="BZ1437" s="38"/>
      <c r="CA1437" s="38">
        <v>76.099999999999994</v>
      </c>
      <c r="CB1437" s="31"/>
      <c r="CC1437" s="31"/>
    </row>
    <row r="1438" spans="1:81" ht="15.6">
      <c r="A1438" s="90"/>
      <c r="B1438" s="90" t="s">
        <v>140</v>
      </c>
      <c r="C1438" s="38"/>
      <c r="D1438" s="38"/>
      <c r="E1438" s="38"/>
      <c r="F1438" s="38"/>
      <c r="G1438" s="38"/>
      <c r="H1438" s="38"/>
      <c r="I1438" s="38">
        <v>42.5</v>
      </c>
      <c r="J1438" s="38">
        <v>427</v>
      </c>
      <c r="K1438" s="38">
        <v>158</v>
      </c>
      <c r="L1438" s="36">
        <v>0.37002341920374698</v>
      </c>
      <c r="M1438" s="38"/>
      <c r="N1438" s="38">
        <v>1</v>
      </c>
      <c r="O1438" s="38"/>
      <c r="P1438" s="38"/>
      <c r="Q1438" s="38">
        <v>4.4999999999999998E-2</v>
      </c>
      <c r="S1438" s="38">
        <v>1122</v>
      </c>
      <c r="AD1438" s="38">
        <v>2.65</v>
      </c>
      <c r="AE1438" s="38">
        <v>604</v>
      </c>
      <c r="BK1438" s="38"/>
      <c r="BL1438" s="38"/>
      <c r="BM1438" s="38"/>
      <c r="BN1438" s="38"/>
      <c r="BO1438" s="38"/>
      <c r="BP1438" s="38">
        <v>19</v>
      </c>
      <c r="BQ1438" s="38">
        <v>22.5</v>
      </c>
      <c r="BR1438" s="38"/>
      <c r="BX1438" s="38">
        <v>1.4059999999999999</v>
      </c>
      <c r="BY1438" s="38"/>
      <c r="BZ1438" s="38"/>
      <c r="CA1438" s="38">
        <v>65.099999999999994</v>
      </c>
      <c r="CB1438" s="31"/>
      <c r="CC1438" s="31"/>
    </row>
    <row r="1439" spans="1:81" ht="15.6">
      <c r="A1439" s="90"/>
      <c r="B1439" s="90" t="s">
        <v>237</v>
      </c>
      <c r="C1439" s="38"/>
      <c r="D1439" s="38"/>
      <c r="E1439" s="38"/>
      <c r="F1439" s="38"/>
      <c r="G1439" s="38"/>
      <c r="H1439" s="38"/>
      <c r="I1439" s="38">
        <v>42.5</v>
      </c>
      <c r="J1439" s="38">
        <v>427</v>
      </c>
      <c r="K1439" s="38">
        <v>158</v>
      </c>
      <c r="L1439" s="36">
        <v>0.37002341920374698</v>
      </c>
      <c r="M1439" s="38"/>
      <c r="N1439" s="38">
        <v>1</v>
      </c>
      <c r="O1439" s="38"/>
      <c r="P1439" s="38"/>
      <c r="Q1439" s="38">
        <v>0.1125</v>
      </c>
      <c r="S1439" s="38">
        <v>1170</v>
      </c>
      <c r="AD1439" s="38">
        <v>2.65</v>
      </c>
      <c r="AE1439" s="38">
        <v>576</v>
      </c>
      <c r="BK1439" s="38"/>
      <c r="BL1439" s="38"/>
      <c r="BM1439" s="38"/>
      <c r="BN1439" s="38"/>
      <c r="BO1439" s="38"/>
      <c r="BP1439" s="38">
        <v>19</v>
      </c>
      <c r="BQ1439" s="38">
        <v>22.5</v>
      </c>
      <c r="BR1439" s="38"/>
      <c r="BX1439" s="38">
        <v>1.1890000000000001</v>
      </c>
      <c r="BY1439" s="38"/>
      <c r="BZ1439" s="38"/>
      <c r="CA1439" s="38">
        <v>52.7</v>
      </c>
      <c r="CB1439" s="31"/>
      <c r="CC1439" s="31"/>
    </row>
    <row r="1440" spans="1:81" ht="15.6">
      <c r="A1440" s="90"/>
      <c r="B1440" s="90" t="s">
        <v>238</v>
      </c>
      <c r="C1440" s="38"/>
      <c r="D1440" s="38"/>
      <c r="E1440" s="38"/>
      <c r="F1440" s="38"/>
      <c r="G1440" s="38"/>
      <c r="H1440" s="38"/>
      <c r="I1440" s="38">
        <v>42.5</v>
      </c>
      <c r="J1440" s="38">
        <v>427</v>
      </c>
      <c r="K1440" s="38">
        <v>203</v>
      </c>
      <c r="L1440" s="36">
        <v>0.47540983606557402</v>
      </c>
      <c r="M1440" s="38"/>
      <c r="N1440" s="38">
        <v>1</v>
      </c>
      <c r="O1440" s="38"/>
      <c r="P1440" s="38"/>
      <c r="Q1440" s="38">
        <v>4.4999999999999998E-2</v>
      </c>
      <c r="S1440" s="38">
        <v>1046</v>
      </c>
      <c r="AD1440" s="38">
        <v>2.65</v>
      </c>
      <c r="AE1440" s="38">
        <v>563</v>
      </c>
      <c r="BK1440" s="38"/>
      <c r="BL1440" s="38"/>
      <c r="BM1440" s="38"/>
      <c r="BN1440" s="38"/>
      <c r="BO1440" s="38"/>
      <c r="BP1440" s="38">
        <v>19</v>
      </c>
      <c r="BQ1440" s="38">
        <v>22.5</v>
      </c>
      <c r="BR1440" s="38"/>
      <c r="BX1440" s="38">
        <v>1.53</v>
      </c>
      <c r="BY1440" s="38"/>
      <c r="BZ1440" s="38"/>
      <c r="CA1440" s="38">
        <v>51.9</v>
      </c>
      <c r="CB1440" s="31"/>
      <c r="CC1440" s="31"/>
    </row>
    <row r="1441" spans="1:81" ht="72">
      <c r="A1441" s="91">
        <v>186</v>
      </c>
      <c r="B1441" s="91" t="s">
        <v>999</v>
      </c>
      <c r="C1441" s="34">
        <v>65.099999999999994</v>
      </c>
      <c r="D1441" s="34">
        <v>21.1</v>
      </c>
      <c r="E1441" s="34">
        <v>5.96</v>
      </c>
      <c r="F1441" s="34">
        <v>0.65</v>
      </c>
      <c r="G1441" s="34">
        <v>4.34</v>
      </c>
      <c r="H1441" s="34">
        <v>3750</v>
      </c>
      <c r="J1441" s="34">
        <v>500</v>
      </c>
      <c r="K1441" s="34">
        <v>150</v>
      </c>
      <c r="L1441" s="37">
        <v>0.3</v>
      </c>
      <c r="R1441" s="34">
        <v>2511</v>
      </c>
      <c r="AD1441" s="34">
        <v>2.5099999999999998</v>
      </c>
      <c r="AE1441" s="34">
        <v>467</v>
      </c>
      <c r="BK1441" s="34"/>
      <c r="BL1441" s="34"/>
      <c r="BM1441" s="34"/>
      <c r="BN1441" s="34"/>
      <c r="BO1441" s="34"/>
      <c r="BP1441" s="34"/>
      <c r="BQ1441" s="34"/>
      <c r="BR1441" s="34"/>
      <c r="BX1441" s="34"/>
      <c r="BY1441" s="34"/>
      <c r="BZ1441" s="34">
        <v>1700</v>
      </c>
      <c r="CA1441" s="34">
        <v>84</v>
      </c>
      <c r="CB1441" s="33" t="s">
        <v>1000</v>
      </c>
      <c r="CC1441" s="33" t="s">
        <v>1001</v>
      </c>
    </row>
    <row r="1442" spans="1:81" ht="15.6">
      <c r="A1442" s="91"/>
      <c r="B1442" s="91" t="s">
        <v>341</v>
      </c>
      <c r="C1442" s="34">
        <v>65.099999999999994</v>
      </c>
      <c r="D1442" s="34">
        <v>21.1</v>
      </c>
      <c r="E1442" s="34">
        <v>5.96</v>
      </c>
      <c r="F1442" s="34">
        <v>0.65</v>
      </c>
      <c r="G1442" s="34">
        <v>4.34</v>
      </c>
      <c r="H1442" s="34">
        <v>3750</v>
      </c>
      <c r="J1442" s="34">
        <v>450</v>
      </c>
      <c r="K1442" s="34">
        <v>150</v>
      </c>
      <c r="L1442" s="37">
        <v>0.33333333333333298</v>
      </c>
      <c r="R1442" s="34">
        <v>245</v>
      </c>
      <c r="AD1442" s="34">
        <v>2.5099999999999998</v>
      </c>
      <c r="AE1442" s="34">
        <v>455</v>
      </c>
      <c r="BK1442" s="34">
        <v>0.69</v>
      </c>
      <c r="BL1442" s="34">
        <v>92.9</v>
      </c>
      <c r="BM1442" s="34">
        <v>0.3</v>
      </c>
      <c r="BN1442" s="34">
        <v>0.15</v>
      </c>
      <c r="BO1442" s="34">
        <v>0.05</v>
      </c>
      <c r="BP1442" s="34">
        <v>18.75</v>
      </c>
      <c r="BQ1442" s="34">
        <v>50</v>
      </c>
      <c r="BR1442" s="34"/>
      <c r="BX1442" s="34"/>
      <c r="BY1442" s="34"/>
      <c r="BZ1442" s="34">
        <v>490</v>
      </c>
      <c r="CA1442" s="34">
        <v>90</v>
      </c>
      <c r="CB1442" s="33"/>
      <c r="CC1442" s="33"/>
    </row>
    <row r="1443" spans="1:81" ht="15.6">
      <c r="A1443" s="91"/>
      <c r="B1443" s="91" t="s">
        <v>1002</v>
      </c>
      <c r="C1443" s="34">
        <v>65.099999999999994</v>
      </c>
      <c r="D1443" s="34">
        <v>21.1</v>
      </c>
      <c r="E1443" s="34">
        <v>5.96</v>
      </c>
      <c r="F1443" s="34">
        <v>0.65</v>
      </c>
      <c r="G1443" s="34">
        <v>4.34</v>
      </c>
      <c r="H1443" s="34">
        <v>3750</v>
      </c>
      <c r="J1443" s="34">
        <v>425</v>
      </c>
      <c r="K1443" s="34">
        <v>150</v>
      </c>
      <c r="L1443" s="37">
        <v>0.35294117647058798</v>
      </c>
      <c r="R1443" s="34">
        <v>242</v>
      </c>
      <c r="AD1443" s="34">
        <v>2.5099999999999998</v>
      </c>
      <c r="AE1443" s="34">
        <v>449</v>
      </c>
      <c r="BD1443" s="34">
        <v>54.59</v>
      </c>
      <c r="BE1443" s="34">
        <v>10.119999999999999</v>
      </c>
      <c r="BF1443" s="34">
        <v>1.98</v>
      </c>
      <c r="BG1443" s="34">
        <v>0.45</v>
      </c>
      <c r="BH1443" s="34">
        <v>0.79</v>
      </c>
      <c r="BI1443" s="34">
        <v>16.899999999999999</v>
      </c>
      <c r="BJ1443" s="34">
        <v>25</v>
      </c>
      <c r="BK1443" s="34">
        <v>0.69</v>
      </c>
      <c r="BL1443" s="34">
        <v>92.9</v>
      </c>
      <c r="BM1443" s="34">
        <v>0.3</v>
      </c>
      <c r="BN1443" s="34">
        <v>0.15</v>
      </c>
      <c r="BO1443" s="34">
        <v>0.05</v>
      </c>
      <c r="BP1443" s="34">
        <v>18.75</v>
      </c>
      <c r="BQ1443" s="34">
        <v>50</v>
      </c>
      <c r="BR1443" s="34"/>
      <c r="BX1443" s="34"/>
      <c r="BY1443" s="34"/>
      <c r="BZ1443" s="34">
        <v>550</v>
      </c>
      <c r="CA1443" s="34">
        <v>80</v>
      </c>
      <c r="CB1443" s="33"/>
      <c r="CC1443" s="33"/>
    </row>
    <row r="1444" spans="1:81" ht="15.6">
      <c r="A1444" s="91"/>
      <c r="B1444" s="91" t="s">
        <v>1003</v>
      </c>
      <c r="C1444" s="34">
        <v>65.099999999999994</v>
      </c>
      <c r="D1444" s="34">
        <v>21.1</v>
      </c>
      <c r="E1444" s="34">
        <v>5.96</v>
      </c>
      <c r="F1444" s="34">
        <v>0.65</v>
      </c>
      <c r="G1444" s="34">
        <v>4.34</v>
      </c>
      <c r="H1444" s="34">
        <v>3750</v>
      </c>
      <c r="J1444" s="34">
        <v>400</v>
      </c>
      <c r="K1444" s="34">
        <v>150</v>
      </c>
      <c r="L1444" s="37">
        <v>0.375</v>
      </c>
      <c r="R1444" s="34">
        <v>239</v>
      </c>
      <c r="AD1444" s="34">
        <v>2.5099999999999998</v>
      </c>
      <c r="AE1444" s="34">
        <v>444</v>
      </c>
      <c r="BD1444" s="34">
        <v>54.59</v>
      </c>
      <c r="BE1444" s="34">
        <v>10.119999999999999</v>
      </c>
      <c r="BF1444" s="34">
        <v>1.98</v>
      </c>
      <c r="BG1444" s="34">
        <v>0.45</v>
      </c>
      <c r="BH1444" s="34">
        <v>0.79</v>
      </c>
      <c r="BI1444" s="34">
        <v>16.899999999999999</v>
      </c>
      <c r="BJ1444" s="34">
        <v>50</v>
      </c>
      <c r="BK1444" s="34">
        <v>0.69</v>
      </c>
      <c r="BL1444" s="34">
        <v>92.9</v>
      </c>
      <c r="BM1444" s="34">
        <v>0.3</v>
      </c>
      <c r="BN1444" s="34">
        <v>0.15</v>
      </c>
      <c r="BO1444" s="34">
        <v>0.05</v>
      </c>
      <c r="BP1444" s="34">
        <v>18.75</v>
      </c>
      <c r="BQ1444" s="34">
        <v>50</v>
      </c>
      <c r="BR1444" s="34"/>
      <c r="BX1444" s="34"/>
      <c r="BY1444" s="34"/>
      <c r="BZ1444" s="34">
        <v>540</v>
      </c>
      <c r="CA1444" s="34">
        <v>78</v>
      </c>
      <c r="CB1444" s="33"/>
      <c r="CC1444" s="33"/>
    </row>
    <row r="1445" spans="1:81" ht="15.6">
      <c r="A1445" s="91"/>
      <c r="B1445" s="91" t="s">
        <v>1004</v>
      </c>
      <c r="C1445" s="34">
        <v>65.099999999999994</v>
      </c>
      <c r="D1445" s="34">
        <v>21.1</v>
      </c>
      <c r="E1445" s="34">
        <v>5.96</v>
      </c>
      <c r="F1445" s="34">
        <v>0.65</v>
      </c>
      <c r="G1445" s="34">
        <v>4.34</v>
      </c>
      <c r="H1445" s="34">
        <v>3750</v>
      </c>
      <c r="J1445" s="34">
        <v>375</v>
      </c>
      <c r="K1445" s="34">
        <v>150</v>
      </c>
      <c r="L1445" s="37">
        <v>0.4</v>
      </c>
      <c r="R1445" s="34">
        <v>236</v>
      </c>
      <c r="AD1445" s="34">
        <v>2.5099999999999998</v>
      </c>
      <c r="AE1445" s="34">
        <v>438</v>
      </c>
      <c r="BD1445" s="34">
        <v>54.59</v>
      </c>
      <c r="BE1445" s="34">
        <v>10.119999999999999</v>
      </c>
      <c r="BF1445" s="34">
        <v>1.98</v>
      </c>
      <c r="BG1445" s="34">
        <v>0.45</v>
      </c>
      <c r="BH1445" s="34">
        <v>0.79</v>
      </c>
      <c r="BI1445" s="34">
        <v>16.899999999999999</v>
      </c>
      <c r="BJ1445" s="34">
        <v>75</v>
      </c>
      <c r="BK1445" s="34">
        <v>0.69</v>
      </c>
      <c r="BL1445" s="34">
        <v>92.9</v>
      </c>
      <c r="BM1445" s="34">
        <v>0.3</v>
      </c>
      <c r="BN1445" s="34">
        <v>0.15</v>
      </c>
      <c r="BO1445" s="34">
        <v>0.05</v>
      </c>
      <c r="BP1445" s="34">
        <v>18.75</v>
      </c>
      <c r="BQ1445" s="34">
        <v>50</v>
      </c>
      <c r="BR1445" s="34"/>
      <c r="BX1445" s="34"/>
      <c r="BY1445" s="34"/>
      <c r="BZ1445" s="34">
        <v>530</v>
      </c>
      <c r="CA1445" s="34">
        <v>76</v>
      </c>
      <c r="CB1445" s="33"/>
      <c r="CC1445" s="33"/>
    </row>
    <row r="1446" spans="1:81" ht="15.6">
      <c r="A1446" s="91"/>
      <c r="B1446" s="91" t="s">
        <v>1005</v>
      </c>
      <c r="C1446" s="34">
        <v>65.099999999999994</v>
      </c>
      <c r="D1446" s="34">
        <v>21.1</v>
      </c>
      <c r="E1446" s="34">
        <v>5.96</v>
      </c>
      <c r="F1446" s="34">
        <v>0.65</v>
      </c>
      <c r="G1446" s="34">
        <v>4.34</v>
      </c>
      <c r="H1446" s="34">
        <v>3750</v>
      </c>
      <c r="J1446" s="34">
        <v>350</v>
      </c>
      <c r="K1446" s="34">
        <v>150</v>
      </c>
      <c r="L1446" s="37">
        <v>0.42857142857142899</v>
      </c>
      <c r="R1446" s="34">
        <v>232</v>
      </c>
      <c r="AD1446" s="34">
        <v>2.5099999999999998</v>
      </c>
      <c r="AE1446" s="34">
        <v>432</v>
      </c>
      <c r="AJ1446" s="34">
        <v>6</v>
      </c>
      <c r="AK1446" s="34">
        <v>51.1</v>
      </c>
      <c r="AL1446" s="34">
        <v>27.2</v>
      </c>
      <c r="AM1446" s="34">
        <v>4</v>
      </c>
      <c r="AN1446" s="34">
        <v>10.9</v>
      </c>
      <c r="AO1446" s="34">
        <v>100</v>
      </c>
      <c r="BK1446" s="34">
        <v>0.69</v>
      </c>
      <c r="BL1446" s="34">
        <v>92.9</v>
      </c>
      <c r="BM1446" s="34">
        <v>0.3</v>
      </c>
      <c r="BN1446" s="34">
        <v>0.15</v>
      </c>
      <c r="BO1446" s="34">
        <v>0.05</v>
      </c>
      <c r="BP1446" s="34">
        <v>18.75</v>
      </c>
      <c r="BQ1446" s="34">
        <v>50</v>
      </c>
      <c r="BR1446" s="34"/>
      <c r="BX1446" s="34"/>
      <c r="BY1446" s="34"/>
      <c r="BZ1446" s="34">
        <v>400</v>
      </c>
      <c r="CA1446" s="34">
        <v>78</v>
      </c>
      <c r="CB1446" s="33"/>
      <c r="CC1446" s="33"/>
    </row>
    <row r="1448" spans="1:81">
      <c r="A1448">
        <v>180</v>
      </c>
      <c r="B1448" t="s">
        <v>1006</v>
      </c>
      <c r="I1448">
        <v>32.5</v>
      </c>
      <c r="J1448">
        <v>250</v>
      </c>
      <c r="K1448">
        <v>195</v>
      </c>
      <c r="T1448">
        <v>1085.56</v>
      </c>
      <c r="AE1448">
        <v>754.37</v>
      </c>
      <c r="BX1448">
        <v>6.99</v>
      </c>
      <c r="CA1448">
        <v>18.62</v>
      </c>
    </row>
    <row r="1449" spans="1:81">
      <c r="B1449" t="s">
        <v>841</v>
      </c>
      <c r="I1449">
        <v>32.5</v>
      </c>
      <c r="J1449">
        <v>285</v>
      </c>
      <c r="K1449">
        <v>185</v>
      </c>
      <c r="T1449">
        <v>1101.81</v>
      </c>
      <c r="AE1449">
        <v>734.54</v>
      </c>
      <c r="BX1449">
        <v>4.75</v>
      </c>
      <c r="CA1449">
        <v>27.65</v>
      </c>
    </row>
    <row r="1450" spans="1:81">
      <c r="A1450" s="76"/>
      <c r="B1450" s="76"/>
      <c r="BX1450" s="76"/>
      <c r="BY1450" s="76"/>
      <c r="BZ1450" s="76"/>
      <c r="CA1450" s="76"/>
    </row>
    <row r="1451" spans="1:81">
      <c r="A1451">
        <v>181</v>
      </c>
      <c r="B1451" t="s">
        <v>1007</v>
      </c>
      <c r="I1451">
        <v>42.5</v>
      </c>
      <c r="J1451">
        <v>12.95</v>
      </c>
      <c r="K1451">
        <v>7</v>
      </c>
      <c r="L1451">
        <v>0.54</v>
      </c>
      <c r="U1451">
        <v>43.04</v>
      </c>
      <c r="AD1451">
        <v>2.4</v>
      </c>
      <c r="AE1451">
        <v>24.22</v>
      </c>
      <c r="BX1451">
        <v>8.359</v>
      </c>
      <c r="CA1451">
        <v>35.9</v>
      </c>
    </row>
    <row r="1452" spans="1:81">
      <c r="B1452" t="s">
        <v>557</v>
      </c>
      <c r="I1452">
        <v>42.5</v>
      </c>
      <c r="J1452">
        <v>15.75</v>
      </c>
      <c r="K1452">
        <v>6.3</v>
      </c>
      <c r="L1452">
        <v>0.4</v>
      </c>
      <c r="U1452">
        <v>36.72</v>
      </c>
      <c r="AD1452">
        <v>2.4</v>
      </c>
      <c r="AE1452">
        <v>20.65</v>
      </c>
      <c r="BX1452" s="24">
        <v>6.68</v>
      </c>
      <c r="CA1452">
        <v>43.8</v>
      </c>
    </row>
    <row r="1453" spans="1:81">
      <c r="B1453" t="s">
        <v>1008</v>
      </c>
      <c r="I1453">
        <v>42.5</v>
      </c>
      <c r="J1453">
        <v>17.600000000000001</v>
      </c>
      <c r="K1453">
        <v>6.16</v>
      </c>
      <c r="L1453">
        <v>0.35</v>
      </c>
      <c r="U1453">
        <v>42.35</v>
      </c>
      <c r="AD1453">
        <v>2.4</v>
      </c>
      <c r="AE1453">
        <v>21.81</v>
      </c>
      <c r="BX1453" s="24">
        <v>4.84</v>
      </c>
      <c r="CA1453">
        <v>56.9</v>
      </c>
    </row>
    <row r="1454" spans="1:81">
      <c r="B1454" t="s">
        <v>1009</v>
      </c>
      <c r="I1454">
        <v>42.5</v>
      </c>
      <c r="J1454">
        <v>12.95</v>
      </c>
      <c r="K1454">
        <v>7</v>
      </c>
      <c r="L1454">
        <v>0.54</v>
      </c>
      <c r="U1454">
        <v>43.04</v>
      </c>
      <c r="AD1454">
        <v>2.4</v>
      </c>
      <c r="AE1454">
        <v>24.22</v>
      </c>
      <c r="CA1454">
        <v>37.9</v>
      </c>
    </row>
    <row r="1455" spans="1:81">
      <c r="B1455" t="s">
        <v>557</v>
      </c>
      <c r="I1455">
        <v>42.5</v>
      </c>
      <c r="J1455">
        <v>15.75</v>
      </c>
      <c r="K1455">
        <v>6.3</v>
      </c>
      <c r="L1455">
        <v>0.4</v>
      </c>
      <c r="U1455">
        <v>36.72</v>
      </c>
      <c r="AD1455">
        <v>2.4</v>
      </c>
      <c r="AE1455">
        <v>20.65</v>
      </c>
      <c r="CA1455">
        <v>44.4</v>
      </c>
    </row>
    <row r="1456" spans="1:81">
      <c r="B1456" t="s">
        <v>1008</v>
      </c>
      <c r="I1456">
        <v>42.5</v>
      </c>
      <c r="J1456">
        <v>17.600000000000001</v>
      </c>
      <c r="K1456">
        <v>6.16</v>
      </c>
      <c r="L1456">
        <v>0.35</v>
      </c>
      <c r="U1456">
        <v>42.35</v>
      </c>
      <c r="AD1456">
        <v>2.4</v>
      </c>
      <c r="AE1456">
        <v>21.81</v>
      </c>
      <c r="CA1456">
        <v>55.8</v>
      </c>
    </row>
    <row r="1457" spans="1:79">
      <c r="B1457" t="s">
        <v>1010</v>
      </c>
      <c r="I1457">
        <v>42.5</v>
      </c>
      <c r="J1457">
        <v>12.95</v>
      </c>
      <c r="K1457">
        <v>7</v>
      </c>
      <c r="L1457">
        <v>0.54</v>
      </c>
      <c r="U1457" s="1">
        <v>43.04</v>
      </c>
      <c r="AD1457">
        <v>2.4</v>
      </c>
      <c r="AE1457">
        <v>24.22</v>
      </c>
    </row>
    <row r="1458" spans="1:79">
      <c r="B1458" t="s">
        <v>557</v>
      </c>
      <c r="I1458">
        <v>42.5</v>
      </c>
      <c r="J1458">
        <v>15.75</v>
      </c>
      <c r="K1458">
        <v>6.3</v>
      </c>
      <c r="L1458">
        <v>0.4</v>
      </c>
      <c r="U1458" s="1">
        <v>36.72</v>
      </c>
      <c r="AD1458">
        <v>2.4</v>
      </c>
      <c r="AE1458">
        <v>20.65</v>
      </c>
    </row>
    <row r="1459" spans="1:79">
      <c r="B1459" t="s">
        <v>1008</v>
      </c>
      <c r="I1459">
        <v>42.5</v>
      </c>
      <c r="J1459">
        <v>17.600000000000001</v>
      </c>
      <c r="K1459">
        <v>6.16</v>
      </c>
      <c r="L1459">
        <v>0.35</v>
      </c>
      <c r="U1459" s="1">
        <v>42.35</v>
      </c>
      <c r="AD1459">
        <v>2.4</v>
      </c>
      <c r="AE1459">
        <v>21.81</v>
      </c>
    </row>
    <row r="1460" spans="1:79">
      <c r="A1460" s="76"/>
      <c r="B1460" s="76"/>
      <c r="BX1460" s="76"/>
      <c r="BY1460" s="76"/>
      <c r="BZ1460" s="76"/>
      <c r="CA1460" s="76"/>
    </row>
    <row r="1461" spans="1:79">
      <c r="A1461">
        <v>182</v>
      </c>
      <c r="B1461" t="s">
        <v>525</v>
      </c>
      <c r="I1461">
        <v>42.5</v>
      </c>
      <c r="J1461">
        <v>389</v>
      </c>
      <c r="K1461">
        <v>210</v>
      </c>
      <c r="L1461">
        <v>0.54</v>
      </c>
      <c r="U1461">
        <v>1171</v>
      </c>
      <c r="AD1461">
        <v>2.2999999999999998</v>
      </c>
      <c r="AE1461">
        <v>659</v>
      </c>
      <c r="BX1461">
        <v>11.8377</v>
      </c>
      <c r="CA1461">
        <v>35.630000000000003</v>
      </c>
    </row>
    <row r="1462" spans="1:79">
      <c r="B1462" t="s">
        <v>557</v>
      </c>
      <c r="I1462">
        <v>42.5</v>
      </c>
      <c r="J1462">
        <v>536</v>
      </c>
      <c r="K1462">
        <v>225</v>
      </c>
      <c r="L1462">
        <v>0.42</v>
      </c>
      <c r="U1462">
        <v>1049</v>
      </c>
      <c r="AD1462">
        <v>2.2999999999999998</v>
      </c>
      <c r="AE1462">
        <v>590</v>
      </c>
      <c r="BX1462">
        <v>8.4373000000000005</v>
      </c>
      <c r="CA1462">
        <v>50.77</v>
      </c>
    </row>
    <row r="1463" spans="1:79">
      <c r="B1463" t="s">
        <v>1008</v>
      </c>
      <c r="I1463">
        <v>42.5</v>
      </c>
      <c r="J1463">
        <v>514</v>
      </c>
      <c r="K1463">
        <v>180</v>
      </c>
      <c r="L1463">
        <v>0.35</v>
      </c>
      <c r="U1463">
        <v>1140</v>
      </c>
      <c r="AD1463">
        <v>2.2999999999999998</v>
      </c>
      <c r="AE1463">
        <v>588</v>
      </c>
      <c r="BX1463">
        <v>3.6764999999999999</v>
      </c>
      <c r="CA1463">
        <v>64.23</v>
      </c>
    </row>
    <row r="1464" spans="1:79">
      <c r="B1464" t="s">
        <v>10</v>
      </c>
      <c r="I1464">
        <v>42.5</v>
      </c>
      <c r="J1464">
        <v>563</v>
      </c>
      <c r="K1464">
        <v>180</v>
      </c>
      <c r="L1464">
        <v>0.32</v>
      </c>
      <c r="U1464">
        <v>1106</v>
      </c>
      <c r="AD1464">
        <v>2.2999999999999998</v>
      </c>
      <c r="AE1464">
        <v>570</v>
      </c>
      <c r="BX1464">
        <v>2.5497999999999998</v>
      </c>
      <c r="CA1464" s="8">
        <v>66.5</v>
      </c>
    </row>
    <row r="1465" spans="1:79">
      <c r="A1465" s="76"/>
      <c r="B1465" s="76"/>
      <c r="BX1465" s="76"/>
      <c r="BY1465" s="76"/>
      <c r="BZ1465" s="76"/>
      <c r="CA1465" s="76"/>
    </row>
    <row r="1466" spans="1:79">
      <c r="A1466">
        <v>184</v>
      </c>
      <c r="B1466" t="s">
        <v>1011</v>
      </c>
      <c r="I1466">
        <v>42.5</v>
      </c>
      <c r="J1466">
        <v>330</v>
      </c>
      <c r="K1466">
        <v>126</v>
      </c>
      <c r="L1466">
        <v>0.38</v>
      </c>
      <c r="T1466">
        <v>1195</v>
      </c>
      <c r="AD1466">
        <v>2.86</v>
      </c>
      <c r="AE1466">
        <v>796</v>
      </c>
      <c r="BZ1466">
        <v>1220</v>
      </c>
      <c r="CA1466">
        <v>51.8</v>
      </c>
    </row>
    <row r="1467" spans="1:79">
      <c r="B1467" t="s">
        <v>1012</v>
      </c>
      <c r="I1467">
        <v>42.5</v>
      </c>
      <c r="J1467">
        <v>330</v>
      </c>
      <c r="K1467">
        <v>126</v>
      </c>
      <c r="L1467">
        <v>0.38</v>
      </c>
      <c r="T1467">
        <v>1195</v>
      </c>
      <c r="AD1467">
        <v>2.86</v>
      </c>
      <c r="AE1467">
        <v>796</v>
      </c>
      <c r="CA1467">
        <v>65.5</v>
      </c>
    </row>
    <row r="1468" spans="1:79">
      <c r="A1468" s="76"/>
      <c r="B1468" s="76"/>
      <c r="BX1468" s="76"/>
      <c r="BY1468" s="76"/>
      <c r="BZ1468" s="76"/>
      <c r="CA1468" s="76"/>
    </row>
    <row r="1469" spans="1:79">
      <c r="A1469">
        <v>185</v>
      </c>
      <c r="B1469" t="s">
        <v>1013</v>
      </c>
      <c r="I1469">
        <v>42.5</v>
      </c>
      <c r="J1469">
        <v>273</v>
      </c>
      <c r="K1469">
        <v>143.30000000000001</v>
      </c>
      <c r="L1469" s="145">
        <v>0.52</v>
      </c>
      <c r="U1469">
        <v>1099</v>
      </c>
      <c r="AD1469">
        <v>2.2999999999999998</v>
      </c>
      <c r="AE1469">
        <v>733</v>
      </c>
      <c r="AP1469">
        <v>63</v>
      </c>
      <c r="AW1469">
        <v>84</v>
      </c>
      <c r="BQ1469">
        <v>0</v>
      </c>
      <c r="BX1469">
        <v>5.6</v>
      </c>
      <c r="BZ1469">
        <v>1091.0999999999999</v>
      </c>
      <c r="CA1469">
        <v>72</v>
      </c>
    </row>
    <row r="1470" spans="1:79">
      <c r="B1470" t="s">
        <v>1014</v>
      </c>
      <c r="I1470">
        <v>42.5</v>
      </c>
      <c r="J1470">
        <v>210</v>
      </c>
      <c r="K1470">
        <v>143.30000000000001</v>
      </c>
      <c r="L1470" s="145">
        <v>0.68</v>
      </c>
      <c r="U1470">
        <v>1099</v>
      </c>
      <c r="AD1470">
        <v>2.2999999999999998</v>
      </c>
      <c r="AE1470">
        <v>733</v>
      </c>
      <c r="AP1470">
        <v>63</v>
      </c>
      <c r="AW1470">
        <v>147</v>
      </c>
      <c r="BQ1470">
        <v>0</v>
      </c>
      <c r="BX1470">
        <v>5.16</v>
      </c>
      <c r="BZ1470">
        <v>924.6</v>
      </c>
      <c r="CA1470">
        <v>63.9</v>
      </c>
    </row>
    <row r="1471" spans="1:79">
      <c r="B1471" t="s">
        <v>1015</v>
      </c>
      <c r="I1471">
        <v>42.5</v>
      </c>
      <c r="J1471">
        <v>147</v>
      </c>
      <c r="K1471">
        <v>143.30000000000001</v>
      </c>
      <c r="L1471" s="145">
        <v>0.97</v>
      </c>
      <c r="U1471">
        <v>1099</v>
      </c>
      <c r="AD1471">
        <v>2.2999999999999998</v>
      </c>
      <c r="AE1471">
        <v>733</v>
      </c>
      <c r="AP1471">
        <v>63</v>
      </c>
      <c r="AW1471">
        <v>210</v>
      </c>
      <c r="BQ1471">
        <v>0</v>
      </c>
      <c r="BX1471">
        <v>5.05</v>
      </c>
      <c r="BZ1471">
        <v>845.3</v>
      </c>
      <c r="CA1471">
        <v>59.9</v>
      </c>
    </row>
    <row r="1472" spans="1:79">
      <c r="B1472" t="s">
        <v>1016</v>
      </c>
      <c r="I1472">
        <v>42.5</v>
      </c>
      <c r="J1472">
        <v>147</v>
      </c>
      <c r="K1472">
        <v>143.30000000000001</v>
      </c>
      <c r="L1472" s="145">
        <v>0.97</v>
      </c>
      <c r="U1472">
        <v>1099</v>
      </c>
      <c r="AD1472">
        <v>2.2999999999999998</v>
      </c>
      <c r="AE1472">
        <v>733</v>
      </c>
      <c r="AP1472">
        <v>147</v>
      </c>
      <c r="AW1472">
        <v>126</v>
      </c>
      <c r="BQ1472">
        <v>0</v>
      </c>
      <c r="BX1472">
        <v>8.17</v>
      </c>
      <c r="BZ1472">
        <v>929.9</v>
      </c>
      <c r="CA1472">
        <v>57.7</v>
      </c>
    </row>
    <row r="1473" spans="2:79">
      <c r="B1473" t="s">
        <v>1017</v>
      </c>
      <c r="I1473">
        <v>42.5</v>
      </c>
      <c r="J1473">
        <v>147</v>
      </c>
      <c r="K1473">
        <v>143.30000000000001</v>
      </c>
      <c r="L1473" s="145">
        <v>0.97</v>
      </c>
      <c r="U1473">
        <v>1099</v>
      </c>
      <c r="AD1473">
        <v>2.2999999999999998</v>
      </c>
      <c r="AE1473">
        <v>733</v>
      </c>
      <c r="AP1473">
        <v>105</v>
      </c>
      <c r="AW1473">
        <v>168</v>
      </c>
      <c r="BQ1473">
        <v>0</v>
      </c>
      <c r="BX1473">
        <v>4.29</v>
      </c>
      <c r="BZ1473">
        <v>731.6</v>
      </c>
      <c r="CA1473">
        <v>64.599999999999994</v>
      </c>
    </row>
    <row r="1474" spans="2:79">
      <c r="B1474" t="s">
        <v>1018</v>
      </c>
      <c r="I1474">
        <v>42.5</v>
      </c>
      <c r="J1474">
        <v>147</v>
      </c>
      <c r="K1474" s="26">
        <v>143</v>
      </c>
      <c r="L1474" s="145">
        <v>0.97</v>
      </c>
      <c r="U1474">
        <v>1099</v>
      </c>
      <c r="AD1474">
        <v>2.2999999999999998</v>
      </c>
      <c r="AE1474">
        <v>733</v>
      </c>
      <c r="AP1474">
        <v>42</v>
      </c>
      <c r="AW1474">
        <v>210</v>
      </c>
      <c r="BQ1474">
        <v>21</v>
      </c>
      <c r="BX1474">
        <v>3.28</v>
      </c>
      <c r="BZ1474">
        <v>530.1</v>
      </c>
      <c r="CA1474">
        <v>64.599999999999994</v>
      </c>
    </row>
    <row r="1475" spans="2:79">
      <c r="B1475" t="s">
        <v>1019</v>
      </c>
      <c r="I1475">
        <v>42.5</v>
      </c>
      <c r="J1475">
        <v>147</v>
      </c>
      <c r="K1475">
        <v>143.30000000000001</v>
      </c>
      <c r="L1475" s="145">
        <v>0.97</v>
      </c>
      <c r="U1475">
        <v>1173</v>
      </c>
      <c r="AD1475">
        <v>2.2999999999999998</v>
      </c>
      <c r="AE1475">
        <v>660</v>
      </c>
      <c r="AP1475">
        <v>63</v>
      </c>
      <c r="AW1475">
        <v>210</v>
      </c>
      <c r="BQ1475">
        <v>0</v>
      </c>
      <c r="BX1475">
        <v>4.47</v>
      </c>
      <c r="BZ1475">
        <v>810.3</v>
      </c>
      <c r="CA1475">
        <v>60.2</v>
      </c>
    </row>
    <row r="1476" spans="2:79">
      <c r="B1476" t="s">
        <v>1020</v>
      </c>
      <c r="I1476">
        <v>42.5</v>
      </c>
      <c r="J1476">
        <v>147</v>
      </c>
      <c r="K1476">
        <v>143.30000000000001</v>
      </c>
      <c r="L1476" s="145">
        <v>0.97</v>
      </c>
      <c r="U1476">
        <v>1026</v>
      </c>
      <c r="AD1476">
        <v>2.2999999999999998</v>
      </c>
      <c r="AE1476">
        <v>806</v>
      </c>
      <c r="AP1476">
        <v>63</v>
      </c>
      <c r="AW1476">
        <v>210</v>
      </c>
      <c r="BQ1476">
        <v>0</v>
      </c>
      <c r="BX1476">
        <v>3.39</v>
      </c>
      <c r="BZ1476">
        <v>601.6</v>
      </c>
      <c r="CA1476">
        <v>60.4</v>
      </c>
    </row>
    <row r="1477" spans="2:79">
      <c r="B1477" t="s">
        <v>1021</v>
      </c>
      <c r="I1477">
        <v>42.5</v>
      </c>
      <c r="J1477">
        <v>161</v>
      </c>
      <c r="K1477">
        <v>133.19999999999999</v>
      </c>
      <c r="L1477" s="145">
        <v>0.83</v>
      </c>
      <c r="U1477">
        <v>1080</v>
      </c>
      <c r="AD1477">
        <v>2.2999999999999998</v>
      </c>
      <c r="AE1477">
        <v>720</v>
      </c>
      <c r="AP1477">
        <v>46</v>
      </c>
      <c r="AW1477">
        <v>230</v>
      </c>
      <c r="BQ1477">
        <v>23</v>
      </c>
      <c r="BX1477">
        <v>1.99</v>
      </c>
      <c r="BZ1477">
        <v>333.2</v>
      </c>
      <c r="CA1477" s="26">
        <v>68</v>
      </c>
    </row>
    <row r="1478" spans="2:79">
      <c r="B1478" t="s">
        <v>1022</v>
      </c>
      <c r="I1478">
        <v>42.5</v>
      </c>
      <c r="J1478">
        <v>133</v>
      </c>
      <c r="K1478" s="26">
        <v>149</v>
      </c>
      <c r="L1478" s="145">
        <v>1.1200000000000001</v>
      </c>
      <c r="U1478">
        <v>1120</v>
      </c>
      <c r="AD1478">
        <v>2.2999999999999998</v>
      </c>
      <c r="AE1478">
        <v>747</v>
      </c>
      <c r="AP1478">
        <v>57</v>
      </c>
      <c r="AW1478">
        <v>190</v>
      </c>
      <c r="BQ1478">
        <v>0</v>
      </c>
      <c r="BX1478">
        <v>3.72</v>
      </c>
      <c r="BZ1478">
        <v>511.7</v>
      </c>
      <c r="CA1478">
        <v>53.8</v>
      </c>
    </row>
    <row r="1479" spans="2:79">
      <c r="B1479" t="s">
        <v>1023</v>
      </c>
      <c r="I1479">
        <v>42.5</v>
      </c>
      <c r="J1479">
        <v>147</v>
      </c>
      <c r="K1479">
        <v>121.6</v>
      </c>
      <c r="L1479" s="145">
        <v>0.83</v>
      </c>
      <c r="U1479">
        <v>1112</v>
      </c>
      <c r="AD1479">
        <v>2.2999999999999998</v>
      </c>
      <c r="AE1479">
        <v>741</v>
      </c>
      <c r="AP1479">
        <v>42</v>
      </c>
      <c r="AW1479">
        <v>210</v>
      </c>
      <c r="BQ1479">
        <v>21</v>
      </c>
      <c r="BX1479">
        <v>1.84</v>
      </c>
      <c r="BZ1479">
        <v>322.39999999999998</v>
      </c>
      <c r="CA1479">
        <v>76.5</v>
      </c>
    </row>
    <row r="1480" spans="2:79">
      <c r="B1480" t="s">
        <v>1024</v>
      </c>
      <c r="I1480">
        <v>42.5</v>
      </c>
      <c r="J1480">
        <v>136.5</v>
      </c>
      <c r="K1480">
        <v>133.1</v>
      </c>
      <c r="L1480" s="145">
        <v>0.98</v>
      </c>
      <c r="U1480">
        <v>1124</v>
      </c>
      <c r="AD1480">
        <v>2.2999999999999998</v>
      </c>
      <c r="AE1480">
        <v>749</v>
      </c>
      <c r="AP1480">
        <v>58.5</v>
      </c>
      <c r="AW1480">
        <v>195</v>
      </c>
      <c r="BQ1480">
        <v>0</v>
      </c>
      <c r="BX1480">
        <v>2.82</v>
      </c>
      <c r="BZ1480">
        <v>472.3</v>
      </c>
      <c r="CA1480">
        <v>61.3</v>
      </c>
    </row>
    <row r="1481" spans="2:79">
      <c r="B1481" t="s">
        <v>1025</v>
      </c>
      <c r="I1481">
        <v>42.5</v>
      </c>
      <c r="J1481">
        <v>126</v>
      </c>
      <c r="K1481">
        <v>141.1</v>
      </c>
      <c r="L1481" s="145">
        <v>1.1200000000000001</v>
      </c>
      <c r="U1481">
        <v>1137</v>
      </c>
      <c r="AD1481">
        <v>2.2999999999999998</v>
      </c>
      <c r="AE1481">
        <v>758</v>
      </c>
      <c r="AP1481">
        <v>54</v>
      </c>
      <c r="AW1481">
        <v>180</v>
      </c>
      <c r="BQ1481">
        <v>0</v>
      </c>
      <c r="BX1481" s="8">
        <v>3.5</v>
      </c>
      <c r="BZ1481" s="26">
        <v>542</v>
      </c>
      <c r="CA1481">
        <v>55.2</v>
      </c>
    </row>
    <row r="1482" spans="2:79">
      <c r="B1482" t="s">
        <v>1026</v>
      </c>
      <c r="I1482">
        <v>42.5</v>
      </c>
      <c r="J1482">
        <v>147</v>
      </c>
      <c r="K1482">
        <v>150</v>
      </c>
      <c r="L1482" s="145">
        <v>1.02</v>
      </c>
      <c r="U1482">
        <v>1050</v>
      </c>
      <c r="AD1482">
        <v>2.2999999999999998</v>
      </c>
      <c r="AE1482">
        <v>800</v>
      </c>
      <c r="AP1482">
        <v>63</v>
      </c>
      <c r="AW1482">
        <v>210</v>
      </c>
      <c r="BQ1482">
        <v>0</v>
      </c>
      <c r="BX1482">
        <v>4.6100000000000003</v>
      </c>
      <c r="BZ1482" s="26">
        <v>1011</v>
      </c>
      <c r="CA1482">
        <v>56.9</v>
      </c>
    </row>
    <row r="1483" spans="2:79">
      <c r="B1483" t="s">
        <v>1027</v>
      </c>
      <c r="I1483">
        <v>42.5</v>
      </c>
      <c r="J1483">
        <v>142.80000000000001</v>
      </c>
      <c r="K1483">
        <v>150</v>
      </c>
      <c r="L1483" s="145">
        <v>1.05</v>
      </c>
      <c r="U1483">
        <v>1050</v>
      </c>
      <c r="AD1483">
        <v>2.2999999999999998</v>
      </c>
      <c r="AE1483">
        <v>800</v>
      </c>
      <c r="AP1483">
        <v>61.32</v>
      </c>
      <c r="AW1483">
        <v>203.7</v>
      </c>
      <c r="BQ1483">
        <v>12.6</v>
      </c>
      <c r="BX1483">
        <v>4.16</v>
      </c>
      <c r="BZ1483">
        <v>679.6</v>
      </c>
      <c r="CA1483">
        <v>59.1</v>
      </c>
    </row>
    <row r="1484" spans="2:79">
      <c r="B1484" t="s">
        <v>1028</v>
      </c>
      <c r="I1484">
        <v>42.5</v>
      </c>
      <c r="J1484">
        <v>139.86000000000001</v>
      </c>
      <c r="K1484">
        <v>150</v>
      </c>
      <c r="L1484" s="145">
        <v>1.07</v>
      </c>
      <c r="U1484">
        <v>1050</v>
      </c>
      <c r="AD1484">
        <v>2.2999999999999998</v>
      </c>
      <c r="AE1484">
        <v>800</v>
      </c>
      <c r="AP1484">
        <v>60.06</v>
      </c>
      <c r="AW1484">
        <v>199.5</v>
      </c>
      <c r="BQ1484">
        <v>21</v>
      </c>
      <c r="BX1484">
        <v>4.01</v>
      </c>
      <c r="BZ1484">
        <v>664.3</v>
      </c>
      <c r="CA1484">
        <v>60.5</v>
      </c>
    </row>
    <row r="1485" spans="2:79">
      <c r="B1485" t="s">
        <v>1029</v>
      </c>
      <c r="I1485">
        <v>42.5</v>
      </c>
      <c r="J1485">
        <v>136.91999999999999</v>
      </c>
      <c r="K1485">
        <v>150</v>
      </c>
      <c r="L1485" s="145">
        <v>1.1000000000000001</v>
      </c>
      <c r="U1485">
        <v>1050</v>
      </c>
      <c r="AD1485">
        <v>2.2999999999999998</v>
      </c>
      <c r="AE1485">
        <v>800</v>
      </c>
      <c r="AP1485">
        <v>58.8</v>
      </c>
      <c r="AW1485">
        <v>195.3</v>
      </c>
      <c r="BQ1485">
        <v>29.4</v>
      </c>
      <c r="BX1485">
        <v>3.47</v>
      </c>
      <c r="BZ1485">
        <v>643.20000000000005</v>
      </c>
      <c r="CA1485">
        <v>62.4</v>
      </c>
    </row>
    <row r="1486" spans="2:79">
      <c r="B1486" t="s">
        <v>1030</v>
      </c>
      <c r="I1486">
        <v>42.5</v>
      </c>
      <c r="J1486">
        <v>168</v>
      </c>
      <c r="K1486">
        <v>150</v>
      </c>
      <c r="L1486" s="145">
        <v>0.89</v>
      </c>
      <c r="U1486">
        <v>1050</v>
      </c>
      <c r="AD1486">
        <v>2.2999999999999998</v>
      </c>
      <c r="AE1486">
        <v>800</v>
      </c>
      <c r="AP1486">
        <v>126</v>
      </c>
      <c r="AW1486">
        <v>126</v>
      </c>
      <c r="BQ1486">
        <v>0</v>
      </c>
      <c r="BS1486">
        <v>4.79</v>
      </c>
      <c r="BT1486">
        <v>2.79</v>
      </c>
      <c r="BU1486">
        <v>0.27</v>
      </c>
      <c r="BV1486">
        <v>2.75</v>
      </c>
      <c r="BX1486">
        <v>4.55</v>
      </c>
      <c r="BZ1486">
        <v>552.6</v>
      </c>
      <c r="CA1486">
        <v>57.6</v>
      </c>
    </row>
    <row r="1487" spans="2:79">
      <c r="B1487" t="s">
        <v>1031</v>
      </c>
      <c r="I1487">
        <v>42.5</v>
      </c>
      <c r="J1487">
        <v>162.96</v>
      </c>
      <c r="K1487">
        <v>150</v>
      </c>
      <c r="L1487" s="145">
        <v>0.92</v>
      </c>
      <c r="U1487">
        <v>1050</v>
      </c>
      <c r="AD1487">
        <v>2.2999999999999998</v>
      </c>
      <c r="AE1487">
        <v>800</v>
      </c>
      <c r="AP1487">
        <v>122.22</v>
      </c>
      <c r="AW1487">
        <v>122.22</v>
      </c>
      <c r="BQ1487">
        <v>12.6</v>
      </c>
      <c r="BX1487" s="8">
        <v>4.0999999999999996</v>
      </c>
      <c r="BZ1487">
        <v>538.6</v>
      </c>
      <c r="CA1487">
        <v>62.9</v>
      </c>
    </row>
    <row r="1488" spans="2:79">
      <c r="B1488" t="s">
        <v>1032</v>
      </c>
      <c r="I1488">
        <v>42.5</v>
      </c>
      <c r="J1488">
        <v>159.6</v>
      </c>
      <c r="K1488">
        <v>150</v>
      </c>
      <c r="L1488" s="145">
        <v>0.94</v>
      </c>
      <c r="U1488">
        <v>1050</v>
      </c>
      <c r="AD1488">
        <v>2.2999999999999998</v>
      </c>
      <c r="AE1488">
        <v>800</v>
      </c>
      <c r="AP1488">
        <v>119.7</v>
      </c>
      <c r="AW1488">
        <v>119.7</v>
      </c>
      <c r="BQ1488">
        <v>21</v>
      </c>
      <c r="BX1488">
        <v>3.34</v>
      </c>
      <c r="BZ1488">
        <v>477.8</v>
      </c>
      <c r="CA1488">
        <v>62.6</v>
      </c>
    </row>
    <row r="1489" spans="1:81">
      <c r="B1489" t="s">
        <v>1033</v>
      </c>
      <c r="I1489">
        <v>42.5</v>
      </c>
      <c r="J1489">
        <v>156.24</v>
      </c>
      <c r="K1489">
        <v>150</v>
      </c>
      <c r="L1489" s="145">
        <v>0.96</v>
      </c>
      <c r="U1489">
        <v>1050</v>
      </c>
      <c r="AD1489">
        <v>2.2999999999999998</v>
      </c>
      <c r="AE1489">
        <v>800</v>
      </c>
      <c r="AP1489">
        <v>117.18</v>
      </c>
      <c r="AW1489">
        <v>117.18</v>
      </c>
      <c r="BQ1489">
        <v>29.4</v>
      </c>
      <c r="BS1489">
        <v>6.58</v>
      </c>
      <c r="BT1489">
        <v>1.79</v>
      </c>
      <c r="BU1489" s="8">
        <v>0.2</v>
      </c>
      <c r="BV1489">
        <v>1.69</v>
      </c>
      <c r="BX1489">
        <v>3.06</v>
      </c>
      <c r="BZ1489">
        <v>497.5</v>
      </c>
      <c r="CA1489">
        <v>63.7</v>
      </c>
    </row>
    <row r="1490" spans="1:81">
      <c r="B1490" t="s">
        <v>1034</v>
      </c>
      <c r="I1490">
        <v>42.5</v>
      </c>
      <c r="J1490">
        <v>168</v>
      </c>
      <c r="K1490">
        <v>146</v>
      </c>
      <c r="L1490">
        <v>0.87</v>
      </c>
      <c r="U1490">
        <v>1050</v>
      </c>
      <c r="AD1490">
        <v>2.2999999999999998</v>
      </c>
      <c r="AE1490">
        <v>800</v>
      </c>
      <c r="AP1490">
        <v>63</v>
      </c>
      <c r="AW1490">
        <v>189</v>
      </c>
      <c r="BQ1490">
        <v>0</v>
      </c>
      <c r="BS1490">
        <v>4.29</v>
      </c>
      <c r="BT1490">
        <v>1.77</v>
      </c>
      <c r="BU1490">
        <v>0.77</v>
      </c>
      <c r="BV1490">
        <v>5.01</v>
      </c>
      <c r="BX1490">
        <v>3.75</v>
      </c>
      <c r="BZ1490">
        <v>514.4</v>
      </c>
      <c r="CA1490">
        <v>49.4</v>
      </c>
    </row>
    <row r="1491" spans="1:81">
      <c r="B1491" t="s">
        <v>1035</v>
      </c>
      <c r="I1491">
        <v>42.5</v>
      </c>
      <c r="J1491">
        <v>168</v>
      </c>
      <c r="K1491">
        <v>145</v>
      </c>
      <c r="L1491">
        <v>0.86</v>
      </c>
      <c r="U1491">
        <v>1050</v>
      </c>
      <c r="AD1491">
        <v>2.2999999999999998</v>
      </c>
      <c r="AE1491">
        <v>800</v>
      </c>
      <c r="AP1491">
        <v>56.7</v>
      </c>
      <c r="AW1491">
        <v>170.1</v>
      </c>
      <c r="BQ1491">
        <v>25.2</v>
      </c>
      <c r="BS1491">
        <v>6.78</v>
      </c>
      <c r="BT1491">
        <v>1.54</v>
      </c>
      <c r="BU1491">
        <v>0.56999999999999995</v>
      </c>
      <c r="BV1491">
        <v>3.92</v>
      </c>
      <c r="BX1491">
        <v>2.93</v>
      </c>
      <c r="BZ1491">
        <v>218.1</v>
      </c>
      <c r="CA1491">
        <v>53.3</v>
      </c>
    </row>
    <row r="1492" spans="1:81">
      <c r="B1492" t="s">
        <v>1036</v>
      </c>
      <c r="I1492">
        <v>42.5</v>
      </c>
      <c r="J1492">
        <v>168</v>
      </c>
      <c r="K1492">
        <v>145</v>
      </c>
      <c r="L1492">
        <v>0.86</v>
      </c>
      <c r="U1492">
        <v>1050</v>
      </c>
      <c r="AD1492">
        <v>2.2999999999999998</v>
      </c>
      <c r="AE1492">
        <v>800</v>
      </c>
      <c r="AP1492">
        <v>56.7</v>
      </c>
      <c r="AW1492">
        <v>170.1</v>
      </c>
      <c r="BQ1492">
        <v>25.2</v>
      </c>
      <c r="BS1492">
        <v>2.41</v>
      </c>
      <c r="BT1492">
        <v>1.0900000000000001</v>
      </c>
      <c r="BU1492">
        <v>0.44</v>
      </c>
      <c r="BV1492">
        <v>3.93</v>
      </c>
      <c r="BX1492">
        <v>3.33</v>
      </c>
      <c r="BZ1492">
        <v>250.3</v>
      </c>
      <c r="CA1492">
        <v>52.3</v>
      </c>
    </row>
    <row r="1493" spans="1:81">
      <c r="B1493" t="s">
        <v>1037</v>
      </c>
      <c r="I1493">
        <v>42.5</v>
      </c>
      <c r="J1493">
        <v>168</v>
      </c>
      <c r="K1493">
        <v>145</v>
      </c>
      <c r="L1493">
        <v>0.86</v>
      </c>
      <c r="U1493">
        <v>1050</v>
      </c>
      <c r="AD1493">
        <v>2.2999999999999998</v>
      </c>
      <c r="AE1493">
        <v>800</v>
      </c>
      <c r="AP1493">
        <v>59.85</v>
      </c>
      <c r="AW1493">
        <v>179.55</v>
      </c>
      <c r="BQ1493">
        <v>12.6</v>
      </c>
      <c r="BX1493" s="8">
        <v>3.5</v>
      </c>
      <c r="BZ1493">
        <v>321.3</v>
      </c>
      <c r="CA1493">
        <v>46.6</v>
      </c>
    </row>
    <row r="1494" spans="1:81">
      <c r="B1494" t="s">
        <v>1038</v>
      </c>
      <c r="I1494">
        <v>42.5</v>
      </c>
      <c r="J1494">
        <v>168</v>
      </c>
      <c r="K1494">
        <v>145</v>
      </c>
      <c r="L1494">
        <v>0.86</v>
      </c>
      <c r="U1494">
        <v>1050</v>
      </c>
      <c r="AD1494">
        <v>2.2999999999999998</v>
      </c>
      <c r="AE1494">
        <v>800</v>
      </c>
      <c r="AP1494">
        <v>56.7</v>
      </c>
      <c r="AW1494">
        <v>170.1</v>
      </c>
      <c r="BQ1494">
        <v>25.2</v>
      </c>
      <c r="BX1494">
        <v>3.86</v>
      </c>
      <c r="BZ1494">
        <v>299.10000000000002</v>
      </c>
      <c r="CA1494">
        <v>52.6</v>
      </c>
    </row>
    <row r="1495" spans="1:81">
      <c r="B1495" t="s">
        <v>1039</v>
      </c>
      <c r="I1495">
        <v>42.5</v>
      </c>
      <c r="J1495">
        <v>168</v>
      </c>
      <c r="K1495">
        <v>145</v>
      </c>
      <c r="L1495">
        <v>0.86</v>
      </c>
      <c r="U1495">
        <v>1050</v>
      </c>
      <c r="AD1495">
        <v>2.2999999999999998</v>
      </c>
      <c r="AE1495">
        <v>800</v>
      </c>
      <c r="AP1495">
        <v>56.7</v>
      </c>
      <c r="AW1495">
        <v>170.1</v>
      </c>
      <c r="BQ1495">
        <v>25.2</v>
      </c>
      <c r="BX1495">
        <v>2.39</v>
      </c>
      <c r="BZ1495">
        <v>231.4</v>
      </c>
      <c r="CA1495">
        <v>60.7</v>
      </c>
    </row>
    <row r="1496" spans="1:81">
      <c r="B1496" t="s">
        <v>1040</v>
      </c>
      <c r="I1496">
        <v>42.5</v>
      </c>
      <c r="J1496">
        <v>168</v>
      </c>
      <c r="K1496">
        <v>145</v>
      </c>
      <c r="L1496">
        <v>0.86</v>
      </c>
      <c r="U1496">
        <v>1050</v>
      </c>
      <c r="AD1496">
        <v>2.2999999999999998</v>
      </c>
      <c r="AE1496">
        <v>800</v>
      </c>
      <c r="AP1496">
        <v>56.7</v>
      </c>
      <c r="AW1496">
        <v>170.1</v>
      </c>
      <c r="BQ1496">
        <v>25.2</v>
      </c>
      <c r="BX1496">
        <v>2.58</v>
      </c>
      <c r="BZ1496">
        <v>209.6</v>
      </c>
      <c r="CA1496">
        <v>52.9</v>
      </c>
    </row>
    <row r="1497" spans="1:81">
      <c r="B1497" t="s">
        <v>1041</v>
      </c>
      <c r="I1497">
        <v>42.5</v>
      </c>
      <c r="J1497">
        <v>168</v>
      </c>
      <c r="K1497">
        <v>145</v>
      </c>
      <c r="L1497">
        <v>0.86</v>
      </c>
      <c r="U1497">
        <v>1050</v>
      </c>
      <c r="AD1497">
        <v>2.2999999999999998</v>
      </c>
      <c r="AE1497">
        <v>800</v>
      </c>
      <c r="AP1497">
        <v>56.7</v>
      </c>
      <c r="AW1497">
        <v>170.1</v>
      </c>
      <c r="BQ1497">
        <v>25.2</v>
      </c>
      <c r="BS1497">
        <v>2.69</v>
      </c>
      <c r="BT1497">
        <v>1.31</v>
      </c>
      <c r="BU1497">
        <v>0.94</v>
      </c>
      <c r="BV1497">
        <v>2.61</v>
      </c>
      <c r="BX1497">
        <v>2.5299999999999998</v>
      </c>
      <c r="BZ1497">
        <v>254.5</v>
      </c>
      <c r="CA1497">
        <v>50.5</v>
      </c>
    </row>
    <row r="1498" spans="1:81">
      <c r="B1498" t="s">
        <v>1042</v>
      </c>
      <c r="I1498">
        <v>42.5</v>
      </c>
      <c r="J1498">
        <v>168</v>
      </c>
      <c r="K1498">
        <v>145</v>
      </c>
      <c r="L1498">
        <v>0.86</v>
      </c>
      <c r="U1498">
        <v>1050</v>
      </c>
      <c r="AD1498">
        <v>2.2999999999999998</v>
      </c>
      <c r="AE1498">
        <v>800</v>
      </c>
      <c r="AP1498">
        <v>59.85</v>
      </c>
      <c r="AW1498">
        <v>179.55</v>
      </c>
      <c r="BQ1498">
        <v>12.6</v>
      </c>
      <c r="BS1498">
        <v>2.16</v>
      </c>
      <c r="BT1498">
        <v>1.33</v>
      </c>
      <c r="BU1498">
        <v>0.78</v>
      </c>
      <c r="BV1498">
        <v>4.72</v>
      </c>
      <c r="BX1498">
        <v>3.29</v>
      </c>
      <c r="BZ1498">
        <v>388.9</v>
      </c>
      <c r="CA1498">
        <v>48.5</v>
      </c>
    </row>
    <row r="1499" spans="1:81">
      <c r="B1499" t="s">
        <v>1043</v>
      </c>
      <c r="I1499">
        <v>42.5</v>
      </c>
      <c r="J1499">
        <v>168</v>
      </c>
      <c r="K1499">
        <v>145</v>
      </c>
      <c r="L1499">
        <v>0.86</v>
      </c>
      <c r="U1499">
        <v>1050</v>
      </c>
      <c r="AD1499">
        <v>2.2999999999999998</v>
      </c>
      <c r="AE1499">
        <v>800</v>
      </c>
      <c r="AP1499">
        <v>56.7</v>
      </c>
      <c r="AW1499">
        <v>170.1</v>
      </c>
      <c r="BQ1499">
        <v>25.2</v>
      </c>
      <c r="BX1499">
        <v>2.39</v>
      </c>
      <c r="BZ1499">
        <v>255.8</v>
      </c>
      <c r="CA1499">
        <v>50.4</v>
      </c>
    </row>
    <row r="1500" spans="1:81">
      <c r="B1500" t="s">
        <v>1044</v>
      </c>
      <c r="I1500">
        <v>42.5</v>
      </c>
      <c r="J1500">
        <v>208</v>
      </c>
      <c r="K1500">
        <v>151</v>
      </c>
      <c r="L1500" s="145">
        <v>0.73</v>
      </c>
      <c r="U1500">
        <v>1030</v>
      </c>
      <c r="AD1500">
        <v>2.68</v>
      </c>
      <c r="AE1500">
        <v>770</v>
      </c>
      <c r="AP1500">
        <v>78</v>
      </c>
      <c r="AW1500">
        <v>208</v>
      </c>
      <c r="BQ1500">
        <v>26</v>
      </c>
      <c r="BS1500">
        <v>3.55</v>
      </c>
      <c r="BT1500" s="8">
        <v>0.5</v>
      </c>
      <c r="BU1500">
        <v>0.16</v>
      </c>
      <c r="BV1500">
        <v>1.64</v>
      </c>
      <c r="BX1500">
        <v>1.22</v>
      </c>
      <c r="CA1500">
        <v>72.099999999999994</v>
      </c>
    </row>
    <row r="1501" spans="1:81">
      <c r="B1501" t="s">
        <v>1045</v>
      </c>
      <c r="I1501">
        <v>42.5</v>
      </c>
      <c r="J1501">
        <v>168</v>
      </c>
      <c r="K1501">
        <v>166</v>
      </c>
      <c r="L1501" s="145">
        <v>0.99</v>
      </c>
      <c r="U1501">
        <v>1030</v>
      </c>
      <c r="AD1501">
        <v>2.68</v>
      </c>
      <c r="AE1501">
        <v>770</v>
      </c>
      <c r="AP1501">
        <v>63</v>
      </c>
      <c r="AW1501">
        <v>189</v>
      </c>
      <c r="BQ1501">
        <v>0</v>
      </c>
      <c r="BS1501">
        <v>5.44</v>
      </c>
      <c r="BT1501">
        <v>0.56999999999999995</v>
      </c>
      <c r="BU1501">
        <v>0.19</v>
      </c>
      <c r="BV1501">
        <v>2.04</v>
      </c>
      <c r="BX1501">
        <v>6.37</v>
      </c>
      <c r="CA1501">
        <v>53.8</v>
      </c>
    </row>
    <row r="1502" spans="1:81">
      <c r="B1502" t="s">
        <v>1046</v>
      </c>
      <c r="I1502">
        <v>42.5</v>
      </c>
      <c r="J1502">
        <v>277.5</v>
      </c>
      <c r="K1502">
        <v>174</v>
      </c>
      <c r="L1502" s="145">
        <v>0.63</v>
      </c>
      <c r="U1502">
        <v>1030</v>
      </c>
      <c r="AD1502">
        <v>2.68</v>
      </c>
      <c r="AE1502">
        <v>770</v>
      </c>
      <c r="AP1502">
        <v>92.5</v>
      </c>
      <c r="AW1502">
        <v>92.5</v>
      </c>
      <c r="BQ1502">
        <v>0</v>
      </c>
      <c r="BS1502">
        <v>7.26</v>
      </c>
      <c r="BT1502">
        <v>1.69</v>
      </c>
      <c r="BU1502">
        <v>0.06</v>
      </c>
      <c r="BV1502">
        <v>1.68</v>
      </c>
      <c r="BX1502">
        <v>15.33</v>
      </c>
      <c r="CA1502">
        <v>45.4</v>
      </c>
    </row>
    <row r="1503" spans="1:81">
      <c r="A1503" s="76"/>
      <c r="B1503" s="76"/>
    </row>
    <row r="1504" spans="1:81">
      <c r="A1504">
        <v>187</v>
      </c>
      <c r="I1504">
        <v>42.5</v>
      </c>
      <c r="J1504">
        <v>486</v>
      </c>
      <c r="K1504">
        <v>205</v>
      </c>
      <c r="L1504">
        <v>0.42</v>
      </c>
      <c r="N1504">
        <v>0.28000000000000003</v>
      </c>
      <c r="W1504">
        <v>1027</v>
      </c>
      <c r="AD1504">
        <v>2.96</v>
      </c>
      <c r="AE1504">
        <v>629</v>
      </c>
      <c r="AO1504">
        <v>54</v>
      </c>
      <c r="CA1504" s="8">
        <v>58.6</v>
      </c>
      <c r="CB1504" s="146" t="s">
        <v>1047</v>
      </c>
      <c r="CC1504" s="146" t="s">
        <v>1048</v>
      </c>
    </row>
    <row r="1505" spans="1:81">
      <c r="A1505" s="76"/>
      <c r="B1505" s="76"/>
      <c r="CB1505" s="76"/>
      <c r="CC1505" s="76"/>
    </row>
    <row r="1506" spans="1:81">
      <c r="A1506">
        <v>188</v>
      </c>
      <c r="B1506" t="s">
        <v>558</v>
      </c>
      <c r="C1506">
        <v>59.3</v>
      </c>
      <c r="D1506">
        <v>21.9</v>
      </c>
      <c r="E1506">
        <v>6.28</v>
      </c>
      <c r="F1506">
        <v>1.65</v>
      </c>
      <c r="G1506">
        <v>3.77</v>
      </c>
      <c r="I1506">
        <v>42.5</v>
      </c>
      <c r="J1506">
        <v>300</v>
      </c>
      <c r="K1506">
        <v>140</v>
      </c>
      <c r="L1506">
        <v>0.47</v>
      </c>
      <c r="N1506" s="26">
        <v>1</v>
      </c>
      <c r="W1506">
        <v>974</v>
      </c>
      <c r="AD1506">
        <v>2.12</v>
      </c>
      <c r="AE1506">
        <v>735</v>
      </c>
      <c r="AO1506">
        <v>134</v>
      </c>
      <c r="BK1506">
        <v>1.94</v>
      </c>
      <c r="BL1506" s="8">
        <v>92.1</v>
      </c>
      <c r="BN1506">
        <v>0.28000000000000003</v>
      </c>
      <c r="BO1506">
        <v>0.78</v>
      </c>
      <c r="BQ1506">
        <v>14</v>
      </c>
      <c r="BZ1506">
        <v>745</v>
      </c>
      <c r="CA1506">
        <v>72.2</v>
      </c>
      <c r="CB1506" s="146" t="s">
        <v>1049</v>
      </c>
      <c r="CC1506" s="146" t="s">
        <v>1050</v>
      </c>
    </row>
    <row r="1507" spans="1:81">
      <c r="A1507" s="76"/>
      <c r="B1507" s="76"/>
      <c r="CB1507" s="76"/>
      <c r="CC1507" s="76"/>
    </row>
    <row r="1508" spans="1:81">
      <c r="A1508">
        <v>189</v>
      </c>
      <c r="B1508" t="s">
        <v>1051</v>
      </c>
      <c r="C1508">
        <v>64.78</v>
      </c>
      <c r="D1508" s="8">
        <v>22.3</v>
      </c>
      <c r="E1508">
        <v>5.05</v>
      </c>
      <c r="F1508">
        <v>0.92</v>
      </c>
      <c r="G1508">
        <v>3.16</v>
      </c>
      <c r="I1508">
        <v>42.5</v>
      </c>
      <c r="J1508">
        <v>398</v>
      </c>
      <c r="K1508">
        <v>215</v>
      </c>
      <c r="L1508" s="145">
        <v>0.54</v>
      </c>
      <c r="N1508">
        <v>1.88</v>
      </c>
      <c r="T1508">
        <v>1157</v>
      </c>
      <c r="AD1508">
        <v>2.63</v>
      </c>
      <c r="AE1508">
        <v>680</v>
      </c>
      <c r="AJ1508">
        <v>2.77</v>
      </c>
      <c r="AK1508">
        <v>40.57</v>
      </c>
      <c r="AL1508">
        <v>25.64</v>
      </c>
      <c r="AM1508">
        <v>3.21</v>
      </c>
      <c r="AN1508">
        <v>19.52</v>
      </c>
      <c r="AO1508">
        <v>0</v>
      </c>
      <c r="AR1508">
        <v>38.46</v>
      </c>
      <c r="AS1508">
        <v>32.619999999999997</v>
      </c>
      <c r="AT1508">
        <v>13.43</v>
      </c>
      <c r="AU1508">
        <v>8.73</v>
      </c>
      <c r="AV1508">
        <v>2.75</v>
      </c>
      <c r="AW1508">
        <v>0</v>
      </c>
      <c r="BK1508">
        <v>0.25</v>
      </c>
      <c r="BL1508">
        <v>95.54</v>
      </c>
      <c r="BM1508">
        <v>0.82</v>
      </c>
      <c r="BN1508">
        <v>0.68</v>
      </c>
      <c r="BO1508">
        <v>0.63</v>
      </c>
      <c r="BQ1508">
        <v>0</v>
      </c>
      <c r="BZ1508">
        <v>2935.2</v>
      </c>
      <c r="CA1508">
        <v>41</v>
      </c>
      <c r="CB1508" s="146" t="s">
        <v>1052</v>
      </c>
      <c r="CC1508" s="146" t="s">
        <v>1053</v>
      </c>
    </row>
    <row r="1509" spans="1:81">
      <c r="B1509" t="s">
        <v>902</v>
      </c>
      <c r="C1509">
        <v>64.78</v>
      </c>
      <c r="D1509" s="8">
        <v>22.3</v>
      </c>
      <c r="E1509">
        <v>5.05</v>
      </c>
      <c r="F1509">
        <v>0.92</v>
      </c>
      <c r="G1509">
        <v>3.16</v>
      </c>
      <c r="I1509">
        <v>42.5</v>
      </c>
      <c r="J1509">
        <v>279</v>
      </c>
      <c r="K1509">
        <v>215</v>
      </c>
      <c r="L1509" s="145">
        <v>0.77</v>
      </c>
      <c r="T1509">
        <v>1157</v>
      </c>
      <c r="AD1509">
        <v>2.63</v>
      </c>
      <c r="AE1509">
        <v>680</v>
      </c>
      <c r="AJ1509">
        <v>2.77</v>
      </c>
      <c r="AK1509">
        <v>40.57</v>
      </c>
      <c r="AL1509">
        <v>25.64</v>
      </c>
      <c r="AM1509">
        <v>3.21</v>
      </c>
      <c r="AN1509">
        <v>19.52</v>
      </c>
      <c r="AO1509">
        <v>119</v>
      </c>
      <c r="AR1509">
        <v>38.46</v>
      </c>
      <c r="AS1509">
        <v>32.619999999999997</v>
      </c>
      <c r="AT1509">
        <v>13.43</v>
      </c>
      <c r="AU1509">
        <v>8.73</v>
      </c>
      <c r="AV1509">
        <v>2.75</v>
      </c>
      <c r="AW1509">
        <v>0</v>
      </c>
      <c r="BK1509">
        <v>0.25</v>
      </c>
      <c r="BL1509">
        <v>95.54</v>
      </c>
      <c r="BM1509">
        <v>0.82</v>
      </c>
      <c r="BN1509">
        <v>0.68</v>
      </c>
      <c r="BO1509">
        <v>0.63</v>
      </c>
      <c r="BQ1509">
        <v>0</v>
      </c>
      <c r="BZ1509">
        <v>1697.93</v>
      </c>
      <c r="CA1509">
        <v>33.58</v>
      </c>
    </row>
    <row r="1510" spans="1:81">
      <c r="B1510" t="s">
        <v>1054</v>
      </c>
      <c r="C1510">
        <v>64.78</v>
      </c>
      <c r="D1510" s="8">
        <v>22.3</v>
      </c>
      <c r="E1510">
        <v>5.05</v>
      </c>
      <c r="F1510">
        <v>0.92</v>
      </c>
      <c r="G1510">
        <v>3.16</v>
      </c>
      <c r="I1510">
        <v>42.5</v>
      </c>
      <c r="J1510">
        <v>238</v>
      </c>
      <c r="K1510">
        <v>215</v>
      </c>
      <c r="L1510" s="145">
        <v>0.9</v>
      </c>
      <c r="T1510">
        <v>1157</v>
      </c>
      <c r="AD1510">
        <v>2.63</v>
      </c>
      <c r="AE1510">
        <v>680</v>
      </c>
      <c r="AJ1510">
        <v>2.77</v>
      </c>
      <c r="AK1510">
        <v>40.57</v>
      </c>
      <c r="AL1510">
        <v>25.64</v>
      </c>
      <c r="AM1510">
        <v>3.21</v>
      </c>
      <c r="AN1510">
        <v>19.52</v>
      </c>
      <c r="AO1510">
        <v>80</v>
      </c>
      <c r="AR1510">
        <v>38.46</v>
      </c>
      <c r="AS1510">
        <v>32.619999999999997</v>
      </c>
      <c r="AT1510">
        <v>13.43</v>
      </c>
      <c r="AU1510">
        <v>8.73</v>
      </c>
      <c r="AV1510">
        <v>2.75</v>
      </c>
      <c r="AW1510">
        <v>80</v>
      </c>
      <c r="BK1510">
        <v>0.25</v>
      </c>
      <c r="BL1510">
        <v>95.54</v>
      </c>
      <c r="BM1510">
        <v>0.82</v>
      </c>
      <c r="BN1510">
        <v>0.68</v>
      </c>
      <c r="BO1510">
        <v>0.63</v>
      </c>
      <c r="BQ1510">
        <v>0</v>
      </c>
      <c r="BZ1510">
        <v>1500</v>
      </c>
      <c r="CA1510">
        <v>41.04</v>
      </c>
    </row>
    <row r="1511" spans="1:81">
      <c r="B1511" t="s">
        <v>903</v>
      </c>
      <c r="C1511">
        <v>64.78</v>
      </c>
      <c r="D1511" s="8">
        <v>22.3</v>
      </c>
      <c r="E1511">
        <v>5.05</v>
      </c>
      <c r="F1511">
        <v>0.92</v>
      </c>
      <c r="G1511">
        <v>3.16</v>
      </c>
      <c r="I1511">
        <v>42.5</v>
      </c>
      <c r="J1511">
        <v>218</v>
      </c>
      <c r="K1511">
        <v>215</v>
      </c>
      <c r="L1511" s="145">
        <v>0.99</v>
      </c>
      <c r="T1511">
        <v>1157</v>
      </c>
      <c r="AD1511">
        <v>2.63</v>
      </c>
      <c r="AE1511">
        <v>680</v>
      </c>
      <c r="AJ1511">
        <v>2.77</v>
      </c>
      <c r="AK1511">
        <v>40.57</v>
      </c>
      <c r="AL1511">
        <v>25.64</v>
      </c>
      <c r="AM1511">
        <v>3.21</v>
      </c>
      <c r="AN1511">
        <v>19.52</v>
      </c>
      <c r="AO1511">
        <v>80</v>
      </c>
      <c r="AR1511">
        <v>38.46</v>
      </c>
      <c r="AS1511">
        <v>32.619999999999997</v>
      </c>
      <c r="AT1511">
        <v>13.43</v>
      </c>
      <c r="AU1511">
        <v>8.73</v>
      </c>
      <c r="AV1511">
        <v>2.75</v>
      </c>
      <c r="AW1511">
        <v>80</v>
      </c>
      <c r="BK1511">
        <v>0.25</v>
      </c>
      <c r="BL1511">
        <v>95.54</v>
      </c>
      <c r="BM1511">
        <v>0.82</v>
      </c>
      <c r="BN1511">
        <v>0.68</v>
      </c>
      <c r="BO1511">
        <v>0.63</v>
      </c>
      <c r="BQ1511">
        <v>20</v>
      </c>
      <c r="BZ1511">
        <v>599.61</v>
      </c>
      <c r="CA1511">
        <v>40.86</v>
      </c>
    </row>
    <row r="1512" spans="1:81">
      <c r="A1512" s="76"/>
      <c r="B1512" s="76"/>
      <c r="CB1512" s="76"/>
      <c r="CC1512" s="76"/>
    </row>
    <row r="1513" spans="1:81">
      <c r="A1513">
        <v>190</v>
      </c>
      <c r="B1513" t="s">
        <v>926</v>
      </c>
      <c r="C1513">
        <v>59.7</v>
      </c>
      <c r="D1513">
        <v>24.6</v>
      </c>
      <c r="E1513">
        <v>7.3</v>
      </c>
      <c r="F1513">
        <v>3.8</v>
      </c>
      <c r="G1513">
        <v>4</v>
      </c>
      <c r="I1513">
        <v>42.5</v>
      </c>
      <c r="J1513">
        <v>190</v>
      </c>
      <c r="K1513">
        <v>209</v>
      </c>
      <c r="L1513">
        <v>1.1000000000000001</v>
      </c>
      <c r="M1513" s="29">
        <v>0.3</v>
      </c>
      <c r="N1513">
        <v>0.5</v>
      </c>
      <c r="Y1513">
        <v>1080</v>
      </c>
      <c r="AD1513">
        <v>2.62</v>
      </c>
      <c r="AE1513">
        <v>660</v>
      </c>
      <c r="AJ1513">
        <v>3.7</v>
      </c>
      <c r="AK1513">
        <v>52.3</v>
      </c>
      <c r="AL1513">
        <v>26.3</v>
      </c>
      <c r="AM1513">
        <v>1.2</v>
      </c>
      <c r="AN1513">
        <v>9.6999999999999993</v>
      </c>
      <c r="AP1513">
        <v>190</v>
      </c>
      <c r="AR1513">
        <v>26.8</v>
      </c>
      <c r="AS1513">
        <v>34.200000000000003</v>
      </c>
      <c r="AT1513">
        <v>14.1</v>
      </c>
      <c r="AU1513">
        <v>8.15</v>
      </c>
      <c r="AV1513">
        <v>15.2</v>
      </c>
      <c r="AW1513">
        <v>0</v>
      </c>
      <c r="BX1513">
        <v>1.171</v>
      </c>
      <c r="BZ1513">
        <v>1856</v>
      </c>
      <c r="CA1513" s="13">
        <v>31</v>
      </c>
      <c r="CB1513" s="146" t="s">
        <v>1055</v>
      </c>
      <c r="CC1513" s="146" t="s">
        <v>1056</v>
      </c>
    </row>
    <row r="1514" spans="1:81">
      <c r="B1514" t="s">
        <v>1057</v>
      </c>
      <c r="C1514">
        <v>59.7</v>
      </c>
      <c r="D1514">
        <v>24.6</v>
      </c>
      <c r="E1514">
        <v>7.3</v>
      </c>
      <c r="F1514">
        <v>3.8</v>
      </c>
      <c r="G1514">
        <v>4</v>
      </c>
      <c r="I1514">
        <v>42.5</v>
      </c>
      <c r="J1514">
        <v>190</v>
      </c>
      <c r="K1514">
        <v>209</v>
      </c>
      <c r="L1514">
        <v>1.1000000000000001</v>
      </c>
      <c r="M1514" s="29">
        <v>0.3</v>
      </c>
      <c r="N1514">
        <v>0.5</v>
      </c>
      <c r="Y1514">
        <v>1080</v>
      </c>
      <c r="AD1514">
        <v>2.62</v>
      </c>
      <c r="AE1514">
        <v>660</v>
      </c>
      <c r="AJ1514">
        <v>3.7</v>
      </c>
      <c r="AK1514">
        <v>52.3</v>
      </c>
      <c r="AL1514">
        <v>26.3</v>
      </c>
      <c r="AM1514">
        <v>1.2</v>
      </c>
      <c r="AN1514">
        <v>9.6999999999999993</v>
      </c>
      <c r="AP1514">
        <v>152</v>
      </c>
      <c r="AR1514">
        <v>26.8</v>
      </c>
      <c r="AS1514">
        <v>34.200000000000003</v>
      </c>
      <c r="AT1514">
        <v>14.1</v>
      </c>
      <c r="AU1514">
        <v>8.15</v>
      </c>
      <c r="AV1514">
        <v>15.2</v>
      </c>
      <c r="AW1514">
        <v>38</v>
      </c>
      <c r="BX1514">
        <v>0.7</v>
      </c>
      <c r="BZ1514">
        <v>899</v>
      </c>
      <c r="CA1514" s="5">
        <v>32.5</v>
      </c>
    </row>
    <row r="1515" spans="1:81">
      <c r="B1515" t="s">
        <v>1058</v>
      </c>
      <c r="C1515">
        <v>59.7</v>
      </c>
      <c r="D1515">
        <v>24.6</v>
      </c>
      <c r="E1515">
        <v>7.3</v>
      </c>
      <c r="F1515">
        <v>3.8</v>
      </c>
      <c r="G1515">
        <v>4</v>
      </c>
      <c r="I1515">
        <v>42.5</v>
      </c>
      <c r="J1515">
        <v>190</v>
      </c>
      <c r="K1515">
        <v>209</v>
      </c>
      <c r="L1515">
        <v>1.1000000000000001</v>
      </c>
      <c r="M1515" s="29">
        <v>0.3</v>
      </c>
      <c r="N1515">
        <v>0.5</v>
      </c>
      <c r="Y1515">
        <v>1080</v>
      </c>
      <c r="AD1515">
        <v>2.62</v>
      </c>
      <c r="AE1515">
        <v>660</v>
      </c>
      <c r="AJ1515">
        <v>3.7</v>
      </c>
      <c r="AK1515">
        <v>52.3</v>
      </c>
      <c r="AL1515">
        <v>26.3</v>
      </c>
      <c r="AM1515">
        <v>1.2</v>
      </c>
      <c r="AN1515">
        <v>9.6999999999999993</v>
      </c>
      <c r="AP1515">
        <v>114</v>
      </c>
      <c r="AR1515">
        <v>26.8</v>
      </c>
      <c r="AS1515">
        <v>34.200000000000003</v>
      </c>
      <c r="AT1515">
        <v>14.1</v>
      </c>
      <c r="AU1515">
        <v>8.15</v>
      </c>
      <c r="AV1515">
        <v>15.2</v>
      </c>
      <c r="AW1515">
        <v>76</v>
      </c>
      <c r="BX1515">
        <v>0.58299999999999996</v>
      </c>
      <c r="BZ1515">
        <v>661</v>
      </c>
      <c r="CA1515" s="13">
        <v>34</v>
      </c>
    </row>
    <row r="1516" spans="1:81">
      <c r="B1516" t="s">
        <v>1059</v>
      </c>
      <c r="C1516">
        <v>59.7</v>
      </c>
      <c r="D1516">
        <v>24.6</v>
      </c>
      <c r="E1516">
        <v>7.3</v>
      </c>
      <c r="F1516">
        <v>3.8</v>
      </c>
      <c r="G1516">
        <v>4</v>
      </c>
      <c r="I1516">
        <v>42.5</v>
      </c>
      <c r="J1516">
        <v>190</v>
      </c>
      <c r="K1516">
        <v>209</v>
      </c>
      <c r="L1516">
        <v>1.1000000000000001</v>
      </c>
      <c r="M1516" s="29">
        <v>0.3</v>
      </c>
      <c r="N1516">
        <v>0.5</v>
      </c>
      <c r="Y1516">
        <v>1080</v>
      </c>
      <c r="AD1516">
        <v>2.62</v>
      </c>
      <c r="AE1516">
        <v>660</v>
      </c>
      <c r="AJ1516">
        <v>3.7</v>
      </c>
      <c r="AK1516">
        <v>52.3</v>
      </c>
      <c r="AL1516">
        <v>26.3</v>
      </c>
      <c r="AM1516">
        <v>1.2</v>
      </c>
      <c r="AN1516">
        <v>9.6999999999999993</v>
      </c>
      <c r="AP1516">
        <v>76</v>
      </c>
      <c r="AR1516">
        <v>26.8</v>
      </c>
      <c r="AS1516">
        <v>34.200000000000003</v>
      </c>
      <c r="AT1516">
        <v>14.1</v>
      </c>
      <c r="AU1516">
        <v>8.15</v>
      </c>
      <c r="AV1516">
        <v>15.2</v>
      </c>
      <c r="AW1516">
        <v>114</v>
      </c>
      <c r="BX1516">
        <v>0.58199999999999996</v>
      </c>
      <c r="BZ1516">
        <v>660</v>
      </c>
      <c r="CA1516" s="5">
        <v>34.5</v>
      </c>
    </row>
    <row r="1517" spans="1:81">
      <c r="B1517" t="s">
        <v>749</v>
      </c>
      <c r="C1517">
        <v>59.7</v>
      </c>
      <c r="D1517">
        <v>24.6</v>
      </c>
      <c r="E1517">
        <v>7.3</v>
      </c>
      <c r="F1517">
        <v>3.8</v>
      </c>
      <c r="G1517">
        <v>4</v>
      </c>
      <c r="I1517">
        <v>42.5</v>
      </c>
      <c r="J1517">
        <v>190</v>
      </c>
      <c r="K1517">
        <v>209</v>
      </c>
      <c r="L1517">
        <v>1.1000000000000001</v>
      </c>
      <c r="M1517" s="29">
        <v>0.3</v>
      </c>
      <c r="N1517">
        <v>0.5</v>
      </c>
      <c r="Y1517">
        <v>1080</v>
      </c>
      <c r="AD1517">
        <v>2.62</v>
      </c>
      <c r="AE1517">
        <v>660</v>
      </c>
      <c r="AJ1517">
        <v>3.7</v>
      </c>
      <c r="AK1517">
        <v>52.3</v>
      </c>
      <c r="AL1517">
        <v>26.3</v>
      </c>
      <c r="AM1517">
        <v>1.2</v>
      </c>
      <c r="AN1517">
        <v>9.6999999999999993</v>
      </c>
      <c r="AP1517">
        <v>38</v>
      </c>
      <c r="AR1517">
        <v>26.8</v>
      </c>
      <c r="AS1517">
        <v>34.200000000000003</v>
      </c>
      <c r="AT1517">
        <v>14.1</v>
      </c>
      <c r="AU1517">
        <v>8.15</v>
      </c>
      <c r="AV1517">
        <v>15.2</v>
      </c>
      <c r="AW1517">
        <v>152</v>
      </c>
      <c r="BX1517">
        <v>0.55300000000000005</v>
      </c>
      <c r="BZ1517">
        <v>601</v>
      </c>
      <c r="CA1517" s="13">
        <v>36</v>
      </c>
    </row>
    <row r="1518" spans="1:81">
      <c r="B1518" t="s">
        <v>1060</v>
      </c>
      <c r="C1518">
        <v>59.7</v>
      </c>
      <c r="D1518">
        <v>24.6</v>
      </c>
      <c r="E1518">
        <v>7.3</v>
      </c>
      <c r="F1518">
        <v>3.8</v>
      </c>
      <c r="G1518">
        <v>4</v>
      </c>
      <c r="I1518">
        <v>42.5</v>
      </c>
      <c r="J1518">
        <v>190</v>
      </c>
      <c r="K1518">
        <v>209</v>
      </c>
      <c r="L1518">
        <v>1.1000000000000001</v>
      </c>
      <c r="M1518" s="29">
        <v>0.3</v>
      </c>
      <c r="N1518">
        <v>0.5</v>
      </c>
      <c r="Y1518">
        <v>1080</v>
      </c>
      <c r="AD1518">
        <v>2.62</v>
      </c>
      <c r="AE1518">
        <v>660</v>
      </c>
      <c r="AJ1518">
        <v>3.7</v>
      </c>
      <c r="AK1518">
        <v>52.3</v>
      </c>
      <c r="AL1518">
        <v>26.3</v>
      </c>
      <c r="AM1518">
        <v>1.2</v>
      </c>
      <c r="AN1518">
        <v>9.6999999999999993</v>
      </c>
      <c r="AP1518">
        <v>0</v>
      </c>
      <c r="AR1518">
        <v>26.8</v>
      </c>
      <c r="AS1518">
        <v>34.200000000000003</v>
      </c>
      <c r="AT1518">
        <v>14.1</v>
      </c>
      <c r="AU1518">
        <v>8.15</v>
      </c>
      <c r="AV1518">
        <v>15.2</v>
      </c>
      <c r="AW1518">
        <v>190</v>
      </c>
      <c r="BX1518">
        <v>0.55200000000000005</v>
      </c>
      <c r="BZ1518">
        <v>599</v>
      </c>
      <c r="CA1518" s="5">
        <v>36.299999999999997</v>
      </c>
    </row>
    <row r="1519" spans="1:81">
      <c r="A1519" s="76"/>
      <c r="B1519" s="76"/>
      <c r="CB1519" s="76"/>
      <c r="CC1519" s="76"/>
    </row>
    <row r="1520" spans="1:81">
      <c r="A1520">
        <v>191</v>
      </c>
      <c r="B1520" t="s">
        <v>1051</v>
      </c>
      <c r="I1520">
        <v>42.5</v>
      </c>
      <c r="J1520">
        <v>490</v>
      </c>
      <c r="K1520">
        <v>156.80000000000001</v>
      </c>
      <c r="L1520">
        <v>0.32</v>
      </c>
      <c r="M1520" s="29">
        <v>0.15</v>
      </c>
      <c r="N1520">
        <v>0.3</v>
      </c>
      <c r="Y1520">
        <v>1016.8</v>
      </c>
      <c r="AD1520">
        <v>2.46</v>
      </c>
      <c r="AE1520">
        <v>736.3</v>
      </c>
      <c r="AO1520">
        <v>0</v>
      </c>
      <c r="BK1520">
        <v>0.18</v>
      </c>
      <c r="BL1520">
        <v>99</v>
      </c>
      <c r="BM1520">
        <v>0.27</v>
      </c>
      <c r="BO1520">
        <v>0.45</v>
      </c>
      <c r="BQ1520">
        <v>0</v>
      </c>
      <c r="BZ1520">
        <v>1614.8</v>
      </c>
      <c r="CA1520">
        <v>70.31</v>
      </c>
      <c r="CB1520" s="146" t="s">
        <v>1061</v>
      </c>
      <c r="CC1520" s="146" t="s">
        <v>1062</v>
      </c>
    </row>
    <row r="1521" spans="1:81">
      <c r="B1521" t="s">
        <v>1063</v>
      </c>
      <c r="I1521">
        <v>42.5</v>
      </c>
      <c r="J1521">
        <v>416.5</v>
      </c>
      <c r="K1521">
        <v>156.80000000000001</v>
      </c>
      <c r="L1521">
        <v>0.38</v>
      </c>
      <c r="M1521" s="29">
        <v>0.15</v>
      </c>
      <c r="N1521">
        <v>0.3</v>
      </c>
      <c r="Y1521">
        <v>1016.8</v>
      </c>
      <c r="AD1521">
        <v>2.46</v>
      </c>
      <c r="AE1521">
        <v>736.3</v>
      </c>
      <c r="AO1521">
        <v>73.5</v>
      </c>
      <c r="BK1521">
        <v>0.18</v>
      </c>
      <c r="BL1521">
        <v>99</v>
      </c>
      <c r="BM1521">
        <v>0.27</v>
      </c>
      <c r="BO1521">
        <v>0.45</v>
      </c>
      <c r="BQ1521">
        <v>0</v>
      </c>
      <c r="BZ1521">
        <v>1555.5</v>
      </c>
      <c r="CA1521">
        <v>65.23</v>
      </c>
    </row>
    <row r="1522" spans="1:81">
      <c r="B1522" t="s">
        <v>1064</v>
      </c>
      <c r="I1522">
        <v>42.5</v>
      </c>
      <c r="J1522">
        <v>392</v>
      </c>
      <c r="K1522">
        <v>156.80000000000001</v>
      </c>
      <c r="L1522">
        <v>0.4</v>
      </c>
      <c r="M1522" s="29">
        <v>0.15</v>
      </c>
      <c r="N1522">
        <v>0.3</v>
      </c>
      <c r="Y1522">
        <v>1016.8</v>
      </c>
      <c r="AD1522">
        <v>2.46</v>
      </c>
      <c r="AE1522">
        <v>736.3</v>
      </c>
      <c r="AO1522">
        <v>73.5</v>
      </c>
      <c r="BK1522">
        <v>0.18</v>
      </c>
      <c r="BL1522">
        <v>99</v>
      </c>
      <c r="BM1522">
        <v>0.27</v>
      </c>
      <c r="BO1522">
        <v>0.45</v>
      </c>
      <c r="BQ1522">
        <v>24.5</v>
      </c>
      <c r="BZ1522">
        <v>848.6</v>
      </c>
      <c r="CA1522">
        <v>73.39</v>
      </c>
    </row>
    <row r="1523" spans="1:81">
      <c r="A1523" s="76"/>
      <c r="B1523" s="76"/>
      <c r="CB1523" s="76"/>
      <c r="CC1523" s="76"/>
    </row>
    <row r="1524" spans="1:81">
      <c r="A1524">
        <v>193</v>
      </c>
      <c r="B1524" t="s">
        <v>1065</v>
      </c>
      <c r="I1524">
        <v>42.5</v>
      </c>
      <c r="J1524">
        <v>405</v>
      </c>
      <c r="K1524">
        <v>180</v>
      </c>
      <c r="L1524">
        <v>0.44</v>
      </c>
      <c r="M1524" s="29">
        <v>0.2</v>
      </c>
      <c r="N1524">
        <v>2</v>
      </c>
      <c r="V1524">
        <v>1085</v>
      </c>
      <c r="AD1524">
        <v>2.7</v>
      </c>
      <c r="AE1524">
        <v>665</v>
      </c>
      <c r="AP1524">
        <v>45</v>
      </c>
      <c r="AW1524">
        <v>0</v>
      </c>
      <c r="CA1524">
        <v>48.3</v>
      </c>
      <c r="CB1524" s="146" t="s">
        <v>1066</v>
      </c>
      <c r="CC1524" s="146" t="s">
        <v>1067</v>
      </c>
    </row>
    <row r="1525" spans="1:81">
      <c r="B1525" t="s">
        <v>410</v>
      </c>
      <c r="I1525">
        <v>42.5</v>
      </c>
      <c r="J1525">
        <v>360</v>
      </c>
      <c r="K1525">
        <v>180</v>
      </c>
      <c r="L1525">
        <v>0.5</v>
      </c>
      <c r="M1525" s="29">
        <v>0.2</v>
      </c>
      <c r="N1525">
        <v>2</v>
      </c>
      <c r="V1525">
        <v>1085</v>
      </c>
      <c r="AD1525">
        <v>2.7</v>
      </c>
      <c r="AE1525">
        <v>665</v>
      </c>
      <c r="AP1525">
        <v>45</v>
      </c>
      <c r="AW1525">
        <v>45</v>
      </c>
      <c r="CA1525">
        <v>49.9</v>
      </c>
    </row>
    <row r="1526" spans="1:81">
      <c r="B1526" t="s">
        <v>413</v>
      </c>
      <c r="I1526">
        <v>42.5</v>
      </c>
      <c r="J1526">
        <v>305</v>
      </c>
      <c r="K1526">
        <v>180</v>
      </c>
      <c r="L1526">
        <v>0.59</v>
      </c>
      <c r="M1526" s="29">
        <v>0.2</v>
      </c>
      <c r="N1526">
        <v>2</v>
      </c>
      <c r="V1526">
        <v>1085</v>
      </c>
      <c r="AD1526">
        <v>2.7</v>
      </c>
      <c r="AE1526">
        <v>665</v>
      </c>
      <c r="AP1526">
        <v>45</v>
      </c>
      <c r="AW1526">
        <v>90</v>
      </c>
      <c r="CA1526">
        <v>51.7</v>
      </c>
    </row>
    <row r="1527" spans="1:81">
      <c r="B1527" t="s">
        <v>414</v>
      </c>
      <c r="I1527">
        <v>42.5</v>
      </c>
      <c r="J1527">
        <v>270</v>
      </c>
      <c r="K1527">
        <v>180</v>
      </c>
      <c r="L1527">
        <v>0.67</v>
      </c>
      <c r="V1527">
        <v>1085</v>
      </c>
      <c r="AD1527">
        <v>2.7</v>
      </c>
      <c r="AE1527">
        <v>665</v>
      </c>
      <c r="AP1527">
        <v>45</v>
      </c>
      <c r="AW1527">
        <v>135</v>
      </c>
      <c r="CA1527">
        <v>50.6</v>
      </c>
    </row>
    <row r="1528" spans="1:81">
      <c r="B1528" t="s">
        <v>415</v>
      </c>
      <c r="I1528">
        <v>42.5</v>
      </c>
      <c r="J1528">
        <v>225</v>
      </c>
      <c r="K1528">
        <v>180</v>
      </c>
      <c r="L1528">
        <v>0.8</v>
      </c>
      <c r="V1528">
        <v>1085</v>
      </c>
      <c r="AD1528">
        <v>2.7</v>
      </c>
      <c r="AE1528">
        <v>665</v>
      </c>
      <c r="AP1528">
        <v>45</v>
      </c>
      <c r="AW1528">
        <v>180</v>
      </c>
      <c r="CA1528">
        <v>49.3</v>
      </c>
    </row>
    <row r="1529" spans="1:81">
      <c r="B1529" t="s">
        <v>416</v>
      </c>
      <c r="I1529">
        <v>42.5</v>
      </c>
      <c r="J1529">
        <v>180</v>
      </c>
      <c r="K1529">
        <v>180</v>
      </c>
      <c r="L1529">
        <v>1</v>
      </c>
      <c r="V1529">
        <v>1085</v>
      </c>
      <c r="AD1529">
        <v>2.7</v>
      </c>
      <c r="AE1529">
        <v>665</v>
      </c>
      <c r="AP1529">
        <v>45</v>
      </c>
      <c r="AW1529">
        <v>225</v>
      </c>
      <c r="CA1529">
        <v>47.1</v>
      </c>
    </row>
    <row r="1530" spans="1:81">
      <c r="B1530" t="s">
        <v>1068</v>
      </c>
      <c r="I1530">
        <v>42.5</v>
      </c>
      <c r="J1530">
        <v>315</v>
      </c>
      <c r="K1530">
        <v>180</v>
      </c>
      <c r="L1530">
        <v>0.56999999999999995</v>
      </c>
      <c r="V1530">
        <v>1085</v>
      </c>
      <c r="AD1530">
        <v>2.7</v>
      </c>
      <c r="AE1530">
        <v>665</v>
      </c>
      <c r="AP1530">
        <v>45</v>
      </c>
      <c r="AW1530">
        <v>90</v>
      </c>
      <c r="CA1530">
        <v>42.8</v>
      </c>
    </row>
    <row r="1531" spans="1:81">
      <c r="B1531" t="s">
        <v>1069</v>
      </c>
      <c r="I1531">
        <v>42.5</v>
      </c>
      <c r="J1531">
        <v>315</v>
      </c>
      <c r="K1531">
        <v>180</v>
      </c>
      <c r="L1531">
        <v>0.56999999999999995</v>
      </c>
      <c r="V1531">
        <v>1085</v>
      </c>
      <c r="AD1531">
        <v>2.7</v>
      </c>
      <c r="AE1531">
        <v>665</v>
      </c>
      <c r="AP1531">
        <v>36</v>
      </c>
      <c r="AW1531">
        <v>90</v>
      </c>
      <c r="BQ1531">
        <v>9</v>
      </c>
      <c r="CA1531">
        <v>44.1</v>
      </c>
    </row>
    <row r="1532" spans="1:81">
      <c r="B1532" t="s">
        <v>1070</v>
      </c>
      <c r="I1532">
        <v>42.5</v>
      </c>
      <c r="J1532">
        <v>315</v>
      </c>
      <c r="K1532">
        <v>180</v>
      </c>
      <c r="L1532">
        <v>0.56999999999999995</v>
      </c>
      <c r="V1532">
        <v>1085</v>
      </c>
      <c r="AD1532">
        <v>2.7</v>
      </c>
      <c r="AE1532">
        <v>665</v>
      </c>
      <c r="AP1532">
        <v>27</v>
      </c>
      <c r="AW1532">
        <v>90</v>
      </c>
      <c r="BQ1532">
        <v>18</v>
      </c>
      <c r="CA1532">
        <v>45.3</v>
      </c>
    </row>
    <row r="1533" spans="1:81">
      <c r="B1533" t="s">
        <v>1071</v>
      </c>
      <c r="I1533">
        <v>42.5</v>
      </c>
      <c r="J1533">
        <v>315</v>
      </c>
      <c r="K1533">
        <v>180</v>
      </c>
      <c r="L1533">
        <v>0.56999999999999995</v>
      </c>
      <c r="V1533">
        <v>1085</v>
      </c>
      <c r="AD1533">
        <v>2.7</v>
      </c>
      <c r="AE1533">
        <v>665</v>
      </c>
      <c r="AP1533">
        <v>18</v>
      </c>
      <c r="AW1533">
        <v>90</v>
      </c>
      <c r="BQ1533">
        <v>27</v>
      </c>
      <c r="CA1533">
        <v>45.8</v>
      </c>
    </row>
    <row r="1534" spans="1:81">
      <c r="B1534" t="s">
        <v>1072</v>
      </c>
      <c r="I1534">
        <v>42.5</v>
      </c>
      <c r="J1534">
        <v>315</v>
      </c>
      <c r="K1534">
        <v>180</v>
      </c>
      <c r="L1534">
        <v>0.56999999999999995</v>
      </c>
      <c r="V1534">
        <v>1085</v>
      </c>
      <c r="AD1534">
        <v>2.7</v>
      </c>
      <c r="AE1534">
        <v>665</v>
      </c>
      <c r="AP1534">
        <v>9</v>
      </c>
      <c r="AW1534">
        <v>90</v>
      </c>
      <c r="BQ1534">
        <v>36</v>
      </c>
      <c r="CA1534">
        <v>49.8</v>
      </c>
    </row>
    <row r="1535" spans="1:81">
      <c r="B1535" t="s">
        <v>1073</v>
      </c>
      <c r="I1535">
        <v>42.5</v>
      </c>
      <c r="J1535">
        <v>315</v>
      </c>
      <c r="K1535">
        <v>180</v>
      </c>
      <c r="L1535">
        <v>0.56999999999999995</v>
      </c>
      <c r="V1535">
        <v>1085</v>
      </c>
      <c r="AD1535">
        <v>2.7</v>
      </c>
      <c r="AE1535">
        <v>665</v>
      </c>
      <c r="AP1535">
        <v>0</v>
      </c>
      <c r="AW1535">
        <v>90</v>
      </c>
      <c r="BQ1535">
        <v>45</v>
      </c>
      <c r="CA1535">
        <v>51.8</v>
      </c>
    </row>
    <row r="1536" spans="1:81">
      <c r="B1536" t="s">
        <v>1074</v>
      </c>
      <c r="I1536">
        <v>42.5</v>
      </c>
      <c r="J1536">
        <v>450</v>
      </c>
      <c r="K1536">
        <v>180</v>
      </c>
      <c r="L1536">
        <v>0.4</v>
      </c>
      <c r="M1536" s="29">
        <v>0.2</v>
      </c>
      <c r="N1536">
        <v>2</v>
      </c>
      <c r="V1536">
        <v>1085</v>
      </c>
      <c r="AD1536">
        <v>2.7</v>
      </c>
      <c r="AE1536">
        <v>665</v>
      </c>
      <c r="AW1536">
        <v>0</v>
      </c>
      <c r="BZ1536">
        <v>3012</v>
      </c>
    </row>
    <row r="1537" spans="1:81">
      <c r="B1537" t="s">
        <v>1075</v>
      </c>
      <c r="I1537">
        <v>42.5</v>
      </c>
      <c r="J1537">
        <v>405</v>
      </c>
      <c r="K1537">
        <v>180</v>
      </c>
      <c r="L1537">
        <v>0.44</v>
      </c>
      <c r="M1537" s="29">
        <v>0.2</v>
      </c>
      <c r="N1537">
        <v>2</v>
      </c>
      <c r="V1537">
        <v>1085</v>
      </c>
      <c r="AD1537">
        <v>2.7</v>
      </c>
      <c r="AE1537">
        <v>665</v>
      </c>
      <c r="AW1537">
        <v>45</v>
      </c>
      <c r="BZ1537">
        <v>2963</v>
      </c>
    </row>
    <row r="1538" spans="1:81">
      <c r="B1538" t="s">
        <v>1076</v>
      </c>
      <c r="I1538">
        <v>42.5</v>
      </c>
      <c r="J1538">
        <v>360</v>
      </c>
      <c r="K1538">
        <v>180</v>
      </c>
      <c r="L1538">
        <v>0.5</v>
      </c>
      <c r="M1538" s="29">
        <v>0.2</v>
      </c>
      <c r="N1538">
        <v>2</v>
      </c>
      <c r="V1538">
        <v>1085</v>
      </c>
      <c r="AD1538">
        <v>2.7</v>
      </c>
      <c r="AE1538">
        <v>665</v>
      </c>
      <c r="AW1538">
        <v>90</v>
      </c>
      <c r="BZ1538">
        <v>2876</v>
      </c>
    </row>
    <row r="1539" spans="1:81">
      <c r="B1539" t="s">
        <v>1077</v>
      </c>
      <c r="I1539">
        <v>42.5</v>
      </c>
      <c r="J1539">
        <v>315</v>
      </c>
      <c r="K1539">
        <v>180</v>
      </c>
      <c r="L1539">
        <v>0.56999999999999995</v>
      </c>
      <c r="M1539" s="29">
        <v>0.2</v>
      </c>
      <c r="N1539">
        <v>2</v>
      </c>
      <c r="V1539">
        <v>1085</v>
      </c>
      <c r="AD1539">
        <v>2.7</v>
      </c>
      <c r="AE1539">
        <v>665</v>
      </c>
      <c r="AW1539">
        <v>135</v>
      </c>
      <c r="BZ1539">
        <v>2894</v>
      </c>
    </row>
    <row r="1540" spans="1:81">
      <c r="B1540" t="s">
        <v>1078</v>
      </c>
      <c r="I1540">
        <v>42.5</v>
      </c>
      <c r="J1540">
        <v>270</v>
      </c>
      <c r="K1540">
        <v>180</v>
      </c>
      <c r="L1540">
        <v>0.67</v>
      </c>
      <c r="M1540" s="29">
        <v>0.2</v>
      </c>
      <c r="N1540">
        <v>2</v>
      </c>
      <c r="V1540">
        <v>1085</v>
      </c>
      <c r="AD1540">
        <v>2.7</v>
      </c>
      <c r="AE1540">
        <v>665</v>
      </c>
      <c r="AW1540">
        <v>180</v>
      </c>
      <c r="BZ1540">
        <v>2859</v>
      </c>
    </row>
    <row r="1541" spans="1:81">
      <c r="B1541" t="s">
        <v>1079</v>
      </c>
      <c r="I1541">
        <v>42.5</v>
      </c>
      <c r="J1541">
        <v>225</v>
      </c>
      <c r="K1541">
        <v>180</v>
      </c>
      <c r="L1541">
        <v>0.8</v>
      </c>
      <c r="M1541" s="29">
        <v>0.2</v>
      </c>
      <c r="N1541">
        <v>2</v>
      </c>
      <c r="V1541">
        <v>1085</v>
      </c>
      <c r="AD1541">
        <v>2.7</v>
      </c>
      <c r="AE1541">
        <v>665</v>
      </c>
      <c r="AW1541">
        <v>225</v>
      </c>
      <c r="BZ1541">
        <v>2234</v>
      </c>
    </row>
    <row r="1542" spans="1:81">
      <c r="B1542" t="s">
        <v>1080</v>
      </c>
      <c r="I1542">
        <v>42.5</v>
      </c>
      <c r="J1542">
        <v>180</v>
      </c>
      <c r="K1542">
        <v>180</v>
      </c>
      <c r="L1542">
        <v>1</v>
      </c>
      <c r="M1542" s="29">
        <v>0.2</v>
      </c>
      <c r="N1542">
        <v>2</v>
      </c>
      <c r="V1542">
        <v>1085</v>
      </c>
      <c r="AD1542">
        <v>2.7</v>
      </c>
      <c r="AE1542">
        <v>665</v>
      </c>
      <c r="AW1542">
        <v>270</v>
      </c>
      <c r="BZ1542">
        <v>1685</v>
      </c>
    </row>
    <row r="1543" spans="1:81">
      <c r="B1543" t="s">
        <v>1081</v>
      </c>
      <c r="I1543">
        <v>42.5</v>
      </c>
      <c r="J1543">
        <v>135</v>
      </c>
      <c r="K1543">
        <v>180</v>
      </c>
      <c r="L1543">
        <v>1.33</v>
      </c>
      <c r="M1543" s="29">
        <v>0.2</v>
      </c>
      <c r="N1543">
        <v>2</v>
      </c>
      <c r="V1543">
        <v>1085</v>
      </c>
      <c r="AD1543">
        <v>2.7</v>
      </c>
      <c r="AE1543">
        <v>665</v>
      </c>
      <c r="AW1543">
        <v>315</v>
      </c>
      <c r="BZ1543">
        <v>1228</v>
      </c>
    </row>
    <row r="1544" spans="1:81">
      <c r="A1544" s="76"/>
      <c r="B1544" s="76"/>
    </row>
    <row r="1545" spans="1:81">
      <c r="A1545">
        <v>194</v>
      </c>
      <c r="B1545" t="s">
        <v>1082</v>
      </c>
      <c r="C1545">
        <v>59.81</v>
      </c>
      <c r="D1545">
        <v>21.5</v>
      </c>
      <c r="E1545">
        <v>5.86</v>
      </c>
      <c r="F1545">
        <v>2.23</v>
      </c>
      <c r="G1545">
        <v>2.85</v>
      </c>
      <c r="I1545">
        <v>42.5</v>
      </c>
      <c r="J1545">
        <v>420</v>
      </c>
      <c r="K1545">
        <v>168</v>
      </c>
      <c r="L1545">
        <v>0.4</v>
      </c>
      <c r="M1545" s="29">
        <v>0.25</v>
      </c>
      <c r="N1545">
        <v>0.35</v>
      </c>
      <c r="V1545">
        <v>1154.4000000000001</v>
      </c>
      <c r="AE1545">
        <v>707.6</v>
      </c>
      <c r="BZ1545">
        <v>1574</v>
      </c>
      <c r="CA1545" s="13">
        <v>53</v>
      </c>
      <c r="CB1545" s="146" t="s">
        <v>1083</v>
      </c>
      <c r="CC1545" s="146" t="s">
        <v>1084</v>
      </c>
    </row>
    <row r="1546" spans="1:81">
      <c r="A1546" s="76"/>
      <c r="B1546" s="76"/>
      <c r="AG1546" s="46"/>
    </row>
    <row r="1547" spans="1:81">
      <c r="A1547">
        <v>195</v>
      </c>
      <c r="B1547" t="s">
        <v>1085</v>
      </c>
      <c r="I1547">
        <v>42.5</v>
      </c>
      <c r="J1547">
        <v>313</v>
      </c>
      <c r="K1547">
        <v>175</v>
      </c>
      <c r="L1547">
        <v>0.56000000000000005</v>
      </c>
      <c r="M1547" s="29">
        <v>0.35</v>
      </c>
      <c r="N1547" s="8">
        <v>1.1000000000000001</v>
      </c>
      <c r="V1547">
        <v>992</v>
      </c>
      <c r="AF1547">
        <v>3.1</v>
      </c>
      <c r="AG1547" s="46">
        <v>2.5999999999999999E-2</v>
      </c>
      <c r="AH1547">
        <v>916</v>
      </c>
      <c r="CA1547">
        <v>42.7</v>
      </c>
      <c r="CB1547" s="146" t="s">
        <v>1086</v>
      </c>
      <c r="CC1547" s="146" t="s">
        <v>1087</v>
      </c>
    </row>
    <row r="1548" spans="1:81">
      <c r="B1548" t="s">
        <v>1088</v>
      </c>
      <c r="I1548">
        <v>42.5</v>
      </c>
      <c r="J1548">
        <v>365</v>
      </c>
      <c r="K1548">
        <v>175</v>
      </c>
      <c r="L1548">
        <v>0.48</v>
      </c>
      <c r="M1548" s="29">
        <v>0.35</v>
      </c>
      <c r="N1548" s="8">
        <v>1.1000000000000001</v>
      </c>
      <c r="V1548">
        <v>1046</v>
      </c>
      <c r="AF1548">
        <v>3.1</v>
      </c>
      <c r="AG1548" s="46">
        <v>2.5999999999999999E-2</v>
      </c>
      <c r="AH1548">
        <v>822</v>
      </c>
      <c r="CA1548">
        <v>48.4</v>
      </c>
    </row>
    <row r="1549" spans="1:81">
      <c r="B1549" t="s">
        <v>1089</v>
      </c>
      <c r="I1549">
        <v>42.5</v>
      </c>
      <c r="J1549">
        <v>398</v>
      </c>
      <c r="K1549">
        <v>175</v>
      </c>
      <c r="L1549">
        <v>0.44</v>
      </c>
      <c r="M1549" s="29">
        <v>0.35</v>
      </c>
      <c r="N1549" s="8">
        <v>1.1000000000000001</v>
      </c>
      <c r="V1549">
        <v>1069</v>
      </c>
      <c r="AF1549">
        <v>3.1</v>
      </c>
      <c r="AG1549" s="46">
        <v>2.5999999999999999E-2</v>
      </c>
      <c r="AH1549">
        <v>774</v>
      </c>
      <c r="BZ1549">
        <v>2656</v>
      </c>
      <c r="CA1549">
        <v>51.9</v>
      </c>
    </row>
    <row r="1550" spans="1:81">
      <c r="B1550" t="s">
        <v>1090</v>
      </c>
      <c r="I1550">
        <v>42.5</v>
      </c>
      <c r="J1550">
        <v>438</v>
      </c>
      <c r="K1550">
        <v>175</v>
      </c>
      <c r="L1550" s="8">
        <v>0.4</v>
      </c>
      <c r="M1550" s="29">
        <v>0.35</v>
      </c>
      <c r="N1550" s="8">
        <v>1.1000000000000001</v>
      </c>
      <c r="V1550">
        <v>1082</v>
      </c>
      <c r="AF1550">
        <v>3.1</v>
      </c>
      <c r="AG1550" s="46">
        <v>2.5999999999999999E-2</v>
      </c>
      <c r="AH1550">
        <v>721</v>
      </c>
      <c r="BZ1550">
        <v>2361</v>
      </c>
      <c r="CA1550">
        <v>58.4</v>
      </c>
    </row>
    <row r="1551" spans="1:81">
      <c r="A1551" s="76"/>
      <c r="B1551" s="76"/>
    </row>
    <row r="1552" spans="1:81">
      <c r="A1552">
        <v>196</v>
      </c>
      <c r="B1552" t="s">
        <v>1091</v>
      </c>
      <c r="I1552">
        <v>42.5</v>
      </c>
      <c r="J1552">
        <v>405</v>
      </c>
      <c r="K1552">
        <v>158</v>
      </c>
      <c r="L1552">
        <v>0.39</v>
      </c>
      <c r="M1552" s="29">
        <v>0.18</v>
      </c>
      <c r="N1552">
        <v>0.75</v>
      </c>
      <c r="V1552">
        <v>1266</v>
      </c>
      <c r="AD1552">
        <v>2.875</v>
      </c>
      <c r="AE1552">
        <v>624</v>
      </c>
      <c r="BX1552">
        <v>1.3560000000000001</v>
      </c>
      <c r="BZ1552">
        <v>2234.9</v>
      </c>
      <c r="CB1552" s="146" t="s">
        <v>1092</v>
      </c>
      <c r="CC1552" s="146" t="s">
        <v>1093</v>
      </c>
    </row>
    <row r="1553" spans="1:81">
      <c r="A1553" s="76"/>
      <c r="B1553" s="76"/>
    </row>
    <row r="1554" spans="1:81">
      <c r="A1554">
        <v>197</v>
      </c>
      <c r="B1554" t="s">
        <v>1094</v>
      </c>
      <c r="I1554">
        <v>42.5</v>
      </c>
      <c r="J1554">
        <v>300.31</v>
      </c>
      <c r="K1554">
        <v>157.31</v>
      </c>
      <c r="L1554">
        <v>0.53</v>
      </c>
      <c r="M1554" s="29">
        <v>0.18</v>
      </c>
      <c r="N1554">
        <v>0.94</v>
      </c>
      <c r="U1554">
        <v>1231.6400000000001</v>
      </c>
      <c r="AD1554">
        <v>2.8</v>
      </c>
      <c r="AE1554">
        <v>662</v>
      </c>
      <c r="AO1554">
        <v>75.599999999999994</v>
      </c>
      <c r="AW1554">
        <v>63</v>
      </c>
      <c r="BP1554">
        <v>16.899999999999999</v>
      </c>
      <c r="BQ1554" s="156">
        <v>21</v>
      </c>
      <c r="BZ1554">
        <v>1184</v>
      </c>
      <c r="CA1554">
        <v>53.11</v>
      </c>
      <c r="CB1554" s="146" t="s">
        <v>1095</v>
      </c>
      <c r="CC1554" s="146" t="s">
        <v>1096</v>
      </c>
    </row>
    <row r="1556" spans="1:81">
      <c r="A1556" s="82">
        <v>2</v>
      </c>
      <c r="B1556" s="5" t="s">
        <v>1097</v>
      </c>
      <c r="C1556" s="11"/>
      <c r="D1556" s="11"/>
      <c r="E1556" s="11"/>
      <c r="F1556" s="11"/>
      <c r="G1556" s="11"/>
      <c r="H1556" s="11"/>
      <c r="I1556" s="105">
        <v>42.5</v>
      </c>
      <c r="J1556" s="11">
        <v>340</v>
      </c>
      <c r="K1556" s="11">
        <v>170</v>
      </c>
      <c r="L1556" s="11">
        <v>0.5</v>
      </c>
      <c r="M1556" s="11"/>
      <c r="N1556" s="11">
        <v>0.25</v>
      </c>
      <c r="U1556" s="11"/>
      <c r="V1556" s="11">
        <v>1045.9000000000001</v>
      </c>
      <c r="AD1556" s="11">
        <v>2.8</v>
      </c>
      <c r="AE1556" s="11">
        <v>855.8</v>
      </c>
      <c r="BX1556" s="5">
        <v>13.7</v>
      </c>
      <c r="CA1556">
        <v>23.8</v>
      </c>
      <c r="CB1556" s="158" t="s">
        <v>1098</v>
      </c>
      <c r="CC1556" s="158" t="s">
        <v>1099</v>
      </c>
    </row>
    <row r="1557" spans="1:81">
      <c r="A1557" s="11"/>
      <c r="B1557" s="5" t="s">
        <v>1100</v>
      </c>
      <c r="C1557" s="11"/>
      <c r="D1557" s="11"/>
      <c r="E1557" s="11"/>
      <c r="F1557" s="11"/>
      <c r="G1557" s="11"/>
      <c r="H1557" s="11"/>
      <c r="I1557" s="105">
        <v>42.5</v>
      </c>
      <c r="J1557" s="11">
        <v>309.10000000000002</v>
      </c>
      <c r="K1557" s="11">
        <v>170</v>
      </c>
      <c r="L1557" s="11">
        <v>0.55000000000000004</v>
      </c>
      <c r="M1557" s="11"/>
      <c r="N1557" s="11">
        <v>0.25</v>
      </c>
      <c r="U1557" s="11"/>
      <c r="V1557" s="11">
        <v>1060.5999999999999</v>
      </c>
      <c r="AD1557" s="11">
        <v>2.8</v>
      </c>
      <c r="AE1557" s="11">
        <v>867.8</v>
      </c>
      <c r="BX1557" s="5">
        <v>7.9</v>
      </c>
      <c r="CA1557">
        <v>26.3</v>
      </c>
      <c r="CB1557" s="158" t="s">
        <v>1098</v>
      </c>
      <c r="CC1557" s="158" t="s">
        <v>1099</v>
      </c>
    </row>
    <row r="1558" spans="1:81">
      <c r="A1558" s="140"/>
      <c r="B1558" s="140"/>
      <c r="C1558" s="140"/>
      <c r="D1558" s="140"/>
      <c r="E1558" s="140"/>
      <c r="F1558" s="140"/>
      <c r="G1558" s="140"/>
      <c r="H1558" s="140"/>
      <c r="I1558" s="140"/>
      <c r="J1558" s="140"/>
      <c r="K1558" s="140"/>
      <c r="L1558" s="140"/>
      <c r="M1558" s="140"/>
      <c r="N1558" s="140"/>
      <c r="U1558" s="140"/>
      <c r="V1558" s="140"/>
      <c r="AD1558" s="140"/>
      <c r="AE1558" s="140"/>
      <c r="BX1558" s="30"/>
      <c r="BY1558" s="27"/>
      <c r="BZ1558" s="27"/>
      <c r="CA1558" s="27"/>
      <c r="CB1558" s="27"/>
      <c r="CC1558" s="27"/>
    </row>
    <row r="1559" spans="1:81" ht="16.8">
      <c r="A1559" s="82">
        <v>3</v>
      </c>
      <c r="B1559" s="5" t="s">
        <v>1101</v>
      </c>
      <c r="C1559" s="11"/>
      <c r="D1559" s="11"/>
      <c r="E1559" s="11"/>
      <c r="F1559" s="11"/>
      <c r="G1559" s="11"/>
      <c r="H1559" s="11"/>
      <c r="I1559" s="105">
        <v>42.5</v>
      </c>
      <c r="J1559" s="11">
        <v>470.2</v>
      </c>
      <c r="K1559" s="11">
        <v>197.5</v>
      </c>
      <c r="L1559" s="11">
        <v>0.42</v>
      </c>
      <c r="M1559" s="152">
        <v>0.27500000000000002</v>
      </c>
      <c r="N1559" s="11"/>
      <c r="U1559" s="11"/>
      <c r="V1559" s="11">
        <v>1054.3</v>
      </c>
      <c r="AD1559" s="11">
        <v>2.8</v>
      </c>
      <c r="AE1559" s="11">
        <v>683.5</v>
      </c>
      <c r="BP1559" s="11">
        <v>2</v>
      </c>
      <c r="BQ1559" s="11">
        <v>0</v>
      </c>
      <c r="BX1559" s="5">
        <v>9.57</v>
      </c>
      <c r="CA1559">
        <v>43.62</v>
      </c>
      <c r="CB1559" s="158" t="s">
        <v>1102</v>
      </c>
      <c r="CC1559" s="158" t="s">
        <v>1103</v>
      </c>
    </row>
    <row r="1560" spans="1:81">
      <c r="A1560" s="11"/>
      <c r="B1560" s="5" t="s">
        <v>1104</v>
      </c>
      <c r="C1560" s="11"/>
      <c r="D1560" s="11"/>
      <c r="E1560" s="11"/>
      <c r="F1560" s="11"/>
      <c r="G1560" s="11"/>
      <c r="H1560" s="11"/>
      <c r="I1560" s="105">
        <v>42.5</v>
      </c>
      <c r="J1560" s="11">
        <v>460.8</v>
      </c>
      <c r="K1560" s="11">
        <v>197.5</v>
      </c>
      <c r="L1560" s="11">
        <v>0.42</v>
      </c>
      <c r="M1560" s="152">
        <v>0.27500000000000002</v>
      </c>
      <c r="N1560" s="11"/>
      <c r="U1560" s="11"/>
      <c r="V1560" s="11">
        <v>1054.3</v>
      </c>
      <c r="AD1560" s="11">
        <v>2.8</v>
      </c>
      <c r="AE1560" s="11">
        <v>683.5</v>
      </c>
      <c r="BP1560" s="11">
        <v>2</v>
      </c>
      <c r="BQ1560" s="11">
        <v>9.4</v>
      </c>
      <c r="BX1560" s="5">
        <v>5.41</v>
      </c>
      <c r="CA1560">
        <v>46.87</v>
      </c>
      <c r="CB1560" s="158" t="s">
        <v>1102</v>
      </c>
      <c r="CC1560" s="158" t="s">
        <v>1103</v>
      </c>
    </row>
    <row r="1561" spans="1:81">
      <c r="A1561" s="147"/>
      <c r="B1561" s="147"/>
      <c r="C1561" s="147"/>
      <c r="D1561" s="147"/>
      <c r="E1561" s="147"/>
      <c r="F1561" s="147"/>
      <c r="G1561" s="147"/>
      <c r="H1561" s="147"/>
      <c r="I1561" s="147"/>
      <c r="J1561" s="147"/>
      <c r="K1561" s="147"/>
      <c r="L1561" s="147"/>
      <c r="M1561" s="147"/>
      <c r="N1561" s="147"/>
      <c r="U1561" s="147"/>
      <c r="V1561" s="147"/>
      <c r="AD1561" s="147"/>
      <c r="AE1561" s="147"/>
      <c r="BX1561" s="147"/>
      <c r="BY1561" s="147"/>
      <c r="BZ1561" s="147"/>
      <c r="CA1561" s="147"/>
      <c r="CB1561" s="147"/>
      <c r="CC1561" s="147"/>
    </row>
    <row r="1562" spans="1:81">
      <c r="A1562" s="82">
        <v>4</v>
      </c>
      <c r="B1562" s="5" t="s">
        <v>1105</v>
      </c>
      <c r="C1562" s="11">
        <v>63.08</v>
      </c>
      <c r="D1562" s="11">
        <v>21.21</v>
      </c>
      <c r="E1562" s="11">
        <v>6.34</v>
      </c>
      <c r="F1562" s="11">
        <v>1.62</v>
      </c>
      <c r="G1562" s="11">
        <v>3.45</v>
      </c>
      <c r="H1562" s="11"/>
      <c r="I1562" s="105">
        <v>42.5</v>
      </c>
      <c r="J1562" s="5">
        <v>375</v>
      </c>
      <c r="K1562" s="5">
        <v>185</v>
      </c>
      <c r="L1562" s="11">
        <v>0.49</v>
      </c>
      <c r="M1562" s="11"/>
      <c r="N1562" s="11"/>
      <c r="U1562" s="5">
        <v>1193</v>
      </c>
      <c r="V1562" s="11"/>
      <c r="AD1562" s="11">
        <v>2.69</v>
      </c>
      <c r="AE1562" s="5">
        <v>642</v>
      </c>
      <c r="BS1562" s="5">
        <v>84.36</v>
      </c>
      <c r="BT1562" s="104">
        <v>15.64</v>
      </c>
      <c r="BX1562" s="5">
        <v>5.7</v>
      </c>
      <c r="CA1562">
        <v>48.64</v>
      </c>
      <c r="CB1562" s="158" t="s">
        <v>1106</v>
      </c>
      <c r="CC1562" s="158" t="s">
        <v>1107</v>
      </c>
    </row>
    <row r="1563" spans="1:81">
      <c r="A1563" s="116"/>
      <c r="B1563" s="116"/>
      <c r="C1563" s="116"/>
      <c r="D1563" s="116"/>
      <c r="E1563" s="116"/>
      <c r="F1563" s="116"/>
      <c r="G1563" s="116"/>
      <c r="H1563" s="116"/>
      <c r="I1563" s="116"/>
      <c r="J1563" s="116"/>
      <c r="K1563" s="116"/>
      <c r="L1563" s="116"/>
      <c r="M1563" s="116"/>
      <c r="N1563" s="116"/>
      <c r="U1563" s="116"/>
      <c r="V1563" s="116"/>
      <c r="AD1563" s="116"/>
      <c r="AE1563" s="116"/>
      <c r="BX1563" s="108"/>
      <c r="BY1563" s="107"/>
      <c r="BZ1563" s="107"/>
      <c r="CA1563" s="107"/>
      <c r="CB1563" s="159"/>
      <c r="CC1563" s="159"/>
    </row>
    <row r="1564" spans="1:81">
      <c r="A1564" s="82">
        <v>5</v>
      </c>
      <c r="B1564" s="5" t="s">
        <v>1108</v>
      </c>
      <c r="C1564" s="11">
        <v>60.13</v>
      </c>
      <c r="D1564" s="11">
        <v>20.11</v>
      </c>
      <c r="E1564" s="11">
        <v>6.74</v>
      </c>
      <c r="F1564" s="11">
        <v>3.32</v>
      </c>
      <c r="G1564" s="11">
        <v>3.55</v>
      </c>
      <c r="H1564" s="11"/>
      <c r="I1564" s="11">
        <v>52.5</v>
      </c>
      <c r="J1564" s="11">
        <v>438</v>
      </c>
      <c r="K1564" s="5">
        <v>214</v>
      </c>
      <c r="L1564" s="5">
        <v>0.49</v>
      </c>
      <c r="M1564" s="153">
        <v>0.28000000000000003</v>
      </c>
      <c r="N1564" s="11">
        <v>1</v>
      </c>
      <c r="U1564" s="11">
        <v>1095</v>
      </c>
      <c r="V1564" s="11"/>
      <c r="AD1564" s="11">
        <v>2.5</v>
      </c>
      <c r="AE1564" s="11">
        <v>609</v>
      </c>
      <c r="AF1564" s="11">
        <v>0</v>
      </c>
      <c r="AG1564" s="11">
        <v>0</v>
      </c>
      <c r="AH1564" s="11">
        <v>0</v>
      </c>
      <c r="AJ1564" s="11">
        <v>3.71</v>
      </c>
      <c r="AK1564" s="11">
        <v>52.35</v>
      </c>
      <c r="AL1564" s="11">
        <v>29.12</v>
      </c>
      <c r="AM1564" s="11">
        <v>1.21</v>
      </c>
      <c r="AN1564" s="11">
        <v>2.97</v>
      </c>
      <c r="AO1564" s="11"/>
      <c r="AP1564" s="11">
        <v>88</v>
      </c>
      <c r="BK1564" s="11">
        <v>0.25</v>
      </c>
      <c r="BL1564" s="11">
        <v>88.12</v>
      </c>
      <c r="BM1564" s="11">
        <v>1.03</v>
      </c>
      <c r="BN1564" s="11">
        <v>0.9</v>
      </c>
      <c r="BO1564" s="11">
        <v>1.02</v>
      </c>
      <c r="BP1564" s="11"/>
      <c r="BQ1564" s="11">
        <v>58</v>
      </c>
      <c r="BR1564" s="93">
        <v>0.09</v>
      </c>
      <c r="BX1564" s="5">
        <v>2.8</v>
      </c>
      <c r="CA1564" s="5">
        <v>82</v>
      </c>
      <c r="CB1564" s="158" t="s">
        <v>1109</v>
      </c>
      <c r="CC1564" s="158" t="s">
        <v>1110</v>
      </c>
    </row>
    <row r="1565" spans="1:81">
      <c r="B1565" s="5" t="s">
        <v>1111</v>
      </c>
      <c r="C1565" s="11">
        <v>60.13</v>
      </c>
      <c r="D1565" s="11">
        <v>20.11</v>
      </c>
      <c r="E1565" s="11">
        <v>6.74</v>
      </c>
      <c r="F1565" s="11">
        <v>3.32</v>
      </c>
      <c r="G1565" s="11">
        <v>3.55</v>
      </c>
      <c r="H1565" s="11"/>
      <c r="I1565" s="11">
        <v>52.5</v>
      </c>
      <c r="J1565" s="11">
        <v>438</v>
      </c>
      <c r="K1565" s="5">
        <v>214</v>
      </c>
      <c r="L1565" s="5">
        <v>0.49</v>
      </c>
      <c r="M1565" s="153">
        <v>0.28000000000000003</v>
      </c>
      <c r="N1565" s="11">
        <v>1</v>
      </c>
      <c r="U1565" s="11">
        <v>1095</v>
      </c>
      <c r="AD1565" s="11">
        <v>2.5</v>
      </c>
      <c r="AE1565" s="11">
        <v>304</v>
      </c>
      <c r="AF1565">
        <v>2.8</v>
      </c>
      <c r="AG1565" s="29">
        <v>7.0000000000000007E-2</v>
      </c>
      <c r="AH1565">
        <v>318</v>
      </c>
      <c r="AJ1565" s="11">
        <v>3.71</v>
      </c>
      <c r="AK1565" s="11">
        <v>52.35</v>
      </c>
      <c r="AL1565" s="11">
        <v>29.12</v>
      </c>
      <c r="AM1565" s="11">
        <v>1.21</v>
      </c>
      <c r="AN1565" s="11">
        <v>2.97</v>
      </c>
      <c r="AO1565" s="5"/>
      <c r="AP1565" s="11">
        <v>88</v>
      </c>
      <c r="BK1565" s="11">
        <v>0.25</v>
      </c>
      <c r="BL1565" s="11">
        <v>88.12</v>
      </c>
      <c r="BM1565" s="11">
        <v>1.03</v>
      </c>
      <c r="BN1565" s="11">
        <v>0.9</v>
      </c>
      <c r="BO1565" s="11">
        <v>1.02</v>
      </c>
      <c r="BQ1565" s="11">
        <v>58</v>
      </c>
      <c r="BR1565" s="101">
        <v>8.6999999999999994E-2</v>
      </c>
      <c r="BX1565" s="5">
        <v>2.6</v>
      </c>
      <c r="CA1565" s="5">
        <v>86</v>
      </c>
      <c r="CB1565" s="158" t="s">
        <v>1109</v>
      </c>
      <c r="CC1565" s="158" t="s">
        <v>1110</v>
      </c>
    </row>
    <row r="1566" spans="1:81">
      <c r="B1566" s="5" t="s">
        <v>1112</v>
      </c>
      <c r="C1566" s="11">
        <v>60.13</v>
      </c>
      <c r="D1566" s="11">
        <v>20.11</v>
      </c>
      <c r="E1566" s="11">
        <v>6.74</v>
      </c>
      <c r="F1566" s="11">
        <v>3.32</v>
      </c>
      <c r="G1566" s="11">
        <v>3.55</v>
      </c>
      <c r="H1566" s="11"/>
      <c r="I1566" s="11">
        <v>52.5</v>
      </c>
      <c r="J1566" s="11">
        <v>438</v>
      </c>
      <c r="K1566" s="5">
        <v>214</v>
      </c>
      <c r="L1566" s="5">
        <v>0.49</v>
      </c>
      <c r="M1566" s="153">
        <v>0.28000000000000003</v>
      </c>
      <c r="N1566" s="11">
        <v>1</v>
      </c>
      <c r="U1566" s="11">
        <v>1095</v>
      </c>
      <c r="AD1566" s="11">
        <v>2.5</v>
      </c>
      <c r="AE1566" s="11">
        <v>0</v>
      </c>
      <c r="AF1566">
        <v>2.8</v>
      </c>
      <c r="AG1566" s="29">
        <v>7.0000000000000007E-2</v>
      </c>
      <c r="AH1566">
        <v>636</v>
      </c>
      <c r="AJ1566" s="11">
        <v>3.71</v>
      </c>
      <c r="AK1566" s="11">
        <v>52.35</v>
      </c>
      <c r="AL1566" s="11">
        <v>29.12</v>
      </c>
      <c r="AM1566" s="11">
        <v>1.21</v>
      </c>
      <c r="AN1566" s="11">
        <v>2.97</v>
      </c>
      <c r="AO1566" s="5"/>
      <c r="AP1566" s="11">
        <v>88</v>
      </c>
      <c r="BK1566" s="11">
        <v>0.25</v>
      </c>
      <c r="BL1566" s="11">
        <v>88.12</v>
      </c>
      <c r="BM1566" s="11">
        <v>1.03</v>
      </c>
      <c r="BN1566" s="11">
        <v>0.9</v>
      </c>
      <c r="BO1566" s="11">
        <v>1.02</v>
      </c>
      <c r="BQ1566" s="11">
        <v>58</v>
      </c>
      <c r="BR1566" s="101">
        <v>0.104</v>
      </c>
      <c r="BX1566" s="5">
        <v>3.2</v>
      </c>
      <c r="CA1566" s="5">
        <v>90</v>
      </c>
      <c r="CB1566" s="158" t="s">
        <v>1109</v>
      </c>
      <c r="CC1566" s="158" t="s">
        <v>1110</v>
      </c>
    </row>
    <row r="1567" spans="1:81">
      <c r="B1567" s="5" t="s">
        <v>1113</v>
      </c>
      <c r="C1567" s="11">
        <v>60.13</v>
      </c>
      <c r="D1567" s="11">
        <v>20.11</v>
      </c>
      <c r="E1567" s="11">
        <v>6.74</v>
      </c>
      <c r="F1567" s="11">
        <v>3.32</v>
      </c>
      <c r="G1567" s="11">
        <v>3.55</v>
      </c>
      <c r="H1567" s="11"/>
      <c r="I1567" s="11">
        <v>52.5</v>
      </c>
      <c r="J1567" s="11">
        <v>438</v>
      </c>
      <c r="K1567" s="5">
        <v>214</v>
      </c>
      <c r="L1567" s="5">
        <v>0.49</v>
      </c>
      <c r="M1567" s="153">
        <v>0.28000000000000003</v>
      </c>
      <c r="N1567" s="11">
        <v>1</v>
      </c>
      <c r="U1567" s="11">
        <v>1095</v>
      </c>
      <c r="AD1567" s="11">
        <v>2.5</v>
      </c>
      <c r="AE1567" s="11">
        <v>304</v>
      </c>
      <c r="AF1567">
        <v>3.2</v>
      </c>
      <c r="AG1567" s="46">
        <v>0.10199999999999999</v>
      </c>
      <c r="AH1567">
        <v>319</v>
      </c>
      <c r="AJ1567" s="11">
        <v>3.71</v>
      </c>
      <c r="AK1567" s="11">
        <v>52.35</v>
      </c>
      <c r="AL1567" s="11">
        <v>29.12</v>
      </c>
      <c r="AM1567" s="11">
        <v>1.21</v>
      </c>
      <c r="AN1567" s="11">
        <v>2.97</v>
      </c>
      <c r="AO1567" s="5"/>
      <c r="AP1567" s="11">
        <v>88</v>
      </c>
      <c r="BK1567" s="11">
        <v>0.25</v>
      </c>
      <c r="BL1567" s="11">
        <v>88.12</v>
      </c>
      <c r="BM1567" s="11">
        <v>1.03</v>
      </c>
      <c r="BN1567" s="11">
        <v>0.9</v>
      </c>
      <c r="BO1567" s="11">
        <v>1.02</v>
      </c>
      <c r="BQ1567" s="11">
        <v>58</v>
      </c>
      <c r="BR1567" s="101">
        <v>0.11799999999999999</v>
      </c>
      <c r="BX1567" s="5">
        <v>3.3</v>
      </c>
      <c r="CA1567" s="5">
        <v>83</v>
      </c>
      <c r="CB1567" s="158" t="s">
        <v>1109</v>
      </c>
      <c r="CC1567" s="158" t="s">
        <v>1110</v>
      </c>
    </row>
    <row r="1568" spans="1:81">
      <c r="B1568" s="5" t="s">
        <v>1114</v>
      </c>
      <c r="C1568" s="11">
        <v>60.13</v>
      </c>
      <c r="D1568" s="11">
        <v>20.11</v>
      </c>
      <c r="E1568" s="11">
        <v>6.74</v>
      </c>
      <c r="F1568" s="11">
        <v>3.32</v>
      </c>
      <c r="G1568" s="11">
        <v>3.55</v>
      </c>
      <c r="H1568" s="11"/>
      <c r="I1568" s="11">
        <v>52.5</v>
      </c>
      <c r="J1568" s="11">
        <v>438</v>
      </c>
      <c r="K1568" s="5">
        <v>214</v>
      </c>
      <c r="L1568" s="5">
        <v>0.49</v>
      </c>
      <c r="M1568" s="153">
        <v>0.28000000000000003</v>
      </c>
      <c r="N1568" s="11">
        <v>1</v>
      </c>
      <c r="U1568" s="11">
        <v>1095</v>
      </c>
      <c r="AD1568" s="11">
        <v>2.5</v>
      </c>
      <c r="AE1568" s="11">
        <v>152</v>
      </c>
      <c r="AF1568">
        <v>3.2</v>
      </c>
      <c r="AG1568" s="46">
        <v>0.10199999999999999</v>
      </c>
      <c r="AH1568">
        <v>478</v>
      </c>
      <c r="AJ1568" s="11">
        <v>3.71</v>
      </c>
      <c r="AK1568" s="11">
        <v>52.35</v>
      </c>
      <c r="AL1568" s="11">
        <v>29.12</v>
      </c>
      <c r="AM1568" s="11">
        <v>1.21</v>
      </c>
      <c r="AN1568" s="11">
        <v>2.97</v>
      </c>
      <c r="AO1568" s="5"/>
      <c r="AP1568" s="11">
        <v>88</v>
      </c>
      <c r="BK1568" s="11">
        <v>0.25</v>
      </c>
      <c r="BL1568" s="11">
        <v>88.12</v>
      </c>
      <c r="BM1568" s="11">
        <v>1.03</v>
      </c>
      <c r="BN1568" s="11">
        <v>0.9</v>
      </c>
      <c r="BO1568" s="11">
        <v>1.02</v>
      </c>
      <c r="BQ1568" s="11">
        <v>58</v>
      </c>
      <c r="BR1568" s="101">
        <v>0.111</v>
      </c>
      <c r="BX1568" s="13">
        <v>3</v>
      </c>
      <c r="CA1568" s="5">
        <v>85</v>
      </c>
      <c r="CB1568" s="158" t="s">
        <v>1109</v>
      </c>
      <c r="CC1568" s="158" t="s">
        <v>1110</v>
      </c>
    </row>
    <row r="1569" spans="1:81">
      <c r="B1569" s="5" t="s">
        <v>1115</v>
      </c>
      <c r="C1569" s="11">
        <v>60.13</v>
      </c>
      <c r="D1569" s="11">
        <v>20.11</v>
      </c>
      <c r="E1569" s="11">
        <v>6.74</v>
      </c>
      <c r="F1569" s="11">
        <v>3.32</v>
      </c>
      <c r="G1569" s="11">
        <v>3.55</v>
      </c>
      <c r="H1569" s="11"/>
      <c r="I1569" s="11">
        <v>52.5</v>
      </c>
      <c r="J1569" s="11">
        <v>438</v>
      </c>
      <c r="K1569" s="5">
        <v>214</v>
      </c>
      <c r="L1569" s="5">
        <v>0.49</v>
      </c>
      <c r="M1569" s="153">
        <v>0.28000000000000003</v>
      </c>
      <c r="N1569" s="11">
        <v>1</v>
      </c>
      <c r="U1569" s="11">
        <v>1095</v>
      </c>
      <c r="AD1569" s="11">
        <v>2.5</v>
      </c>
      <c r="AE1569" s="11">
        <v>0</v>
      </c>
      <c r="AF1569">
        <v>3.2</v>
      </c>
      <c r="AG1569" s="46">
        <v>0.10199999999999999</v>
      </c>
      <c r="AH1569">
        <v>638</v>
      </c>
      <c r="AJ1569" s="11">
        <v>3.71</v>
      </c>
      <c r="AK1569" s="11">
        <v>52.35</v>
      </c>
      <c r="AL1569" s="11">
        <v>29.12</v>
      </c>
      <c r="AM1569" s="11">
        <v>1.21</v>
      </c>
      <c r="AN1569" s="11">
        <v>2.97</v>
      </c>
      <c r="AO1569" s="5"/>
      <c r="AP1569" s="11">
        <v>88</v>
      </c>
      <c r="BK1569" s="11">
        <v>0.25</v>
      </c>
      <c r="BL1569" s="11">
        <v>88.12</v>
      </c>
      <c r="BM1569" s="11">
        <v>1.03</v>
      </c>
      <c r="BN1569" s="11">
        <v>0.9</v>
      </c>
      <c r="BO1569" s="11">
        <v>1.02</v>
      </c>
      <c r="BQ1569" s="11">
        <v>58</v>
      </c>
      <c r="BR1569" s="93">
        <v>0.12</v>
      </c>
      <c r="BX1569" s="5">
        <v>3.4</v>
      </c>
      <c r="CA1569" s="5">
        <v>78</v>
      </c>
      <c r="CB1569" s="158" t="s">
        <v>1109</v>
      </c>
      <c r="CC1569" s="158" t="s">
        <v>1110</v>
      </c>
    </row>
    <row r="1570" spans="1:81">
      <c r="B1570" s="5" t="s">
        <v>1116</v>
      </c>
      <c r="C1570" s="11">
        <v>60.13</v>
      </c>
      <c r="D1570" s="11">
        <v>20.11</v>
      </c>
      <c r="E1570" s="11">
        <v>6.74</v>
      </c>
      <c r="F1570" s="11">
        <v>3.32</v>
      </c>
      <c r="G1570" s="11">
        <v>3.55</v>
      </c>
      <c r="H1570" s="11"/>
      <c r="I1570" s="11">
        <v>52.5</v>
      </c>
      <c r="J1570" s="11">
        <v>438</v>
      </c>
      <c r="K1570" s="5">
        <v>214</v>
      </c>
      <c r="L1570" s="5">
        <v>0.49</v>
      </c>
      <c r="M1570" s="153">
        <v>0.28000000000000003</v>
      </c>
      <c r="N1570" s="11">
        <v>1</v>
      </c>
      <c r="U1570" s="11">
        <v>1095</v>
      </c>
      <c r="AD1570" s="11">
        <v>2.5</v>
      </c>
      <c r="AE1570" s="11">
        <v>456</v>
      </c>
      <c r="AF1570">
        <v>2.2999999999999998</v>
      </c>
      <c r="AG1570" s="46">
        <v>0.156</v>
      </c>
      <c r="AH1570">
        <v>154</v>
      </c>
      <c r="AJ1570" s="11">
        <v>3.71</v>
      </c>
      <c r="AK1570" s="11">
        <v>52.35</v>
      </c>
      <c r="AL1570" s="11">
        <v>29.12</v>
      </c>
      <c r="AM1570" s="11">
        <v>1.21</v>
      </c>
      <c r="AN1570" s="11">
        <v>2.97</v>
      </c>
      <c r="AO1570" s="5"/>
      <c r="AP1570" s="11">
        <v>88</v>
      </c>
      <c r="BK1570" s="11">
        <v>0.25</v>
      </c>
      <c r="BL1570" s="11">
        <v>88.12</v>
      </c>
      <c r="BM1570" s="11">
        <v>1.03</v>
      </c>
      <c r="BN1570" s="11">
        <v>0.9</v>
      </c>
      <c r="BO1570" s="11">
        <v>1.02</v>
      </c>
      <c r="BQ1570" s="11">
        <v>58</v>
      </c>
      <c r="BR1570" s="101">
        <v>0.111</v>
      </c>
      <c r="BX1570" s="13">
        <v>3</v>
      </c>
      <c r="CA1570" s="5">
        <v>82</v>
      </c>
      <c r="CB1570" s="158" t="s">
        <v>1109</v>
      </c>
      <c r="CC1570" s="158" t="s">
        <v>1110</v>
      </c>
    </row>
    <row r="1571" spans="1:81">
      <c r="B1571" s="5" t="s">
        <v>1117</v>
      </c>
      <c r="C1571" s="11">
        <v>60.13</v>
      </c>
      <c r="D1571" s="11">
        <v>20.11</v>
      </c>
      <c r="E1571" s="11">
        <v>6.74</v>
      </c>
      <c r="F1571" s="11">
        <v>3.32</v>
      </c>
      <c r="G1571" s="11">
        <v>3.55</v>
      </c>
      <c r="H1571" s="11"/>
      <c r="I1571" s="11">
        <v>52.5</v>
      </c>
      <c r="J1571" s="11">
        <v>438</v>
      </c>
      <c r="K1571" s="5">
        <v>214</v>
      </c>
      <c r="L1571" s="5">
        <v>0.49</v>
      </c>
      <c r="M1571" s="153">
        <v>0.28000000000000003</v>
      </c>
      <c r="N1571" s="11">
        <v>1</v>
      </c>
      <c r="U1571" s="11">
        <v>1095</v>
      </c>
      <c r="AD1571" s="11">
        <v>2.5</v>
      </c>
      <c r="AE1571" s="11">
        <v>304</v>
      </c>
      <c r="AF1571">
        <v>2.2999999999999998</v>
      </c>
      <c r="AG1571" s="46">
        <v>0.156</v>
      </c>
      <c r="AH1571">
        <v>308</v>
      </c>
      <c r="AJ1571" s="11">
        <v>3.71</v>
      </c>
      <c r="AK1571" s="11">
        <v>52.35</v>
      </c>
      <c r="AL1571" s="11">
        <v>29.12</v>
      </c>
      <c r="AM1571" s="11">
        <v>1.21</v>
      </c>
      <c r="AN1571" s="11">
        <v>2.97</v>
      </c>
      <c r="AO1571" s="5"/>
      <c r="AP1571" s="11">
        <v>88</v>
      </c>
      <c r="BK1571" s="11">
        <v>0.25</v>
      </c>
      <c r="BL1571" s="11">
        <v>88.12</v>
      </c>
      <c r="BM1571" s="11">
        <v>1.03</v>
      </c>
      <c r="BN1571" s="11">
        <v>0.9</v>
      </c>
      <c r="BO1571" s="11">
        <v>1.02</v>
      </c>
      <c r="BQ1571" s="11">
        <v>58</v>
      </c>
      <c r="BR1571" s="101">
        <v>0.104</v>
      </c>
      <c r="BX1571" s="5">
        <v>3.2</v>
      </c>
      <c r="CA1571" s="5">
        <v>84</v>
      </c>
      <c r="CB1571" s="158" t="s">
        <v>1109</v>
      </c>
      <c r="CC1571" s="158" t="s">
        <v>1110</v>
      </c>
    </row>
    <row r="1572" spans="1:81">
      <c r="B1572" s="5" t="s">
        <v>1118</v>
      </c>
      <c r="C1572" s="11">
        <v>60.13</v>
      </c>
      <c r="D1572" s="11">
        <v>20.11</v>
      </c>
      <c r="E1572" s="11">
        <v>6.74</v>
      </c>
      <c r="F1572" s="11">
        <v>3.32</v>
      </c>
      <c r="G1572" s="11">
        <v>3.55</v>
      </c>
      <c r="H1572" s="11"/>
      <c r="I1572" s="11">
        <v>52.5</v>
      </c>
      <c r="J1572" s="11">
        <v>438</v>
      </c>
      <c r="K1572" s="5">
        <v>214</v>
      </c>
      <c r="L1572" s="5">
        <v>0.49</v>
      </c>
      <c r="M1572" s="153">
        <v>0.28000000000000003</v>
      </c>
      <c r="N1572" s="11">
        <v>1</v>
      </c>
      <c r="U1572" s="11">
        <v>1095</v>
      </c>
      <c r="AD1572" s="11">
        <v>2.5</v>
      </c>
      <c r="AE1572" s="102">
        <v>152</v>
      </c>
      <c r="AF1572">
        <v>2.2999999999999998</v>
      </c>
      <c r="AG1572" s="46">
        <v>0.156</v>
      </c>
      <c r="AH1572">
        <v>462</v>
      </c>
      <c r="AJ1572" s="11">
        <v>3.71</v>
      </c>
      <c r="AK1572" s="11">
        <v>52.35</v>
      </c>
      <c r="AL1572" s="11">
        <v>29.12</v>
      </c>
      <c r="AM1572" s="11">
        <v>1.21</v>
      </c>
      <c r="AN1572" s="11">
        <v>2.97</v>
      </c>
      <c r="AO1572" s="5"/>
      <c r="AP1572" s="11">
        <v>88</v>
      </c>
      <c r="BK1572" s="11">
        <v>0.25</v>
      </c>
      <c r="BL1572" s="11">
        <v>88.12</v>
      </c>
      <c r="BM1572" s="11">
        <v>1.03</v>
      </c>
      <c r="BN1572" s="11">
        <v>0.9</v>
      </c>
      <c r="BO1572" s="11">
        <v>1.02</v>
      </c>
      <c r="BQ1572" s="11">
        <v>58</v>
      </c>
      <c r="BR1572" s="101">
        <v>0.11799999999999999</v>
      </c>
      <c r="BX1572" s="5">
        <v>3.3</v>
      </c>
      <c r="CA1572" s="5">
        <v>78</v>
      </c>
      <c r="CB1572" s="158" t="s">
        <v>1109</v>
      </c>
      <c r="CC1572" s="158" t="s">
        <v>1110</v>
      </c>
    </row>
    <row r="1573" spans="1:81">
      <c r="B1573" s="5" t="s">
        <v>1119</v>
      </c>
      <c r="C1573" s="11">
        <v>60.13</v>
      </c>
      <c r="D1573" s="11">
        <v>20.11</v>
      </c>
      <c r="E1573" s="11">
        <v>6.74</v>
      </c>
      <c r="F1573" s="11">
        <v>3.32</v>
      </c>
      <c r="G1573" s="11">
        <v>3.55</v>
      </c>
      <c r="H1573" s="11"/>
      <c r="I1573" s="11">
        <v>52.5</v>
      </c>
      <c r="J1573" s="11">
        <v>438</v>
      </c>
      <c r="K1573" s="5">
        <v>214</v>
      </c>
      <c r="L1573" s="5">
        <v>0.49</v>
      </c>
      <c r="M1573" s="153">
        <v>0.28000000000000003</v>
      </c>
      <c r="N1573" s="11">
        <v>1</v>
      </c>
      <c r="U1573" s="11">
        <v>1095</v>
      </c>
      <c r="AD1573" s="11">
        <v>2.5</v>
      </c>
      <c r="AE1573" s="102">
        <v>0</v>
      </c>
      <c r="AF1573">
        <v>2.2999999999999998</v>
      </c>
      <c r="AG1573" s="46">
        <v>0.156</v>
      </c>
      <c r="AH1573">
        <v>616</v>
      </c>
      <c r="AJ1573" s="11">
        <v>3.71</v>
      </c>
      <c r="AK1573" s="11">
        <v>52.35</v>
      </c>
      <c r="AL1573" s="11">
        <v>29.12</v>
      </c>
      <c r="AM1573" s="11">
        <v>1.21</v>
      </c>
      <c r="AN1573" s="11">
        <v>2.97</v>
      </c>
      <c r="AP1573" s="11">
        <v>88</v>
      </c>
      <c r="BK1573" s="11">
        <v>0.25</v>
      </c>
      <c r="BL1573" s="11">
        <v>88.12</v>
      </c>
      <c r="BM1573" s="11">
        <v>1.03</v>
      </c>
      <c r="BN1573" s="11">
        <v>0.9</v>
      </c>
      <c r="BO1573" s="11">
        <v>1.02</v>
      </c>
      <c r="BQ1573" s="11">
        <v>58</v>
      </c>
      <c r="BR1573" s="101">
        <v>0.13200000000000001</v>
      </c>
      <c r="BX1573" s="5">
        <v>4.2</v>
      </c>
      <c r="CA1573" s="5">
        <v>70</v>
      </c>
      <c r="CB1573" s="158" t="s">
        <v>1109</v>
      </c>
      <c r="CC1573" s="158" t="s">
        <v>1110</v>
      </c>
    </row>
    <row r="1574" spans="1:81">
      <c r="A1574" s="84"/>
      <c r="B1574" s="84"/>
      <c r="C1574" s="85"/>
      <c r="D1574" s="85"/>
      <c r="E1574" s="85"/>
      <c r="F1574" s="85"/>
      <c r="G1574" s="85"/>
      <c r="H1574" s="85"/>
      <c r="I1574" s="84"/>
      <c r="J1574" s="85"/>
      <c r="K1574" s="85"/>
      <c r="L1574" s="85"/>
      <c r="M1574" s="84"/>
      <c r="N1574" s="84"/>
      <c r="U1574" s="84"/>
      <c r="V1574" s="84"/>
      <c r="AD1574" s="84"/>
      <c r="AE1574" s="85"/>
      <c r="BX1574" s="84"/>
      <c r="BY1574" s="84"/>
      <c r="BZ1574" s="84"/>
      <c r="CA1574" s="84"/>
      <c r="CB1574" s="84"/>
      <c r="CC1574" s="84"/>
    </row>
    <row r="1575" spans="1:81">
      <c r="A1575" s="49">
        <v>6</v>
      </c>
      <c r="B1575" s="5" t="s">
        <v>525</v>
      </c>
      <c r="C1575" s="6"/>
      <c r="D1575" s="6"/>
      <c r="E1575" s="6"/>
      <c r="F1575" s="6"/>
      <c r="G1575" s="6"/>
      <c r="H1575" s="6"/>
      <c r="I1575" s="105">
        <v>42.5</v>
      </c>
      <c r="J1575" s="6">
        <v>200</v>
      </c>
      <c r="K1575" s="6">
        <v>160</v>
      </c>
      <c r="L1575" s="6">
        <v>0.44</v>
      </c>
      <c r="N1575" s="11">
        <v>1</v>
      </c>
      <c r="V1575">
        <v>1050</v>
      </c>
      <c r="AD1575" s="11">
        <v>3</v>
      </c>
      <c r="AE1575" s="6">
        <v>820</v>
      </c>
      <c r="AP1575" s="11">
        <v>90</v>
      </c>
      <c r="AW1575">
        <v>70</v>
      </c>
      <c r="BZ1575">
        <v>844.5</v>
      </c>
      <c r="CA1575" s="5">
        <v>37.5</v>
      </c>
      <c r="CB1575" s="158" t="s">
        <v>1120</v>
      </c>
      <c r="CC1575" s="158" t="s">
        <v>1121</v>
      </c>
    </row>
    <row r="1576" spans="1:81">
      <c r="B1576" s="5" t="s">
        <v>557</v>
      </c>
      <c r="C1576" s="6"/>
      <c r="D1576" s="6"/>
      <c r="E1576" s="6"/>
      <c r="F1576" s="6"/>
      <c r="G1576" s="6"/>
      <c r="H1576" s="6"/>
      <c r="I1576" s="105">
        <v>42.5</v>
      </c>
      <c r="J1576" s="6">
        <v>230</v>
      </c>
      <c r="K1576" s="6">
        <v>155</v>
      </c>
      <c r="L1576" s="6">
        <v>0.37</v>
      </c>
      <c r="N1576" s="11">
        <v>1</v>
      </c>
      <c r="V1576">
        <v>1201</v>
      </c>
      <c r="AD1576" s="11">
        <v>3</v>
      </c>
      <c r="AE1576" s="6">
        <v>619</v>
      </c>
      <c r="AP1576" s="11">
        <v>100</v>
      </c>
      <c r="AW1576">
        <v>90</v>
      </c>
      <c r="BZ1576">
        <v>532.20000000000005</v>
      </c>
      <c r="CA1576" s="5">
        <v>45</v>
      </c>
      <c r="CB1576" s="158" t="s">
        <v>1120</v>
      </c>
      <c r="CC1576" s="158" t="s">
        <v>1121</v>
      </c>
    </row>
    <row r="1577" spans="1:81">
      <c r="A1577" s="86"/>
      <c r="B1577" s="86"/>
      <c r="C1577" s="148"/>
      <c r="D1577" s="148"/>
      <c r="E1577" s="148"/>
      <c r="F1577" s="148"/>
      <c r="G1577" s="148"/>
      <c r="H1577" s="148"/>
      <c r="I1577" s="86"/>
      <c r="J1577" s="148"/>
      <c r="K1577" s="148"/>
      <c r="L1577" s="148"/>
      <c r="M1577" s="86"/>
      <c r="N1577" s="86"/>
      <c r="U1577" s="86"/>
      <c r="V1577" s="86"/>
      <c r="AD1577" s="86"/>
      <c r="AE1577" s="148"/>
      <c r="BX1577" s="86"/>
      <c r="BY1577" s="86"/>
      <c r="BZ1577" s="86"/>
      <c r="CA1577" s="86"/>
      <c r="CB1577" s="86"/>
      <c r="CC1577" s="86"/>
    </row>
    <row r="1578" spans="1:81">
      <c r="A1578" s="49">
        <v>7</v>
      </c>
      <c r="B1578" s="5" t="s">
        <v>1122</v>
      </c>
      <c r="C1578" s="6"/>
      <c r="D1578" s="6"/>
      <c r="E1578" s="6"/>
      <c r="F1578" s="6"/>
      <c r="G1578" s="6"/>
      <c r="H1578" s="6"/>
      <c r="I1578">
        <v>42.5</v>
      </c>
      <c r="J1578" s="95">
        <v>1820</v>
      </c>
      <c r="K1578" s="95">
        <v>550</v>
      </c>
      <c r="L1578" s="6">
        <v>0.3</v>
      </c>
      <c r="N1578" s="11">
        <v>0.5</v>
      </c>
      <c r="V1578" s="5">
        <v>2980</v>
      </c>
      <c r="AD1578" s="11">
        <v>2.76</v>
      </c>
      <c r="AE1578" s="95">
        <v>1970</v>
      </c>
      <c r="CA1578" s="11">
        <v>46.5</v>
      </c>
      <c r="CB1578" s="158" t="s">
        <v>1123</v>
      </c>
      <c r="CC1578" s="158" t="s">
        <v>1124</v>
      </c>
    </row>
    <row r="1579" spans="1:81">
      <c r="B1579" s="5"/>
      <c r="C1579" s="6"/>
      <c r="D1579" s="6"/>
      <c r="E1579" s="6"/>
      <c r="F1579" s="6"/>
      <c r="G1579" s="6"/>
      <c r="H1579" s="6"/>
      <c r="I1579">
        <v>42.5</v>
      </c>
      <c r="J1579" s="95">
        <v>910</v>
      </c>
      <c r="K1579" s="95">
        <v>300</v>
      </c>
      <c r="L1579" s="6">
        <v>0.3</v>
      </c>
      <c r="N1579" s="11">
        <v>0.5</v>
      </c>
      <c r="V1579" s="5">
        <v>2470</v>
      </c>
      <c r="AD1579" s="11">
        <v>2.76</v>
      </c>
      <c r="AE1579" s="95">
        <v>1000</v>
      </c>
      <c r="BZ1579" s="5">
        <v>1080</v>
      </c>
      <c r="CA1579" s="11"/>
      <c r="CB1579" s="158" t="s">
        <v>1123</v>
      </c>
      <c r="CC1579" s="158" t="s">
        <v>1124</v>
      </c>
    </row>
    <row r="1580" spans="1:81">
      <c r="A1580" s="149"/>
      <c r="B1580" s="149"/>
      <c r="C1580" s="150"/>
      <c r="D1580" s="150"/>
      <c r="E1580" s="150"/>
      <c r="F1580" s="150"/>
      <c r="G1580" s="150"/>
      <c r="H1580" s="150"/>
      <c r="I1580" s="149"/>
      <c r="J1580" s="150"/>
      <c r="K1580" s="150"/>
      <c r="L1580" s="150"/>
      <c r="M1580" s="149"/>
      <c r="N1580" s="149"/>
      <c r="U1580" s="149"/>
      <c r="V1580" s="149"/>
      <c r="AD1580" s="149"/>
      <c r="AE1580" s="150"/>
      <c r="BX1580" s="149"/>
      <c r="BY1580" s="149"/>
      <c r="BZ1580" s="149"/>
      <c r="CA1580" s="149"/>
      <c r="CB1580" s="149"/>
      <c r="CC1580" s="149"/>
    </row>
    <row r="1581" spans="1:81">
      <c r="A1581" s="49">
        <v>8</v>
      </c>
      <c r="B1581" s="5" t="s">
        <v>1125</v>
      </c>
      <c r="C1581" s="6"/>
      <c r="D1581" s="6"/>
      <c r="E1581" s="6"/>
      <c r="F1581" s="6"/>
      <c r="G1581" s="6"/>
      <c r="H1581" s="6"/>
      <c r="I1581" s="105">
        <v>42.5</v>
      </c>
      <c r="J1581" s="95">
        <v>325</v>
      </c>
      <c r="K1581" s="95">
        <v>155</v>
      </c>
      <c r="L1581" s="6">
        <v>0.32</v>
      </c>
      <c r="M1581" s="29">
        <v>0.32</v>
      </c>
      <c r="N1581" s="11">
        <v>1.7</v>
      </c>
      <c r="U1581" s="5">
        <v>1073</v>
      </c>
      <c r="AD1581" s="11">
        <v>2.6</v>
      </c>
      <c r="AE1581" s="95">
        <v>658</v>
      </c>
      <c r="AP1581" s="5">
        <v>63</v>
      </c>
      <c r="AW1581" s="5">
        <v>97</v>
      </c>
      <c r="BX1581" s="5">
        <v>7.44</v>
      </c>
      <c r="CB1581" s="158" t="s">
        <v>1126</v>
      </c>
      <c r="CC1581" s="158" t="s">
        <v>1127</v>
      </c>
    </row>
    <row r="1582" spans="1:81">
      <c r="A1582" s="89"/>
      <c r="B1582" s="89"/>
      <c r="C1582" s="89"/>
      <c r="D1582" s="89"/>
      <c r="E1582" s="89"/>
      <c r="F1582" s="89"/>
      <c r="G1582" s="89"/>
      <c r="H1582" s="89"/>
      <c r="I1582" s="89"/>
      <c r="J1582" s="89"/>
      <c r="K1582" s="89"/>
      <c r="L1582" s="89"/>
      <c r="M1582" s="89"/>
      <c r="N1582" s="89"/>
      <c r="U1582" s="89"/>
      <c r="V1582" s="89"/>
      <c r="AD1582" s="124"/>
      <c r="AE1582" s="89"/>
      <c r="BX1582" s="88"/>
      <c r="BY1582" s="88"/>
      <c r="BZ1582" s="88"/>
      <c r="CA1582" s="89"/>
      <c r="CB1582" s="88"/>
      <c r="CC1582" s="88"/>
    </row>
    <row r="1583" spans="1:81">
      <c r="A1583" s="49">
        <v>9</v>
      </c>
      <c r="B1583" s="5"/>
      <c r="C1583" s="11">
        <v>63.56</v>
      </c>
      <c r="D1583" s="11">
        <v>21.86</v>
      </c>
      <c r="E1583" s="11">
        <v>4.4400000000000004</v>
      </c>
      <c r="F1583" s="11">
        <v>1.71</v>
      </c>
      <c r="G1583" s="11">
        <v>2.4300000000000002</v>
      </c>
      <c r="H1583" s="11"/>
      <c r="I1583" s="105">
        <v>42.5</v>
      </c>
      <c r="J1583" s="11">
        <v>299</v>
      </c>
      <c r="K1583" s="11">
        <v>180</v>
      </c>
      <c r="L1583" s="11">
        <v>0.6</v>
      </c>
      <c r="M1583" s="5"/>
      <c r="N1583" s="11">
        <v>0.2</v>
      </c>
      <c r="U1583" s="11">
        <v>1249</v>
      </c>
      <c r="V1583" s="5"/>
      <c r="AD1583" s="14"/>
      <c r="AE1583" s="11">
        <v>672</v>
      </c>
      <c r="BX1583" s="5">
        <v>24.6</v>
      </c>
      <c r="CA1583" s="11">
        <v>44.512</v>
      </c>
      <c r="CB1583" s="158" t="s">
        <v>1128</v>
      </c>
      <c r="CC1583" s="158" t="s">
        <v>1129</v>
      </c>
    </row>
    <row r="1584" spans="1:81">
      <c r="B1584" s="5"/>
      <c r="C1584" s="11">
        <v>63.56</v>
      </c>
      <c r="D1584" s="11">
        <v>21.86</v>
      </c>
      <c r="E1584" s="11">
        <v>4.4400000000000004</v>
      </c>
      <c r="F1584" s="11">
        <v>1.71</v>
      </c>
      <c r="G1584" s="11">
        <v>2.4300000000000002</v>
      </c>
      <c r="H1584" s="11"/>
      <c r="I1584" s="105">
        <v>42.5</v>
      </c>
      <c r="J1584" s="11">
        <v>368</v>
      </c>
      <c r="K1584" s="11">
        <v>180</v>
      </c>
      <c r="L1584" s="11">
        <v>0.5</v>
      </c>
      <c r="M1584" s="5"/>
      <c r="N1584" s="11">
        <v>0.2</v>
      </c>
      <c r="U1584" s="11">
        <v>1204</v>
      </c>
      <c r="V1584" s="5"/>
      <c r="AD1584" s="14"/>
      <c r="AE1584" s="11">
        <v>648</v>
      </c>
      <c r="BX1584" s="5">
        <v>22.32</v>
      </c>
      <c r="CA1584" s="11">
        <v>55.088000000000001</v>
      </c>
      <c r="CB1584" s="158" t="s">
        <v>1128</v>
      </c>
      <c r="CC1584" s="158" t="s">
        <v>1129</v>
      </c>
    </row>
    <row r="1585" spans="1:81">
      <c r="B1585" s="5"/>
      <c r="C1585" s="11">
        <v>63.56</v>
      </c>
      <c r="D1585" s="11">
        <v>21.86</v>
      </c>
      <c r="E1585" s="11">
        <v>4.4400000000000004</v>
      </c>
      <c r="F1585" s="11">
        <v>1.71</v>
      </c>
      <c r="G1585" s="11">
        <v>2.4300000000000002</v>
      </c>
      <c r="H1585" s="11"/>
      <c r="I1585" s="105">
        <v>42.5</v>
      </c>
      <c r="J1585" s="11">
        <v>448</v>
      </c>
      <c r="K1585" s="11">
        <v>180</v>
      </c>
      <c r="L1585" s="11">
        <v>0.4</v>
      </c>
      <c r="M1585" s="5"/>
      <c r="N1585" s="11">
        <v>0.2</v>
      </c>
      <c r="U1585" s="11">
        <v>1152</v>
      </c>
      <c r="V1585" s="5"/>
      <c r="AD1585" s="14"/>
      <c r="AE1585" s="11">
        <v>620</v>
      </c>
      <c r="BX1585" s="5">
        <v>14.59</v>
      </c>
      <c r="CA1585" s="11">
        <v>70.77</v>
      </c>
      <c r="CB1585" s="158" t="s">
        <v>1128</v>
      </c>
      <c r="CC1585" s="158" t="s">
        <v>1129</v>
      </c>
    </row>
    <row r="1586" spans="1:81">
      <c r="A1586" s="27"/>
      <c r="B1586" s="30"/>
      <c r="C1586" s="30"/>
      <c r="D1586" s="30"/>
      <c r="E1586" s="30"/>
      <c r="F1586" s="30"/>
      <c r="G1586" s="30"/>
      <c r="H1586" s="30"/>
      <c r="I1586" s="30"/>
      <c r="J1586" s="140"/>
      <c r="K1586" s="140"/>
      <c r="L1586" s="140"/>
      <c r="M1586" s="30"/>
      <c r="N1586" s="30"/>
      <c r="U1586" s="30"/>
      <c r="V1586" s="30"/>
      <c r="AD1586" s="122"/>
      <c r="AE1586" s="30"/>
      <c r="BX1586" s="27"/>
      <c r="BY1586" s="27"/>
      <c r="BZ1586" s="27"/>
      <c r="CA1586" s="30"/>
      <c r="CB1586" s="27"/>
      <c r="CC1586" s="27"/>
    </row>
    <row r="1587" spans="1:81">
      <c r="A1587" s="49">
        <v>12</v>
      </c>
      <c r="B1587" s="5" t="s">
        <v>1130</v>
      </c>
      <c r="C1587" s="11">
        <v>58.24</v>
      </c>
      <c r="D1587" s="11">
        <v>24.14</v>
      </c>
      <c r="E1587" s="11">
        <v>5.82</v>
      </c>
      <c r="F1587" s="11">
        <v>4.37</v>
      </c>
      <c r="G1587" s="11">
        <v>3.22</v>
      </c>
      <c r="H1587" s="11"/>
      <c r="I1587" s="105">
        <v>42.5</v>
      </c>
      <c r="J1587" s="11">
        <v>450</v>
      </c>
      <c r="K1587" s="11">
        <v>155</v>
      </c>
      <c r="L1587" s="11">
        <v>0.34</v>
      </c>
      <c r="M1587" s="232">
        <v>0.25</v>
      </c>
      <c r="N1587" s="11">
        <v>0.2</v>
      </c>
      <c r="U1587" s="11">
        <v>1095</v>
      </c>
      <c r="V1587" s="5"/>
      <c r="AD1587" s="121">
        <v>2.85</v>
      </c>
      <c r="AE1587" s="11">
        <v>700</v>
      </c>
      <c r="BX1587" s="5">
        <v>7.12</v>
      </c>
      <c r="CA1587" s="11">
        <v>65.3</v>
      </c>
      <c r="CB1587" s="158" t="s">
        <v>1102</v>
      </c>
      <c r="CC1587" s="158" t="s">
        <v>1131</v>
      </c>
    </row>
    <row r="1588" spans="1:81">
      <c r="A1588" s="151"/>
      <c r="B1588" s="151"/>
      <c r="C1588" s="151"/>
      <c r="D1588" s="151"/>
      <c r="E1588" s="151"/>
      <c r="F1588" s="151"/>
      <c r="G1588" s="151"/>
      <c r="H1588" s="151"/>
      <c r="I1588" s="151"/>
      <c r="J1588" s="151"/>
      <c r="K1588" s="151"/>
      <c r="L1588" s="151"/>
      <c r="M1588" s="151"/>
      <c r="N1588" s="151"/>
      <c r="U1588" s="130"/>
      <c r="V1588" s="130"/>
      <c r="AD1588" s="154"/>
      <c r="AE1588" s="151"/>
      <c r="BR1588" s="157">
        <v>6.3281000000000004E-2</v>
      </c>
      <c r="BS1588" s="152">
        <v>3.5999999999999997E-2</v>
      </c>
      <c r="BT1588" s="152">
        <v>0.46500000000000002</v>
      </c>
      <c r="BU1588" s="152">
        <v>6.5000000000000002E-2</v>
      </c>
      <c r="BV1588" s="152">
        <v>0.434</v>
      </c>
      <c r="BX1588" s="151"/>
      <c r="BY1588" s="151"/>
      <c r="BZ1588" s="151"/>
      <c r="CA1588" s="151"/>
      <c r="CB1588" s="151"/>
      <c r="CC1588" s="151"/>
    </row>
    <row r="1589" spans="1:81">
      <c r="A1589" s="49">
        <v>14</v>
      </c>
      <c r="B1589" s="5" t="s">
        <v>544</v>
      </c>
      <c r="C1589" s="11"/>
      <c r="D1589" s="11"/>
      <c r="E1589" s="11"/>
      <c r="F1589" s="11"/>
      <c r="G1589" s="11"/>
      <c r="H1589" s="11"/>
      <c r="I1589" s="105">
        <v>42.5</v>
      </c>
      <c r="J1589" s="11">
        <v>390</v>
      </c>
      <c r="K1589" s="11">
        <v>272.5</v>
      </c>
      <c r="L1589" s="11">
        <v>0.5</v>
      </c>
      <c r="M1589" s="153">
        <v>0.3</v>
      </c>
      <c r="N1589" s="11">
        <v>1</v>
      </c>
      <c r="R1589" s="121">
        <v>848</v>
      </c>
      <c r="U1589" s="121"/>
      <c r="V1589" s="121"/>
      <c r="AD1589" s="121"/>
      <c r="AE1589" s="11"/>
      <c r="AF1589" s="11">
        <v>2.56</v>
      </c>
      <c r="AG1589" s="11">
        <v>822</v>
      </c>
      <c r="CA1589" s="11">
        <v>37.1</v>
      </c>
      <c r="CB1589" s="158" t="s">
        <v>1049</v>
      </c>
      <c r="CC1589" s="158" t="s">
        <v>1132</v>
      </c>
    </row>
    <row r="1590" spans="1:81">
      <c r="B1590" s="5" t="s">
        <v>1008</v>
      </c>
      <c r="C1590" s="5"/>
      <c r="D1590" s="5"/>
      <c r="E1590" s="5"/>
      <c r="F1590" s="5"/>
      <c r="G1590" s="5"/>
      <c r="H1590" s="5"/>
      <c r="I1590" s="105">
        <v>42.5</v>
      </c>
      <c r="J1590" s="11">
        <v>450</v>
      </c>
      <c r="K1590" s="11">
        <v>180</v>
      </c>
      <c r="L1590" s="11">
        <v>0.4</v>
      </c>
      <c r="M1590" s="153">
        <v>0.3</v>
      </c>
      <c r="N1590" s="11">
        <v>0.28000000000000003</v>
      </c>
      <c r="T1590" s="11">
        <v>1070</v>
      </c>
      <c r="U1590" s="11"/>
      <c r="V1590" s="11"/>
      <c r="AD1590" s="14"/>
      <c r="AE1590" s="5"/>
      <c r="AF1590" s="11">
        <v>2.56</v>
      </c>
      <c r="AG1590" s="11">
        <v>714</v>
      </c>
      <c r="BX1590" s="5">
        <v>7.13</v>
      </c>
      <c r="BY1590" s="11"/>
      <c r="CA1590" s="11">
        <v>54.5</v>
      </c>
      <c r="CB1590" s="158" t="s">
        <v>1049</v>
      </c>
      <c r="CC1590" s="158" t="s">
        <v>1132</v>
      </c>
    </row>
    <row r="1591" spans="1:81">
      <c r="A1591" s="80"/>
      <c r="B1591" s="81"/>
      <c r="C1591" s="81"/>
      <c r="D1591" s="81"/>
      <c r="E1591" s="81"/>
      <c r="F1591" s="81"/>
      <c r="G1591" s="81"/>
      <c r="H1591" s="81"/>
      <c r="I1591" s="94"/>
      <c r="J1591" s="94"/>
      <c r="K1591" s="94"/>
      <c r="L1591" s="94"/>
      <c r="M1591" s="81"/>
      <c r="N1591" s="81"/>
      <c r="U1591" s="94"/>
      <c r="V1591" s="94"/>
      <c r="AD1591" s="155"/>
      <c r="AE1591" s="81"/>
      <c r="BX1591" s="94"/>
      <c r="BY1591" s="94"/>
      <c r="BZ1591" s="80"/>
      <c r="CA1591" s="94"/>
      <c r="CB1591" s="80"/>
      <c r="CC1591" s="80"/>
    </row>
    <row r="1592" spans="1:81">
      <c r="A1592" s="49">
        <v>15</v>
      </c>
      <c r="B1592" s="5" t="s">
        <v>1133</v>
      </c>
      <c r="C1592" s="11">
        <v>57.4</v>
      </c>
      <c r="D1592" s="11">
        <v>21.91</v>
      </c>
      <c r="E1592" s="11">
        <v>6.41</v>
      </c>
      <c r="F1592" s="11">
        <v>4.3899999999999997</v>
      </c>
      <c r="G1592" s="11">
        <v>2.68</v>
      </c>
      <c r="H1592" s="11"/>
      <c r="I1592" s="105">
        <v>42.5</v>
      </c>
      <c r="J1592" s="5">
        <v>434</v>
      </c>
      <c r="K1592" s="5">
        <v>260</v>
      </c>
      <c r="L1592" s="5"/>
      <c r="M1592" s="5"/>
      <c r="N1592" s="11">
        <v>0.04</v>
      </c>
      <c r="U1592" s="5">
        <v>405</v>
      </c>
      <c r="V1592" s="11"/>
      <c r="AD1592" s="14"/>
      <c r="AE1592" s="5">
        <v>405</v>
      </c>
      <c r="AJ1592" s="11">
        <v>2.96</v>
      </c>
      <c r="AK1592" s="11">
        <v>54.21</v>
      </c>
      <c r="AL1592" s="11">
        <v>31.55</v>
      </c>
      <c r="AM1592" s="11">
        <v>0.86</v>
      </c>
      <c r="AN1592" s="11">
        <v>3.49</v>
      </c>
      <c r="AO1592" s="11"/>
      <c r="AR1592" s="11">
        <v>38.729999999999997</v>
      </c>
      <c r="AS1592" s="11">
        <v>31.4</v>
      </c>
      <c r="AT1592" s="11">
        <v>13.98</v>
      </c>
      <c r="AU1592" s="11">
        <v>6.37</v>
      </c>
      <c r="AV1592" s="11">
        <v>0.36</v>
      </c>
      <c r="AW1592" s="11"/>
      <c r="BX1592" s="11"/>
      <c r="BY1592" s="11"/>
      <c r="BZ1592">
        <v>7038.4</v>
      </c>
      <c r="CA1592" s="11">
        <v>35.380000000000003</v>
      </c>
      <c r="CB1592" s="158" t="s">
        <v>1126</v>
      </c>
      <c r="CC1592" s="158" t="s">
        <v>1134</v>
      </c>
    </row>
    <row r="1593" spans="1:81">
      <c r="B1593" s="5" t="s">
        <v>1135</v>
      </c>
      <c r="C1593" s="11">
        <v>57.4</v>
      </c>
      <c r="D1593" s="11">
        <v>21.91</v>
      </c>
      <c r="E1593" s="11">
        <v>6.41</v>
      </c>
      <c r="F1593" s="11">
        <v>4.3899999999999997</v>
      </c>
      <c r="G1593" s="11">
        <v>2.68</v>
      </c>
      <c r="H1593" s="11"/>
      <c r="I1593" s="105">
        <v>42.5</v>
      </c>
      <c r="J1593" s="5">
        <v>369</v>
      </c>
      <c r="K1593" s="5">
        <v>260</v>
      </c>
      <c r="L1593" s="5"/>
      <c r="M1593" s="5"/>
      <c r="N1593" s="11">
        <v>0.05</v>
      </c>
      <c r="U1593" s="5">
        <v>405</v>
      </c>
      <c r="V1593" s="11"/>
      <c r="AD1593" s="14"/>
      <c r="AE1593" s="5">
        <v>405</v>
      </c>
      <c r="AJ1593" s="11">
        <v>2.96</v>
      </c>
      <c r="AK1593" s="11">
        <v>54.21</v>
      </c>
      <c r="AL1593" s="11">
        <v>31.55</v>
      </c>
      <c r="AM1593" s="11">
        <v>0.86</v>
      </c>
      <c r="AN1593" s="11">
        <v>3.49</v>
      </c>
      <c r="AO1593" s="11"/>
      <c r="AR1593" s="11">
        <v>38.729999999999997</v>
      </c>
      <c r="AS1593" s="11">
        <v>31.4</v>
      </c>
      <c r="AT1593" s="11">
        <v>13.98</v>
      </c>
      <c r="AU1593" s="11">
        <v>6.37</v>
      </c>
      <c r="AV1593" s="11">
        <v>0.36</v>
      </c>
      <c r="AW1593" s="5">
        <v>60</v>
      </c>
      <c r="BX1593" s="11"/>
      <c r="BY1593" s="11"/>
      <c r="BZ1593">
        <v>2440.8000000000002</v>
      </c>
      <c r="CA1593" s="11">
        <v>31.26</v>
      </c>
      <c r="CB1593" s="158" t="s">
        <v>1126</v>
      </c>
      <c r="CC1593" s="158" t="s">
        <v>1134</v>
      </c>
    </row>
    <row r="1594" spans="1:81" ht="16.8">
      <c r="B1594" s="5" t="s">
        <v>1136</v>
      </c>
      <c r="C1594" s="11">
        <v>57.4</v>
      </c>
      <c r="D1594" s="11">
        <v>21.91</v>
      </c>
      <c r="E1594" s="11">
        <v>6.41</v>
      </c>
      <c r="F1594" s="11">
        <v>4.3899999999999997</v>
      </c>
      <c r="G1594" s="11">
        <v>2.68</v>
      </c>
      <c r="H1594" s="11"/>
      <c r="I1594" s="105">
        <v>42.5</v>
      </c>
      <c r="J1594" s="5">
        <v>325</v>
      </c>
      <c r="K1594" s="5">
        <v>260</v>
      </c>
      <c r="M1594" s="10"/>
      <c r="N1594" s="11">
        <v>0.05</v>
      </c>
      <c r="U1594" s="5">
        <v>405</v>
      </c>
      <c r="V1594" s="11"/>
      <c r="AD1594" s="15"/>
      <c r="AE1594" s="5">
        <v>405</v>
      </c>
      <c r="AJ1594" s="11">
        <v>2.96</v>
      </c>
      <c r="AK1594" s="11">
        <v>54.21</v>
      </c>
      <c r="AL1594" s="11">
        <v>31.55</v>
      </c>
      <c r="AM1594" s="11">
        <v>0.86</v>
      </c>
      <c r="AN1594" s="11">
        <v>3.49</v>
      </c>
      <c r="AO1594" s="5"/>
      <c r="AR1594" s="11">
        <v>38.729999999999997</v>
      </c>
      <c r="AS1594" s="11">
        <v>31.4</v>
      </c>
      <c r="AT1594" s="11">
        <v>13.98</v>
      </c>
      <c r="AU1594" s="11">
        <v>6.37</v>
      </c>
      <c r="AV1594" s="11">
        <v>0.36</v>
      </c>
      <c r="AW1594" s="5">
        <v>101</v>
      </c>
      <c r="BX1594" s="11"/>
      <c r="BY1594" s="11"/>
      <c r="BZ1594">
        <v>1443.3</v>
      </c>
      <c r="CA1594" s="11">
        <v>30.92</v>
      </c>
      <c r="CB1594" s="158" t="s">
        <v>1126</v>
      </c>
      <c r="CC1594" s="158" t="s">
        <v>1134</v>
      </c>
    </row>
    <row r="1595" spans="1:81">
      <c r="B1595" s="5" t="s">
        <v>1137</v>
      </c>
      <c r="C1595" s="11">
        <v>57.4</v>
      </c>
      <c r="D1595" s="11">
        <v>21.91</v>
      </c>
      <c r="E1595" s="11">
        <v>6.41</v>
      </c>
      <c r="F1595" s="11">
        <v>4.3899999999999997</v>
      </c>
      <c r="G1595" s="11">
        <v>2.68</v>
      </c>
      <c r="H1595" s="11"/>
      <c r="I1595" s="105">
        <v>42.5</v>
      </c>
      <c r="J1595" s="5">
        <v>282</v>
      </c>
      <c r="K1595" s="5">
        <v>260</v>
      </c>
      <c r="N1595" s="11">
        <v>0.05</v>
      </c>
      <c r="U1595" s="5">
        <v>405</v>
      </c>
      <c r="V1595" s="11"/>
      <c r="AD1595" s="15"/>
      <c r="AE1595" s="5">
        <v>405</v>
      </c>
      <c r="AJ1595" s="11">
        <v>2.96</v>
      </c>
      <c r="AK1595" s="11">
        <v>54.21</v>
      </c>
      <c r="AL1595" s="11">
        <v>31.55</v>
      </c>
      <c r="AM1595" s="11">
        <v>0.86</v>
      </c>
      <c r="AN1595" s="11">
        <v>3.49</v>
      </c>
      <c r="AO1595" s="5"/>
      <c r="AR1595" s="11">
        <v>38.729999999999997</v>
      </c>
      <c r="AS1595" s="11">
        <v>31.4</v>
      </c>
      <c r="AT1595" s="11">
        <v>13.98</v>
      </c>
      <c r="AU1595" s="11">
        <v>6.37</v>
      </c>
      <c r="AV1595" s="11">
        <v>0.36</v>
      </c>
      <c r="AW1595" s="5">
        <v>141</v>
      </c>
      <c r="BX1595" s="11"/>
      <c r="BY1595" s="11"/>
      <c r="BZ1595">
        <v>824.3</v>
      </c>
      <c r="CA1595" s="11">
        <v>29.87</v>
      </c>
      <c r="CB1595" s="158" t="s">
        <v>1126</v>
      </c>
      <c r="CC1595" s="158" t="s">
        <v>1134</v>
      </c>
    </row>
    <row r="1596" spans="1:81">
      <c r="B1596" s="5" t="s">
        <v>1138</v>
      </c>
      <c r="C1596" s="11">
        <v>57.4</v>
      </c>
      <c r="D1596" s="11">
        <v>21.91</v>
      </c>
      <c r="E1596" s="11">
        <v>6.41</v>
      </c>
      <c r="F1596" s="11">
        <v>4.3899999999999997</v>
      </c>
      <c r="G1596" s="11">
        <v>2.68</v>
      </c>
      <c r="H1596" s="11"/>
      <c r="I1596" s="105">
        <v>42.5</v>
      </c>
      <c r="J1596" s="5">
        <v>369</v>
      </c>
      <c r="K1596" s="5">
        <v>260</v>
      </c>
      <c r="N1596" s="11">
        <v>0.05</v>
      </c>
      <c r="U1596" s="5">
        <v>405</v>
      </c>
      <c r="V1596" s="11"/>
      <c r="AD1596" s="15"/>
      <c r="AE1596" s="5">
        <v>405</v>
      </c>
      <c r="AJ1596" s="11">
        <v>2.96</v>
      </c>
      <c r="AK1596" s="11">
        <v>54.21</v>
      </c>
      <c r="AL1596" s="11">
        <v>31.55</v>
      </c>
      <c r="AM1596" s="11">
        <v>0.86</v>
      </c>
      <c r="AN1596" s="11">
        <v>3.49</v>
      </c>
      <c r="AO1596" s="5">
        <v>51</v>
      </c>
      <c r="AR1596" s="11">
        <v>38.729999999999997</v>
      </c>
      <c r="AS1596" s="11">
        <v>31.4</v>
      </c>
      <c r="AT1596" s="11">
        <v>13.98</v>
      </c>
      <c r="AU1596" s="11">
        <v>6.37</v>
      </c>
      <c r="AV1596" s="11">
        <v>0.36</v>
      </c>
      <c r="AW1596" s="5"/>
      <c r="BZ1596">
        <v>5589.2</v>
      </c>
      <c r="CA1596" s="11">
        <v>33.93</v>
      </c>
      <c r="CB1596" s="158" t="s">
        <v>1126</v>
      </c>
      <c r="CC1596" s="158" t="s">
        <v>1134</v>
      </c>
    </row>
    <row r="1597" spans="1:81">
      <c r="B1597" s="5" t="s">
        <v>1139</v>
      </c>
      <c r="C1597" s="11">
        <v>57.4</v>
      </c>
      <c r="D1597" s="11">
        <v>21.91</v>
      </c>
      <c r="E1597" s="11">
        <v>6.41</v>
      </c>
      <c r="F1597" s="11">
        <v>4.3899999999999997</v>
      </c>
      <c r="G1597" s="11">
        <v>2.68</v>
      </c>
      <c r="H1597" s="11"/>
      <c r="I1597" s="105">
        <v>42.5</v>
      </c>
      <c r="J1597" s="5">
        <v>325</v>
      </c>
      <c r="K1597" s="5">
        <v>260</v>
      </c>
      <c r="N1597" s="11">
        <v>0.05</v>
      </c>
      <c r="U1597" s="5">
        <v>405</v>
      </c>
      <c r="AD1597" s="15"/>
      <c r="AE1597" s="5">
        <v>405</v>
      </c>
      <c r="AJ1597" s="11">
        <v>2.96</v>
      </c>
      <c r="AK1597" s="11">
        <v>54.21</v>
      </c>
      <c r="AL1597" s="11">
        <v>31.55</v>
      </c>
      <c r="AM1597" s="11">
        <v>0.86</v>
      </c>
      <c r="AN1597" s="11">
        <v>3.49</v>
      </c>
      <c r="AO1597" s="5">
        <v>85</v>
      </c>
      <c r="AR1597" s="11">
        <v>38.729999999999997</v>
      </c>
      <c r="AS1597" s="11">
        <v>31.4</v>
      </c>
      <c r="AT1597" s="11">
        <v>13.98</v>
      </c>
      <c r="AU1597" s="11">
        <v>6.37</v>
      </c>
      <c r="AV1597" s="11">
        <v>0.36</v>
      </c>
      <c r="AW1597" s="5"/>
      <c r="BZ1597">
        <v>5303.3</v>
      </c>
      <c r="CA1597" s="11">
        <v>28.35</v>
      </c>
      <c r="CB1597" s="158" t="s">
        <v>1126</v>
      </c>
      <c r="CC1597" s="158" t="s">
        <v>1134</v>
      </c>
    </row>
    <row r="1598" spans="1:81">
      <c r="B1598" s="5" t="s">
        <v>1140</v>
      </c>
      <c r="C1598" s="11">
        <v>57.4</v>
      </c>
      <c r="D1598" s="11">
        <v>21.91</v>
      </c>
      <c r="E1598" s="11">
        <v>6.41</v>
      </c>
      <c r="F1598" s="11">
        <v>4.3899999999999997</v>
      </c>
      <c r="G1598" s="11">
        <v>2.68</v>
      </c>
      <c r="H1598" s="11"/>
      <c r="I1598" s="105">
        <v>42.5</v>
      </c>
      <c r="J1598" s="5">
        <v>282</v>
      </c>
      <c r="K1598" s="5">
        <v>260</v>
      </c>
      <c r="N1598" s="11">
        <v>0.05</v>
      </c>
      <c r="U1598" s="5">
        <v>405</v>
      </c>
      <c r="AD1598" s="15"/>
      <c r="AE1598" s="5">
        <v>405</v>
      </c>
      <c r="AJ1598" s="11">
        <v>2.96</v>
      </c>
      <c r="AK1598" s="11">
        <v>54.21</v>
      </c>
      <c r="AL1598" s="11">
        <v>31.55</v>
      </c>
      <c r="AM1598" s="11">
        <v>0.86</v>
      </c>
      <c r="AN1598" s="11">
        <v>3.49</v>
      </c>
      <c r="AO1598" s="5">
        <v>118</v>
      </c>
      <c r="AR1598" s="11">
        <v>38.729999999999997</v>
      </c>
      <c r="AS1598" s="11">
        <v>31.4</v>
      </c>
      <c r="AT1598" s="11">
        <v>13.98</v>
      </c>
      <c r="AU1598" s="11">
        <v>6.37</v>
      </c>
      <c r="AV1598" s="11">
        <v>0.36</v>
      </c>
      <c r="AW1598" s="5"/>
      <c r="BZ1598">
        <v>4727.2</v>
      </c>
      <c r="CA1598" s="11">
        <v>27.8</v>
      </c>
      <c r="CB1598" s="158" t="s">
        <v>1126</v>
      </c>
      <c r="CC1598" s="158" t="s">
        <v>1134</v>
      </c>
    </row>
    <row r="1599" spans="1:81">
      <c r="B1599" s="5" t="s">
        <v>1141</v>
      </c>
      <c r="C1599" s="11">
        <v>57.4</v>
      </c>
      <c r="D1599" s="11">
        <v>21.91</v>
      </c>
      <c r="E1599" s="11">
        <v>6.41</v>
      </c>
      <c r="F1599" s="11">
        <v>4.3899999999999997</v>
      </c>
      <c r="G1599" s="11">
        <v>2.68</v>
      </c>
      <c r="H1599" s="11"/>
      <c r="I1599" s="105">
        <v>42.5</v>
      </c>
      <c r="J1599" s="5">
        <v>554</v>
      </c>
      <c r="K1599" s="5">
        <v>221</v>
      </c>
      <c r="N1599" s="11">
        <v>0.14000000000000001</v>
      </c>
      <c r="U1599" s="5">
        <v>405</v>
      </c>
      <c r="AD1599" s="15"/>
      <c r="AE1599" s="5">
        <v>405</v>
      </c>
      <c r="AJ1599" s="11">
        <v>2.96</v>
      </c>
      <c r="AK1599" s="11">
        <v>54.21</v>
      </c>
      <c r="AL1599" s="11">
        <v>31.55</v>
      </c>
      <c r="AM1599" s="11">
        <v>0.86</v>
      </c>
      <c r="AN1599" s="11">
        <v>3.49</v>
      </c>
      <c r="AO1599" s="5"/>
      <c r="AR1599" s="11">
        <v>38.729999999999997</v>
      </c>
      <c r="AS1599" s="11">
        <v>31.4</v>
      </c>
      <c r="AT1599" s="11">
        <v>13.98</v>
      </c>
      <c r="AU1599" s="11">
        <v>6.37</v>
      </c>
      <c r="AV1599" s="11">
        <v>0.36</v>
      </c>
      <c r="AW1599" s="5"/>
      <c r="BZ1599">
        <v>4542.5</v>
      </c>
      <c r="CA1599" s="11">
        <v>48.95</v>
      </c>
      <c r="CB1599" s="158" t="s">
        <v>1126</v>
      </c>
      <c r="CC1599" s="158" t="s">
        <v>1134</v>
      </c>
    </row>
    <row r="1600" spans="1:81">
      <c r="B1600" s="5" t="s">
        <v>1142</v>
      </c>
      <c r="C1600" s="11">
        <v>57.4</v>
      </c>
      <c r="D1600" s="11">
        <v>21.91</v>
      </c>
      <c r="E1600" s="11">
        <v>6.41</v>
      </c>
      <c r="F1600" s="11">
        <v>4.3899999999999997</v>
      </c>
      <c r="G1600" s="11">
        <v>2.68</v>
      </c>
      <c r="H1600" s="11"/>
      <c r="I1600" s="105">
        <v>42.5</v>
      </c>
      <c r="J1600" s="5">
        <v>471</v>
      </c>
      <c r="K1600" s="5">
        <v>221</v>
      </c>
      <c r="N1600" s="11">
        <v>0.02</v>
      </c>
      <c r="U1600" s="5">
        <v>405</v>
      </c>
      <c r="AD1600" s="15"/>
      <c r="AE1600" s="5">
        <v>405</v>
      </c>
      <c r="AJ1600" s="11">
        <v>2.96</v>
      </c>
      <c r="AK1600" s="11">
        <v>54.21</v>
      </c>
      <c r="AL1600" s="11">
        <v>31.55</v>
      </c>
      <c r="AM1600" s="11">
        <v>0.86</v>
      </c>
      <c r="AN1600" s="11">
        <v>3.49</v>
      </c>
      <c r="AO1600" s="5"/>
      <c r="AR1600" s="11">
        <v>38.729999999999997</v>
      </c>
      <c r="AS1600" s="11">
        <v>31.4</v>
      </c>
      <c r="AT1600" s="11">
        <v>13.98</v>
      </c>
      <c r="AU1600" s="11">
        <v>6.37</v>
      </c>
      <c r="AV1600" s="11">
        <v>0.36</v>
      </c>
      <c r="AW1600" s="5">
        <v>77</v>
      </c>
      <c r="BZ1600">
        <v>922.6</v>
      </c>
      <c r="CA1600" s="11">
        <v>51.49</v>
      </c>
      <c r="CB1600" s="158" t="s">
        <v>1126</v>
      </c>
      <c r="CC1600" s="158" t="s">
        <v>1134</v>
      </c>
    </row>
    <row r="1601" spans="1:81">
      <c r="B1601" s="5" t="s">
        <v>1143</v>
      </c>
      <c r="C1601" s="11">
        <v>57.4</v>
      </c>
      <c r="D1601" s="11">
        <v>21.91</v>
      </c>
      <c r="E1601" s="11">
        <v>6.41</v>
      </c>
      <c r="F1601" s="11">
        <v>4.3899999999999997</v>
      </c>
      <c r="G1601" s="11">
        <v>2.68</v>
      </c>
      <c r="H1601" s="11"/>
      <c r="I1601" s="105">
        <v>42.5</v>
      </c>
      <c r="J1601" s="5">
        <v>415</v>
      </c>
      <c r="K1601" s="5">
        <v>221</v>
      </c>
      <c r="N1601" s="11">
        <v>0.02</v>
      </c>
      <c r="U1601" s="5">
        <v>405</v>
      </c>
      <c r="AD1601" s="15"/>
      <c r="AE1601" s="5">
        <v>405</v>
      </c>
      <c r="AJ1601" s="11">
        <v>2.96</v>
      </c>
      <c r="AK1601" s="11">
        <v>54.21</v>
      </c>
      <c r="AL1601" s="11">
        <v>31.55</v>
      </c>
      <c r="AM1601" s="11">
        <v>0.86</v>
      </c>
      <c r="AN1601" s="11">
        <v>3.49</v>
      </c>
      <c r="AO1601" s="5"/>
      <c r="AR1601" s="11">
        <v>38.729999999999997</v>
      </c>
      <c r="AS1601" s="11">
        <v>31.4</v>
      </c>
      <c r="AT1601" s="11">
        <v>13.98</v>
      </c>
      <c r="AU1601" s="11">
        <v>6.37</v>
      </c>
      <c r="AV1601" s="11">
        <v>0.36</v>
      </c>
      <c r="AW1601" s="5">
        <v>129</v>
      </c>
      <c r="BZ1601">
        <v>386.4</v>
      </c>
      <c r="CA1601" s="11">
        <v>46.24</v>
      </c>
      <c r="CB1601" s="158" t="s">
        <v>1126</v>
      </c>
      <c r="CC1601" s="158" t="s">
        <v>1134</v>
      </c>
    </row>
    <row r="1602" spans="1:81">
      <c r="B1602" s="5" t="s">
        <v>1144</v>
      </c>
      <c r="C1602" s="11">
        <v>57.4</v>
      </c>
      <c r="D1602" s="11">
        <v>21.91</v>
      </c>
      <c r="E1602" s="11">
        <v>6.41</v>
      </c>
      <c r="F1602" s="11">
        <v>4.3899999999999997</v>
      </c>
      <c r="G1602" s="11">
        <v>2.68</v>
      </c>
      <c r="H1602" s="11"/>
      <c r="I1602" s="105">
        <v>42.5</v>
      </c>
      <c r="J1602" s="5">
        <v>360</v>
      </c>
      <c r="K1602" s="5">
        <v>221</v>
      </c>
      <c r="N1602" s="11">
        <v>0.02</v>
      </c>
      <c r="U1602" s="5">
        <v>405</v>
      </c>
      <c r="AD1602" s="15"/>
      <c r="AE1602" s="5">
        <v>405</v>
      </c>
      <c r="AJ1602" s="11">
        <v>2.96</v>
      </c>
      <c r="AK1602" s="11">
        <v>54.21</v>
      </c>
      <c r="AL1602" s="11">
        <v>31.55</v>
      </c>
      <c r="AM1602" s="11">
        <v>0.86</v>
      </c>
      <c r="AN1602" s="11">
        <v>3.49</v>
      </c>
      <c r="AO1602" s="5"/>
      <c r="AR1602" s="11">
        <v>38.729999999999997</v>
      </c>
      <c r="AS1602" s="11">
        <v>31.4</v>
      </c>
      <c r="AT1602" s="11">
        <v>13.98</v>
      </c>
      <c r="AU1602" s="11">
        <v>6.37</v>
      </c>
      <c r="AV1602" s="11">
        <v>0.36</v>
      </c>
      <c r="AW1602" s="5">
        <v>180</v>
      </c>
      <c r="BZ1602">
        <v>241.3</v>
      </c>
      <c r="CA1602" s="11">
        <v>47.17</v>
      </c>
      <c r="CB1602" s="158" t="s">
        <v>1126</v>
      </c>
      <c r="CC1602" s="158" t="s">
        <v>1134</v>
      </c>
    </row>
    <row r="1603" spans="1:81">
      <c r="B1603" s="5" t="s">
        <v>1145</v>
      </c>
      <c r="C1603" s="11">
        <v>57.4</v>
      </c>
      <c r="D1603" s="11">
        <v>21.91</v>
      </c>
      <c r="E1603" s="11">
        <v>6.41</v>
      </c>
      <c r="F1603" s="11">
        <v>4.3899999999999997</v>
      </c>
      <c r="G1603" s="11">
        <v>2.68</v>
      </c>
      <c r="H1603" s="11"/>
      <c r="I1603" s="105">
        <v>42.5</v>
      </c>
      <c r="J1603" s="5">
        <v>471</v>
      </c>
      <c r="K1603" s="5">
        <v>221</v>
      </c>
      <c r="N1603" s="11">
        <v>0.02</v>
      </c>
      <c r="U1603" s="5">
        <v>405</v>
      </c>
      <c r="AD1603" s="15"/>
      <c r="AE1603" s="5">
        <v>405</v>
      </c>
      <c r="AJ1603" s="11">
        <v>2.96</v>
      </c>
      <c r="AK1603" s="11">
        <v>54.21</v>
      </c>
      <c r="AL1603" s="11">
        <v>31.55</v>
      </c>
      <c r="AM1603" s="11">
        <v>0.86</v>
      </c>
      <c r="AN1603" s="11">
        <v>3.49</v>
      </c>
      <c r="AO1603" s="5">
        <v>65</v>
      </c>
      <c r="AR1603" s="11">
        <v>38.729999999999997</v>
      </c>
      <c r="AS1603" s="11">
        <v>31.4</v>
      </c>
      <c r="AT1603" s="11">
        <v>13.98</v>
      </c>
      <c r="AU1603" s="11">
        <v>6.37</v>
      </c>
      <c r="AV1603" s="11">
        <v>0.36</v>
      </c>
      <c r="BZ1603">
        <v>4373.3999999999996</v>
      </c>
      <c r="CA1603" s="11">
        <v>48.64</v>
      </c>
      <c r="CB1603" s="158" t="s">
        <v>1126</v>
      </c>
      <c r="CC1603" s="158" t="s">
        <v>1134</v>
      </c>
    </row>
    <row r="1604" spans="1:81">
      <c r="B1604" s="5" t="s">
        <v>1146</v>
      </c>
      <c r="C1604" s="11">
        <v>57.4</v>
      </c>
      <c r="D1604" s="11">
        <v>21.91</v>
      </c>
      <c r="E1604" s="11">
        <v>6.41</v>
      </c>
      <c r="F1604" s="11">
        <v>4.3899999999999997</v>
      </c>
      <c r="G1604" s="11">
        <v>2.68</v>
      </c>
      <c r="H1604" s="11"/>
      <c r="I1604" s="105">
        <v>42.5</v>
      </c>
      <c r="J1604" s="5">
        <v>415</v>
      </c>
      <c r="K1604" s="5">
        <v>221</v>
      </c>
      <c r="N1604" s="11">
        <v>0.02</v>
      </c>
      <c r="U1604" s="5">
        <v>405</v>
      </c>
      <c r="AD1604" s="15"/>
      <c r="AE1604" s="5">
        <v>405</v>
      </c>
      <c r="AJ1604" s="11">
        <v>2.96</v>
      </c>
      <c r="AK1604" s="11">
        <v>54.21</v>
      </c>
      <c r="AL1604" s="11">
        <v>31.55</v>
      </c>
      <c r="AM1604" s="11">
        <v>0.86</v>
      </c>
      <c r="AN1604" s="11">
        <v>3.49</v>
      </c>
      <c r="AO1604" s="5">
        <v>108</v>
      </c>
      <c r="AR1604" s="11">
        <v>38.729999999999997</v>
      </c>
      <c r="AS1604" s="11">
        <v>31.4</v>
      </c>
      <c r="AT1604" s="11">
        <v>13.98</v>
      </c>
      <c r="AU1604" s="11">
        <v>6.37</v>
      </c>
      <c r="AV1604" s="11">
        <v>0.36</v>
      </c>
      <c r="BZ1604">
        <v>3764.7</v>
      </c>
      <c r="CA1604">
        <v>48.44</v>
      </c>
      <c r="CB1604" s="158" t="s">
        <v>1126</v>
      </c>
      <c r="CC1604" s="158" t="s">
        <v>1134</v>
      </c>
    </row>
    <row r="1605" spans="1:81">
      <c r="B1605" s="5" t="s">
        <v>1147</v>
      </c>
      <c r="C1605" s="11">
        <v>57.4</v>
      </c>
      <c r="D1605" s="11">
        <v>21.91</v>
      </c>
      <c r="E1605" s="11">
        <v>6.41</v>
      </c>
      <c r="F1605" s="11">
        <v>4.3899999999999997</v>
      </c>
      <c r="G1605" s="11">
        <v>2.68</v>
      </c>
      <c r="H1605" s="11"/>
      <c r="I1605" s="105">
        <v>42.5</v>
      </c>
      <c r="J1605" s="5">
        <v>369</v>
      </c>
      <c r="K1605" s="5">
        <v>221</v>
      </c>
      <c r="N1605" s="11">
        <v>0.02</v>
      </c>
      <c r="U1605" s="5">
        <v>405</v>
      </c>
      <c r="AD1605" s="15"/>
      <c r="AE1605" s="5">
        <v>405</v>
      </c>
      <c r="AJ1605" s="11">
        <v>2.96</v>
      </c>
      <c r="AK1605" s="11">
        <v>54.21</v>
      </c>
      <c r="AL1605" s="11">
        <v>31.55</v>
      </c>
      <c r="AM1605" s="11">
        <v>0.86</v>
      </c>
      <c r="AN1605" s="11">
        <v>3.49</v>
      </c>
      <c r="AO1605" s="5">
        <v>151</v>
      </c>
      <c r="AR1605" s="11">
        <v>38.729999999999997</v>
      </c>
      <c r="AS1605" s="11">
        <v>31.4</v>
      </c>
      <c r="AT1605" s="11">
        <v>13.98</v>
      </c>
      <c r="AU1605" s="11">
        <v>6.37</v>
      </c>
      <c r="AV1605" s="11">
        <v>0.36</v>
      </c>
      <c r="BZ1605">
        <v>3215.3</v>
      </c>
      <c r="CA1605">
        <v>41.94</v>
      </c>
      <c r="CB1605" s="158" t="s">
        <v>1126</v>
      </c>
      <c r="CC1605" s="158" t="s">
        <v>1134</v>
      </c>
    </row>
    <row r="1607" spans="1:81" ht="23.4">
      <c r="A1607" s="82">
        <v>18</v>
      </c>
      <c r="B1607" s="106" t="s">
        <v>1148</v>
      </c>
      <c r="C1607" s="11">
        <v>31.31</v>
      </c>
      <c r="D1607" s="11">
        <v>1.94</v>
      </c>
      <c r="E1607" s="11">
        <v>0.9</v>
      </c>
      <c r="F1607" s="11">
        <v>0.28999999999999998</v>
      </c>
      <c r="G1607" s="11">
        <v>0.23</v>
      </c>
      <c r="H1607" s="11"/>
      <c r="I1607" s="82">
        <v>42.5</v>
      </c>
      <c r="J1607" s="11">
        <v>389</v>
      </c>
      <c r="K1607" s="11">
        <v>210</v>
      </c>
      <c r="L1607" s="11">
        <v>0.54</v>
      </c>
      <c r="M1607" s="11"/>
      <c r="T1607" s="11">
        <v>1103</v>
      </c>
      <c r="AD1607" s="11">
        <v>2.7</v>
      </c>
      <c r="AE1607" s="11">
        <v>648</v>
      </c>
      <c r="AJ1607" s="11"/>
      <c r="AK1607" s="11"/>
      <c r="AL1607" s="11"/>
      <c r="AM1607" s="175"/>
      <c r="AN1607" s="175"/>
      <c r="AO1607" s="11"/>
      <c r="AP1607" s="11"/>
      <c r="AR1607" s="11"/>
      <c r="AS1607" s="11"/>
      <c r="AT1607" s="11"/>
      <c r="AU1607" s="11"/>
      <c r="AV1607" s="11"/>
      <c r="AW1607" s="11"/>
      <c r="BX1607" s="5"/>
      <c r="BZ1607" s="104">
        <v>3229.8</v>
      </c>
      <c r="CA1607">
        <v>44.3</v>
      </c>
      <c r="CB1607" s="158" t="s">
        <v>1149</v>
      </c>
      <c r="CC1607" s="158" t="s">
        <v>1150</v>
      </c>
    </row>
    <row r="1608" spans="1:81">
      <c r="A1608" s="160"/>
      <c r="B1608" s="133"/>
      <c r="C1608" s="133"/>
      <c r="D1608" s="133"/>
      <c r="E1608" s="133"/>
      <c r="F1608" s="133"/>
      <c r="G1608" s="133"/>
      <c r="H1608" s="133"/>
      <c r="I1608" s="133"/>
      <c r="J1608" s="133"/>
      <c r="K1608" s="133"/>
      <c r="L1608" s="133"/>
      <c r="M1608" s="133"/>
      <c r="AD1608" s="133"/>
      <c r="AE1608" s="133"/>
      <c r="AJ1608" s="133"/>
      <c r="AK1608" s="133"/>
      <c r="AL1608" s="133"/>
      <c r="AM1608" s="133"/>
      <c r="AN1608" s="133"/>
      <c r="AO1608" s="133"/>
      <c r="AP1608" s="133"/>
      <c r="AR1608" s="133"/>
      <c r="AS1608" s="133"/>
      <c r="AT1608" s="133"/>
      <c r="AU1608" s="133"/>
      <c r="AV1608" s="133"/>
      <c r="AW1608" s="133"/>
      <c r="BX1608" s="87"/>
      <c r="BY1608" s="86"/>
      <c r="BZ1608" s="178"/>
      <c r="CA1608" s="86"/>
      <c r="CB1608" s="86"/>
      <c r="CC1608" s="86"/>
    </row>
    <row r="1609" spans="1:81">
      <c r="A1609" s="82">
        <v>21</v>
      </c>
      <c r="B1609" s="5" t="s">
        <v>1151</v>
      </c>
      <c r="C1609" s="11">
        <v>56.4</v>
      </c>
      <c r="D1609" s="11">
        <v>21.6</v>
      </c>
      <c r="E1609" s="11">
        <v>4.9000000000000004</v>
      </c>
      <c r="F1609" s="11">
        <v>3.4</v>
      </c>
      <c r="G1609" s="11">
        <v>3.3</v>
      </c>
      <c r="H1609" s="11"/>
      <c r="I1609" s="82">
        <v>42.5</v>
      </c>
      <c r="J1609" s="11">
        <v>425</v>
      </c>
      <c r="K1609" s="11">
        <v>145</v>
      </c>
      <c r="L1609" s="11">
        <v>0.33</v>
      </c>
      <c r="M1609" s="153">
        <v>0.27</v>
      </c>
      <c r="N1609" s="11">
        <v>2.6</v>
      </c>
      <c r="P1609" s="5"/>
      <c r="Q1609" s="5">
        <v>0</v>
      </c>
      <c r="U1609" s="11">
        <v>1227.5999999999999</v>
      </c>
      <c r="V1609" s="11"/>
      <c r="AD1609" s="11">
        <v>2.86</v>
      </c>
      <c r="AE1609" s="11">
        <v>721</v>
      </c>
      <c r="AJ1609" s="11">
        <v>6.6</v>
      </c>
      <c r="AK1609" s="11">
        <v>55.9</v>
      </c>
      <c r="AL1609" s="11">
        <v>17.3</v>
      </c>
      <c r="AM1609" s="11">
        <v>3.8</v>
      </c>
      <c r="AN1609" s="11">
        <v>5.9</v>
      </c>
      <c r="AO1609" s="11"/>
      <c r="AP1609" s="11">
        <v>0</v>
      </c>
      <c r="AR1609" s="11">
        <v>41.4</v>
      </c>
      <c r="AS1609" s="11">
        <v>25.9</v>
      </c>
      <c r="AT1609" s="11">
        <v>8.4</v>
      </c>
      <c r="AU1609" s="11">
        <v>4.5</v>
      </c>
      <c r="AV1609" s="11">
        <v>2.6</v>
      </c>
      <c r="AW1609" s="11">
        <v>0</v>
      </c>
      <c r="BK1609" s="11">
        <v>1.2</v>
      </c>
      <c r="BL1609" s="11">
        <v>88.3</v>
      </c>
      <c r="BM1609" s="11">
        <v>0.9</v>
      </c>
      <c r="BN1609" s="11">
        <v>0.2</v>
      </c>
      <c r="BO1609" s="11">
        <v>0.7</v>
      </c>
      <c r="BP1609" s="11"/>
      <c r="BQ1609" s="11">
        <v>14</v>
      </c>
      <c r="BX1609" s="5">
        <v>1.1299999999999999</v>
      </c>
      <c r="BZ1609" s="104">
        <v>589.79999999999995</v>
      </c>
      <c r="CA1609">
        <v>87</v>
      </c>
      <c r="CB1609" s="158" t="s">
        <v>1152</v>
      </c>
      <c r="CC1609" s="158" t="s">
        <v>1153</v>
      </c>
    </row>
    <row r="1610" spans="1:81">
      <c r="A1610" s="11"/>
      <c r="B1610" s="5" t="s">
        <v>1154</v>
      </c>
      <c r="C1610" s="11">
        <v>56.4</v>
      </c>
      <c r="D1610" s="11">
        <v>21.6</v>
      </c>
      <c r="E1610" s="11">
        <v>4.9000000000000004</v>
      </c>
      <c r="F1610" s="11">
        <v>3.4</v>
      </c>
      <c r="G1610" s="11">
        <v>3.3</v>
      </c>
      <c r="H1610" s="11"/>
      <c r="I1610" s="82">
        <v>42.5</v>
      </c>
      <c r="J1610" s="11">
        <v>425</v>
      </c>
      <c r="K1610" s="11">
        <v>145</v>
      </c>
      <c r="L1610" s="11">
        <v>0.33</v>
      </c>
      <c r="M1610" s="153">
        <v>0.27</v>
      </c>
      <c r="N1610" s="11">
        <v>1.6</v>
      </c>
      <c r="P1610" s="5"/>
      <c r="Q1610" s="5">
        <v>0</v>
      </c>
      <c r="U1610" s="11">
        <v>1253.2</v>
      </c>
      <c r="V1610" s="11"/>
      <c r="AD1610" s="11">
        <v>2.86</v>
      </c>
      <c r="AE1610" s="11">
        <v>674.8</v>
      </c>
      <c r="AJ1610" s="11">
        <v>6.6</v>
      </c>
      <c r="AK1610" s="11">
        <v>55.9</v>
      </c>
      <c r="AL1610" s="11">
        <v>17.3</v>
      </c>
      <c r="AM1610" s="11">
        <v>3.8</v>
      </c>
      <c r="AN1610" s="11">
        <v>5.9</v>
      </c>
      <c r="AO1610" s="11"/>
      <c r="AP1610" s="11">
        <v>0</v>
      </c>
      <c r="AR1610" s="11">
        <v>41.4</v>
      </c>
      <c r="AS1610" s="11">
        <v>25.9</v>
      </c>
      <c r="AT1610" s="11">
        <v>8.4</v>
      </c>
      <c r="AU1610" s="11">
        <v>4.5</v>
      </c>
      <c r="AV1610" s="11">
        <v>2.6</v>
      </c>
      <c r="AW1610" s="11">
        <v>14</v>
      </c>
      <c r="BK1610" s="11">
        <v>1.2</v>
      </c>
      <c r="BL1610" s="11">
        <v>88.3</v>
      </c>
      <c r="BM1610" s="11">
        <v>0.9</v>
      </c>
      <c r="BN1610" s="11">
        <v>0.2</v>
      </c>
      <c r="BO1610" s="11">
        <v>0.7</v>
      </c>
      <c r="BP1610" s="11"/>
      <c r="BQ1610" s="11">
        <v>0</v>
      </c>
      <c r="BX1610" s="5"/>
      <c r="BZ1610" s="5">
        <v>1756.3</v>
      </c>
      <c r="CA1610">
        <v>62.8</v>
      </c>
      <c r="CB1610" s="158" t="s">
        <v>1152</v>
      </c>
      <c r="CC1610" s="158" t="s">
        <v>1153</v>
      </c>
    </row>
    <row r="1611" spans="1:81">
      <c r="A1611" s="11"/>
      <c r="B1611" s="5" t="s">
        <v>1155</v>
      </c>
      <c r="C1611" s="11">
        <v>56.4</v>
      </c>
      <c r="D1611" s="11">
        <v>21.6</v>
      </c>
      <c r="E1611" s="11">
        <v>4.9000000000000004</v>
      </c>
      <c r="F1611" s="11">
        <v>3.4</v>
      </c>
      <c r="G1611" s="11">
        <v>3.3</v>
      </c>
      <c r="H1611" s="11"/>
      <c r="I1611" s="82">
        <v>42.5</v>
      </c>
      <c r="J1611" s="11">
        <v>385</v>
      </c>
      <c r="K1611" s="11">
        <v>145</v>
      </c>
      <c r="L1611" s="11">
        <v>0.33</v>
      </c>
      <c r="M1611" s="153">
        <v>0.27</v>
      </c>
      <c r="N1611" s="11">
        <v>2.4</v>
      </c>
      <c r="P1611" s="5"/>
      <c r="Q1611" s="5">
        <v>0</v>
      </c>
      <c r="U1611" s="11">
        <v>1217.5</v>
      </c>
      <c r="V1611" s="11"/>
      <c r="AD1611" s="11">
        <v>2.86</v>
      </c>
      <c r="AE1611" s="11">
        <v>715.1</v>
      </c>
      <c r="AJ1611" s="11">
        <v>6.6</v>
      </c>
      <c r="AK1611" s="11">
        <v>55.9</v>
      </c>
      <c r="AL1611" s="11">
        <v>17.3</v>
      </c>
      <c r="AM1611" s="11">
        <v>3.8</v>
      </c>
      <c r="AN1611" s="11">
        <v>5.9</v>
      </c>
      <c r="AO1611" s="11"/>
      <c r="AP1611" s="11">
        <v>0</v>
      </c>
      <c r="AR1611" s="11">
        <v>41.4</v>
      </c>
      <c r="AS1611" s="11">
        <v>25.9</v>
      </c>
      <c r="AT1611" s="11">
        <v>8.4</v>
      </c>
      <c r="AU1611" s="11">
        <v>4.5</v>
      </c>
      <c r="AV1611" s="11">
        <v>2.6</v>
      </c>
      <c r="AW1611" s="11">
        <v>40</v>
      </c>
      <c r="BK1611" s="11">
        <v>1.2</v>
      </c>
      <c r="BL1611" s="11">
        <v>88.3</v>
      </c>
      <c r="BM1611" s="11">
        <v>0.9</v>
      </c>
      <c r="BN1611" s="11">
        <v>0.2</v>
      </c>
      <c r="BO1611" s="11">
        <v>0.7</v>
      </c>
      <c r="BP1611" s="11"/>
      <c r="BQ1611" s="11">
        <v>14</v>
      </c>
      <c r="BX1611" s="5">
        <v>0.96</v>
      </c>
      <c r="BZ1611" s="5">
        <v>499.9</v>
      </c>
      <c r="CA1611">
        <v>82.3</v>
      </c>
      <c r="CB1611" s="158" t="s">
        <v>1152</v>
      </c>
      <c r="CC1611" s="158" t="s">
        <v>1153</v>
      </c>
    </row>
    <row r="1612" spans="1:81">
      <c r="B1612" s="5" t="s">
        <v>1156</v>
      </c>
      <c r="C1612" s="11">
        <v>56.4</v>
      </c>
      <c r="D1612" s="11">
        <v>21.6</v>
      </c>
      <c r="E1612" s="11">
        <v>4.9000000000000004</v>
      </c>
      <c r="F1612" s="11">
        <v>3.4</v>
      </c>
      <c r="G1612" s="11">
        <v>3.3</v>
      </c>
      <c r="H1612" s="11"/>
      <c r="I1612" s="82">
        <v>42.5</v>
      </c>
      <c r="J1612" s="11">
        <v>425</v>
      </c>
      <c r="K1612" s="11">
        <v>145</v>
      </c>
      <c r="L1612" s="11">
        <v>0.28999999999999998</v>
      </c>
      <c r="M1612" s="153">
        <v>0.27</v>
      </c>
      <c r="N1612" s="11">
        <v>2.2000000000000002</v>
      </c>
      <c r="P1612" s="5"/>
      <c r="Q1612" s="5">
        <v>0</v>
      </c>
      <c r="U1612" s="11">
        <v>1187</v>
      </c>
      <c r="AD1612" s="11">
        <v>2.86</v>
      </c>
      <c r="AE1612" s="11">
        <v>697.1</v>
      </c>
      <c r="AJ1612" s="11">
        <v>6.6</v>
      </c>
      <c r="AK1612" s="11">
        <v>55.9</v>
      </c>
      <c r="AL1612" s="11">
        <v>17.3</v>
      </c>
      <c r="AM1612" s="11">
        <v>3.8</v>
      </c>
      <c r="AN1612" s="11">
        <v>5.9</v>
      </c>
      <c r="AO1612" s="5"/>
      <c r="AP1612" s="11">
        <v>35</v>
      </c>
      <c r="AR1612" s="11">
        <v>41.4</v>
      </c>
      <c r="AS1612" s="11">
        <v>25.9</v>
      </c>
      <c r="AT1612" s="11">
        <v>8.4</v>
      </c>
      <c r="AU1612" s="11">
        <v>4.5</v>
      </c>
      <c r="AV1612" s="11">
        <v>2.6</v>
      </c>
      <c r="AW1612" s="11">
        <v>0</v>
      </c>
      <c r="BK1612" s="11">
        <v>1.2</v>
      </c>
      <c r="BL1612" s="11">
        <v>88.3</v>
      </c>
      <c r="BM1612" s="11">
        <v>0.9</v>
      </c>
      <c r="BN1612" s="11">
        <v>0.2</v>
      </c>
      <c r="BO1612" s="11">
        <v>0.7</v>
      </c>
      <c r="BQ1612" s="11">
        <v>40</v>
      </c>
      <c r="BX1612" s="5">
        <v>0.12</v>
      </c>
      <c r="BZ1612" s="5">
        <v>41.8</v>
      </c>
      <c r="CA1612">
        <v>83.7</v>
      </c>
      <c r="CB1612" s="158" t="s">
        <v>1152</v>
      </c>
      <c r="CC1612" s="158" t="s">
        <v>1153</v>
      </c>
    </row>
    <row r="1613" spans="1:81">
      <c r="B1613" s="5" t="s">
        <v>1157</v>
      </c>
      <c r="C1613" s="11">
        <v>56.4</v>
      </c>
      <c r="D1613" s="11">
        <v>21.6</v>
      </c>
      <c r="E1613" s="11">
        <v>4.9000000000000004</v>
      </c>
      <c r="F1613" s="11">
        <v>3.4</v>
      </c>
      <c r="G1613" s="11">
        <v>3.3</v>
      </c>
      <c r="H1613" s="11"/>
      <c r="I1613" s="82">
        <v>42.5</v>
      </c>
      <c r="J1613" s="11">
        <v>425</v>
      </c>
      <c r="K1613" s="11">
        <v>145</v>
      </c>
      <c r="L1613" s="11">
        <v>0.28999999999999998</v>
      </c>
      <c r="M1613" s="153">
        <v>0.27</v>
      </c>
      <c r="N1613" s="11">
        <v>1.8</v>
      </c>
      <c r="P1613" s="5"/>
      <c r="Q1613" s="5">
        <v>0</v>
      </c>
      <c r="U1613" s="11">
        <v>1211.8</v>
      </c>
      <c r="AD1613" s="11">
        <v>2.86</v>
      </c>
      <c r="AE1613" s="11">
        <v>652.5</v>
      </c>
      <c r="AJ1613" s="11">
        <v>6.6</v>
      </c>
      <c r="AK1613" s="11">
        <v>55.9</v>
      </c>
      <c r="AL1613" s="11">
        <v>17.3</v>
      </c>
      <c r="AM1613" s="11">
        <v>3.8</v>
      </c>
      <c r="AN1613" s="11">
        <v>5.9</v>
      </c>
      <c r="AO1613" s="5"/>
      <c r="AP1613" s="11">
        <v>35</v>
      </c>
      <c r="AR1613" s="11">
        <v>41.4</v>
      </c>
      <c r="AS1613" s="11">
        <v>25.9</v>
      </c>
      <c r="AT1613" s="11">
        <v>8.4</v>
      </c>
      <c r="AU1613" s="11">
        <v>4.5</v>
      </c>
      <c r="AV1613" s="11">
        <v>2.6</v>
      </c>
      <c r="AW1613" s="11">
        <v>40</v>
      </c>
      <c r="BK1613" s="11">
        <v>1.2</v>
      </c>
      <c r="BL1613" s="11">
        <v>88.3</v>
      </c>
      <c r="BM1613" s="11">
        <v>0.9</v>
      </c>
      <c r="BN1613" s="11">
        <v>0.2</v>
      </c>
      <c r="BO1613" s="11">
        <v>0.7</v>
      </c>
      <c r="BQ1613" s="11">
        <v>0</v>
      </c>
      <c r="BX1613" s="5"/>
      <c r="BZ1613" s="5">
        <v>1193.3</v>
      </c>
      <c r="CA1613">
        <v>65.400000000000006</v>
      </c>
      <c r="CB1613" s="158" t="s">
        <v>1152</v>
      </c>
      <c r="CC1613" s="158" t="s">
        <v>1153</v>
      </c>
    </row>
    <row r="1614" spans="1:81">
      <c r="B1614" s="5" t="s">
        <v>1158</v>
      </c>
      <c r="C1614" s="11">
        <v>56.4</v>
      </c>
      <c r="D1614" s="11">
        <v>21.6</v>
      </c>
      <c r="E1614" s="11">
        <v>4.9000000000000004</v>
      </c>
      <c r="F1614" s="11">
        <v>3.4</v>
      </c>
      <c r="G1614" s="11">
        <v>3.3</v>
      </c>
      <c r="H1614" s="11"/>
      <c r="I1614" s="82">
        <v>42.5</v>
      </c>
      <c r="J1614" s="11">
        <v>385</v>
      </c>
      <c r="K1614" s="11">
        <v>145</v>
      </c>
      <c r="L1614" s="11">
        <v>0.28999999999999998</v>
      </c>
      <c r="M1614" s="153">
        <v>0.27</v>
      </c>
      <c r="N1614" s="11">
        <v>2.2000000000000002</v>
      </c>
      <c r="P1614" s="5"/>
      <c r="Q1614" s="5">
        <v>0</v>
      </c>
      <c r="U1614" s="11">
        <v>1177</v>
      </c>
      <c r="AD1614" s="11">
        <v>2.86</v>
      </c>
      <c r="AE1614" s="11">
        <v>691.2</v>
      </c>
      <c r="AJ1614" s="11">
        <v>6.6</v>
      </c>
      <c r="AK1614" s="11">
        <v>55.9</v>
      </c>
      <c r="AL1614" s="11">
        <v>17.3</v>
      </c>
      <c r="AM1614" s="11">
        <v>3.8</v>
      </c>
      <c r="AN1614" s="11">
        <v>5.9</v>
      </c>
      <c r="AO1614" s="5"/>
      <c r="AP1614" s="11">
        <v>35</v>
      </c>
      <c r="AR1614" s="11">
        <v>41.4</v>
      </c>
      <c r="AS1614" s="11">
        <v>25.9</v>
      </c>
      <c r="AT1614" s="11">
        <v>8.4</v>
      </c>
      <c r="AU1614" s="11">
        <v>4.5</v>
      </c>
      <c r="AV1614" s="11">
        <v>2.6</v>
      </c>
      <c r="AW1614" s="11">
        <v>40</v>
      </c>
      <c r="BK1614" s="11">
        <v>1.2</v>
      </c>
      <c r="BL1614" s="11">
        <v>88.3</v>
      </c>
      <c r="BM1614" s="11">
        <v>0.9</v>
      </c>
      <c r="BN1614" s="11">
        <v>0.2</v>
      </c>
      <c r="BO1614" s="11">
        <v>0.7</v>
      </c>
      <c r="BQ1614" s="11">
        <v>40</v>
      </c>
      <c r="BX1614" s="5">
        <v>0.77</v>
      </c>
      <c r="BZ1614" s="5">
        <v>182.4</v>
      </c>
      <c r="CA1614">
        <v>82.4</v>
      </c>
      <c r="CB1614" s="158" t="s">
        <v>1152</v>
      </c>
      <c r="CC1614" s="158" t="s">
        <v>1153</v>
      </c>
    </row>
    <row r="1615" spans="1:81">
      <c r="B1615" s="5" t="s">
        <v>1159</v>
      </c>
      <c r="C1615" s="11">
        <v>56.4</v>
      </c>
      <c r="D1615" s="11">
        <v>21.6</v>
      </c>
      <c r="E1615" s="11">
        <v>4.9000000000000004</v>
      </c>
      <c r="F1615" s="11">
        <v>3.4</v>
      </c>
      <c r="G1615" s="11">
        <v>3.3</v>
      </c>
      <c r="H1615" s="11"/>
      <c r="I1615" s="82">
        <v>42.5</v>
      </c>
      <c r="J1615" s="11">
        <v>425</v>
      </c>
      <c r="K1615" s="11">
        <v>145</v>
      </c>
      <c r="L1615" s="11">
        <v>0.25</v>
      </c>
      <c r="M1615" s="153">
        <v>0.27</v>
      </c>
      <c r="N1615" s="11">
        <v>2.2000000000000002</v>
      </c>
      <c r="P1615" s="5"/>
      <c r="Q1615" s="5">
        <v>0</v>
      </c>
      <c r="U1615" s="11">
        <v>1138</v>
      </c>
      <c r="AD1615" s="11">
        <v>2.86</v>
      </c>
      <c r="AE1615" s="11">
        <v>668.3</v>
      </c>
      <c r="AJ1615" s="11">
        <v>6.6</v>
      </c>
      <c r="AK1615" s="11">
        <v>55.9</v>
      </c>
      <c r="AL1615" s="11">
        <v>17.3</v>
      </c>
      <c r="AM1615" s="11">
        <v>3.8</v>
      </c>
      <c r="AN1615" s="11">
        <v>5.9</v>
      </c>
      <c r="AO1615" s="5"/>
      <c r="AP1615" s="11">
        <v>55</v>
      </c>
      <c r="AR1615" s="11">
        <v>41.4</v>
      </c>
      <c r="AS1615" s="11">
        <v>25.9</v>
      </c>
      <c r="AT1615" s="11">
        <v>8.4</v>
      </c>
      <c r="AU1615" s="11">
        <v>4.5</v>
      </c>
      <c r="AV1615" s="11">
        <v>2.6</v>
      </c>
      <c r="AW1615" s="11">
        <v>0</v>
      </c>
      <c r="BK1615" s="11">
        <v>1.2</v>
      </c>
      <c r="BL1615" s="11">
        <v>88.3</v>
      </c>
      <c r="BM1615" s="11">
        <v>0.9</v>
      </c>
      <c r="BN1615" s="11">
        <v>0.2</v>
      </c>
      <c r="BO1615" s="11">
        <v>0.7</v>
      </c>
      <c r="BQ1615" s="11">
        <v>100</v>
      </c>
      <c r="BX1615" s="5">
        <v>0.15</v>
      </c>
      <c r="BZ1615" s="5">
        <v>48.3</v>
      </c>
      <c r="CA1615">
        <v>102.5</v>
      </c>
      <c r="CB1615" s="158" t="s">
        <v>1152</v>
      </c>
      <c r="CC1615" s="158" t="s">
        <v>1153</v>
      </c>
    </row>
    <row r="1616" spans="1:81">
      <c r="B1616" s="5" t="s">
        <v>1160</v>
      </c>
      <c r="C1616" s="11">
        <v>56.4</v>
      </c>
      <c r="D1616" s="11">
        <v>21.6</v>
      </c>
      <c r="E1616" s="11">
        <v>4.9000000000000004</v>
      </c>
      <c r="F1616" s="11">
        <v>3.4</v>
      </c>
      <c r="G1616" s="11">
        <v>3.3</v>
      </c>
      <c r="H1616" s="11"/>
      <c r="I1616" s="82">
        <v>42.5</v>
      </c>
      <c r="J1616" s="11">
        <v>425</v>
      </c>
      <c r="K1616" s="11">
        <v>145</v>
      </c>
      <c r="L1616" s="11">
        <v>0.25</v>
      </c>
      <c r="M1616" s="153">
        <v>0.27</v>
      </c>
      <c r="N1616" s="11">
        <v>1.8</v>
      </c>
      <c r="P1616" s="5"/>
      <c r="Q1616" s="5">
        <v>0</v>
      </c>
      <c r="U1616" s="11">
        <v>1161.8</v>
      </c>
      <c r="AD1616" s="11">
        <v>2.86</v>
      </c>
      <c r="AE1616" s="11">
        <v>625.6</v>
      </c>
      <c r="AJ1616" s="11">
        <v>6.6</v>
      </c>
      <c r="AK1616" s="11">
        <v>55.9</v>
      </c>
      <c r="AL1616" s="11">
        <v>17.3</v>
      </c>
      <c r="AM1616" s="11">
        <v>3.8</v>
      </c>
      <c r="AN1616" s="11">
        <v>5.9</v>
      </c>
      <c r="AO1616" s="5"/>
      <c r="AP1616" s="11">
        <v>55</v>
      </c>
      <c r="AR1616" s="11">
        <v>41.4</v>
      </c>
      <c r="AS1616" s="11">
        <v>25.9</v>
      </c>
      <c r="AT1616" s="11">
        <v>8.4</v>
      </c>
      <c r="AU1616" s="11">
        <v>4.5</v>
      </c>
      <c r="AV1616" s="11">
        <v>2.6</v>
      </c>
      <c r="AW1616" s="11">
        <v>100</v>
      </c>
      <c r="BK1616" s="11">
        <v>1.2</v>
      </c>
      <c r="BL1616" s="11">
        <v>88.3</v>
      </c>
      <c r="BM1616" s="11">
        <v>0.9</v>
      </c>
      <c r="BN1616" s="11">
        <v>0.2</v>
      </c>
      <c r="BO1616" s="11">
        <v>0.7</v>
      </c>
      <c r="BQ1616" s="11">
        <v>0</v>
      </c>
      <c r="BX1616" s="5"/>
      <c r="BZ1616" s="5">
        <v>708.3</v>
      </c>
      <c r="CA1616">
        <v>77</v>
      </c>
      <c r="CB1616" s="158" t="s">
        <v>1152</v>
      </c>
      <c r="CC1616" s="158" t="s">
        <v>1153</v>
      </c>
    </row>
    <row r="1617" spans="1:81">
      <c r="B1617" s="5" t="s">
        <v>1161</v>
      </c>
      <c r="C1617" s="11">
        <v>56.4</v>
      </c>
      <c r="D1617" s="11">
        <v>21.6</v>
      </c>
      <c r="E1617" s="11">
        <v>4.9000000000000004</v>
      </c>
      <c r="F1617" s="11">
        <v>3.4</v>
      </c>
      <c r="G1617" s="11">
        <v>3.3</v>
      </c>
      <c r="H1617" s="11"/>
      <c r="I1617" s="82">
        <v>42.5</v>
      </c>
      <c r="J1617" s="11">
        <v>385</v>
      </c>
      <c r="K1617" s="11">
        <v>145</v>
      </c>
      <c r="L1617" s="11">
        <v>0.25</v>
      </c>
      <c r="M1617" s="153">
        <v>0.27</v>
      </c>
      <c r="N1617" s="11">
        <v>2.4</v>
      </c>
      <c r="P1617" s="5"/>
      <c r="Q1617" s="5">
        <v>0</v>
      </c>
      <c r="U1617" s="11">
        <v>1127.9000000000001</v>
      </c>
      <c r="AD1617" s="11">
        <v>2.86</v>
      </c>
      <c r="AE1617" s="11">
        <v>662.4</v>
      </c>
      <c r="AJ1617" s="11">
        <v>6.6</v>
      </c>
      <c r="AK1617" s="11">
        <v>55.9</v>
      </c>
      <c r="AL1617" s="11">
        <v>17.3</v>
      </c>
      <c r="AM1617" s="11">
        <v>3.8</v>
      </c>
      <c r="AN1617" s="11">
        <v>5.9</v>
      </c>
      <c r="AO1617" s="5"/>
      <c r="AP1617" s="11">
        <v>55</v>
      </c>
      <c r="AR1617" s="11">
        <v>41.4</v>
      </c>
      <c r="AS1617" s="11">
        <v>25.9</v>
      </c>
      <c r="AT1617" s="11">
        <v>8.4</v>
      </c>
      <c r="AU1617" s="11">
        <v>4.5</v>
      </c>
      <c r="AV1617" s="11">
        <v>2.6</v>
      </c>
      <c r="AW1617" s="11">
        <v>40</v>
      </c>
      <c r="BK1617" s="11">
        <v>1.2</v>
      </c>
      <c r="BL1617" s="11">
        <v>88.3</v>
      </c>
      <c r="BM1617" s="11">
        <v>0.9</v>
      </c>
      <c r="BN1617" s="11">
        <v>0.2</v>
      </c>
      <c r="BO1617" s="11">
        <v>0.7</v>
      </c>
      <c r="BQ1617" s="11">
        <v>100</v>
      </c>
      <c r="BX1617" s="5">
        <v>0.62</v>
      </c>
      <c r="BZ1617" s="5">
        <v>164.6</v>
      </c>
      <c r="CA1617">
        <v>89.5</v>
      </c>
      <c r="CB1617" s="158" t="s">
        <v>1152</v>
      </c>
      <c r="CC1617" s="158" t="s">
        <v>1153</v>
      </c>
    </row>
    <row r="1618" spans="1:81">
      <c r="B1618" s="5" t="s">
        <v>1162</v>
      </c>
      <c r="C1618" s="11">
        <v>56.4</v>
      </c>
      <c r="D1618" s="11">
        <v>21.6</v>
      </c>
      <c r="E1618" s="11">
        <v>4.9000000000000004</v>
      </c>
      <c r="F1618" s="11">
        <v>3.4</v>
      </c>
      <c r="G1618" s="11">
        <v>3.3</v>
      </c>
      <c r="H1618" s="11"/>
      <c r="I1618" s="82">
        <v>42.5</v>
      </c>
      <c r="J1618" s="11">
        <v>375</v>
      </c>
      <c r="K1618" s="11">
        <v>145</v>
      </c>
      <c r="L1618" s="11">
        <v>0.28999999999999998</v>
      </c>
      <c r="M1618" s="153">
        <v>0.27</v>
      </c>
      <c r="N1618" s="11">
        <v>3</v>
      </c>
      <c r="P1618" s="5"/>
      <c r="Q1618" s="5">
        <v>50</v>
      </c>
      <c r="U1618" s="11">
        <v>1221.5</v>
      </c>
      <c r="AD1618" s="11">
        <v>2.86</v>
      </c>
      <c r="AE1618" s="11">
        <v>657.7</v>
      </c>
      <c r="AJ1618" s="11">
        <v>6.6</v>
      </c>
      <c r="AK1618" s="11">
        <v>55.9</v>
      </c>
      <c r="AL1618" s="11">
        <v>17.3</v>
      </c>
      <c r="AM1618" s="11">
        <v>3.8</v>
      </c>
      <c r="AN1618" s="11">
        <v>5.9</v>
      </c>
      <c r="AO1618" s="5"/>
      <c r="AP1618" s="11">
        <v>35</v>
      </c>
      <c r="AR1618" s="11">
        <v>41.4</v>
      </c>
      <c r="AS1618" s="11">
        <v>25.9</v>
      </c>
      <c r="AT1618" s="11">
        <v>8.4</v>
      </c>
      <c r="AU1618" s="11">
        <v>4.5</v>
      </c>
      <c r="AV1618" s="11">
        <v>2.6</v>
      </c>
      <c r="AW1618" s="11">
        <v>0</v>
      </c>
      <c r="BK1618" s="11">
        <v>1.2</v>
      </c>
      <c r="BL1618" s="11">
        <v>88.3</v>
      </c>
      <c r="BM1618" s="11">
        <v>0.9</v>
      </c>
      <c r="BN1618" s="11">
        <v>0.2</v>
      </c>
      <c r="BO1618" s="11">
        <v>0.7</v>
      </c>
      <c r="BQ1618" s="11">
        <v>40</v>
      </c>
      <c r="BX1618" s="5">
        <v>0.13</v>
      </c>
      <c r="BZ1618" s="5">
        <v>31.3</v>
      </c>
      <c r="CA1618">
        <v>96.3</v>
      </c>
      <c r="CB1618" s="158" t="s">
        <v>1152</v>
      </c>
      <c r="CC1618" s="158" t="s">
        <v>1153</v>
      </c>
    </row>
    <row r="1619" spans="1:81">
      <c r="B1619" s="5" t="s">
        <v>1163</v>
      </c>
      <c r="C1619" s="11">
        <v>56.4</v>
      </c>
      <c r="D1619" s="11">
        <v>21.6</v>
      </c>
      <c r="E1619" s="11">
        <v>4.9000000000000004</v>
      </c>
      <c r="F1619" s="11">
        <v>3.4</v>
      </c>
      <c r="G1619" s="11">
        <v>3.3</v>
      </c>
      <c r="H1619" s="11"/>
      <c r="I1619" s="82">
        <v>42.5</v>
      </c>
      <c r="J1619" s="11">
        <v>375</v>
      </c>
      <c r="K1619" s="11">
        <v>145</v>
      </c>
      <c r="L1619" s="11">
        <v>0.28999999999999998</v>
      </c>
      <c r="M1619" s="153">
        <v>0.27</v>
      </c>
      <c r="N1619" s="11">
        <v>2</v>
      </c>
      <c r="P1619" s="5"/>
      <c r="Q1619" s="5">
        <v>50</v>
      </c>
      <c r="U1619" s="11">
        <v>1207.4000000000001</v>
      </c>
      <c r="AD1619" s="11">
        <v>2.86</v>
      </c>
      <c r="AE1619" s="11">
        <v>650.1</v>
      </c>
      <c r="AJ1619" s="11">
        <v>6.6</v>
      </c>
      <c r="AK1619" s="11">
        <v>55.9</v>
      </c>
      <c r="AL1619" s="11">
        <v>17.3</v>
      </c>
      <c r="AM1619" s="11">
        <v>3.8</v>
      </c>
      <c r="AN1619" s="11">
        <v>5.9</v>
      </c>
      <c r="AO1619" s="5"/>
      <c r="AP1619" s="11">
        <v>35</v>
      </c>
      <c r="AR1619" s="11">
        <v>41.4</v>
      </c>
      <c r="AS1619" s="11">
        <v>25.9</v>
      </c>
      <c r="AT1619" s="11">
        <v>8.4</v>
      </c>
      <c r="AU1619" s="11">
        <v>4.5</v>
      </c>
      <c r="AV1619" s="11">
        <v>2.6</v>
      </c>
      <c r="AW1619" s="11">
        <v>40</v>
      </c>
      <c r="BK1619" s="11">
        <v>1.2</v>
      </c>
      <c r="BL1619" s="11">
        <v>88.3</v>
      </c>
      <c r="BM1619" s="11">
        <v>0.9</v>
      </c>
      <c r="BN1619" s="11">
        <v>0.2</v>
      </c>
      <c r="BO1619" s="11">
        <v>0.7</v>
      </c>
      <c r="BQ1619" s="11">
        <v>0</v>
      </c>
      <c r="BX1619" s="5"/>
      <c r="BZ1619" s="5">
        <v>221</v>
      </c>
      <c r="CA1619">
        <v>64</v>
      </c>
      <c r="CB1619" s="158" t="s">
        <v>1152</v>
      </c>
      <c r="CC1619" s="158" t="s">
        <v>1153</v>
      </c>
    </row>
    <row r="1620" spans="1:81">
      <c r="B1620" s="5" t="s">
        <v>1164</v>
      </c>
      <c r="C1620" s="11">
        <v>56.4</v>
      </c>
      <c r="D1620" s="11">
        <v>21.6</v>
      </c>
      <c r="E1620" s="11">
        <v>4.9000000000000004</v>
      </c>
      <c r="F1620" s="11">
        <v>3.4</v>
      </c>
      <c r="G1620" s="11">
        <v>3.3</v>
      </c>
      <c r="H1620" s="11"/>
      <c r="I1620" s="82">
        <v>42.5</v>
      </c>
      <c r="J1620" s="11">
        <v>335</v>
      </c>
      <c r="K1620" s="11">
        <v>145</v>
      </c>
      <c r="L1620" s="11">
        <v>0.28999999999999998</v>
      </c>
      <c r="M1620" s="153">
        <v>0.27</v>
      </c>
      <c r="N1620" s="11">
        <v>2.8</v>
      </c>
      <c r="P1620" s="5"/>
      <c r="Q1620" s="5">
        <v>50</v>
      </c>
      <c r="U1620" s="11">
        <v>1211.0999999999999</v>
      </c>
      <c r="AD1620" s="11">
        <v>2.86</v>
      </c>
      <c r="AE1620" s="11">
        <v>652.1</v>
      </c>
      <c r="AJ1620" s="11">
        <v>6.6</v>
      </c>
      <c r="AK1620" s="11">
        <v>55.9</v>
      </c>
      <c r="AL1620" s="11">
        <v>17.3</v>
      </c>
      <c r="AM1620" s="11">
        <v>3.8</v>
      </c>
      <c r="AN1620" s="11">
        <v>5.9</v>
      </c>
      <c r="AO1620" s="5"/>
      <c r="AP1620" s="11">
        <v>35</v>
      </c>
      <c r="AR1620" s="11">
        <v>41.4</v>
      </c>
      <c r="AS1620" s="11">
        <v>25.9</v>
      </c>
      <c r="AT1620" s="11">
        <v>8.4</v>
      </c>
      <c r="AU1620" s="11">
        <v>4.5</v>
      </c>
      <c r="AV1620" s="11">
        <v>2.6</v>
      </c>
      <c r="AW1620" s="11">
        <v>40</v>
      </c>
      <c r="BK1620" s="11">
        <v>1.2</v>
      </c>
      <c r="BL1620" s="11">
        <v>88.3</v>
      </c>
      <c r="BM1620" s="11">
        <v>0.9</v>
      </c>
      <c r="BN1620" s="11">
        <v>0.2</v>
      </c>
      <c r="BO1620" s="11">
        <v>0.7</v>
      </c>
      <c r="BQ1620" s="11">
        <v>40</v>
      </c>
      <c r="BX1620" s="5">
        <v>0.12</v>
      </c>
      <c r="BZ1620" s="5">
        <v>27.4</v>
      </c>
      <c r="CA1620">
        <v>102</v>
      </c>
      <c r="CB1620" s="158" t="s">
        <v>1152</v>
      </c>
      <c r="CC1620" s="158" t="s">
        <v>1153</v>
      </c>
    </row>
    <row r="1621" spans="1:81">
      <c r="B1621" s="5" t="s">
        <v>1165</v>
      </c>
      <c r="C1621" s="11">
        <v>56.4</v>
      </c>
      <c r="D1621" s="11">
        <v>21.6</v>
      </c>
      <c r="E1621" s="11">
        <v>4.9000000000000004</v>
      </c>
      <c r="F1621" s="11">
        <v>3.4</v>
      </c>
      <c r="G1621" s="11">
        <v>3.3</v>
      </c>
      <c r="H1621" s="11"/>
      <c r="I1621" s="82">
        <v>42.5</v>
      </c>
      <c r="J1621" s="11">
        <v>365</v>
      </c>
      <c r="K1621" s="11">
        <v>145</v>
      </c>
      <c r="L1621" s="11">
        <v>0.28999999999999998</v>
      </c>
      <c r="M1621" s="153">
        <v>0.27</v>
      </c>
      <c r="N1621" s="11">
        <v>2.8</v>
      </c>
      <c r="P1621" s="5"/>
      <c r="Q1621" s="5">
        <v>60</v>
      </c>
      <c r="U1621" s="11">
        <v>1220.5999999999999</v>
      </c>
      <c r="AD1621" s="11">
        <v>2.86</v>
      </c>
      <c r="AE1621" s="11">
        <v>657.2</v>
      </c>
      <c r="AJ1621" s="11">
        <v>6.6</v>
      </c>
      <c r="AK1621" s="11">
        <v>55.9</v>
      </c>
      <c r="AL1621" s="11">
        <v>17.3</v>
      </c>
      <c r="AM1621" s="11">
        <v>3.8</v>
      </c>
      <c r="AN1621" s="11">
        <v>5.9</v>
      </c>
      <c r="AO1621" s="5"/>
      <c r="AP1621" s="11">
        <v>35</v>
      </c>
      <c r="AR1621" s="11">
        <v>41.4</v>
      </c>
      <c r="AS1621" s="11">
        <v>25.9</v>
      </c>
      <c r="AT1621" s="11">
        <v>8.4</v>
      </c>
      <c r="AU1621" s="11">
        <v>4.5</v>
      </c>
      <c r="AV1621" s="11">
        <v>2.6</v>
      </c>
      <c r="AW1621" s="11">
        <v>0</v>
      </c>
      <c r="BK1621" s="11">
        <v>1.2</v>
      </c>
      <c r="BL1621" s="11">
        <v>88.3</v>
      </c>
      <c r="BM1621" s="11">
        <v>0.9</v>
      </c>
      <c r="BN1621" s="11">
        <v>0.2</v>
      </c>
      <c r="BO1621" s="11">
        <v>0.7</v>
      </c>
      <c r="BQ1621" s="11">
        <v>40</v>
      </c>
      <c r="BX1621" s="5">
        <v>0.1</v>
      </c>
      <c r="BZ1621" s="5">
        <v>27.3</v>
      </c>
      <c r="CA1621">
        <v>98.1</v>
      </c>
      <c r="CB1621" s="158" t="s">
        <v>1152</v>
      </c>
      <c r="CC1621" s="158" t="s">
        <v>1153</v>
      </c>
    </row>
    <row r="1622" spans="1:81">
      <c r="B1622" s="5" t="s">
        <v>1166</v>
      </c>
      <c r="C1622" s="11">
        <v>56.4</v>
      </c>
      <c r="D1622" s="11">
        <v>21.6</v>
      </c>
      <c r="E1622" s="11">
        <v>4.9000000000000004</v>
      </c>
      <c r="F1622" s="11">
        <v>3.4</v>
      </c>
      <c r="G1622" s="11">
        <v>3.3</v>
      </c>
      <c r="H1622" s="11"/>
      <c r="I1622" s="82">
        <v>42.5</v>
      </c>
      <c r="J1622" s="102">
        <v>365</v>
      </c>
      <c r="K1622" s="11">
        <v>145</v>
      </c>
      <c r="L1622" s="11">
        <v>0.28999999999999998</v>
      </c>
      <c r="M1622" s="153">
        <v>0.27</v>
      </c>
      <c r="N1622" s="11">
        <v>2.2000000000000002</v>
      </c>
      <c r="P1622" s="5"/>
      <c r="Q1622" s="5">
        <v>60</v>
      </c>
      <c r="U1622" s="11">
        <v>1206.5</v>
      </c>
      <c r="AD1622" s="11">
        <v>2.86</v>
      </c>
      <c r="AE1622" s="11">
        <v>649.6</v>
      </c>
      <c r="AJ1622" s="11">
        <v>6.6</v>
      </c>
      <c r="AK1622" s="11">
        <v>55.9</v>
      </c>
      <c r="AL1622" s="11">
        <v>17.3</v>
      </c>
      <c r="AM1622" s="11">
        <v>3.8</v>
      </c>
      <c r="AN1622" s="11">
        <v>5.9</v>
      </c>
      <c r="AO1622" s="5"/>
      <c r="AP1622" s="11">
        <v>35</v>
      </c>
      <c r="AR1622" s="11">
        <v>41.4</v>
      </c>
      <c r="AS1622" s="11">
        <v>25.9</v>
      </c>
      <c r="AT1622" s="11">
        <v>8.4</v>
      </c>
      <c r="AU1622" s="11">
        <v>4.5</v>
      </c>
      <c r="AV1622" s="11">
        <v>2.6</v>
      </c>
      <c r="AW1622" s="11">
        <v>40</v>
      </c>
      <c r="BK1622" s="11">
        <v>1.2</v>
      </c>
      <c r="BL1622" s="11">
        <v>88.3</v>
      </c>
      <c r="BM1622" s="11">
        <v>0.9</v>
      </c>
      <c r="BN1622" s="11">
        <v>0.2</v>
      </c>
      <c r="BO1622" s="11">
        <v>0.7</v>
      </c>
      <c r="BQ1622" s="11">
        <v>0</v>
      </c>
      <c r="BX1622" s="5"/>
      <c r="BZ1622" s="5">
        <v>184.2</v>
      </c>
      <c r="CA1622">
        <v>75.2</v>
      </c>
      <c r="CB1622" s="158" t="s">
        <v>1152</v>
      </c>
      <c r="CC1622" s="158" t="s">
        <v>1153</v>
      </c>
    </row>
    <row r="1623" spans="1:81">
      <c r="B1623" s="5" t="s">
        <v>1167</v>
      </c>
      <c r="C1623" s="11">
        <v>56.4</v>
      </c>
      <c r="D1623" s="11">
        <v>21.6</v>
      </c>
      <c r="E1623" s="11">
        <v>4.9000000000000004</v>
      </c>
      <c r="F1623" s="11">
        <v>3.4</v>
      </c>
      <c r="G1623" s="11">
        <v>3.3</v>
      </c>
      <c r="H1623" s="11"/>
      <c r="I1623" s="82">
        <v>42.5</v>
      </c>
      <c r="J1623" s="102">
        <v>325</v>
      </c>
      <c r="K1623" s="11">
        <v>145</v>
      </c>
      <c r="L1623" s="11">
        <v>0.28999999999999998</v>
      </c>
      <c r="M1623" s="153">
        <v>0.27</v>
      </c>
      <c r="N1623" s="11">
        <v>2.8</v>
      </c>
      <c r="P1623" s="5"/>
      <c r="Q1623" s="5">
        <v>60</v>
      </c>
      <c r="U1623" s="11">
        <v>1210.2</v>
      </c>
      <c r="AD1623" s="11">
        <v>2.86</v>
      </c>
      <c r="AE1623" s="11">
        <v>651.6</v>
      </c>
      <c r="AJ1623" s="11">
        <v>6.6</v>
      </c>
      <c r="AK1623" s="11">
        <v>55.9</v>
      </c>
      <c r="AL1623" s="11">
        <v>17.3</v>
      </c>
      <c r="AM1623" s="11">
        <v>3.8</v>
      </c>
      <c r="AN1623" s="11">
        <v>5.9</v>
      </c>
      <c r="AP1623" s="11">
        <v>35</v>
      </c>
      <c r="AR1623" s="11">
        <v>41.4</v>
      </c>
      <c r="AS1623" s="11">
        <v>25.9</v>
      </c>
      <c r="AT1623" s="11">
        <v>8.4</v>
      </c>
      <c r="AU1623" s="11">
        <v>4.5</v>
      </c>
      <c r="AV1623" s="11">
        <v>2.6</v>
      </c>
      <c r="AW1623" s="11">
        <v>40</v>
      </c>
      <c r="BK1623" s="11">
        <v>1.2</v>
      </c>
      <c r="BL1623" s="11">
        <v>88.3</v>
      </c>
      <c r="BM1623" s="11">
        <v>0.9</v>
      </c>
      <c r="BN1623" s="11">
        <v>0.2</v>
      </c>
      <c r="BO1623" s="11">
        <v>0.7</v>
      </c>
      <c r="BQ1623" s="11">
        <v>40</v>
      </c>
      <c r="BX1623" s="5">
        <v>0.1</v>
      </c>
      <c r="BZ1623" s="5">
        <v>24.9</v>
      </c>
      <c r="CA1623">
        <v>91.3</v>
      </c>
      <c r="CB1623" s="158" t="s">
        <v>1152</v>
      </c>
      <c r="CC1623" s="158" t="s">
        <v>1153</v>
      </c>
    </row>
    <row r="1624" spans="1:81">
      <c r="A1624" s="161"/>
      <c r="B1624" s="161"/>
      <c r="C1624" s="162"/>
      <c r="D1624" s="162"/>
      <c r="E1624" s="162"/>
      <c r="F1624" s="162"/>
      <c r="G1624" s="162"/>
      <c r="H1624" s="162"/>
      <c r="I1624" s="116"/>
      <c r="J1624" s="171"/>
      <c r="K1624" s="171"/>
      <c r="L1624" s="171"/>
      <c r="M1624" s="161"/>
      <c r="U1624" s="161"/>
      <c r="V1624" s="161"/>
      <c r="AD1624" s="161"/>
      <c r="AE1624" s="171"/>
      <c r="AJ1624" s="161"/>
      <c r="AK1624" s="161"/>
      <c r="AL1624" s="161"/>
      <c r="AM1624" s="161"/>
      <c r="AN1624" s="161"/>
      <c r="AO1624" s="161"/>
      <c r="AP1624" s="161"/>
      <c r="AR1624" s="161"/>
      <c r="AS1624" s="161"/>
      <c r="AT1624" s="161"/>
      <c r="AU1624" s="161"/>
      <c r="AV1624" s="161"/>
      <c r="AW1624" s="161"/>
      <c r="BX1624" s="161"/>
      <c r="BY1624" s="161"/>
      <c r="BZ1624" s="161"/>
      <c r="CA1624" s="161"/>
      <c r="CB1624" s="161"/>
      <c r="CC1624" s="161"/>
    </row>
    <row r="1625" spans="1:81">
      <c r="A1625" s="82">
        <v>24</v>
      </c>
      <c r="B1625" s="5" t="s">
        <v>1168</v>
      </c>
      <c r="C1625" s="102">
        <v>63.41</v>
      </c>
      <c r="D1625" s="102">
        <v>20.079999999999998</v>
      </c>
      <c r="E1625" s="102">
        <v>5.09</v>
      </c>
      <c r="F1625" s="102">
        <v>2.06</v>
      </c>
      <c r="G1625" s="102">
        <v>3.81</v>
      </c>
      <c r="H1625" s="102"/>
      <c r="I1625" s="82">
        <v>42.5</v>
      </c>
      <c r="J1625" s="102">
        <v>360</v>
      </c>
      <c r="K1625" s="102">
        <v>215</v>
      </c>
      <c r="L1625" s="102">
        <v>0.6</v>
      </c>
      <c r="M1625" s="232">
        <v>0.25</v>
      </c>
      <c r="U1625" s="11">
        <v>1095</v>
      </c>
      <c r="V1625" s="11"/>
      <c r="AD1625" s="11">
        <v>2.68</v>
      </c>
      <c r="AE1625" s="102">
        <v>730</v>
      </c>
      <c r="AJ1625" s="176"/>
      <c r="AK1625" s="176"/>
      <c r="AL1625" s="176"/>
      <c r="AM1625" s="176"/>
      <c r="AN1625" s="176"/>
      <c r="AO1625" s="176"/>
      <c r="AP1625" s="176"/>
      <c r="AR1625" s="176"/>
      <c r="AS1625" s="176"/>
      <c r="AT1625" s="176"/>
      <c r="AU1625" s="176"/>
      <c r="AV1625" s="176"/>
      <c r="AW1625" s="176"/>
      <c r="BS1625" s="101">
        <v>0.14560000000000001</v>
      </c>
      <c r="BT1625" s="179">
        <v>0.3261</v>
      </c>
      <c r="BU1625" s="179">
        <v>0.25719999999999998</v>
      </c>
      <c r="BV1625" s="101">
        <v>0.27110000000000001</v>
      </c>
      <c r="BX1625" s="5">
        <v>7.8</v>
      </c>
      <c r="BY1625" s="176"/>
      <c r="BZ1625" s="176"/>
      <c r="CA1625" s="11">
        <v>38.340000000000003</v>
      </c>
      <c r="CB1625" s="158" t="s">
        <v>1126</v>
      </c>
      <c r="CC1625" s="158" t="s">
        <v>1169</v>
      </c>
    </row>
    <row r="1626" spans="1:81">
      <c r="A1626" s="82"/>
      <c r="B1626" s="5" t="s">
        <v>1170</v>
      </c>
      <c r="C1626" s="102">
        <v>63.41</v>
      </c>
      <c r="D1626" s="102">
        <v>20.079999999999998</v>
      </c>
      <c r="E1626" s="102">
        <v>5.09</v>
      </c>
      <c r="F1626" s="102">
        <v>2.06</v>
      </c>
      <c r="G1626" s="102">
        <v>3.81</v>
      </c>
      <c r="H1626" s="102"/>
      <c r="I1626" s="82">
        <v>42.5</v>
      </c>
      <c r="J1626" s="102">
        <v>360</v>
      </c>
      <c r="K1626" s="102">
        <v>215</v>
      </c>
      <c r="L1626" s="102">
        <v>0.6</v>
      </c>
      <c r="M1626" s="232">
        <v>0.25</v>
      </c>
      <c r="U1626" s="11">
        <v>1095</v>
      </c>
      <c r="V1626" s="11"/>
      <c r="AD1626" s="11">
        <v>2.68</v>
      </c>
      <c r="AE1626" s="102">
        <v>730</v>
      </c>
      <c r="AJ1626" s="176"/>
      <c r="AK1626" s="176"/>
      <c r="AL1626" s="176"/>
      <c r="AM1626" s="176"/>
      <c r="AN1626" s="176"/>
      <c r="AO1626" s="176"/>
      <c r="AP1626" s="176"/>
      <c r="AR1626" s="176"/>
      <c r="AS1626" s="176"/>
      <c r="AT1626" s="176"/>
      <c r="AU1626" s="176"/>
      <c r="AV1626" s="176"/>
      <c r="AW1626" s="176"/>
      <c r="BX1626" s="5">
        <v>7.85</v>
      </c>
      <c r="BY1626" s="176"/>
      <c r="BZ1626" s="176"/>
      <c r="CA1626" s="11">
        <v>37.71</v>
      </c>
      <c r="CB1626" s="158" t="s">
        <v>1126</v>
      </c>
      <c r="CC1626" s="158" t="s">
        <v>1169</v>
      </c>
    </row>
    <row r="1627" spans="1:81">
      <c r="A1627" s="82"/>
      <c r="B1627" s="5" t="s">
        <v>1171</v>
      </c>
      <c r="C1627" s="102">
        <v>63.41</v>
      </c>
      <c r="D1627" s="102">
        <v>20.079999999999998</v>
      </c>
      <c r="E1627" s="102">
        <v>5.09</v>
      </c>
      <c r="F1627" s="102">
        <v>2.06</v>
      </c>
      <c r="G1627" s="102">
        <v>3.81</v>
      </c>
      <c r="H1627" s="102"/>
      <c r="I1627" s="82">
        <v>42.5</v>
      </c>
      <c r="J1627" s="102">
        <v>360</v>
      </c>
      <c r="K1627" s="102">
        <v>215</v>
      </c>
      <c r="L1627" s="102">
        <v>0.6</v>
      </c>
      <c r="M1627" s="232">
        <v>0.25</v>
      </c>
      <c r="U1627" s="11">
        <v>1095</v>
      </c>
      <c r="V1627" s="11"/>
      <c r="AD1627" s="11">
        <v>2.68</v>
      </c>
      <c r="AE1627" s="102">
        <v>730</v>
      </c>
      <c r="AJ1627" s="176"/>
      <c r="AK1627" s="176"/>
      <c r="AL1627" s="176"/>
      <c r="AM1627" s="176"/>
      <c r="AN1627" s="176"/>
      <c r="AO1627" s="176"/>
      <c r="AP1627" s="176"/>
      <c r="AR1627" s="176"/>
      <c r="AS1627" s="176"/>
      <c r="AT1627" s="176"/>
      <c r="AU1627" s="176"/>
      <c r="AV1627" s="176"/>
      <c r="AW1627" s="176"/>
      <c r="BX1627" s="5">
        <v>7.9</v>
      </c>
      <c r="BY1627" s="176"/>
      <c r="BZ1627" s="176"/>
      <c r="CA1627" s="11">
        <v>35.07</v>
      </c>
      <c r="CB1627" s="158" t="s">
        <v>1126</v>
      </c>
      <c r="CC1627" s="158" t="s">
        <v>1169</v>
      </c>
    </row>
    <row r="1628" spans="1:81">
      <c r="A1628" s="163"/>
      <c r="B1628" s="30"/>
      <c r="C1628" s="164"/>
      <c r="D1628" s="164"/>
      <c r="E1628" s="164"/>
      <c r="F1628" s="164"/>
      <c r="G1628" s="164"/>
      <c r="H1628" s="164"/>
      <c r="I1628" s="163"/>
      <c r="J1628" s="164"/>
      <c r="K1628" s="164"/>
      <c r="L1628" s="164"/>
      <c r="M1628" s="172"/>
      <c r="U1628" s="140"/>
      <c r="V1628" s="140"/>
      <c r="AD1628" s="140"/>
      <c r="AE1628" s="164"/>
      <c r="AJ1628" s="177"/>
      <c r="AK1628" s="177"/>
      <c r="AL1628" s="177"/>
      <c r="AM1628" s="177"/>
      <c r="AN1628" s="177"/>
      <c r="AO1628" s="177"/>
      <c r="AP1628" s="177"/>
      <c r="AR1628" s="177"/>
      <c r="AS1628" s="177"/>
      <c r="AT1628" s="177"/>
      <c r="AU1628" s="177"/>
      <c r="AV1628" s="177"/>
      <c r="AW1628" s="177"/>
      <c r="BX1628" s="30"/>
      <c r="BY1628" s="177"/>
      <c r="BZ1628" s="177"/>
      <c r="CA1628" s="140"/>
      <c r="CB1628" s="180"/>
      <c r="CC1628" s="180"/>
    </row>
    <row r="1629" spans="1:81">
      <c r="A1629" s="82">
        <v>25</v>
      </c>
      <c r="B1629" s="5" t="s">
        <v>1172</v>
      </c>
      <c r="C1629" s="102">
        <v>62.73</v>
      </c>
      <c r="D1629" s="102">
        <v>17.8</v>
      </c>
      <c r="E1629" s="102">
        <v>6.38</v>
      </c>
      <c r="F1629" s="102">
        <v>1.94</v>
      </c>
      <c r="G1629" s="102">
        <v>5.83</v>
      </c>
      <c r="H1629" s="102"/>
      <c r="I1629" s="82">
        <v>42.5</v>
      </c>
      <c r="J1629" s="102">
        <v>400</v>
      </c>
      <c r="K1629" s="102">
        <v>172</v>
      </c>
      <c r="L1629" s="102">
        <v>0.43</v>
      </c>
      <c r="M1629" s="173">
        <v>0.3</v>
      </c>
      <c r="N1629" s="11">
        <v>1.2</v>
      </c>
      <c r="U1629" s="11"/>
      <c r="V1629" s="11">
        <v>859</v>
      </c>
      <c r="AD1629" s="11">
        <v>2.5299999999999998</v>
      </c>
      <c r="AE1629" s="11">
        <v>870</v>
      </c>
      <c r="AJ1629" s="11">
        <v>2.41</v>
      </c>
      <c r="AK1629" s="11">
        <v>57.36</v>
      </c>
      <c r="AL1629" s="11">
        <v>28.68</v>
      </c>
      <c r="AM1629" s="11">
        <v>1.28</v>
      </c>
      <c r="AN1629" s="11">
        <v>4.29</v>
      </c>
      <c r="AO1629" s="11"/>
      <c r="AP1629" s="11">
        <v>0</v>
      </c>
      <c r="AR1629" s="176"/>
      <c r="AS1629" s="176"/>
      <c r="AT1629" s="176"/>
      <c r="AU1629" s="176"/>
      <c r="AV1629" s="176"/>
      <c r="AW1629" s="176"/>
      <c r="BX1629" s="5">
        <v>0.78</v>
      </c>
      <c r="BY1629" s="176"/>
      <c r="BZ1629" s="176"/>
      <c r="CA1629" s="11">
        <v>35.4</v>
      </c>
      <c r="CB1629" s="158" t="s">
        <v>1173</v>
      </c>
      <c r="CC1629" s="158" t="s">
        <v>1174</v>
      </c>
    </row>
    <row r="1630" spans="1:81">
      <c r="A1630" s="82"/>
      <c r="B1630" s="5" t="s">
        <v>1175</v>
      </c>
      <c r="C1630" s="102">
        <v>62.73</v>
      </c>
      <c r="D1630" s="102">
        <v>17.8</v>
      </c>
      <c r="E1630" s="102">
        <v>6.38</v>
      </c>
      <c r="F1630" s="102">
        <v>1.94</v>
      </c>
      <c r="G1630" s="102">
        <v>5.83</v>
      </c>
      <c r="H1630" s="102"/>
      <c r="I1630" s="82">
        <v>42.5</v>
      </c>
      <c r="J1630" s="102">
        <v>340</v>
      </c>
      <c r="K1630" s="102">
        <v>172</v>
      </c>
      <c r="L1630" s="102">
        <v>0.43</v>
      </c>
      <c r="M1630" s="173">
        <v>0.3</v>
      </c>
      <c r="N1630" s="11">
        <v>1.2</v>
      </c>
      <c r="U1630" s="11"/>
      <c r="V1630" s="11">
        <v>859</v>
      </c>
      <c r="AD1630" s="11">
        <v>2.5299999999999998</v>
      </c>
      <c r="AE1630" s="11">
        <v>870</v>
      </c>
      <c r="AJ1630" s="11">
        <v>2.41</v>
      </c>
      <c r="AK1630" s="11">
        <v>57.36</v>
      </c>
      <c r="AL1630" s="11">
        <v>28.68</v>
      </c>
      <c r="AM1630" s="11">
        <v>1.28</v>
      </c>
      <c r="AN1630" s="11">
        <v>4.29</v>
      </c>
      <c r="AO1630" s="11"/>
      <c r="AP1630" s="11">
        <v>60</v>
      </c>
      <c r="AR1630" s="176"/>
      <c r="AS1630" s="176"/>
      <c r="AT1630" s="176"/>
      <c r="AU1630" s="176"/>
      <c r="AV1630" s="176"/>
      <c r="AW1630" s="176"/>
      <c r="BX1630" s="5">
        <v>0.73</v>
      </c>
      <c r="BY1630" s="176"/>
      <c r="BZ1630" s="176"/>
      <c r="CA1630" s="11">
        <v>38.6</v>
      </c>
      <c r="CB1630" s="158" t="s">
        <v>1173</v>
      </c>
      <c r="CC1630" s="158" t="s">
        <v>1174</v>
      </c>
    </row>
    <row r="1631" spans="1:81">
      <c r="A1631" s="82"/>
      <c r="B1631" s="5" t="s">
        <v>1176</v>
      </c>
      <c r="C1631" s="102">
        <v>62.73</v>
      </c>
      <c r="D1631" s="102">
        <v>17.8</v>
      </c>
      <c r="E1631" s="102">
        <v>6.38</v>
      </c>
      <c r="F1631" s="102">
        <v>1.94</v>
      </c>
      <c r="G1631" s="102">
        <v>5.83</v>
      </c>
      <c r="H1631" s="102"/>
      <c r="I1631" s="82">
        <v>42.5</v>
      </c>
      <c r="J1631" s="102">
        <v>280</v>
      </c>
      <c r="K1631" s="102">
        <v>172</v>
      </c>
      <c r="L1631" s="102">
        <v>0.43</v>
      </c>
      <c r="M1631" s="173">
        <v>0.3</v>
      </c>
      <c r="N1631" s="11">
        <v>1.2</v>
      </c>
      <c r="U1631" s="11"/>
      <c r="V1631" s="11">
        <v>859</v>
      </c>
      <c r="AD1631" s="11">
        <v>2.5299999999999998</v>
      </c>
      <c r="AE1631" s="11">
        <v>870</v>
      </c>
      <c r="AJ1631" s="11">
        <v>2.41</v>
      </c>
      <c r="AK1631" s="11">
        <v>57.36</v>
      </c>
      <c r="AL1631" s="11">
        <v>28.68</v>
      </c>
      <c r="AM1631" s="11">
        <v>1.28</v>
      </c>
      <c r="AN1631" s="11">
        <v>4.29</v>
      </c>
      <c r="AO1631" s="11"/>
      <c r="AP1631" s="11">
        <v>120</v>
      </c>
      <c r="AR1631" s="176"/>
      <c r="AS1631" s="176"/>
      <c r="AT1631" s="176"/>
      <c r="AU1631" s="176"/>
      <c r="AV1631" s="176"/>
      <c r="AW1631" s="176"/>
      <c r="BX1631" s="5">
        <v>0.7</v>
      </c>
      <c r="BY1631" s="176"/>
      <c r="BZ1631" s="176"/>
      <c r="CA1631" s="11">
        <v>40.299999999999997</v>
      </c>
      <c r="CB1631" s="158" t="s">
        <v>1173</v>
      </c>
      <c r="CC1631" s="158" t="s">
        <v>1174</v>
      </c>
    </row>
    <row r="1632" spans="1:81">
      <c r="A1632" s="82"/>
      <c r="B1632" s="5" t="s">
        <v>1177</v>
      </c>
      <c r="C1632" s="102">
        <v>62.73</v>
      </c>
      <c r="D1632" s="102">
        <v>17.8</v>
      </c>
      <c r="E1632" s="102">
        <v>6.38</v>
      </c>
      <c r="F1632" s="102">
        <v>1.94</v>
      </c>
      <c r="G1632" s="102">
        <v>5.83</v>
      </c>
      <c r="H1632" s="102"/>
      <c r="I1632" s="82">
        <v>42.5</v>
      </c>
      <c r="J1632" s="102">
        <v>220</v>
      </c>
      <c r="K1632" s="102">
        <v>172</v>
      </c>
      <c r="L1632" s="102">
        <v>0.43</v>
      </c>
      <c r="M1632" s="173">
        <v>0.3</v>
      </c>
      <c r="N1632" s="11">
        <v>1.2</v>
      </c>
      <c r="U1632" s="11"/>
      <c r="V1632" s="11">
        <v>859</v>
      </c>
      <c r="AD1632" s="11">
        <v>2.5299999999999998</v>
      </c>
      <c r="AE1632" s="11">
        <v>870</v>
      </c>
      <c r="AJ1632" s="11">
        <v>2.41</v>
      </c>
      <c r="AK1632" s="11">
        <v>57.36</v>
      </c>
      <c r="AL1632" s="11">
        <v>28.68</v>
      </c>
      <c r="AM1632" s="11">
        <v>1.28</v>
      </c>
      <c r="AN1632" s="11">
        <v>4.29</v>
      </c>
      <c r="AO1632" s="11"/>
      <c r="AP1632" s="11">
        <v>180</v>
      </c>
      <c r="AR1632" s="176"/>
      <c r="AS1632" s="176"/>
      <c r="AT1632" s="176"/>
      <c r="AU1632" s="176"/>
      <c r="AV1632" s="176"/>
      <c r="AW1632" s="176"/>
      <c r="BX1632" s="5">
        <v>0.83</v>
      </c>
      <c r="BY1632" s="176"/>
      <c r="BZ1632" s="176"/>
      <c r="CA1632" s="11">
        <v>28.5</v>
      </c>
      <c r="CB1632" s="158" t="s">
        <v>1173</v>
      </c>
      <c r="CC1632" s="158" t="s">
        <v>1174</v>
      </c>
    </row>
    <row r="1633" spans="1:81">
      <c r="A1633" s="82"/>
      <c r="B1633" s="5" t="s">
        <v>1178</v>
      </c>
      <c r="C1633" s="102">
        <v>62.73</v>
      </c>
      <c r="D1633" s="102">
        <v>17.8</v>
      </c>
      <c r="E1633" s="102">
        <v>6.38</v>
      </c>
      <c r="F1633" s="102">
        <v>1.94</v>
      </c>
      <c r="G1633" s="102">
        <v>5.83</v>
      </c>
      <c r="H1633" s="102"/>
      <c r="I1633" s="82">
        <v>42.5</v>
      </c>
      <c r="J1633" s="102">
        <v>440</v>
      </c>
      <c r="K1633" s="102">
        <v>163</v>
      </c>
      <c r="L1633" s="102">
        <v>0.37</v>
      </c>
      <c r="M1633" s="173">
        <v>0.3</v>
      </c>
      <c r="N1633" s="11">
        <v>1.2</v>
      </c>
      <c r="U1633" s="11"/>
      <c r="V1633" s="11">
        <v>861</v>
      </c>
      <c r="AD1633" s="11">
        <v>2.5299999999999998</v>
      </c>
      <c r="AE1633" s="11">
        <v>843</v>
      </c>
      <c r="AJ1633" s="11">
        <v>2.41</v>
      </c>
      <c r="AK1633" s="11">
        <v>57.36</v>
      </c>
      <c r="AL1633" s="11">
        <v>28.68</v>
      </c>
      <c r="AM1633" s="11">
        <v>1.28</v>
      </c>
      <c r="AN1633" s="11">
        <v>4.29</v>
      </c>
      <c r="AO1633" s="11"/>
      <c r="AP1633" s="11">
        <v>0</v>
      </c>
      <c r="AR1633" s="176"/>
      <c r="AS1633" s="176"/>
      <c r="AT1633" s="176"/>
      <c r="AU1633" s="176"/>
      <c r="AV1633" s="176"/>
      <c r="AW1633" s="176"/>
      <c r="BX1633" s="5">
        <v>0.73</v>
      </c>
      <c r="BY1633" s="176"/>
      <c r="BZ1633" s="176"/>
      <c r="CA1633" s="11">
        <v>40.700000000000003</v>
      </c>
      <c r="CB1633" s="158" t="s">
        <v>1173</v>
      </c>
      <c r="CC1633" s="158" t="s">
        <v>1174</v>
      </c>
    </row>
    <row r="1634" spans="1:81">
      <c r="A1634" s="82"/>
      <c r="B1634" s="5" t="s">
        <v>1179</v>
      </c>
      <c r="C1634" s="102">
        <v>62.73</v>
      </c>
      <c r="D1634" s="102">
        <v>17.8</v>
      </c>
      <c r="E1634" s="102">
        <v>6.38</v>
      </c>
      <c r="F1634" s="102">
        <v>1.94</v>
      </c>
      <c r="G1634" s="102">
        <v>5.83</v>
      </c>
      <c r="H1634" s="102"/>
      <c r="I1634" s="82">
        <v>42.5</v>
      </c>
      <c r="J1634" s="102">
        <v>374</v>
      </c>
      <c r="K1634" s="102">
        <v>163</v>
      </c>
      <c r="L1634" s="102">
        <v>0.37</v>
      </c>
      <c r="M1634" s="173">
        <v>0.3</v>
      </c>
      <c r="N1634" s="11">
        <v>1.2</v>
      </c>
      <c r="U1634" s="11"/>
      <c r="V1634" s="11">
        <v>861</v>
      </c>
      <c r="AD1634" s="11">
        <v>2.5299999999999998</v>
      </c>
      <c r="AE1634" s="11">
        <v>843</v>
      </c>
      <c r="AJ1634" s="11">
        <v>2.41</v>
      </c>
      <c r="AK1634" s="11">
        <v>57.36</v>
      </c>
      <c r="AL1634" s="11">
        <v>28.68</v>
      </c>
      <c r="AM1634" s="11">
        <v>1.28</v>
      </c>
      <c r="AN1634" s="11">
        <v>4.29</v>
      </c>
      <c r="AO1634" s="11"/>
      <c r="AP1634" s="11">
        <v>66</v>
      </c>
      <c r="AR1634" s="176"/>
      <c r="AS1634" s="176"/>
      <c r="AT1634" s="176"/>
      <c r="AU1634" s="176"/>
      <c r="AV1634" s="176"/>
      <c r="AW1634" s="176"/>
      <c r="BX1634" s="5">
        <v>0.7</v>
      </c>
      <c r="BY1634" s="176"/>
      <c r="BZ1634" s="176"/>
      <c r="CA1634" s="11">
        <v>42.1</v>
      </c>
      <c r="CB1634" s="158" t="s">
        <v>1173</v>
      </c>
      <c r="CC1634" s="158" t="s">
        <v>1174</v>
      </c>
    </row>
    <row r="1635" spans="1:81">
      <c r="A1635" s="82"/>
      <c r="B1635" s="5" t="s">
        <v>1180</v>
      </c>
      <c r="C1635" s="102">
        <v>62.73</v>
      </c>
      <c r="D1635" s="102">
        <v>17.8</v>
      </c>
      <c r="E1635" s="102">
        <v>6.38</v>
      </c>
      <c r="F1635" s="102">
        <v>1.94</v>
      </c>
      <c r="G1635" s="102">
        <v>5.83</v>
      </c>
      <c r="H1635" s="102"/>
      <c r="I1635" s="82">
        <v>42.5</v>
      </c>
      <c r="J1635" s="102">
        <v>308</v>
      </c>
      <c r="K1635" s="102">
        <v>163</v>
      </c>
      <c r="L1635" s="102">
        <v>0.37</v>
      </c>
      <c r="M1635" s="173">
        <v>0.3</v>
      </c>
      <c r="N1635" s="11">
        <v>1.2</v>
      </c>
      <c r="U1635" s="11"/>
      <c r="V1635" s="11">
        <v>861</v>
      </c>
      <c r="AD1635" s="11">
        <v>2.5299999999999998</v>
      </c>
      <c r="AE1635" s="11">
        <v>843</v>
      </c>
      <c r="AJ1635" s="11">
        <v>2.41</v>
      </c>
      <c r="AK1635" s="11">
        <v>57.36</v>
      </c>
      <c r="AL1635" s="11">
        <v>28.68</v>
      </c>
      <c r="AM1635" s="11">
        <v>1.28</v>
      </c>
      <c r="AN1635" s="11">
        <v>4.29</v>
      </c>
      <c r="AO1635" s="11"/>
      <c r="AP1635" s="11">
        <v>132</v>
      </c>
      <c r="AR1635" s="176"/>
      <c r="AS1635" s="176"/>
      <c r="AT1635" s="176"/>
      <c r="AU1635" s="176"/>
      <c r="AV1635" s="176"/>
      <c r="AW1635" s="176"/>
      <c r="BX1635" s="5">
        <v>0.62</v>
      </c>
      <c r="BY1635" s="176"/>
      <c r="BZ1635" s="176"/>
      <c r="CA1635" s="11">
        <v>44.3</v>
      </c>
      <c r="CB1635" s="158" t="s">
        <v>1173</v>
      </c>
      <c r="CC1635" s="158" t="s">
        <v>1174</v>
      </c>
    </row>
    <row r="1636" spans="1:81">
      <c r="A1636" s="82"/>
      <c r="B1636" s="5" t="s">
        <v>1181</v>
      </c>
      <c r="C1636" s="102">
        <v>62.73</v>
      </c>
      <c r="D1636" s="102">
        <v>17.8</v>
      </c>
      <c r="E1636" s="102">
        <v>6.38</v>
      </c>
      <c r="F1636" s="102">
        <v>1.94</v>
      </c>
      <c r="G1636" s="102">
        <v>5.83</v>
      </c>
      <c r="H1636" s="102"/>
      <c r="I1636" s="82">
        <v>42.5</v>
      </c>
      <c r="J1636" s="102">
        <v>242</v>
      </c>
      <c r="K1636" s="102">
        <v>163</v>
      </c>
      <c r="L1636" s="102">
        <v>0.37</v>
      </c>
      <c r="M1636" s="173">
        <v>0.3</v>
      </c>
      <c r="N1636" s="11">
        <v>1.2</v>
      </c>
      <c r="U1636" s="11"/>
      <c r="V1636" s="11">
        <v>861</v>
      </c>
      <c r="AD1636" s="11">
        <v>2.5299999999999998</v>
      </c>
      <c r="AE1636" s="11">
        <v>843</v>
      </c>
      <c r="AJ1636" s="11">
        <v>2.41</v>
      </c>
      <c r="AK1636" s="11">
        <v>57.36</v>
      </c>
      <c r="AL1636" s="11">
        <v>28.68</v>
      </c>
      <c r="AM1636" s="11">
        <v>1.28</v>
      </c>
      <c r="AN1636" s="11">
        <v>4.29</v>
      </c>
      <c r="AO1636" s="176"/>
      <c r="AP1636" s="11">
        <v>198</v>
      </c>
      <c r="AR1636" s="176"/>
      <c r="AS1636" s="176"/>
      <c r="AT1636" s="176"/>
      <c r="AU1636" s="176"/>
      <c r="AV1636" s="176"/>
      <c r="AW1636" s="176"/>
      <c r="BX1636" s="5">
        <v>0.83</v>
      </c>
      <c r="BY1636" s="176"/>
      <c r="BZ1636" s="176"/>
      <c r="CA1636" s="11">
        <v>34.5</v>
      </c>
      <c r="CB1636" s="158" t="s">
        <v>1173</v>
      </c>
      <c r="CC1636" s="158" t="s">
        <v>1174</v>
      </c>
    </row>
    <row r="1637" spans="1:81">
      <c r="A1637" s="82"/>
      <c r="B1637" s="5" t="s">
        <v>1182</v>
      </c>
      <c r="C1637" s="102">
        <v>62.73</v>
      </c>
      <c r="D1637" s="102">
        <v>17.8</v>
      </c>
      <c r="E1637" s="102">
        <v>6.38</v>
      </c>
      <c r="F1637" s="102">
        <v>1.94</v>
      </c>
      <c r="G1637" s="102">
        <v>5.83</v>
      </c>
      <c r="H1637" s="102"/>
      <c r="I1637" s="82">
        <v>42.5</v>
      </c>
      <c r="J1637" s="102">
        <v>460</v>
      </c>
      <c r="K1637" s="102">
        <v>157</v>
      </c>
      <c r="L1637" s="102">
        <v>0.34</v>
      </c>
      <c r="M1637" s="173">
        <v>0.3</v>
      </c>
      <c r="N1637" s="11">
        <v>1.2</v>
      </c>
      <c r="U1637" s="11"/>
      <c r="V1637" s="11">
        <v>852</v>
      </c>
      <c r="AD1637" s="11">
        <v>2.5299999999999998</v>
      </c>
      <c r="AE1637" s="11">
        <v>840</v>
      </c>
      <c r="AJ1637" s="11">
        <v>2.41</v>
      </c>
      <c r="AK1637" s="11">
        <v>57.36</v>
      </c>
      <c r="AL1637" s="11">
        <v>28.68</v>
      </c>
      <c r="AM1637" s="11">
        <v>1.28</v>
      </c>
      <c r="AN1637" s="11">
        <v>4.29</v>
      </c>
      <c r="AO1637" s="176"/>
      <c r="AP1637" s="11">
        <v>0</v>
      </c>
      <c r="AR1637" s="176"/>
      <c r="AS1637" s="176"/>
      <c r="AT1637" s="176"/>
      <c r="AU1637" s="176"/>
      <c r="AV1637" s="176"/>
      <c r="AW1637" s="176"/>
      <c r="BX1637" s="5">
        <v>0.7</v>
      </c>
      <c r="BY1637" s="176"/>
      <c r="BZ1637" s="176"/>
      <c r="CA1637" s="11">
        <v>45.2</v>
      </c>
      <c r="CB1637" s="158" t="s">
        <v>1173</v>
      </c>
      <c r="CC1637" s="158" t="s">
        <v>1174</v>
      </c>
    </row>
    <row r="1638" spans="1:81">
      <c r="A1638" s="82"/>
      <c r="B1638" s="5" t="s">
        <v>1183</v>
      </c>
      <c r="C1638" s="102">
        <v>62.73</v>
      </c>
      <c r="D1638" s="102">
        <v>17.8</v>
      </c>
      <c r="E1638" s="102">
        <v>6.38</v>
      </c>
      <c r="F1638" s="102">
        <v>1.94</v>
      </c>
      <c r="G1638" s="102">
        <v>5.83</v>
      </c>
      <c r="H1638" s="102"/>
      <c r="I1638" s="82">
        <v>42.5</v>
      </c>
      <c r="J1638" s="102">
        <v>391</v>
      </c>
      <c r="K1638" s="102">
        <v>157</v>
      </c>
      <c r="L1638" s="102">
        <v>0.34</v>
      </c>
      <c r="M1638" s="173">
        <v>0.3</v>
      </c>
      <c r="N1638" s="11">
        <v>1.2</v>
      </c>
      <c r="U1638" s="11"/>
      <c r="V1638" s="11">
        <v>852</v>
      </c>
      <c r="AD1638" s="11">
        <v>2.5299999999999998</v>
      </c>
      <c r="AE1638" s="11">
        <v>840</v>
      </c>
      <c r="AJ1638" s="11">
        <v>2.41</v>
      </c>
      <c r="AK1638" s="11">
        <v>57.36</v>
      </c>
      <c r="AL1638" s="11">
        <v>28.68</v>
      </c>
      <c r="AM1638" s="11">
        <v>1.28</v>
      </c>
      <c r="AN1638" s="11">
        <v>4.29</v>
      </c>
      <c r="AO1638" s="176"/>
      <c r="AP1638" s="11">
        <v>69</v>
      </c>
      <c r="AR1638" s="176"/>
      <c r="AS1638" s="176"/>
      <c r="AT1638" s="176"/>
      <c r="AU1638" s="176"/>
      <c r="AV1638" s="176"/>
      <c r="AW1638" s="176"/>
      <c r="BX1638" s="5">
        <v>0.65</v>
      </c>
      <c r="BY1638" s="176"/>
      <c r="BZ1638" s="176"/>
      <c r="CA1638" s="11">
        <v>49.7</v>
      </c>
      <c r="CB1638" s="158" t="s">
        <v>1173</v>
      </c>
      <c r="CC1638" s="158" t="s">
        <v>1174</v>
      </c>
    </row>
    <row r="1639" spans="1:81">
      <c r="A1639" s="82"/>
      <c r="B1639" s="5" t="s">
        <v>1184</v>
      </c>
      <c r="C1639" s="102">
        <v>62.73</v>
      </c>
      <c r="D1639" s="102">
        <v>17.8</v>
      </c>
      <c r="E1639" s="102">
        <v>6.38</v>
      </c>
      <c r="F1639" s="102">
        <v>1.94</v>
      </c>
      <c r="G1639" s="102">
        <v>5.83</v>
      </c>
      <c r="H1639" s="102"/>
      <c r="I1639" s="82">
        <v>42.5</v>
      </c>
      <c r="J1639" s="102">
        <v>322</v>
      </c>
      <c r="K1639" s="102">
        <v>157</v>
      </c>
      <c r="L1639" s="102">
        <v>0.34</v>
      </c>
      <c r="M1639" s="173">
        <v>0.3</v>
      </c>
      <c r="N1639" s="11">
        <v>1.2</v>
      </c>
      <c r="U1639" s="11"/>
      <c r="V1639" s="11">
        <v>852</v>
      </c>
      <c r="AD1639" s="11">
        <v>2.5299999999999998</v>
      </c>
      <c r="AE1639" s="11">
        <v>840</v>
      </c>
      <c r="AJ1639" s="11">
        <v>2.41</v>
      </c>
      <c r="AK1639" s="11">
        <v>57.36</v>
      </c>
      <c r="AL1639" s="11">
        <v>28.68</v>
      </c>
      <c r="AM1639" s="11">
        <v>1.28</v>
      </c>
      <c r="AN1639" s="11">
        <v>4.29</v>
      </c>
      <c r="AO1639" s="176"/>
      <c r="AP1639" s="11">
        <v>138</v>
      </c>
      <c r="AR1639" s="176"/>
      <c r="AS1639" s="176"/>
      <c r="AT1639" s="176"/>
      <c r="AU1639" s="176"/>
      <c r="AV1639" s="176"/>
      <c r="AW1639" s="176"/>
      <c r="BX1639" s="5">
        <v>0.59</v>
      </c>
      <c r="BY1639" s="176"/>
      <c r="BZ1639" s="176"/>
      <c r="CA1639" s="11">
        <v>52.3</v>
      </c>
      <c r="CB1639" s="158" t="s">
        <v>1173</v>
      </c>
      <c r="CC1639" s="158" t="s">
        <v>1174</v>
      </c>
    </row>
    <row r="1640" spans="1:81">
      <c r="A1640" s="82"/>
      <c r="B1640" s="5" t="s">
        <v>1185</v>
      </c>
      <c r="C1640" s="102">
        <v>62.73</v>
      </c>
      <c r="D1640" s="102">
        <v>17.8</v>
      </c>
      <c r="E1640" s="102">
        <v>6.38</v>
      </c>
      <c r="F1640" s="102">
        <v>1.94</v>
      </c>
      <c r="G1640" s="102">
        <v>5.83</v>
      </c>
      <c r="H1640" s="102"/>
      <c r="I1640" s="82">
        <v>42.5</v>
      </c>
      <c r="J1640" s="102">
        <v>253</v>
      </c>
      <c r="K1640" s="102">
        <v>157</v>
      </c>
      <c r="L1640" s="102">
        <v>0.34</v>
      </c>
      <c r="M1640" s="173">
        <v>0.3</v>
      </c>
      <c r="N1640" s="11">
        <v>1.2</v>
      </c>
      <c r="U1640" s="11"/>
      <c r="V1640" s="11">
        <v>852</v>
      </c>
      <c r="AD1640" s="11">
        <v>2.5299999999999998</v>
      </c>
      <c r="AE1640" s="11">
        <v>840</v>
      </c>
      <c r="AJ1640" s="11">
        <v>2.41</v>
      </c>
      <c r="AK1640" s="11">
        <v>57.36</v>
      </c>
      <c r="AL1640" s="11">
        <v>28.68</v>
      </c>
      <c r="AM1640" s="11">
        <v>1.28</v>
      </c>
      <c r="AN1640" s="11">
        <v>4.29</v>
      </c>
      <c r="AO1640" s="176"/>
      <c r="AP1640" s="11">
        <v>207</v>
      </c>
      <c r="AR1640" s="176"/>
      <c r="AS1640" s="176"/>
      <c r="AT1640" s="176"/>
      <c r="AU1640" s="176"/>
      <c r="AV1640" s="176"/>
      <c r="AW1640" s="176"/>
      <c r="BX1640" s="5">
        <v>0.77</v>
      </c>
      <c r="BY1640" s="176"/>
      <c r="BZ1640" s="176"/>
      <c r="CA1640" s="11">
        <v>39.299999999999997</v>
      </c>
      <c r="CB1640" s="158" t="s">
        <v>1173</v>
      </c>
      <c r="CC1640" s="158" t="s">
        <v>1174</v>
      </c>
    </row>
    <row r="1641" spans="1:81">
      <c r="A1641" s="165"/>
      <c r="B1641" s="165"/>
      <c r="C1641" s="166"/>
      <c r="D1641" s="166"/>
      <c r="E1641" s="166"/>
      <c r="F1641" s="166"/>
      <c r="G1641" s="166"/>
      <c r="H1641" s="166"/>
      <c r="I1641" s="165"/>
      <c r="J1641" s="166"/>
      <c r="K1641" s="166"/>
      <c r="L1641" s="166"/>
      <c r="M1641" s="165"/>
      <c r="U1641" s="165"/>
      <c r="V1641" s="165"/>
      <c r="AD1641" s="165"/>
      <c r="AE1641" s="166"/>
      <c r="AR1641" s="165"/>
      <c r="AS1641" s="165"/>
      <c r="AT1641" s="165"/>
      <c r="AU1641" s="165"/>
      <c r="AV1641" s="165"/>
      <c r="AW1641" s="165"/>
      <c r="BX1641" s="165"/>
      <c r="BY1641" s="165"/>
      <c r="BZ1641" s="165"/>
      <c r="CA1641" s="165"/>
      <c r="CB1641" s="165"/>
      <c r="CC1641" s="165"/>
    </row>
    <row r="1642" spans="1:81">
      <c r="A1642" s="49">
        <v>26</v>
      </c>
      <c r="B1642" s="5" t="s">
        <v>1186</v>
      </c>
      <c r="C1642" s="6"/>
      <c r="D1642" s="6"/>
      <c r="E1642" s="6"/>
      <c r="F1642" s="6">
        <v>4.0199999999999996</v>
      </c>
      <c r="G1642" s="6"/>
      <c r="H1642" s="6"/>
      <c r="I1642" s="82">
        <v>42.5</v>
      </c>
      <c r="J1642" s="6">
        <v>396</v>
      </c>
      <c r="K1642" s="102">
        <v>206</v>
      </c>
      <c r="L1642" s="102">
        <v>0.52</v>
      </c>
      <c r="M1642" s="232">
        <v>0.3</v>
      </c>
      <c r="N1642" s="11">
        <v>0.1</v>
      </c>
      <c r="U1642" s="11">
        <v>1184</v>
      </c>
      <c r="AD1642" s="11">
        <v>2.92</v>
      </c>
      <c r="AE1642" s="11">
        <v>609</v>
      </c>
      <c r="BX1642" s="5">
        <v>9.5</v>
      </c>
      <c r="CA1642">
        <v>42.1</v>
      </c>
      <c r="CB1642" s="158" t="s">
        <v>1102</v>
      </c>
      <c r="CC1642" s="158" t="s">
        <v>1187</v>
      </c>
    </row>
    <row r="1643" spans="1:81">
      <c r="A1643" s="167"/>
      <c r="B1643" s="167"/>
      <c r="C1643" s="168"/>
      <c r="D1643" s="168"/>
      <c r="E1643" s="168"/>
      <c r="F1643" s="168"/>
      <c r="G1643" s="168"/>
      <c r="H1643" s="168"/>
      <c r="I1643" s="167"/>
      <c r="J1643" s="168"/>
      <c r="K1643" s="168"/>
      <c r="L1643" s="168"/>
      <c r="M1643" s="167"/>
      <c r="U1643" s="167"/>
      <c r="V1643" s="167"/>
      <c r="AD1643" s="167"/>
      <c r="AE1643" s="168"/>
      <c r="AR1643" s="167"/>
      <c r="AS1643" s="167"/>
      <c r="AT1643" s="167"/>
      <c r="AU1643" s="167"/>
      <c r="AV1643" s="167"/>
      <c r="AW1643" s="167"/>
      <c r="BX1643" s="167"/>
      <c r="BY1643" s="167"/>
      <c r="BZ1643" s="167"/>
      <c r="CA1643" s="167"/>
      <c r="CB1643" s="167"/>
      <c r="CC1643" s="167"/>
    </row>
    <row r="1644" spans="1:81">
      <c r="A1644" s="82">
        <v>28</v>
      </c>
      <c r="B1644" s="5" t="s">
        <v>329</v>
      </c>
      <c r="C1644" s="11"/>
      <c r="D1644" s="11"/>
      <c r="E1644" s="11"/>
      <c r="F1644" s="11"/>
      <c r="G1644" s="11"/>
      <c r="H1644" s="11"/>
      <c r="I1644" s="49">
        <v>42.5</v>
      </c>
      <c r="J1644" s="11">
        <v>390</v>
      </c>
      <c r="K1644" s="11">
        <v>195</v>
      </c>
      <c r="L1644" s="11">
        <v>0.5</v>
      </c>
      <c r="M1644" s="5"/>
      <c r="U1644" s="11">
        <v>1212.4000000000001</v>
      </c>
      <c r="V1644" s="11"/>
      <c r="AD1644" s="121">
        <v>2.61</v>
      </c>
      <c r="AE1644" s="11">
        <v>652.79999999999995</v>
      </c>
      <c r="AR1644" s="11">
        <v>35.58</v>
      </c>
      <c r="AS1644" s="11">
        <v>36.1</v>
      </c>
      <c r="AT1644" s="11">
        <v>16.32</v>
      </c>
      <c r="AU1644" s="11">
        <v>11.32</v>
      </c>
      <c r="AV1644" s="5"/>
      <c r="AW1644" s="11">
        <v>0</v>
      </c>
      <c r="BX1644" s="5">
        <v>3.89</v>
      </c>
      <c r="CA1644" s="5">
        <v>33.94</v>
      </c>
      <c r="CB1644" s="158" t="s">
        <v>1188</v>
      </c>
      <c r="CC1644" s="158" t="s">
        <v>1189</v>
      </c>
    </row>
    <row r="1645" spans="1:81">
      <c r="B1645" s="5" t="s">
        <v>1190</v>
      </c>
      <c r="C1645" s="11"/>
      <c r="D1645" s="11"/>
      <c r="E1645" s="11"/>
      <c r="F1645" s="11"/>
      <c r="G1645" s="11"/>
      <c r="H1645" s="11"/>
      <c r="I1645" s="49">
        <v>42.5</v>
      </c>
      <c r="J1645" s="11">
        <v>292.5</v>
      </c>
      <c r="K1645" s="11">
        <v>195</v>
      </c>
      <c r="L1645" s="11">
        <v>0.5</v>
      </c>
      <c r="M1645" s="5"/>
      <c r="U1645" s="11">
        <v>1212.4000000000001</v>
      </c>
      <c r="V1645" s="11"/>
      <c r="AD1645" s="121">
        <v>2.61</v>
      </c>
      <c r="AE1645" s="11">
        <v>652.79999999999995</v>
      </c>
      <c r="AR1645" s="11">
        <v>35.58</v>
      </c>
      <c r="AS1645" s="11">
        <v>36.1</v>
      </c>
      <c r="AT1645" s="11">
        <v>16.32</v>
      </c>
      <c r="AU1645" s="11">
        <v>11.32</v>
      </c>
      <c r="AV1645" s="5"/>
      <c r="AW1645" s="11">
        <v>97.5</v>
      </c>
      <c r="BX1645" s="5">
        <v>3.3</v>
      </c>
      <c r="CA1645" s="5">
        <v>35</v>
      </c>
      <c r="CB1645" s="158" t="s">
        <v>1188</v>
      </c>
      <c r="CC1645" s="158" t="s">
        <v>1189</v>
      </c>
    </row>
    <row r="1646" spans="1:81">
      <c r="B1646" s="5" t="s">
        <v>17</v>
      </c>
      <c r="C1646" s="11"/>
      <c r="D1646" s="11"/>
      <c r="E1646" s="11"/>
      <c r="F1646" s="11"/>
      <c r="G1646" s="11"/>
      <c r="H1646" s="11"/>
      <c r="I1646" s="49">
        <v>42.5</v>
      </c>
      <c r="J1646" s="11">
        <v>214.5</v>
      </c>
      <c r="K1646" s="11">
        <v>195</v>
      </c>
      <c r="L1646" s="11">
        <v>0.5</v>
      </c>
      <c r="M1646" s="5"/>
      <c r="U1646" s="11">
        <v>1212.4000000000001</v>
      </c>
      <c r="V1646" s="11"/>
      <c r="AD1646" s="121">
        <v>2.61</v>
      </c>
      <c r="AE1646" s="11">
        <v>652.79999999999995</v>
      </c>
      <c r="AR1646" s="11">
        <v>35.58</v>
      </c>
      <c r="AS1646" s="11">
        <v>36.1</v>
      </c>
      <c r="AT1646" s="11">
        <v>16.32</v>
      </c>
      <c r="AU1646" s="11">
        <v>11.32</v>
      </c>
      <c r="AV1646" s="5"/>
      <c r="AW1646" s="11">
        <v>175.5</v>
      </c>
      <c r="BX1646" s="5">
        <v>2.65</v>
      </c>
      <c r="CA1646" s="5">
        <v>27</v>
      </c>
      <c r="CB1646" s="158" t="s">
        <v>1188</v>
      </c>
      <c r="CC1646" s="158" t="s">
        <v>1189</v>
      </c>
    </row>
    <row r="1647" spans="1:81">
      <c r="B1647" s="5" t="s">
        <v>19</v>
      </c>
      <c r="C1647" s="11"/>
      <c r="D1647" s="11"/>
      <c r="E1647" s="11"/>
      <c r="F1647" s="11"/>
      <c r="G1647" s="11"/>
      <c r="H1647" s="11"/>
      <c r="I1647" s="49">
        <v>42.5</v>
      </c>
      <c r="J1647" s="11">
        <v>136.5</v>
      </c>
      <c r="K1647" s="11">
        <v>195</v>
      </c>
      <c r="L1647" s="11">
        <v>0.5</v>
      </c>
      <c r="M1647" s="5"/>
      <c r="U1647" s="11">
        <v>1212.4000000000001</v>
      </c>
      <c r="V1647" s="11"/>
      <c r="AD1647" s="121">
        <v>2.61</v>
      </c>
      <c r="AE1647" s="11">
        <v>652.79999999999995</v>
      </c>
      <c r="AR1647" s="11">
        <v>35.58</v>
      </c>
      <c r="AS1647" s="11">
        <v>36.1</v>
      </c>
      <c r="AT1647" s="11">
        <v>16.32</v>
      </c>
      <c r="AU1647" s="11">
        <v>11.32</v>
      </c>
      <c r="AV1647" s="5"/>
      <c r="AW1647" s="11">
        <v>253.5</v>
      </c>
      <c r="BX1647" s="5">
        <v>2.5</v>
      </c>
      <c r="CA1647" s="5">
        <v>23.11</v>
      </c>
      <c r="CB1647" s="158" t="s">
        <v>1188</v>
      </c>
      <c r="CC1647" s="158" t="s">
        <v>1189</v>
      </c>
    </row>
    <row r="1648" spans="1:81">
      <c r="A1648" s="169"/>
      <c r="B1648" s="170"/>
      <c r="C1648" s="170"/>
      <c r="D1648" s="170"/>
      <c r="E1648" s="170"/>
      <c r="F1648" s="170"/>
      <c r="G1648" s="170"/>
      <c r="H1648" s="170"/>
      <c r="I1648" s="170"/>
      <c r="J1648" s="170"/>
      <c r="K1648" s="170"/>
      <c r="L1648" s="170"/>
      <c r="M1648" s="170"/>
      <c r="U1648" s="170"/>
      <c r="V1648" s="170"/>
      <c r="AD1648" s="174"/>
      <c r="AE1648" s="170"/>
      <c r="BX1648" s="169"/>
      <c r="BY1648" s="169"/>
      <c r="BZ1648" s="169"/>
      <c r="CA1648" s="170"/>
      <c r="CB1648" s="169"/>
      <c r="CC1648" s="169"/>
    </row>
    <row r="1649" spans="1:81">
      <c r="A1649" s="49">
        <v>30</v>
      </c>
      <c r="B1649" s="5" t="s">
        <v>1191</v>
      </c>
      <c r="C1649" s="5">
        <v>49.8</v>
      </c>
      <c r="D1649" s="5">
        <v>27.5</v>
      </c>
      <c r="E1649" s="5">
        <v>8.59</v>
      </c>
      <c r="F1649" s="5">
        <v>4.67</v>
      </c>
      <c r="G1649" s="5">
        <v>2.16</v>
      </c>
      <c r="H1649" s="5"/>
      <c r="I1649" s="106"/>
      <c r="J1649" s="11">
        <v>470</v>
      </c>
      <c r="K1649" s="11">
        <v>165</v>
      </c>
      <c r="L1649" s="11">
        <v>0.35</v>
      </c>
      <c r="M1649" s="173">
        <v>0.3</v>
      </c>
      <c r="N1649" s="11">
        <v>0.1</v>
      </c>
      <c r="U1649" s="11">
        <v>1075</v>
      </c>
      <c r="V1649" s="5"/>
      <c r="AD1649" s="14"/>
      <c r="AE1649" s="11">
        <v>700</v>
      </c>
      <c r="BZ1649" s="106">
        <v>1380</v>
      </c>
      <c r="CA1649" s="5">
        <v>52</v>
      </c>
      <c r="CB1649" s="158" t="s">
        <v>1192</v>
      </c>
      <c r="CC1649" s="158" t="s">
        <v>1193</v>
      </c>
    </row>
    <row r="1651" spans="1:81">
      <c r="A1651">
        <v>200</v>
      </c>
      <c r="B1651" t="s">
        <v>1194</v>
      </c>
      <c r="C1651">
        <v>61.71</v>
      </c>
      <c r="D1651">
        <v>20.07</v>
      </c>
      <c r="E1651">
        <v>5.09</v>
      </c>
      <c r="F1651">
        <v>1.58</v>
      </c>
      <c r="G1651">
        <v>2.93</v>
      </c>
      <c r="I1651">
        <v>42.5</v>
      </c>
      <c r="J1651">
        <v>350</v>
      </c>
      <c r="K1651">
        <v>132.37</v>
      </c>
      <c r="L1651">
        <v>0.378</v>
      </c>
      <c r="N1651">
        <v>1.5</v>
      </c>
      <c r="V1651">
        <v>1125</v>
      </c>
      <c r="AD1651">
        <v>2.4</v>
      </c>
      <c r="AE1651">
        <v>750</v>
      </c>
      <c r="AJ1651">
        <v>7.01</v>
      </c>
      <c r="AK1651">
        <v>45.19</v>
      </c>
      <c r="AL1651">
        <v>17.82</v>
      </c>
      <c r="AM1651">
        <v>1.1200000000000001</v>
      </c>
      <c r="AN1651">
        <v>8.18</v>
      </c>
      <c r="AP1651">
        <v>0</v>
      </c>
      <c r="AR1651">
        <v>39.020000000000003</v>
      </c>
      <c r="AS1651">
        <v>36.869999999999997</v>
      </c>
      <c r="AT1651">
        <v>12.51</v>
      </c>
      <c r="AU1651">
        <v>9.23</v>
      </c>
      <c r="AV1651">
        <v>1.48</v>
      </c>
      <c r="AW1651">
        <v>0</v>
      </c>
      <c r="BX1651">
        <v>9.7100000000000009</v>
      </c>
      <c r="CA1651">
        <v>37.22</v>
      </c>
      <c r="CB1651" t="s">
        <v>1173</v>
      </c>
      <c r="CC1651" t="s">
        <v>1195</v>
      </c>
    </row>
    <row r="1652" spans="1:81">
      <c r="B1652" t="s">
        <v>925</v>
      </c>
      <c r="C1652">
        <v>61.71</v>
      </c>
      <c r="D1652">
        <v>20.07</v>
      </c>
      <c r="E1652">
        <v>5.09</v>
      </c>
      <c r="F1652">
        <v>1.58</v>
      </c>
      <c r="G1652">
        <v>2.93</v>
      </c>
      <c r="I1652">
        <v>42.5</v>
      </c>
      <c r="J1652">
        <v>390</v>
      </c>
      <c r="K1652">
        <v>138.66999999999999</v>
      </c>
      <c r="L1652">
        <v>0.35499999999999998</v>
      </c>
      <c r="N1652">
        <v>1.5</v>
      </c>
      <c r="V1652">
        <v>1101</v>
      </c>
      <c r="AD1652">
        <v>2.4</v>
      </c>
      <c r="AE1652">
        <v>734</v>
      </c>
      <c r="AJ1652">
        <v>7.01</v>
      </c>
      <c r="AK1652">
        <v>45.19</v>
      </c>
      <c r="AL1652">
        <v>17.82</v>
      </c>
      <c r="AM1652">
        <v>1.1200000000000001</v>
      </c>
      <c r="AN1652">
        <v>8.18</v>
      </c>
      <c r="AP1652">
        <v>0</v>
      </c>
      <c r="AR1652">
        <v>39.020000000000003</v>
      </c>
      <c r="AS1652">
        <v>36.869999999999997</v>
      </c>
      <c r="AT1652">
        <v>12.51</v>
      </c>
      <c r="AU1652">
        <v>9.23</v>
      </c>
      <c r="AV1652">
        <v>1.48</v>
      </c>
      <c r="AW1652">
        <v>0</v>
      </c>
      <c r="BX1652">
        <v>9.2899999999999991</v>
      </c>
      <c r="CA1652">
        <v>41.88</v>
      </c>
    </row>
    <row r="1653" spans="1:81">
      <c r="B1653" t="s">
        <v>1196</v>
      </c>
      <c r="C1653">
        <v>61.71</v>
      </c>
      <c r="D1653">
        <v>20.07</v>
      </c>
      <c r="E1653">
        <v>5.09</v>
      </c>
      <c r="F1653">
        <v>1.58</v>
      </c>
      <c r="G1653">
        <v>2.93</v>
      </c>
      <c r="I1653">
        <v>42.5</v>
      </c>
      <c r="J1653">
        <v>430</v>
      </c>
      <c r="K1653">
        <v>141</v>
      </c>
      <c r="L1653">
        <v>0.33</v>
      </c>
      <c r="N1653">
        <v>1.5</v>
      </c>
      <c r="V1653">
        <v>1077</v>
      </c>
      <c r="AD1653">
        <v>2.4</v>
      </c>
      <c r="AE1653">
        <v>718</v>
      </c>
      <c r="AJ1653">
        <v>7.01</v>
      </c>
      <c r="AK1653">
        <v>45.19</v>
      </c>
      <c r="AL1653">
        <v>17.82</v>
      </c>
      <c r="AM1653">
        <v>1.1200000000000001</v>
      </c>
      <c r="AN1653">
        <v>8.18</v>
      </c>
      <c r="AP1653">
        <v>0</v>
      </c>
      <c r="AR1653">
        <v>39.020000000000003</v>
      </c>
      <c r="AS1653">
        <v>36.869999999999997</v>
      </c>
      <c r="AT1653">
        <v>12.51</v>
      </c>
      <c r="AU1653">
        <v>9.23</v>
      </c>
      <c r="AV1653">
        <v>1.48</v>
      </c>
      <c r="AW1653">
        <v>0</v>
      </c>
      <c r="BX1653" s="8">
        <v>8.1</v>
      </c>
      <c r="CA1653">
        <v>45.44</v>
      </c>
    </row>
    <row r="1654" spans="1:81">
      <c r="B1654" t="s">
        <v>1197</v>
      </c>
      <c r="C1654">
        <v>61.71</v>
      </c>
      <c r="D1654">
        <v>20.07</v>
      </c>
      <c r="E1654">
        <v>5.09</v>
      </c>
      <c r="F1654">
        <v>1.58</v>
      </c>
      <c r="G1654">
        <v>2.93</v>
      </c>
      <c r="I1654">
        <v>42.5</v>
      </c>
      <c r="J1654">
        <v>470</v>
      </c>
      <c r="K1654">
        <v>149.33000000000001</v>
      </c>
      <c r="L1654">
        <v>0.318</v>
      </c>
      <c r="N1654">
        <v>1.5</v>
      </c>
      <c r="V1654">
        <v>1053</v>
      </c>
      <c r="AD1654">
        <v>2.4</v>
      </c>
      <c r="AE1654">
        <v>702</v>
      </c>
      <c r="AJ1654">
        <v>7.01</v>
      </c>
      <c r="AK1654">
        <v>45.19</v>
      </c>
      <c r="AL1654">
        <v>17.82</v>
      </c>
      <c r="AM1654">
        <v>1.1200000000000001</v>
      </c>
      <c r="AN1654">
        <v>8.18</v>
      </c>
      <c r="AP1654">
        <v>0</v>
      </c>
      <c r="AR1654">
        <v>39.020000000000003</v>
      </c>
      <c r="AS1654">
        <v>36.869999999999997</v>
      </c>
      <c r="AT1654">
        <v>12.51</v>
      </c>
      <c r="AU1654">
        <v>9.23</v>
      </c>
      <c r="AV1654">
        <v>1.48</v>
      </c>
      <c r="AW1654">
        <v>0</v>
      </c>
      <c r="BX1654">
        <v>6.01</v>
      </c>
      <c r="CA1654">
        <v>50.54</v>
      </c>
    </row>
    <row r="1655" spans="1:81">
      <c r="B1655" t="s">
        <v>1198</v>
      </c>
      <c r="C1655">
        <v>61.71</v>
      </c>
      <c r="D1655">
        <v>20.07</v>
      </c>
      <c r="E1655">
        <v>5.09</v>
      </c>
      <c r="F1655">
        <v>1.58</v>
      </c>
      <c r="G1655">
        <v>2.93</v>
      </c>
      <c r="I1655">
        <v>42.5</v>
      </c>
      <c r="J1655">
        <v>175</v>
      </c>
      <c r="K1655">
        <v>143.84</v>
      </c>
      <c r="L1655">
        <v>0.82199999999999995</v>
      </c>
      <c r="N1655">
        <v>1.5</v>
      </c>
      <c r="V1655">
        <v>1125</v>
      </c>
      <c r="AD1655">
        <v>2.4</v>
      </c>
      <c r="AE1655">
        <v>750</v>
      </c>
      <c r="AJ1655">
        <v>7.01</v>
      </c>
      <c r="AK1655">
        <v>45.19</v>
      </c>
      <c r="AL1655">
        <v>17.82</v>
      </c>
      <c r="AM1655">
        <v>1.1200000000000001</v>
      </c>
      <c r="AN1655">
        <v>8.18</v>
      </c>
      <c r="AP1655">
        <v>0</v>
      </c>
      <c r="AR1655">
        <v>39.020000000000003</v>
      </c>
      <c r="AS1655">
        <v>36.869999999999997</v>
      </c>
      <c r="AT1655">
        <v>12.51</v>
      </c>
      <c r="AU1655">
        <v>9.23</v>
      </c>
      <c r="AV1655">
        <v>1.48</v>
      </c>
      <c r="AW1655">
        <v>175</v>
      </c>
      <c r="BX1655">
        <v>3.84</v>
      </c>
      <c r="CA1655">
        <v>33.78</v>
      </c>
    </row>
    <row r="1656" spans="1:81">
      <c r="B1656" t="s">
        <v>1199</v>
      </c>
      <c r="C1656">
        <v>61.71</v>
      </c>
      <c r="D1656">
        <v>20.07</v>
      </c>
      <c r="E1656">
        <v>5.09</v>
      </c>
      <c r="F1656">
        <v>1.58</v>
      </c>
      <c r="G1656">
        <v>2.93</v>
      </c>
      <c r="I1656">
        <v>42.5</v>
      </c>
      <c r="J1656">
        <v>195</v>
      </c>
      <c r="K1656">
        <v>141.53</v>
      </c>
      <c r="L1656">
        <v>0.72599999999999998</v>
      </c>
      <c r="N1656">
        <v>1.5</v>
      </c>
      <c r="V1656">
        <v>1101</v>
      </c>
      <c r="AD1656">
        <v>2.4</v>
      </c>
      <c r="AE1656">
        <v>734</v>
      </c>
      <c r="AJ1656">
        <v>7.01</v>
      </c>
      <c r="AK1656">
        <v>45.19</v>
      </c>
      <c r="AL1656">
        <v>17.82</v>
      </c>
      <c r="AM1656">
        <v>1.1200000000000001</v>
      </c>
      <c r="AN1656">
        <v>8.18</v>
      </c>
      <c r="AP1656">
        <v>0</v>
      </c>
      <c r="AR1656">
        <v>39.020000000000003</v>
      </c>
      <c r="AS1656">
        <v>36.869999999999997</v>
      </c>
      <c r="AT1656">
        <v>12.51</v>
      </c>
      <c r="AU1656">
        <v>9.23</v>
      </c>
      <c r="AV1656">
        <v>1.48</v>
      </c>
      <c r="AW1656">
        <v>195</v>
      </c>
      <c r="BX1656">
        <v>3.65</v>
      </c>
      <c r="CA1656">
        <v>37.450000000000003</v>
      </c>
    </row>
    <row r="1657" spans="1:81">
      <c r="B1657" t="s">
        <v>1200</v>
      </c>
      <c r="C1657">
        <v>61.71</v>
      </c>
      <c r="D1657">
        <v>20.07</v>
      </c>
      <c r="E1657">
        <v>5.09</v>
      </c>
      <c r="F1657">
        <v>1.58</v>
      </c>
      <c r="G1657">
        <v>2.93</v>
      </c>
      <c r="I1657">
        <v>42.5</v>
      </c>
      <c r="J1657">
        <v>215</v>
      </c>
      <c r="K1657">
        <v>142.69</v>
      </c>
      <c r="L1657">
        <v>0.66400000000000003</v>
      </c>
      <c r="N1657">
        <v>1.5</v>
      </c>
      <c r="V1657">
        <v>1077</v>
      </c>
      <c r="AD1657">
        <v>2.4</v>
      </c>
      <c r="AE1657">
        <v>718</v>
      </c>
      <c r="AJ1657">
        <v>7.01</v>
      </c>
      <c r="AK1657">
        <v>45.19</v>
      </c>
      <c r="AL1657">
        <v>17.82</v>
      </c>
      <c r="AM1657">
        <v>1.1200000000000001</v>
      </c>
      <c r="AN1657">
        <v>8.18</v>
      </c>
      <c r="AP1657">
        <v>0</v>
      </c>
      <c r="AR1657">
        <v>39.020000000000003</v>
      </c>
      <c r="AS1657">
        <v>36.869999999999997</v>
      </c>
      <c r="AT1657">
        <v>12.51</v>
      </c>
      <c r="AU1657">
        <v>9.23</v>
      </c>
      <c r="AV1657">
        <v>1.48</v>
      </c>
      <c r="AW1657">
        <v>215</v>
      </c>
      <c r="BX1657">
        <v>3.52</v>
      </c>
      <c r="CA1657">
        <v>40.42</v>
      </c>
    </row>
    <row r="1658" spans="1:81">
      <c r="B1658" t="s">
        <v>1201</v>
      </c>
      <c r="C1658">
        <v>61.71</v>
      </c>
      <c r="D1658">
        <v>20.07</v>
      </c>
      <c r="E1658">
        <v>5.09</v>
      </c>
      <c r="F1658">
        <v>1.58</v>
      </c>
      <c r="G1658">
        <v>2.93</v>
      </c>
      <c r="I1658">
        <v>42.5</v>
      </c>
      <c r="J1658">
        <v>235</v>
      </c>
      <c r="K1658">
        <v>151.15</v>
      </c>
      <c r="L1658">
        <v>0.64300000000000002</v>
      </c>
      <c r="N1658">
        <v>1.5</v>
      </c>
      <c r="V1658">
        <v>1053</v>
      </c>
      <c r="AD1658">
        <v>2.4</v>
      </c>
      <c r="AE1658">
        <v>702</v>
      </c>
      <c r="AJ1658">
        <v>7.01</v>
      </c>
      <c r="AK1658">
        <v>45.19</v>
      </c>
      <c r="AL1658">
        <v>17.82</v>
      </c>
      <c r="AM1658">
        <v>1.1200000000000001</v>
      </c>
      <c r="AN1658">
        <v>8.18</v>
      </c>
      <c r="AP1658">
        <v>0</v>
      </c>
      <c r="AR1658">
        <v>39.020000000000003</v>
      </c>
      <c r="AS1658">
        <v>36.869999999999997</v>
      </c>
      <c r="AT1658">
        <v>12.51</v>
      </c>
      <c r="AU1658">
        <v>9.23</v>
      </c>
      <c r="AV1658">
        <v>1.48</v>
      </c>
      <c r="AW1658">
        <v>235</v>
      </c>
      <c r="BX1658">
        <v>3.32</v>
      </c>
      <c r="CA1658">
        <v>42.65</v>
      </c>
    </row>
    <row r="1659" spans="1:81">
      <c r="B1659" t="s">
        <v>1202</v>
      </c>
      <c r="C1659">
        <v>61.71</v>
      </c>
      <c r="D1659">
        <v>20.07</v>
      </c>
      <c r="E1659">
        <v>5.09</v>
      </c>
      <c r="F1659">
        <v>1.58</v>
      </c>
      <c r="G1659">
        <v>2.93</v>
      </c>
      <c r="I1659">
        <v>42.5</v>
      </c>
      <c r="J1659">
        <v>175</v>
      </c>
      <c r="K1659">
        <v>140.52000000000001</v>
      </c>
      <c r="L1659">
        <v>0.80300000000000005</v>
      </c>
      <c r="N1659">
        <v>1.5</v>
      </c>
      <c r="V1659">
        <v>1125</v>
      </c>
      <c r="AD1659">
        <v>2.4</v>
      </c>
      <c r="AE1659">
        <v>750</v>
      </c>
      <c r="AJ1659">
        <v>7.01</v>
      </c>
      <c r="AK1659">
        <v>45.19</v>
      </c>
      <c r="AL1659">
        <v>17.82</v>
      </c>
      <c r="AM1659">
        <v>1.1200000000000001</v>
      </c>
      <c r="AN1659">
        <v>8.18</v>
      </c>
      <c r="AP1659">
        <v>175</v>
      </c>
      <c r="AR1659">
        <v>39.020000000000003</v>
      </c>
      <c r="AS1659">
        <v>36.869999999999997</v>
      </c>
      <c r="AT1659">
        <v>12.51</v>
      </c>
      <c r="AU1659">
        <v>9.23</v>
      </c>
      <c r="AV1659">
        <v>1.48</v>
      </c>
      <c r="AW1659">
        <v>0</v>
      </c>
      <c r="BX1659">
        <v>6.16</v>
      </c>
      <c r="CA1659">
        <v>28.52</v>
      </c>
    </row>
    <row r="1660" spans="1:81">
      <c r="B1660" t="s">
        <v>1203</v>
      </c>
      <c r="C1660">
        <v>61.71</v>
      </c>
      <c r="D1660">
        <v>20.07</v>
      </c>
      <c r="E1660">
        <v>5.09</v>
      </c>
      <c r="F1660">
        <v>1.58</v>
      </c>
      <c r="G1660">
        <v>2.93</v>
      </c>
      <c r="I1660">
        <v>42.5</v>
      </c>
      <c r="J1660">
        <v>195</v>
      </c>
      <c r="K1660">
        <v>141.53</v>
      </c>
      <c r="L1660">
        <v>0.72599999999999998</v>
      </c>
      <c r="N1660">
        <v>1.5</v>
      </c>
      <c r="V1660">
        <v>1101</v>
      </c>
      <c r="AD1660">
        <v>2.4</v>
      </c>
      <c r="AE1660">
        <v>734</v>
      </c>
      <c r="AJ1660">
        <v>7.01</v>
      </c>
      <c r="AK1660">
        <v>45.19</v>
      </c>
      <c r="AL1660">
        <v>17.82</v>
      </c>
      <c r="AM1660">
        <v>1.1200000000000001</v>
      </c>
      <c r="AN1660">
        <v>8.18</v>
      </c>
      <c r="AP1660">
        <v>195</v>
      </c>
      <c r="AR1660">
        <v>39.020000000000003</v>
      </c>
      <c r="AS1660">
        <v>36.869999999999997</v>
      </c>
      <c r="AT1660">
        <v>12.51</v>
      </c>
      <c r="AU1660">
        <v>9.23</v>
      </c>
      <c r="AV1660">
        <v>1.48</v>
      </c>
      <c r="AW1660">
        <v>0</v>
      </c>
      <c r="BX1660">
        <v>5.77</v>
      </c>
      <c r="CA1660">
        <v>33.35</v>
      </c>
    </row>
    <row r="1661" spans="1:81">
      <c r="B1661" t="s">
        <v>1204</v>
      </c>
      <c r="C1661">
        <v>61.71</v>
      </c>
      <c r="D1661">
        <v>20.07</v>
      </c>
      <c r="E1661">
        <v>5.09</v>
      </c>
      <c r="F1661">
        <v>1.58</v>
      </c>
      <c r="G1661">
        <v>2.93</v>
      </c>
      <c r="I1661">
        <v>42.5</v>
      </c>
      <c r="J1661">
        <v>215</v>
      </c>
      <c r="K1661">
        <v>142.69</v>
      </c>
      <c r="L1661">
        <v>0.66400000000000003</v>
      </c>
      <c r="N1661">
        <v>1.5</v>
      </c>
      <c r="V1661">
        <v>1077</v>
      </c>
      <c r="AD1661">
        <v>2.4</v>
      </c>
      <c r="AE1661">
        <v>718</v>
      </c>
      <c r="AJ1661">
        <v>7.01</v>
      </c>
      <c r="AK1661">
        <v>45.19</v>
      </c>
      <c r="AL1661">
        <v>17.82</v>
      </c>
      <c r="AM1661">
        <v>1.1200000000000001</v>
      </c>
      <c r="AN1661">
        <v>8.18</v>
      </c>
      <c r="AP1661">
        <v>215</v>
      </c>
      <c r="AR1661">
        <v>39.020000000000003</v>
      </c>
      <c r="AS1661">
        <v>36.869999999999997</v>
      </c>
      <c r="AT1661">
        <v>12.51</v>
      </c>
      <c r="AU1661">
        <v>9.23</v>
      </c>
      <c r="AV1661">
        <v>1.48</v>
      </c>
      <c r="AW1661">
        <v>0</v>
      </c>
      <c r="BX1661">
        <v>5.28</v>
      </c>
      <c r="CA1661">
        <v>36.520000000000003</v>
      </c>
    </row>
    <row r="1662" spans="1:81">
      <c r="B1662" t="s">
        <v>1205</v>
      </c>
      <c r="C1662">
        <v>61.71</v>
      </c>
      <c r="D1662">
        <v>20.07</v>
      </c>
      <c r="E1662">
        <v>5.09</v>
      </c>
      <c r="F1662">
        <v>1.58</v>
      </c>
      <c r="G1662">
        <v>2.93</v>
      </c>
      <c r="I1662">
        <v>42.5</v>
      </c>
      <c r="J1662">
        <v>235</v>
      </c>
      <c r="K1662">
        <v>145.26</v>
      </c>
      <c r="L1662">
        <v>0.61799999999999999</v>
      </c>
      <c r="N1662">
        <v>1.5</v>
      </c>
      <c r="V1662">
        <v>1053</v>
      </c>
      <c r="AD1662">
        <v>2.4</v>
      </c>
      <c r="AE1662">
        <v>702</v>
      </c>
      <c r="AJ1662">
        <v>7.01</v>
      </c>
      <c r="AK1662">
        <v>45.19</v>
      </c>
      <c r="AL1662">
        <v>17.82</v>
      </c>
      <c r="AM1662">
        <v>1.1200000000000001</v>
      </c>
      <c r="AN1662">
        <v>8.18</v>
      </c>
      <c r="AP1662">
        <v>235</v>
      </c>
      <c r="AR1662">
        <v>39.020000000000003</v>
      </c>
      <c r="AS1662">
        <v>36.869999999999997</v>
      </c>
      <c r="AT1662">
        <v>12.51</v>
      </c>
      <c r="AU1662">
        <v>9.23</v>
      </c>
      <c r="AV1662">
        <v>1.48</v>
      </c>
      <c r="AW1662">
        <v>0</v>
      </c>
      <c r="BX1662" s="8">
        <v>5.3</v>
      </c>
      <c r="CA1662">
        <v>39.82</v>
      </c>
    </row>
    <row r="1663" spans="1:81">
      <c r="A1663" s="76"/>
      <c r="B1663" s="76"/>
      <c r="J1663" s="76"/>
      <c r="K1663" s="76"/>
      <c r="L1663" s="76"/>
      <c r="M1663" s="76"/>
      <c r="N1663" s="76"/>
      <c r="AD1663" s="76"/>
      <c r="AE1663" s="76"/>
      <c r="BQ1663" s="76"/>
      <c r="BX1663" s="76"/>
      <c r="BY1663" s="76"/>
      <c r="BZ1663" s="76"/>
      <c r="CA1663" s="76"/>
      <c r="CB1663" s="76"/>
      <c r="CC1663" s="76"/>
    </row>
    <row r="1664" spans="1:81">
      <c r="A1664">
        <v>202</v>
      </c>
      <c r="B1664" t="s">
        <v>903</v>
      </c>
      <c r="J1664">
        <v>368</v>
      </c>
      <c r="K1664">
        <v>161</v>
      </c>
      <c r="L1664">
        <v>0.44</v>
      </c>
      <c r="N1664">
        <v>1.3</v>
      </c>
      <c r="U1664">
        <v>1085</v>
      </c>
      <c r="AE1664">
        <v>694</v>
      </c>
      <c r="AO1664">
        <v>92</v>
      </c>
      <c r="BX1664" s="5">
        <v>9.1999999999999993</v>
      </c>
      <c r="CA1664" s="13">
        <v>65</v>
      </c>
      <c r="CB1664" t="s">
        <v>1206</v>
      </c>
      <c r="CC1664" t="s">
        <v>1207</v>
      </c>
    </row>
    <row r="1665" spans="2:79">
      <c r="B1665" t="s">
        <v>1208</v>
      </c>
      <c r="J1665">
        <v>368</v>
      </c>
      <c r="K1665">
        <v>161</v>
      </c>
      <c r="L1665">
        <v>0.44</v>
      </c>
      <c r="N1665">
        <v>1.4</v>
      </c>
      <c r="U1665">
        <v>1085</v>
      </c>
      <c r="AE1665">
        <v>694</v>
      </c>
      <c r="AO1665">
        <v>92</v>
      </c>
      <c r="BX1665" s="5">
        <v>5.2</v>
      </c>
      <c r="CA1665" s="5">
        <v>64.5</v>
      </c>
    </row>
    <row r="1666" spans="2:79">
      <c r="B1666" t="s">
        <v>1209</v>
      </c>
      <c r="J1666">
        <v>368</v>
      </c>
      <c r="K1666">
        <v>161</v>
      </c>
      <c r="L1666">
        <v>0.44</v>
      </c>
      <c r="N1666">
        <v>1.3</v>
      </c>
      <c r="U1666">
        <v>1085</v>
      </c>
      <c r="AE1666">
        <v>694</v>
      </c>
      <c r="AO1666">
        <v>92</v>
      </c>
      <c r="BX1666" s="5">
        <v>4.0999999999999996</v>
      </c>
      <c r="CA1666" s="5">
        <v>65.5</v>
      </c>
    </row>
    <row r="1667" spans="2:79">
      <c r="B1667" t="s">
        <v>578</v>
      </c>
      <c r="J1667">
        <v>368</v>
      </c>
      <c r="K1667">
        <v>161</v>
      </c>
      <c r="L1667">
        <v>0.44</v>
      </c>
      <c r="N1667">
        <v>1.2</v>
      </c>
      <c r="U1667">
        <v>1085</v>
      </c>
      <c r="AE1667">
        <v>694</v>
      </c>
      <c r="AO1667">
        <v>92</v>
      </c>
      <c r="BX1667" s="5">
        <v>8.1</v>
      </c>
      <c r="CA1667" s="13">
        <v>56</v>
      </c>
    </row>
    <row r="1668" spans="2:79">
      <c r="B1668" t="s">
        <v>1210</v>
      </c>
      <c r="J1668">
        <v>368</v>
      </c>
      <c r="K1668">
        <v>161</v>
      </c>
      <c r="L1668">
        <v>0.44</v>
      </c>
      <c r="N1668">
        <v>1.4</v>
      </c>
      <c r="U1668">
        <v>1085</v>
      </c>
      <c r="AE1668">
        <v>694</v>
      </c>
      <c r="AO1668">
        <v>92</v>
      </c>
      <c r="BX1668" s="5">
        <v>5.05</v>
      </c>
      <c r="CA1668" s="13">
        <v>62</v>
      </c>
    </row>
    <row r="1669" spans="2:79">
      <c r="B1669" t="s">
        <v>1211</v>
      </c>
      <c r="J1669">
        <v>368</v>
      </c>
      <c r="K1669">
        <v>161</v>
      </c>
      <c r="L1669">
        <v>0.44</v>
      </c>
      <c r="N1669">
        <v>1.4</v>
      </c>
      <c r="U1669">
        <v>1085</v>
      </c>
      <c r="AE1669">
        <v>694</v>
      </c>
      <c r="AO1669">
        <v>92</v>
      </c>
      <c r="BX1669" s="13">
        <v>5</v>
      </c>
      <c r="CA1669" s="13">
        <v>64</v>
      </c>
    </row>
    <row r="1670" spans="2:79">
      <c r="B1670" t="s">
        <v>1212</v>
      </c>
      <c r="J1670">
        <v>368</v>
      </c>
      <c r="K1670">
        <v>161</v>
      </c>
      <c r="L1670">
        <v>0.44</v>
      </c>
      <c r="N1670">
        <v>1.4</v>
      </c>
      <c r="U1670">
        <v>1085</v>
      </c>
      <c r="AE1670">
        <v>694</v>
      </c>
      <c r="AO1670">
        <v>92</v>
      </c>
      <c r="BX1670" s="5">
        <v>4.95</v>
      </c>
      <c r="CA1670" s="5">
        <v>67.5</v>
      </c>
    </row>
    <row r="1671" spans="2:79">
      <c r="B1671" t="s">
        <v>890</v>
      </c>
      <c r="J1671">
        <v>368</v>
      </c>
      <c r="K1671">
        <v>161</v>
      </c>
      <c r="L1671">
        <v>0.44</v>
      </c>
      <c r="N1671">
        <v>1.4</v>
      </c>
      <c r="U1671">
        <v>1085</v>
      </c>
      <c r="AE1671">
        <v>694</v>
      </c>
      <c r="AO1671">
        <v>92</v>
      </c>
      <c r="BX1671" s="13">
        <v>5</v>
      </c>
      <c r="CA1671" s="13">
        <v>60</v>
      </c>
    </row>
    <row r="1672" spans="2:79">
      <c r="B1672" t="s">
        <v>891</v>
      </c>
      <c r="J1672">
        <v>368</v>
      </c>
      <c r="K1672">
        <v>161</v>
      </c>
      <c r="L1672">
        <v>0.44</v>
      </c>
      <c r="N1672">
        <v>1.4</v>
      </c>
      <c r="U1672">
        <v>1085</v>
      </c>
      <c r="AE1672">
        <v>694</v>
      </c>
      <c r="AO1672">
        <v>92</v>
      </c>
      <c r="BX1672" s="5">
        <v>4.5999999999999996</v>
      </c>
      <c r="CA1672" s="13">
        <v>68</v>
      </c>
    </row>
    <row r="1673" spans="2:79">
      <c r="B1673" t="s">
        <v>1213</v>
      </c>
      <c r="J1673">
        <v>368</v>
      </c>
      <c r="K1673">
        <v>161</v>
      </c>
      <c r="L1673">
        <v>0.44</v>
      </c>
      <c r="N1673">
        <v>1.4</v>
      </c>
      <c r="U1673">
        <v>1085</v>
      </c>
      <c r="AE1673">
        <v>694</v>
      </c>
      <c r="AO1673">
        <v>92</v>
      </c>
      <c r="BX1673" s="5">
        <v>3.8</v>
      </c>
      <c r="CA1673" s="5">
        <v>57.5</v>
      </c>
    </row>
    <row r="1674" spans="2:79">
      <c r="B1674" t="s">
        <v>1214</v>
      </c>
      <c r="J1674">
        <v>368</v>
      </c>
      <c r="K1674">
        <v>161</v>
      </c>
      <c r="L1674">
        <v>0.44</v>
      </c>
      <c r="N1674">
        <v>1.4</v>
      </c>
      <c r="U1674">
        <v>1085</v>
      </c>
      <c r="AE1674">
        <v>694</v>
      </c>
      <c r="AP1674">
        <v>92</v>
      </c>
      <c r="BX1674" s="13">
        <v>4</v>
      </c>
      <c r="CA1674" s="5">
        <v>54.5</v>
      </c>
    </row>
    <row r="1675" spans="2:79">
      <c r="B1675" t="s">
        <v>1215</v>
      </c>
      <c r="J1675">
        <v>368</v>
      </c>
      <c r="K1675">
        <v>161</v>
      </c>
      <c r="L1675">
        <v>0.44</v>
      </c>
      <c r="N1675">
        <v>1.4</v>
      </c>
      <c r="U1675">
        <v>1085</v>
      </c>
      <c r="AE1675">
        <v>693</v>
      </c>
      <c r="AO1675">
        <v>92</v>
      </c>
      <c r="BX1675">
        <v>2.1960000000000002</v>
      </c>
      <c r="CA1675" s="26">
        <v>56.6</v>
      </c>
    </row>
    <row r="1676" spans="2:79">
      <c r="B1676" t="s">
        <v>1216</v>
      </c>
      <c r="J1676">
        <v>368</v>
      </c>
      <c r="K1676">
        <v>161</v>
      </c>
      <c r="L1676">
        <v>0.44</v>
      </c>
      <c r="N1676" s="26">
        <v>1</v>
      </c>
      <c r="U1676">
        <v>1085</v>
      </c>
      <c r="AE1676">
        <v>694</v>
      </c>
      <c r="AO1676">
        <v>92</v>
      </c>
      <c r="BX1676">
        <v>2.67</v>
      </c>
      <c r="CA1676" s="26">
        <v>49</v>
      </c>
    </row>
    <row r="1677" spans="2:79">
      <c r="B1677" t="s">
        <v>1217</v>
      </c>
      <c r="J1677">
        <v>368</v>
      </c>
      <c r="K1677">
        <v>161</v>
      </c>
      <c r="L1677">
        <v>0.44</v>
      </c>
      <c r="N1677">
        <v>2.2999999999999998</v>
      </c>
      <c r="U1677">
        <v>1085</v>
      </c>
      <c r="AE1677">
        <v>694</v>
      </c>
      <c r="AO1677">
        <v>92</v>
      </c>
      <c r="BX1677">
        <v>6.58</v>
      </c>
      <c r="CA1677" s="26">
        <v>52.2</v>
      </c>
    </row>
    <row r="1678" spans="2:79">
      <c r="B1678" t="s">
        <v>1218</v>
      </c>
      <c r="J1678">
        <v>368</v>
      </c>
      <c r="K1678">
        <v>161</v>
      </c>
      <c r="L1678">
        <v>0.44</v>
      </c>
      <c r="N1678" s="26">
        <v>1</v>
      </c>
      <c r="U1678">
        <v>1085</v>
      </c>
      <c r="AE1678">
        <v>694</v>
      </c>
      <c r="AO1678">
        <v>92</v>
      </c>
      <c r="BX1678">
        <v>4.18</v>
      </c>
      <c r="CA1678" s="26">
        <v>53</v>
      </c>
    </row>
    <row r="1679" spans="2:79">
      <c r="B1679">
        <v>1.1000000000000001</v>
      </c>
      <c r="J1679">
        <v>368</v>
      </c>
      <c r="K1679">
        <v>161</v>
      </c>
      <c r="L1679">
        <v>0.44</v>
      </c>
      <c r="N1679">
        <v>1.1000000000000001</v>
      </c>
      <c r="U1679">
        <v>1085</v>
      </c>
      <c r="AE1679">
        <v>694</v>
      </c>
      <c r="AO1679">
        <v>92</v>
      </c>
      <c r="BX1679" s="5">
        <v>6.5</v>
      </c>
      <c r="CA1679" s="5"/>
    </row>
    <row r="1680" spans="2:79">
      <c r="B1680" s="26">
        <v>1.2</v>
      </c>
      <c r="J1680">
        <v>368</v>
      </c>
      <c r="K1680">
        <v>161</v>
      </c>
      <c r="L1680">
        <v>0.44</v>
      </c>
      <c r="N1680">
        <v>1.2</v>
      </c>
      <c r="U1680">
        <v>1085</v>
      </c>
      <c r="AE1680">
        <v>694</v>
      </c>
      <c r="AO1680">
        <v>92</v>
      </c>
      <c r="BX1680" s="5">
        <v>6.9</v>
      </c>
      <c r="CA1680" s="5">
        <v>49.5</v>
      </c>
    </row>
    <row r="1681" spans="1:81">
      <c r="B1681">
        <v>1.4</v>
      </c>
      <c r="J1681">
        <v>368</v>
      </c>
      <c r="K1681">
        <v>161</v>
      </c>
      <c r="L1681">
        <v>0.44</v>
      </c>
      <c r="N1681">
        <v>1.4</v>
      </c>
      <c r="U1681">
        <v>1085</v>
      </c>
      <c r="AE1681">
        <v>694</v>
      </c>
      <c r="AO1681">
        <v>92</v>
      </c>
      <c r="BX1681">
        <v>7.09</v>
      </c>
      <c r="CA1681">
        <v>45.3</v>
      </c>
    </row>
    <row r="1682" spans="1:81">
      <c r="B1682" t="s">
        <v>1219</v>
      </c>
      <c r="J1682">
        <v>368</v>
      </c>
      <c r="K1682">
        <v>161</v>
      </c>
      <c r="L1682">
        <v>0.44</v>
      </c>
      <c r="N1682">
        <v>1.4</v>
      </c>
      <c r="U1682">
        <v>1085</v>
      </c>
      <c r="AD1682">
        <v>1.94</v>
      </c>
      <c r="AE1682">
        <v>694</v>
      </c>
      <c r="AO1682">
        <v>92</v>
      </c>
      <c r="BX1682">
        <v>29.7</v>
      </c>
      <c r="CA1682" s="13">
        <v>53</v>
      </c>
    </row>
    <row r="1683" spans="1:81">
      <c r="B1683">
        <v>2.68</v>
      </c>
      <c r="J1683">
        <v>368</v>
      </c>
      <c r="K1683">
        <v>161</v>
      </c>
      <c r="L1683">
        <v>0.44</v>
      </c>
      <c r="N1683">
        <v>1.4</v>
      </c>
      <c r="U1683">
        <v>1085</v>
      </c>
      <c r="AD1683">
        <v>2.68</v>
      </c>
      <c r="AE1683">
        <v>694</v>
      </c>
      <c r="AO1683">
        <v>92</v>
      </c>
      <c r="BX1683" s="5">
        <v>15.5</v>
      </c>
      <c r="CA1683" s="5">
        <v>57.5</v>
      </c>
    </row>
    <row r="1684" spans="1:81">
      <c r="B1684">
        <v>2.8</v>
      </c>
      <c r="J1684">
        <v>368</v>
      </c>
      <c r="K1684">
        <v>161</v>
      </c>
      <c r="L1684">
        <v>0.44</v>
      </c>
      <c r="N1684">
        <v>1.4</v>
      </c>
      <c r="U1684">
        <v>1085</v>
      </c>
      <c r="AD1684">
        <v>2.8</v>
      </c>
      <c r="AE1684">
        <v>694</v>
      </c>
      <c r="AO1684">
        <v>92</v>
      </c>
      <c r="BX1684" s="5">
        <v>14.9</v>
      </c>
      <c r="CA1684" s="13">
        <v>59</v>
      </c>
    </row>
    <row r="1685" spans="1:81">
      <c r="B1685">
        <v>3.47</v>
      </c>
      <c r="J1685">
        <v>368</v>
      </c>
      <c r="K1685">
        <v>161</v>
      </c>
      <c r="L1685">
        <v>0.44</v>
      </c>
      <c r="N1685">
        <v>1.4</v>
      </c>
      <c r="U1685">
        <v>1085</v>
      </c>
      <c r="AD1685">
        <v>3.47</v>
      </c>
      <c r="AE1685">
        <v>694</v>
      </c>
      <c r="AO1685">
        <v>92</v>
      </c>
      <c r="BX1685">
        <v>2.4700000000000002</v>
      </c>
      <c r="CA1685" s="13">
        <v>60</v>
      </c>
    </row>
    <row r="1686" spans="1:81">
      <c r="B1686" t="s">
        <v>1220</v>
      </c>
      <c r="J1686">
        <v>368</v>
      </c>
      <c r="K1686">
        <v>161</v>
      </c>
      <c r="L1686">
        <v>0.44</v>
      </c>
      <c r="N1686">
        <v>1.4</v>
      </c>
      <c r="U1686">
        <v>1085</v>
      </c>
      <c r="AE1686">
        <v>694</v>
      </c>
      <c r="AO1686">
        <v>92</v>
      </c>
      <c r="BX1686" s="5">
        <v>7.76</v>
      </c>
      <c r="CA1686" s="13">
        <v>53</v>
      </c>
    </row>
    <row r="1687" spans="1:81">
      <c r="B1687" s="29">
        <v>0.1</v>
      </c>
      <c r="J1687">
        <v>368</v>
      </c>
      <c r="K1687">
        <v>161</v>
      </c>
      <c r="L1687">
        <v>0.44</v>
      </c>
      <c r="N1687">
        <v>1.4</v>
      </c>
      <c r="U1687">
        <v>1085</v>
      </c>
      <c r="AE1687">
        <v>694</v>
      </c>
      <c r="AO1687">
        <v>92</v>
      </c>
      <c r="BX1687" s="5">
        <v>7.66</v>
      </c>
      <c r="CA1687" s="5">
        <v>60.5</v>
      </c>
    </row>
    <row r="1688" spans="1:81">
      <c r="B1688" s="29">
        <v>0.08</v>
      </c>
      <c r="J1688">
        <v>368</v>
      </c>
      <c r="K1688">
        <v>161</v>
      </c>
      <c r="L1688">
        <v>0.44</v>
      </c>
      <c r="N1688">
        <v>1.4</v>
      </c>
      <c r="U1688">
        <v>1085</v>
      </c>
      <c r="AE1688">
        <v>694</v>
      </c>
      <c r="AO1688">
        <v>92</v>
      </c>
      <c r="BX1688" s="5">
        <v>7.75</v>
      </c>
      <c r="CA1688" s="13">
        <v>62</v>
      </c>
    </row>
    <row r="1689" spans="1:81">
      <c r="A1689" s="76"/>
      <c r="B1689" s="76"/>
      <c r="J1689" s="76"/>
      <c r="K1689" s="76"/>
      <c r="L1689" s="76"/>
      <c r="M1689" s="76"/>
      <c r="N1689" s="76"/>
      <c r="AO1689" s="76"/>
      <c r="AP1689" s="76"/>
      <c r="BQ1689" s="76"/>
      <c r="BX1689" s="76"/>
      <c r="BY1689" s="76"/>
      <c r="BZ1689" s="76"/>
      <c r="CA1689" s="76"/>
      <c r="CB1689" s="76"/>
      <c r="CC1689" s="76"/>
    </row>
    <row r="1690" spans="1:81">
      <c r="A1690" t="s">
        <v>1221</v>
      </c>
      <c r="B1690" t="s">
        <v>712</v>
      </c>
      <c r="I1690">
        <v>42.5</v>
      </c>
      <c r="J1690">
        <v>238</v>
      </c>
      <c r="K1690">
        <v>143</v>
      </c>
      <c r="L1690" s="145">
        <v>0.6</v>
      </c>
      <c r="M1690" s="29">
        <v>0.35</v>
      </c>
      <c r="N1690" s="8">
        <v>1</v>
      </c>
      <c r="V1690">
        <v>1104</v>
      </c>
      <c r="AH1690">
        <v>764</v>
      </c>
      <c r="AO1690">
        <v>159</v>
      </c>
      <c r="BQ1690">
        <v>0</v>
      </c>
      <c r="BZ1690">
        <v>285</v>
      </c>
      <c r="CA1690">
        <v>45.3</v>
      </c>
      <c r="CB1690" t="s">
        <v>1222</v>
      </c>
      <c r="CC1690" t="s">
        <v>1223</v>
      </c>
    </row>
    <row r="1691" spans="1:81">
      <c r="B1691" t="s">
        <v>713</v>
      </c>
      <c r="I1691">
        <v>42.5</v>
      </c>
      <c r="J1691">
        <v>264</v>
      </c>
      <c r="K1691">
        <v>141</v>
      </c>
      <c r="L1691" s="145">
        <v>0.53</v>
      </c>
      <c r="M1691" s="29">
        <v>0.35</v>
      </c>
      <c r="N1691">
        <v>1.03</v>
      </c>
      <c r="V1691">
        <v>1109</v>
      </c>
      <c r="AH1691">
        <v>720</v>
      </c>
      <c r="AO1691">
        <v>176</v>
      </c>
      <c r="BQ1691">
        <v>0</v>
      </c>
      <c r="BZ1691">
        <v>205</v>
      </c>
      <c r="CA1691">
        <v>55.3</v>
      </c>
    </row>
    <row r="1692" spans="1:81">
      <c r="B1692" t="s">
        <v>714</v>
      </c>
      <c r="I1692">
        <v>42.5</v>
      </c>
      <c r="J1692">
        <v>298</v>
      </c>
      <c r="K1692">
        <v>139</v>
      </c>
      <c r="L1692" s="145">
        <v>0.47</v>
      </c>
      <c r="M1692" s="29">
        <v>0.35</v>
      </c>
      <c r="N1692" s="8">
        <v>1.1000000000000001</v>
      </c>
      <c r="V1692">
        <v>1114</v>
      </c>
      <c r="AH1692">
        <v>664</v>
      </c>
      <c r="AO1692">
        <v>199</v>
      </c>
      <c r="BQ1692">
        <v>0</v>
      </c>
      <c r="BZ1692">
        <v>216</v>
      </c>
      <c r="CA1692">
        <v>60.7</v>
      </c>
    </row>
    <row r="1693" spans="1:81">
      <c r="B1693" t="s">
        <v>715</v>
      </c>
      <c r="I1693">
        <v>42.5</v>
      </c>
      <c r="J1693">
        <v>316</v>
      </c>
      <c r="K1693">
        <v>137</v>
      </c>
      <c r="L1693" s="145">
        <v>0.43</v>
      </c>
      <c r="M1693" s="29">
        <v>0.35</v>
      </c>
      <c r="N1693">
        <v>1.18</v>
      </c>
      <c r="V1693">
        <v>1120</v>
      </c>
      <c r="AH1693">
        <v>633</v>
      </c>
      <c r="AO1693">
        <v>211</v>
      </c>
      <c r="BQ1693">
        <v>0</v>
      </c>
      <c r="BZ1693">
        <v>176</v>
      </c>
      <c r="CA1693">
        <v>66.3</v>
      </c>
    </row>
    <row r="1694" spans="1:81">
      <c r="B1694" t="s">
        <v>1224</v>
      </c>
      <c r="I1694">
        <v>42.5</v>
      </c>
      <c r="J1694">
        <v>258</v>
      </c>
      <c r="K1694">
        <v>143</v>
      </c>
      <c r="L1694" s="145">
        <v>0.55000000000000004</v>
      </c>
      <c r="M1694" s="29">
        <v>0.35</v>
      </c>
      <c r="N1694">
        <v>1.31</v>
      </c>
      <c r="V1694">
        <v>1104</v>
      </c>
      <c r="AH1694">
        <v>769</v>
      </c>
      <c r="AO1694">
        <v>119</v>
      </c>
      <c r="BQ1694">
        <v>20</v>
      </c>
      <c r="BZ1694">
        <v>176</v>
      </c>
      <c r="CA1694">
        <v>57.8</v>
      </c>
    </row>
    <row r="1695" spans="1:81">
      <c r="B1695" t="s">
        <v>1225</v>
      </c>
      <c r="I1695">
        <v>42.5</v>
      </c>
      <c r="J1695">
        <v>286</v>
      </c>
      <c r="K1695">
        <v>141</v>
      </c>
      <c r="L1695" s="145">
        <v>0.49</v>
      </c>
      <c r="M1695" s="29">
        <v>0.35</v>
      </c>
      <c r="N1695" s="8">
        <v>1.5</v>
      </c>
      <c r="V1695">
        <v>1109</v>
      </c>
      <c r="AH1695">
        <v>726</v>
      </c>
      <c r="AO1695">
        <v>132</v>
      </c>
      <c r="BQ1695">
        <v>22</v>
      </c>
      <c r="BZ1695">
        <v>115</v>
      </c>
      <c r="CA1695">
        <v>62.8</v>
      </c>
    </row>
    <row r="1696" spans="1:81">
      <c r="B1696" t="s">
        <v>1226</v>
      </c>
      <c r="I1696">
        <v>42.5</v>
      </c>
      <c r="J1696">
        <v>323</v>
      </c>
      <c r="K1696">
        <v>139</v>
      </c>
      <c r="L1696" s="145">
        <v>0.43</v>
      </c>
      <c r="M1696" s="29">
        <v>0.35</v>
      </c>
      <c r="N1696" s="8">
        <v>1.6</v>
      </c>
      <c r="V1696">
        <v>1114</v>
      </c>
      <c r="AH1696">
        <v>670</v>
      </c>
      <c r="AO1696">
        <v>149</v>
      </c>
      <c r="BQ1696">
        <v>25</v>
      </c>
      <c r="BZ1696">
        <v>101</v>
      </c>
      <c r="CA1696">
        <v>68.599999999999994</v>
      </c>
    </row>
    <row r="1697" spans="2:79">
      <c r="B1697" t="s">
        <v>1227</v>
      </c>
      <c r="I1697">
        <v>42.5</v>
      </c>
      <c r="J1697">
        <v>343</v>
      </c>
      <c r="K1697">
        <v>137</v>
      </c>
      <c r="L1697" s="145">
        <v>0.4</v>
      </c>
      <c r="M1697" s="29">
        <v>0.35</v>
      </c>
      <c r="N1697" s="8">
        <v>1.6</v>
      </c>
      <c r="V1697">
        <v>1120</v>
      </c>
      <c r="AH1697">
        <v>639</v>
      </c>
      <c r="AO1697">
        <v>158</v>
      </c>
      <c r="BQ1697">
        <v>26</v>
      </c>
      <c r="BZ1697">
        <v>105</v>
      </c>
      <c r="CA1697">
        <v>64.2</v>
      </c>
    </row>
    <row r="1698" spans="2:79">
      <c r="B1698" t="s">
        <v>1202</v>
      </c>
      <c r="I1698">
        <v>42.5</v>
      </c>
      <c r="J1698">
        <v>397</v>
      </c>
      <c r="K1698">
        <v>143</v>
      </c>
      <c r="L1698" s="145">
        <v>0.36</v>
      </c>
      <c r="M1698" s="29">
        <v>0.35</v>
      </c>
      <c r="N1698">
        <v>1.83</v>
      </c>
      <c r="V1698">
        <v>1036</v>
      </c>
      <c r="AH1698">
        <v>882</v>
      </c>
      <c r="AO1698">
        <v>0</v>
      </c>
      <c r="BQ1698">
        <v>0</v>
      </c>
      <c r="BZ1698">
        <v>1071</v>
      </c>
      <c r="CA1698">
        <v>66.400000000000006</v>
      </c>
    </row>
    <row r="1699" spans="2:79">
      <c r="B1699" t="s">
        <v>1203</v>
      </c>
      <c r="I1699">
        <v>42.5</v>
      </c>
      <c r="J1699">
        <v>441</v>
      </c>
      <c r="K1699">
        <v>141</v>
      </c>
      <c r="L1699" s="145">
        <v>0.32</v>
      </c>
      <c r="M1699" s="29">
        <v>0.35</v>
      </c>
      <c r="N1699">
        <v>2.27</v>
      </c>
      <c r="V1699">
        <v>1055</v>
      </c>
      <c r="AH1699">
        <v>829</v>
      </c>
      <c r="AO1699">
        <v>0</v>
      </c>
      <c r="BQ1699">
        <v>0</v>
      </c>
      <c r="BZ1699">
        <v>1029</v>
      </c>
      <c r="CA1699">
        <v>68.7</v>
      </c>
    </row>
    <row r="1700" spans="2:79">
      <c r="B1700" t="s">
        <v>1204</v>
      </c>
      <c r="I1700">
        <v>42.5</v>
      </c>
      <c r="J1700">
        <v>496</v>
      </c>
      <c r="K1700">
        <v>139</v>
      </c>
      <c r="L1700" s="145">
        <v>0.28000000000000003</v>
      </c>
      <c r="M1700" s="29">
        <v>0.35</v>
      </c>
      <c r="N1700" s="8">
        <v>2.7</v>
      </c>
      <c r="V1700">
        <v>1067</v>
      </c>
      <c r="AH1700">
        <v>773</v>
      </c>
      <c r="AO1700">
        <v>0</v>
      </c>
      <c r="BQ1700">
        <v>0</v>
      </c>
      <c r="BZ1700">
        <v>937</v>
      </c>
      <c r="CA1700">
        <v>66.900000000000006</v>
      </c>
    </row>
    <row r="1701" spans="2:79">
      <c r="B1701" t="s">
        <v>1205</v>
      </c>
      <c r="I1701">
        <v>42.5</v>
      </c>
      <c r="J1701">
        <v>527</v>
      </c>
      <c r="K1701">
        <v>137</v>
      </c>
      <c r="L1701" s="145">
        <v>0.26</v>
      </c>
      <c r="M1701" s="29">
        <v>0.35</v>
      </c>
      <c r="N1701" s="8">
        <v>2.7</v>
      </c>
      <c r="V1701">
        <v>1056</v>
      </c>
      <c r="AH1701">
        <v>704</v>
      </c>
      <c r="AO1701">
        <v>0</v>
      </c>
      <c r="BQ1701">
        <v>0</v>
      </c>
      <c r="BZ1701">
        <v>745</v>
      </c>
      <c r="CA1701">
        <v>67.599999999999994</v>
      </c>
    </row>
    <row r="1702" spans="2:79">
      <c r="B1702" t="s">
        <v>413</v>
      </c>
      <c r="I1702">
        <v>42.5</v>
      </c>
      <c r="J1702">
        <v>180</v>
      </c>
      <c r="K1702">
        <v>165</v>
      </c>
      <c r="L1702" s="145">
        <v>0.92</v>
      </c>
      <c r="M1702" s="29">
        <v>0.35</v>
      </c>
      <c r="N1702">
        <v>0.86</v>
      </c>
      <c r="V1702">
        <v>1055</v>
      </c>
      <c r="AH1702">
        <v>829</v>
      </c>
      <c r="AP1702">
        <v>120</v>
      </c>
      <c r="BZ1702">
        <v>601</v>
      </c>
      <c r="CA1702" s="26">
        <v>30</v>
      </c>
    </row>
    <row r="1703" spans="2:79">
      <c r="B1703" t="s">
        <v>414</v>
      </c>
      <c r="I1703">
        <v>42.5</v>
      </c>
      <c r="J1703">
        <v>192</v>
      </c>
      <c r="K1703">
        <v>160</v>
      </c>
      <c r="L1703" s="145">
        <v>0.83</v>
      </c>
      <c r="M1703" s="29">
        <v>0.35</v>
      </c>
      <c r="N1703">
        <v>1.03</v>
      </c>
      <c r="V1703">
        <v>1070</v>
      </c>
      <c r="AH1703">
        <v>807</v>
      </c>
      <c r="AP1703">
        <v>128</v>
      </c>
      <c r="BZ1703">
        <v>593</v>
      </c>
      <c r="CA1703">
        <v>33.1</v>
      </c>
    </row>
    <row r="1704" spans="2:79">
      <c r="B1704" t="s">
        <v>415</v>
      </c>
      <c r="I1704">
        <v>42.5</v>
      </c>
      <c r="J1704">
        <v>200</v>
      </c>
      <c r="K1704">
        <v>157</v>
      </c>
      <c r="L1704" s="145">
        <v>0.79</v>
      </c>
      <c r="M1704" s="29">
        <v>0.35</v>
      </c>
      <c r="N1704">
        <v>1.21</v>
      </c>
      <c r="V1704">
        <v>1085</v>
      </c>
      <c r="AH1704">
        <v>786</v>
      </c>
      <c r="AP1704">
        <v>134</v>
      </c>
      <c r="BZ1704">
        <v>476</v>
      </c>
      <c r="CA1704">
        <v>32.4</v>
      </c>
    </row>
    <row r="1705" spans="2:79">
      <c r="B1705" t="s">
        <v>416</v>
      </c>
      <c r="I1705">
        <v>42.5</v>
      </c>
      <c r="J1705">
        <v>209</v>
      </c>
      <c r="K1705">
        <v>153</v>
      </c>
      <c r="L1705" s="145">
        <v>0.73</v>
      </c>
      <c r="M1705" s="29">
        <v>0.35</v>
      </c>
      <c r="N1705">
        <v>1.31</v>
      </c>
      <c r="V1705">
        <v>1102</v>
      </c>
      <c r="AH1705">
        <v>766</v>
      </c>
      <c r="AP1705">
        <v>139</v>
      </c>
      <c r="BZ1705">
        <v>444</v>
      </c>
      <c r="CA1705">
        <v>30.2</v>
      </c>
    </row>
    <row r="1706" spans="2:79">
      <c r="B1706" t="s">
        <v>905</v>
      </c>
      <c r="I1706">
        <v>42.5</v>
      </c>
      <c r="J1706">
        <v>214</v>
      </c>
      <c r="K1706">
        <v>150</v>
      </c>
      <c r="L1706" s="145">
        <v>0.7</v>
      </c>
      <c r="M1706" s="29">
        <v>0.35</v>
      </c>
      <c r="N1706">
        <v>1.43</v>
      </c>
      <c r="V1706">
        <v>1120</v>
      </c>
      <c r="AH1706">
        <v>747</v>
      </c>
      <c r="AP1706">
        <v>143</v>
      </c>
      <c r="BZ1706">
        <v>415</v>
      </c>
      <c r="CA1706">
        <v>41.2</v>
      </c>
    </row>
    <row r="1707" spans="2:79">
      <c r="B1707" t="s">
        <v>1228</v>
      </c>
      <c r="I1707">
        <v>42.5</v>
      </c>
      <c r="J1707">
        <v>221</v>
      </c>
      <c r="K1707">
        <v>147</v>
      </c>
      <c r="L1707" s="145">
        <v>0.67</v>
      </c>
      <c r="M1707" s="29">
        <v>0.35</v>
      </c>
      <c r="N1707">
        <v>1.64</v>
      </c>
      <c r="V1707">
        <v>1137</v>
      </c>
      <c r="AH1707">
        <v>727</v>
      </c>
      <c r="AP1707">
        <v>147</v>
      </c>
      <c r="BZ1707">
        <v>373</v>
      </c>
      <c r="CA1707">
        <v>43.6</v>
      </c>
    </row>
    <row r="1708" spans="2:79">
      <c r="B1708" t="s">
        <v>1229</v>
      </c>
      <c r="I1708">
        <v>42.5</v>
      </c>
      <c r="J1708">
        <v>226</v>
      </c>
      <c r="K1708">
        <v>143</v>
      </c>
      <c r="L1708" s="145">
        <v>0.63</v>
      </c>
      <c r="M1708" s="29">
        <v>0.35</v>
      </c>
      <c r="N1708">
        <v>1.66</v>
      </c>
      <c r="V1708">
        <v>1157</v>
      </c>
      <c r="AH1708">
        <v>709</v>
      </c>
      <c r="AP1708">
        <v>151</v>
      </c>
      <c r="BZ1708">
        <v>332</v>
      </c>
      <c r="CA1708">
        <v>42.9</v>
      </c>
    </row>
    <row r="1709" spans="2:79">
      <c r="B1709" t="s">
        <v>1230</v>
      </c>
      <c r="I1709">
        <v>42.5</v>
      </c>
      <c r="J1709">
        <v>233</v>
      </c>
      <c r="K1709">
        <v>140</v>
      </c>
      <c r="L1709" s="145">
        <v>0.6</v>
      </c>
      <c r="M1709" s="29">
        <v>0.35</v>
      </c>
      <c r="N1709">
        <v>2.72</v>
      </c>
      <c r="V1709">
        <v>1172</v>
      </c>
      <c r="AH1709">
        <v>689</v>
      </c>
      <c r="AP1709">
        <v>156</v>
      </c>
      <c r="CA1709">
        <v>55.5</v>
      </c>
    </row>
    <row r="1710" spans="2:79">
      <c r="B1710" t="s">
        <v>1022</v>
      </c>
      <c r="I1710">
        <v>42.5</v>
      </c>
      <c r="J1710">
        <v>242</v>
      </c>
      <c r="K1710">
        <v>137</v>
      </c>
      <c r="L1710" s="145">
        <v>0.56999999999999995</v>
      </c>
      <c r="M1710" s="29">
        <v>0.35</v>
      </c>
      <c r="N1710" s="8">
        <v>2.9</v>
      </c>
      <c r="V1710">
        <v>1187</v>
      </c>
      <c r="AH1710">
        <v>668</v>
      </c>
      <c r="AP1710">
        <v>161</v>
      </c>
      <c r="BZ1710">
        <v>314</v>
      </c>
      <c r="CA1710">
        <v>59.7</v>
      </c>
    </row>
    <row r="1711" spans="2:79">
      <c r="B1711" t="s">
        <v>1023</v>
      </c>
      <c r="I1711">
        <v>42.5</v>
      </c>
      <c r="J1711">
        <v>249</v>
      </c>
      <c r="K1711">
        <v>133</v>
      </c>
      <c r="L1711" s="145">
        <v>0.53</v>
      </c>
      <c r="M1711" s="29">
        <v>0.35</v>
      </c>
      <c r="N1711">
        <v>3.39</v>
      </c>
      <c r="V1711">
        <v>1204</v>
      </c>
      <c r="AH1711">
        <v>648</v>
      </c>
      <c r="AP1711">
        <v>166</v>
      </c>
      <c r="CA1711">
        <v>60.5</v>
      </c>
    </row>
    <row r="1712" spans="2:79">
      <c r="B1712" t="s">
        <v>1024</v>
      </c>
      <c r="I1712">
        <v>42.5</v>
      </c>
      <c r="J1712">
        <v>260</v>
      </c>
      <c r="K1712">
        <v>130</v>
      </c>
      <c r="L1712" s="145">
        <v>0.5</v>
      </c>
      <c r="M1712" s="29">
        <v>0.35</v>
      </c>
      <c r="N1712">
        <v>4.05</v>
      </c>
      <c r="V1712">
        <v>1216</v>
      </c>
      <c r="AH1712">
        <v>626</v>
      </c>
      <c r="AP1712">
        <v>173</v>
      </c>
      <c r="BZ1712">
        <v>294</v>
      </c>
      <c r="CA1712">
        <v>59.8</v>
      </c>
    </row>
    <row r="1713" spans="1:80">
      <c r="B1713" t="s">
        <v>1025</v>
      </c>
      <c r="I1713">
        <v>42.5</v>
      </c>
      <c r="J1713">
        <v>279</v>
      </c>
      <c r="K1713">
        <v>130</v>
      </c>
      <c r="L1713" s="145">
        <v>0.47</v>
      </c>
      <c r="M1713" s="29">
        <v>0.35</v>
      </c>
      <c r="N1713">
        <v>4.58</v>
      </c>
      <c r="V1713">
        <v>1213</v>
      </c>
      <c r="AH1713">
        <v>598</v>
      </c>
      <c r="AP1713">
        <v>186</v>
      </c>
      <c r="CA1713">
        <v>61.8</v>
      </c>
    </row>
    <row r="1714" spans="1:80">
      <c r="B1714" t="s">
        <v>1231</v>
      </c>
      <c r="I1714">
        <v>42.5</v>
      </c>
      <c r="J1714">
        <v>300</v>
      </c>
      <c r="K1714">
        <v>130</v>
      </c>
      <c r="L1714" s="145">
        <v>0.43</v>
      </c>
      <c r="M1714" s="29">
        <v>0.35</v>
      </c>
      <c r="N1714">
        <v>5.61</v>
      </c>
      <c r="V1714">
        <v>1206</v>
      </c>
      <c r="AH1714">
        <v>568</v>
      </c>
      <c r="AP1714">
        <v>200</v>
      </c>
      <c r="BZ1714">
        <v>264</v>
      </c>
      <c r="CA1714">
        <v>62.4</v>
      </c>
    </row>
    <row r="1715" spans="1:80">
      <c r="B1715" t="s">
        <v>1232</v>
      </c>
      <c r="I1715">
        <v>42.5</v>
      </c>
      <c r="J1715">
        <v>325</v>
      </c>
      <c r="K1715">
        <v>130</v>
      </c>
      <c r="L1715" s="145">
        <v>0.4</v>
      </c>
      <c r="M1715" s="29">
        <v>0.35</v>
      </c>
      <c r="N1715">
        <v>6.59</v>
      </c>
      <c r="V1715">
        <v>1195</v>
      </c>
      <c r="AH1715">
        <v>537</v>
      </c>
      <c r="AP1715">
        <v>217</v>
      </c>
      <c r="CA1715">
        <v>62.1</v>
      </c>
    </row>
    <row r="1716" spans="1:80">
      <c r="B1716" t="s">
        <v>1233</v>
      </c>
      <c r="I1716">
        <v>42.5</v>
      </c>
      <c r="J1716">
        <v>214</v>
      </c>
      <c r="K1716">
        <v>150</v>
      </c>
      <c r="L1716" s="145">
        <v>0.70093457943925197</v>
      </c>
      <c r="M1716" s="29">
        <v>0.35</v>
      </c>
      <c r="N1716">
        <v>1.1499999999999999</v>
      </c>
      <c r="V1716">
        <v>1139</v>
      </c>
      <c r="AH1716">
        <v>741</v>
      </c>
      <c r="AP1716">
        <v>143</v>
      </c>
      <c r="BZ1716">
        <v>301</v>
      </c>
      <c r="CA1716">
        <v>30.2</v>
      </c>
    </row>
    <row r="1717" spans="1:80">
      <c r="B1717" t="s">
        <v>1234</v>
      </c>
      <c r="I1717">
        <v>42.5</v>
      </c>
      <c r="J1717">
        <v>221</v>
      </c>
      <c r="K1717">
        <v>147</v>
      </c>
      <c r="L1717" s="145">
        <v>0.66515837104072395</v>
      </c>
      <c r="M1717" s="29">
        <v>0.35</v>
      </c>
      <c r="N1717">
        <v>1.28</v>
      </c>
      <c r="V1717">
        <v>1147</v>
      </c>
      <c r="AH1717">
        <v>731</v>
      </c>
      <c r="AP1717">
        <v>147</v>
      </c>
      <c r="BZ1717">
        <v>285</v>
      </c>
      <c r="CA1717">
        <v>31.6</v>
      </c>
    </row>
    <row r="1718" spans="1:80">
      <c r="B1718" t="s">
        <v>1235</v>
      </c>
      <c r="I1718">
        <v>42.5</v>
      </c>
      <c r="J1718">
        <v>229</v>
      </c>
      <c r="K1718">
        <v>145</v>
      </c>
      <c r="L1718" s="145">
        <v>0.633187772925764</v>
      </c>
      <c r="M1718" s="29">
        <v>0.35</v>
      </c>
      <c r="N1718">
        <v>1.81</v>
      </c>
      <c r="V1718">
        <v>1152</v>
      </c>
      <c r="AH1718">
        <v>716</v>
      </c>
      <c r="AP1718">
        <v>153</v>
      </c>
      <c r="BZ1718">
        <v>280</v>
      </c>
      <c r="CA1718">
        <v>39.5</v>
      </c>
    </row>
    <row r="1719" spans="1:80">
      <c r="B1719" t="s">
        <v>1236</v>
      </c>
      <c r="I1719">
        <v>42.5</v>
      </c>
      <c r="J1719">
        <v>256</v>
      </c>
      <c r="K1719">
        <v>145</v>
      </c>
      <c r="L1719" s="145">
        <v>0.56640625</v>
      </c>
      <c r="M1719" s="29">
        <v>0.35</v>
      </c>
      <c r="N1719">
        <v>1.81</v>
      </c>
      <c r="V1719">
        <v>1152</v>
      </c>
      <c r="AH1719">
        <v>669</v>
      </c>
      <c r="AP1719">
        <v>171</v>
      </c>
      <c r="BZ1719">
        <v>276</v>
      </c>
      <c r="CA1719" s="26">
        <v>39</v>
      </c>
    </row>
    <row r="1720" spans="1:80">
      <c r="B1720" t="s">
        <v>966</v>
      </c>
      <c r="I1720">
        <v>42.5</v>
      </c>
      <c r="J1720">
        <v>286</v>
      </c>
      <c r="K1720">
        <v>143</v>
      </c>
      <c r="L1720" s="145">
        <v>0.5</v>
      </c>
      <c r="M1720" s="29">
        <v>0.35</v>
      </c>
      <c r="N1720">
        <v>1.99</v>
      </c>
      <c r="V1720">
        <v>1157</v>
      </c>
      <c r="AH1720">
        <v>617</v>
      </c>
      <c r="AP1720">
        <v>191</v>
      </c>
      <c r="BZ1720">
        <v>212</v>
      </c>
      <c r="CA1720">
        <v>44.8</v>
      </c>
    </row>
    <row r="1721" spans="1:80">
      <c r="B1721" t="s">
        <v>1237</v>
      </c>
      <c r="I1721">
        <v>42.5</v>
      </c>
      <c r="J1721">
        <v>321</v>
      </c>
      <c r="K1721">
        <v>139</v>
      </c>
      <c r="L1721" s="145">
        <v>0.43302180685358299</v>
      </c>
      <c r="M1721" s="29">
        <v>0.35</v>
      </c>
      <c r="N1721">
        <v>2.41</v>
      </c>
      <c r="V1721">
        <v>1167</v>
      </c>
      <c r="AH1721">
        <v>557</v>
      </c>
      <c r="AP1721">
        <v>214</v>
      </c>
      <c r="BZ1721">
        <v>192</v>
      </c>
      <c r="CA1721">
        <v>65.099999999999994</v>
      </c>
    </row>
    <row r="1723" spans="1:80">
      <c r="A1723">
        <v>204</v>
      </c>
      <c r="B1723" t="s">
        <v>1238</v>
      </c>
      <c r="C1723">
        <v>56.64</v>
      </c>
      <c r="D1723">
        <v>21.47</v>
      </c>
      <c r="E1723" s="8">
        <v>5.8</v>
      </c>
      <c r="F1723">
        <v>3.24</v>
      </c>
      <c r="G1723">
        <v>4.04</v>
      </c>
      <c r="I1723">
        <v>32.5</v>
      </c>
      <c r="J1723">
        <v>372</v>
      </c>
      <c r="K1723">
        <v>175</v>
      </c>
      <c r="L1723">
        <v>0.47</v>
      </c>
      <c r="V1723">
        <v>1204</v>
      </c>
      <c r="AD1723">
        <v>2.5</v>
      </c>
      <c r="AE1723">
        <v>649</v>
      </c>
      <c r="BQ1723">
        <v>25</v>
      </c>
      <c r="BZ1723">
        <v>965.81</v>
      </c>
      <c r="CA1723" s="13">
        <v>27</v>
      </c>
      <c r="CB1723" t="s">
        <v>1239</v>
      </c>
    </row>
    <row r="1724" spans="1:80">
      <c r="A1724" s="76"/>
      <c r="B1724" s="76"/>
      <c r="BX1724" s="76"/>
      <c r="BY1724" s="76"/>
      <c r="BZ1724" s="76"/>
      <c r="CA1724" s="76"/>
      <c r="CB1724" s="76"/>
    </row>
    <row r="1725" spans="1:80">
      <c r="A1725">
        <v>205</v>
      </c>
      <c r="B1725" t="s">
        <v>525</v>
      </c>
      <c r="C1725">
        <v>63.9</v>
      </c>
      <c r="D1725">
        <v>21.57</v>
      </c>
      <c r="E1725">
        <v>4.45</v>
      </c>
      <c r="F1725">
        <v>1.88</v>
      </c>
      <c r="G1725">
        <v>2.76</v>
      </c>
      <c r="I1725">
        <v>42.5</v>
      </c>
      <c r="J1725">
        <v>320</v>
      </c>
      <c r="K1725">
        <v>162</v>
      </c>
      <c r="L1725" s="145">
        <v>0.50624999999999998</v>
      </c>
      <c r="M1725" s="29">
        <v>0.25</v>
      </c>
      <c r="N1725">
        <v>0.5</v>
      </c>
      <c r="U1725">
        <v>1075</v>
      </c>
      <c r="AD1725">
        <v>2.2999999999999998</v>
      </c>
      <c r="AE1725">
        <v>810</v>
      </c>
      <c r="BX1725" s="5">
        <v>2.9</v>
      </c>
      <c r="BZ1725" s="5">
        <v>1225</v>
      </c>
      <c r="CA1725">
        <v>38.5</v>
      </c>
      <c r="CB1725" t="s">
        <v>1240</v>
      </c>
    </row>
    <row r="1726" spans="1:80">
      <c r="B1726" t="s">
        <v>1241</v>
      </c>
      <c r="C1726">
        <v>63.9</v>
      </c>
      <c r="D1726">
        <v>21.57</v>
      </c>
      <c r="E1726">
        <v>4.45</v>
      </c>
      <c r="F1726">
        <v>1.88</v>
      </c>
      <c r="G1726">
        <v>2.76</v>
      </c>
      <c r="I1726">
        <v>42.5</v>
      </c>
      <c r="J1726">
        <v>320</v>
      </c>
      <c r="K1726">
        <v>162</v>
      </c>
      <c r="L1726" s="145">
        <v>0.50624999999999998</v>
      </c>
      <c r="M1726" s="29">
        <v>0.25</v>
      </c>
      <c r="N1726">
        <v>0.5</v>
      </c>
      <c r="U1726">
        <v>1075</v>
      </c>
      <c r="AD1726">
        <v>2.2999999999999998</v>
      </c>
      <c r="AE1726">
        <v>810</v>
      </c>
      <c r="BX1726" s="9">
        <v>2.6</v>
      </c>
      <c r="BZ1726" s="5">
        <v>1200</v>
      </c>
    </row>
    <row r="1727" spans="1:80">
      <c r="B1727" t="s">
        <v>1242</v>
      </c>
      <c r="C1727">
        <v>63.9</v>
      </c>
      <c r="D1727">
        <v>21.57</v>
      </c>
      <c r="E1727">
        <v>4.45</v>
      </c>
      <c r="F1727">
        <v>1.88</v>
      </c>
      <c r="G1727">
        <v>2.76</v>
      </c>
      <c r="I1727">
        <v>42.5</v>
      </c>
      <c r="J1727">
        <v>320</v>
      </c>
      <c r="K1727">
        <v>162</v>
      </c>
      <c r="L1727" s="145">
        <v>0.50624999999999998</v>
      </c>
      <c r="M1727" s="29">
        <v>0.25</v>
      </c>
      <c r="N1727">
        <v>0.5</v>
      </c>
      <c r="U1727">
        <v>1075</v>
      </c>
      <c r="AD1727">
        <v>2.2999999999999998</v>
      </c>
      <c r="AE1727">
        <v>810</v>
      </c>
      <c r="BX1727" s="5">
        <v>2.0499999999999998</v>
      </c>
      <c r="BZ1727" s="5">
        <v>1250</v>
      </c>
    </row>
    <row r="1728" spans="1:80">
      <c r="B1728" t="s">
        <v>1243</v>
      </c>
      <c r="C1728">
        <v>63.9</v>
      </c>
      <c r="D1728">
        <v>21.57</v>
      </c>
      <c r="E1728">
        <v>4.45</v>
      </c>
      <c r="F1728">
        <v>1.88</v>
      </c>
      <c r="G1728">
        <v>2.76</v>
      </c>
      <c r="I1728">
        <v>42.5</v>
      </c>
      <c r="J1728">
        <v>320</v>
      </c>
      <c r="K1728">
        <v>162</v>
      </c>
      <c r="L1728" s="145">
        <v>0.50624999999999998</v>
      </c>
      <c r="M1728" s="29">
        <v>0.25</v>
      </c>
      <c r="N1728">
        <v>0.5</v>
      </c>
      <c r="U1728">
        <v>1075</v>
      </c>
      <c r="AD1728">
        <v>2.2999999999999998</v>
      </c>
      <c r="AE1728">
        <v>810</v>
      </c>
      <c r="BX1728" s="5">
        <v>2.4500000000000002</v>
      </c>
      <c r="BZ1728" s="5">
        <v>1375</v>
      </c>
    </row>
    <row r="1729" spans="2:79">
      <c r="B1729" t="s">
        <v>1244</v>
      </c>
      <c r="C1729">
        <v>63.9</v>
      </c>
      <c r="D1729">
        <v>21.57</v>
      </c>
      <c r="E1729">
        <v>4.45</v>
      </c>
      <c r="F1729">
        <v>1.88</v>
      </c>
      <c r="G1729">
        <v>2.76</v>
      </c>
      <c r="I1729">
        <v>42.5</v>
      </c>
      <c r="J1729">
        <v>320</v>
      </c>
      <c r="K1729">
        <v>162</v>
      </c>
      <c r="L1729" s="145">
        <v>0.50624999999999998</v>
      </c>
      <c r="M1729" s="29">
        <v>0.25</v>
      </c>
      <c r="N1729">
        <v>0.5</v>
      </c>
      <c r="U1729">
        <v>1075</v>
      </c>
      <c r="AD1729">
        <v>2.2999999999999998</v>
      </c>
      <c r="AE1729">
        <v>810</v>
      </c>
      <c r="BX1729" s="9">
        <v>3.95</v>
      </c>
      <c r="BZ1729" s="5">
        <v>2225</v>
      </c>
      <c r="CA1729" s="26"/>
    </row>
    <row r="1730" spans="2:79">
      <c r="B1730" t="s">
        <v>1245</v>
      </c>
      <c r="C1730">
        <v>63.9</v>
      </c>
      <c r="D1730">
        <v>21.57</v>
      </c>
      <c r="E1730">
        <v>4.45</v>
      </c>
      <c r="F1730">
        <v>1.88</v>
      </c>
      <c r="G1730">
        <v>2.76</v>
      </c>
      <c r="I1730">
        <v>42.5</v>
      </c>
      <c r="J1730">
        <v>320</v>
      </c>
      <c r="K1730">
        <v>162</v>
      </c>
      <c r="L1730" s="145">
        <v>0.50624999999999998</v>
      </c>
      <c r="M1730" s="29">
        <v>0.25</v>
      </c>
      <c r="N1730">
        <v>0.5</v>
      </c>
      <c r="U1730">
        <v>1075</v>
      </c>
      <c r="AD1730">
        <v>2.2999999999999998</v>
      </c>
      <c r="AE1730">
        <v>810</v>
      </c>
      <c r="BX1730" s="9">
        <v>2.9</v>
      </c>
      <c r="BZ1730" s="5">
        <v>1255</v>
      </c>
    </row>
    <row r="1731" spans="2:79">
      <c r="B1731" t="s">
        <v>1242</v>
      </c>
      <c r="C1731">
        <v>63.9</v>
      </c>
      <c r="D1731">
        <v>21.57</v>
      </c>
      <c r="E1731">
        <v>4.45</v>
      </c>
      <c r="F1731">
        <v>1.88</v>
      </c>
      <c r="G1731">
        <v>2.76</v>
      </c>
      <c r="I1731">
        <v>42.5</v>
      </c>
      <c r="J1731">
        <v>320</v>
      </c>
      <c r="K1731">
        <v>162</v>
      </c>
      <c r="L1731" s="145">
        <v>0.50624999999999998</v>
      </c>
      <c r="M1731" s="29">
        <v>0.25</v>
      </c>
      <c r="N1731">
        <v>0.5</v>
      </c>
      <c r="U1731">
        <v>1075</v>
      </c>
      <c r="AD1731">
        <v>2.2999999999999998</v>
      </c>
      <c r="AE1731">
        <v>810</v>
      </c>
      <c r="BX1731" s="9">
        <v>3</v>
      </c>
      <c r="BZ1731" s="5">
        <v>1550</v>
      </c>
    </row>
    <row r="1732" spans="2:79">
      <c r="B1732" t="s">
        <v>1243</v>
      </c>
      <c r="C1732">
        <v>63.9</v>
      </c>
      <c r="D1732">
        <v>21.57</v>
      </c>
      <c r="E1732">
        <v>4.45</v>
      </c>
      <c r="F1732">
        <v>1.88</v>
      </c>
      <c r="G1732">
        <v>2.76</v>
      </c>
      <c r="I1732">
        <v>42.5</v>
      </c>
      <c r="J1732">
        <v>320</v>
      </c>
      <c r="K1732">
        <v>162</v>
      </c>
      <c r="L1732" s="145">
        <v>0.50624999999999998</v>
      </c>
      <c r="M1732" s="29">
        <v>0.25</v>
      </c>
      <c r="N1732">
        <v>0.5</v>
      </c>
      <c r="U1732">
        <v>1075</v>
      </c>
      <c r="AD1732">
        <v>2.2999999999999998</v>
      </c>
      <c r="AE1732">
        <v>810</v>
      </c>
      <c r="BX1732" s="9">
        <v>4.2</v>
      </c>
      <c r="BZ1732" s="5">
        <v>2050</v>
      </c>
    </row>
    <row r="1733" spans="2:79">
      <c r="B1733" t="s">
        <v>1244</v>
      </c>
      <c r="C1733">
        <v>63.9</v>
      </c>
      <c r="D1733">
        <v>21.57</v>
      </c>
      <c r="E1733">
        <v>4.45</v>
      </c>
      <c r="F1733">
        <v>1.88</v>
      </c>
      <c r="G1733">
        <v>2.76</v>
      </c>
      <c r="I1733">
        <v>42.5</v>
      </c>
      <c r="J1733">
        <v>320</v>
      </c>
      <c r="K1733">
        <v>162</v>
      </c>
      <c r="L1733" s="145">
        <v>0.50624999999999998</v>
      </c>
      <c r="M1733" s="29">
        <v>0.25</v>
      </c>
      <c r="N1733">
        <v>0.5</v>
      </c>
      <c r="U1733">
        <v>1075</v>
      </c>
      <c r="AD1733">
        <v>2.2999999999999998</v>
      </c>
      <c r="AE1733">
        <v>810</v>
      </c>
      <c r="BX1733" s="9">
        <v>8.8000000000000007</v>
      </c>
      <c r="BZ1733" s="5">
        <v>3000</v>
      </c>
    </row>
    <row r="1734" spans="2:79">
      <c r="BX1734" s="9"/>
      <c r="BZ1734" s="5"/>
    </row>
    <row r="1735" spans="2:79">
      <c r="B1735" t="s">
        <v>590</v>
      </c>
      <c r="J1735">
        <v>224</v>
      </c>
      <c r="K1735">
        <v>162</v>
      </c>
      <c r="L1735" s="145">
        <v>0.72321428571428603</v>
      </c>
      <c r="N1735">
        <v>0.5</v>
      </c>
      <c r="U1735">
        <v>1075</v>
      </c>
      <c r="AD1735">
        <v>2.2999999999999998</v>
      </c>
      <c r="AE1735">
        <v>810</v>
      </c>
      <c r="AJ1735">
        <v>2.93</v>
      </c>
      <c r="AK1735">
        <v>65.7</v>
      </c>
      <c r="AL1735">
        <v>20.63</v>
      </c>
      <c r="AM1735">
        <v>2.25</v>
      </c>
      <c r="AN1735">
        <v>4.6500000000000004</v>
      </c>
      <c r="AO1735">
        <v>96</v>
      </c>
      <c r="BX1735" s="9">
        <v>2.6</v>
      </c>
      <c r="BZ1735" s="5">
        <v>1125</v>
      </c>
      <c r="CA1735">
        <v>35.4</v>
      </c>
    </row>
    <row r="1736" spans="2:79">
      <c r="B1736" t="s">
        <v>1241</v>
      </c>
      <c r="J1736">
        <v>224</v>
      </c>
      <c r="K1736">
        <v>162</v>
      </c>
      <c r="L1736" s="145">
        <v>0.72321428571428603</v>
      </c>
      <c r="N1736">
        <v>0.5</v>
      </c>
      <c r="U1736">
        <v>1075</v>
      </c>
      <c r="AD1736">
        <v>2.2999999999999998</v>
      </c>
      <c r="AE1736">
        <v>810</v>
      </c>
      <c r="AJ1736">
        <v>2.93</v>
      </c>
      <c r="AK1736">
        <v>65.7</v>
      </c>
      <c r="AL1736">
        <v>20.63</v>
      </c>
      <c r="AM1736">
        <v>2.25</v>
      </c>
      <c r="AN1736">
        <v>4.6500000000000004</v>
      </c>
      <c r="AO1736">
        <v>96</v>
      </c>
      <c r="BX1736" s="9">
        <v>2.4</v>
      </c>
      <c r="BZ1736" s="5">
        <v>1063</v>
      </c>
    </row>
    <row r="1737" spans="2:79">
      <c r="B1737" t="s">
        <v>1242</v>
      </c>
      <c r="J1737">
        <v>224</v>
      </c>
      <c r="K1737">
        <v>162</v>
      </c>
      <c r="L1737" s="145">
        <v>0.72321428571428603</v>
      </c>
      <c r="N1737">
        <v>0.5</v>
      </c>
      <c r="U1737">
        <v>1075</v>
      </c>
      <c r="AD1737">
        <v>2.2999999999999998</v>
      </c>
      <c r="AE1737">
        <v>810</v>
      </c>
      <c r="AJ1737">
        <v>2.93</v>
      </c>
      <c r="AK1737">
        <v>65.7</v>
      </c>
      <c r="AL1737">
        <v>20.63</v>
      </c>
      <c r="AM1737">
        <v>2.25</v>
      </c>
      <c r="AN1737">
        <v>4.6500000000000004</v>
      </c>
      <c r="AO1737">
        <v>96</v>
      </c>
      <c r="BX1737" s="9">
        <v>2.1</v>
      </c>
      <c r="BZ1737" s="5">
        <v>1150</v>
      </c>
    </row>
    <row r="1738" spans="2:79">
      <c r="B1738" t="s">
        <v>1243</v>
      </c>
      <c r="J1738">
        <v>224</v>
      </c>
      <c r="K1738">
        <v>162</v>
      </c>
      <c r="L1738" s="145">
        <v>0.72321428571428603</v>
      </c>
      <c r="N1738">
        <v>0.5</v>
      </c>
      <c r="U1738">
        <v>1075</v>
      </c>
      <c r="AD1738">
        <v>2.2999999999999998</v>
      </c>
      <c r="AE1738">
        <v>810</v>
      </c>
      <c r="AJ1738">
        <v>2.93</v>
      </c>
      <c r="AK1738">
        <v>65.7</v>
      </c>
      <c r="AL1738">
        <v>20.63</v>
      </c>
      <c r="AM1738">
        <v>2.25</v>
      </c>
      <c r="AN1738">
        <v>4.6500000000000004</v>
      </c>
      <c r="AO1738">
        <v>96</v>
      </c>
      <c r="BX1738" s="9">
        <v>3</v>
      </c>
      <c r="BZ1738" s="5">
        <v>1300</v>
      </c>
    </row>
    <row r="1739" spans="2:79">
      <c r="B1739" t="s">
        <v>1244</v>
      </c>
      <c r="J1739">
        <v>224</v>
      </c>
      <c r="K1739">
        <v>162</v>
      </c>
      <c r="L1739" s="145">
        <v>0.72321428571428603</v>
      </c>
      <c r="N1739">
        <v>0.5</v>
      </c>
      <c r="U1739">
        <v>1075</v>
      </c>
      <c r="AD1739">
        <v>2.2999999999999998</v>
      </c>
      <c r="AE1739">
        <v>810</v>
      </c>
      <c r="AJ1739">
        <v>2.93</v>
      </c>
      <c r="AK1739">
        <v>65.7</v>
      </c>
      <c r="AL1739">
        <v>20.63</v>
      </c>
      <c r="AM1739">
        <v>2.25</v>
      </c>
      <c r="AN1739">
        <v>4.6500000000000004</v>
      </c>
      <c r="AO1739">
        <v>96</v>
      </c>
      <c r="BX1739" s="9">
        <v>3.5</v>
      </c>
      <c r="BZ1739" s="5">
        <v>1900</v>
      </c>
    </row>
    <row r="1740" spans="2:79">
      <c r="B1740" t="s">
        <v>1245</v>
      </c>
      <c r="J1740">
        <v>224</v>
      </c>
      <c r="K1740">
        <v>162</v>
      </c>
      <c r="L1740" s="145">
        <v>0.72321428571428603</v>
      </c>
      <c r="N1740">
        <v>0.5</v>
      </c>
      <c r="U1740">
        <v>1075</v>
      </c>
      <c r="AD1740">
        <v>2.2999999999999998</v>
      </c>
      <c r="AE1740">
        <v>810</v>
      </c>
      <c r="AJ1740">
        <v>2.93</v>
      </c>
      <c r="AK1740">
        <v>65.7</v>
      </c>
      <c r="AL1740">
        <v>20.63</v>
      </c>
      <c r="AM1740">
        <v>2.25</v>
      </c>
      <c r="AN1740">
        <v>4.6500000000000004</v>
      </c>
      <c r="AO1740">
        <v>96</v>
      </c>
      <c r="BX1740" s="9">
        <v>2.9</v>
      </c>
      <c r="BZ1740" s="5">
        <v>1250</v>
      </c>
    </row>
    <row r="1741" spans="2:79">
      <c r="B1741" t="s">
        <v>1242</v>
      </c>
      <c r="J1741">
        <v>224</v>
      </c>
      <c r="K1741">
        <v>162</v>
      </c>
      <c r="L1741" s="145">
        <v>0.72321428571428603</v>
      </c>
      <c r="N1741">
        <v>0.5</v>
      </c>
      <c r="U1741">
        <v>1075</v>
      </c>
      <c r="AD1741">
        <v>2.2999999999999998</v>
      </c>
      <c r="AE1741">
        <v>810</v>
      </c>
      <c r="AJ1741">
        <v>2.93</v>
      </c>
      <c r="AK1741">
        <v>65.7</v>
      </c>
      <c r="AL1741">
        <v>20.63</v>
      </c>
      <c r="AM1741">
        <v>2.25</v>
      </c>
      <c r="AN1741">
        <v>4.6500000000000004</v>
      </c>
      <c r="AO1741">
        <v>96</v>
      </c>
      <c r="BX1741" s="9">
        <v>3</v>
      </c>
      <c r="BZ1741" s="5">
        <v>1500</v>
      </c>
    </row>
    <row r="1742" spans="2:79">
      <c r="B1742" t="s">
        <v>1243</v>
      </c>
      <c r="J1742">
        <v>224</v>
      </c>
      <c r="K1742">
        <v>162</v>
      </c>
      <c r="L1742" s="145">
        <v>0.72321428571428603</v>
      </c>
      <c r="N1742">
        <v>0.5</v>
      </c>
      <c r="U1742">
        <v>1075</v>
      </c>
      <c r="AD1742">
        <v>2.2999999999999998</v>
      </c>
      <c r="AE1742">
        <v>810</v>
      </c>
      <c r="AJ1742">
        <v>2.93</v>
      </c>
      <c r="AK1742">
        <v>65.7</v>
      </c>
      <c r="AL1742">
        <v>20.63</v>
      </c>
      <c r="AM1742">
        <v>2.25</v>
      </c>
      <c r="AN1742">
        <v>4.6500000000000004</v>
      </c>
      <c r="AO1742">
        <v>96</v>
      </c>
      <c r="BX1742" s="5">
        <v>5.25</v>
      </c>
      <c r="BZ1742" s="5">
        <v>1950</v>
      </c>
    </row>
    <row r="1743" spans="2:79">
      <c r="B1743" t="s">
        <v>1244</v>
      </c>
      <c r="J1743">
        <v>224</v>
      </c>
      <c r="K1743">
        <v>162</v>
      </c>
      <c r="L1743" s="145">
        <v>0.72321428571428603</v>
      </c>
      <c r="N1743">
        <v>0.5</v>
      </c>
      <c r="U1743">
        <v>1075</v>
      </c>
      <c r="AD1743">
        <v>2.2999999999999998</v>
      </c>
      <c r="AE1743">
        <v>810</v>
      </c>
      <c r="AJ1743">
        <v>2.93</v>
      </c>
      <c r="AK1743">
        <v>65.7</v>
      </c>
      <c r="AL1743">
        <v>20.63</v>
      </c>
      <c r="AM1743">
        <v>2.25</v>
      </c>
      <c r="AN1743">
        <v>4.6500000000000004</v>
      </c>
      <c r="AO1743">
        <v>96</v>
      </c>
      <c r="BX1743" s="9">
        <v>9</v>
      </c>
      <c r="BZ1743" s="5">
        <v>2900</v>
      </c>
    </row>
    <row r="1744" spans="2:79">
      <c r="BX1744" s="5"/>
      <c r="BZ1744" s="5"/>
    </row>
    <row r="1745" spans="2:79">
      <c r="B1745" t="s">
        <v>868</v>
      </c>
      <c r="J1745">
        <v>224</v>
      </c>
      <c r="K1745">
        <v>162</v>
      </c>
      <c r="L1745" s="145">
        <v>0.72321428571428603</v>
      </c>
      <c r="N1745">
        <v>0.5</v>
      </c>
      <c r="U1745">
        <v>1075</v>
      </c>
      <c r="AD1745">
        <v>2.2999999999999998</v>
      </c>
      <c r="AE1745">
        <v>810</v>
      </c>
      <c r="AR1745">
        <v>42.49</v>
      </c>
      <c r="AS1745">
        <v>38.61</v>
      </c>
      <c r="AT1745">
        <v>7.27</v>
      </c>
      <c r="AU1745">
        <v>6.71</v>
      </c>
      <c r="AV1745">
        <v>0.4</v>
      </c>
      <c r="AW1745">
        <v>96</v>
      </c>
      <c r="BX1745" s="5">
        <v>2.62</v>
      </c>
      <c r="BZ1745" s="5">
        <v>1100</v>
      </c>
      <c r="CA1745">
        <v>36.6</v>
      </c>
    </row>
    <row r="1746" spans="2:79">
      <c r="B1746" t="s">
        <v>1241</v>
      </c>
      <c r="J1746">
        <v>224</v>
      </c>
      <c r="K1746">
        <v>162</v>
      </c>
      <c r="L1746" s="145">
        <v>0.72321428571428603</v>
      </c>
      <c r="N1746">
        <v>0.5</v>
      </c>
      <c r="U1746">
        <v>1075</v>
      </c>
      <c r="AD1746">
        <v>2.2999999999999998</v>
      </c>
      <c r="AE1746">
        <v>810</v>
      </c>
      <c r="AR1746">
        <v>42.49</v>
      </c>
      <c r="AS1746">
        <v>38.61</v>
      </c>
      <c r="AT1746">
        <v>7.27</v>
      </c>
      <c r="AU1746">
        <v>6.71</v>
      </c>
      <c r="AV1746">
        <v>0.4</v>
      </c>
      <c r="AW1746">
        <v>96</v>
      </c>
      <c r="BX1746" s="5">
        <v>2.5499999999999998</v>
      </c>
      <c r="BZ1746" s="5">
        <v>1120</v>
      </c>
    </row>
    <row r="1747" spans="2:79">
      <c r="B1747" t="s">
        <v>1242</v>
      </c>
      <c r="J1747">
        <v>224</v>
      </c>
      <c r="K1747">
        <v>162</v>
      </c>
      <c r="L1747" s="145">
        <v>0.72321428571428603</v>
      </c>
      <c r="N1747">
        <v>0.5</v>
      </c>
      <c r="U1747">
        <v>1075</v>
      </c>
      <c r="AD1747">
        <v>2.2999999999999998</v>
      </c>
      <c r="AE1747">
        <v>810</v>
      </c>
      <c r="AR1747">
        <v>42.49</v>
      </c>
      <c r="AS1747">
        <v>38.61</v>
      </c>
      <c r="AT1747">
        <v>7.27</v>
      </c>
      <c r="AU1747">
        <v>6.71</v>
      </c>
      <c r="AV1747">
        <v>0.4</v>
      </c>
      <c r="AW1747">
        <v>96</v>
      </c>
      <c r="BX1747" s="5">
        <v>2.4500000000000002</v>
      </c>
      <c r="BZ1747" s="5">
        <v>1125</v>
      </c>
      <c r="CA1747" s="26"/>
    </row>
    <row r="1748" spans="2:79">
      <c r="B1748" t="s">
        <v>1243</v>
      </c>
      <c r="J1748">
        <v>224</v>
      </c>
      <c r="K1748">
        <v>162</v>
      </c>
      <c r="L1748" s="145">
        <v>0.72321428571428603</v>
      </c>
      <c r="N1748">
        <v>0.5</v>
      </c>
      <c r="U1748">
        <v>1075</v>
      </c>
      <c r="AD1748">
        <v>2.2999999999999998</v>
      </c>
      <c r="AE1748">
        <v>810</v>
      </c>
      <c r="AR1748">
        <v>42.49</v>
      </c>
      <c r="AS1748">
        <v>38.61</v>
      </c>
      <c r="AT1748">
        <v>7.27</v>
      </c>
      <c r="AU1748">
        <v>6.71</v>
      </c>
      <c r="AV1748">
        <v>0.4</v>
      </c>
      <c r="AW1748">
        <v>96</v>
      </c>
      <c r="BX1748" s="5">
        <v>2.46</v>
      </c>
      <c r="BZ1748" s="5">
        <v>1290</v>
      </c>
    </row>
    <row r="1749" spans="2:79">
      <c r="B1749" t="s">
        <v>1244</v>
      </c>
      <c r="J1749">
        <v>224</v>
      </c>
      <c r="K1749">
        <v>162</v>
      </c>
      <c r="L1749" s="145">
        <v>0.72321428571428603</v>
      </c>
      <c r="N1749">
        <v>0.5</v>
      </c>
      <c r="U1749">
        <v>1075</v>
      </c>
      <c r="AD1749">
        <v>2.2999999999999998</v>
      </c>
      <c r="AE1749">
        <v>810</v>
      </c>
      <c r="AR1749">
        <v>42.49</v>
      </c>
      <c r="AS1749">
        <v>38.61</v>
      </c>
      <c r="AT1749">
        <v>7.27</v>
      </c>
      <c r="AU1749">
        <v>6.71</v>
      </c>
      <c r="AV1749">
        <v>0.4</v>
      </c>
      <c r="AW1749">
        <v>96</v>
      </c>
      <c r="BX1749" s="5">
        <v>3.91</v>
      </c>
      <c r="BZ1749" s="5">
        <v>1800</v>
      </c>
    </row>
    <row r="1750" spans="2:79">
      <c r="B1750" t="s">
        <v>1245</v>
      </c>
      <c r="J1750">
        <v>224</v>
      </c>
      <c r="K1750">
        <v>162</v>
      </c>
      <c r="L1750" s="145">
        <v>0.72321428571428603</v>
      </c>
      <c r="N1750">
        <v>0.5</v>
      </c>
      <c r="U1750">
        <v>1075</v>
      </c>
      <c r="AD1750">
        <v>2.2999999999999998</v>
      </c>
      <c r="AE1750">
        <v>810</v>
      </c>
      <c r="AR1750">
        <v>42.49</v>
      </c>
      <c r="AS1750">
        <v>38.61</v>
      </c>
      <c r="AT1750">
        <v>7.27</v>
      </c>
      <c r="AU1750">
        <v>6.71</v>
      </c>
      <c r="AV1750">
        <v>0.4</v>
      </c>
      <c r="AW1750">
        <v>96</v>
      </c>
      <c r="BX1750" s="9">
        <v>2.9</v>
      </c>
      <c r="BZ1750" s="5">
        <v>1260</v>
      </c>
    </row>
    <row r="1751" spans="2:79">
      <c r="B1751" t="s">
        <v>1242</v>
      </c>
      <c r="J1751">
        <v>224</v>
      </c>
      <c r="K1751">
        <v>162</v>
      </c>
      <c r="L1751" s="145">
        <v>0.72321428571428603</v>
      </c>
      <c r="N1751">
        <v>0.5</v>
      </c>
      <c r="U1751">
        <v>1075</v>
      </c>
      <c r="AD1751">
        <v>2.2999999999999998</v>
      </c>
      <c r="AE1751">
        <v>810</v>
      </c>
      <c r="AR1751">
        <v>42.49</v>
      </c>
      <c r="AS1751">
        <v>38.61</v>
      </c>
      <c r="AT1751">
        <v>7.27</v>
      </c>
      <c r="AU1751">
        <v>6.71</v>
      </c>
      <c r="AV1751">
        <v>0.4</v>
      </c>
      <c r="AW1751">
        <v>96</v>
      </c>
      <c r="BX1751" s="9">
        <v>3</v>
      </c>
      <c r="BZ1751" s="5">
        <v>1490</v>
      </c>
    </row>
    <row r="1752" spans="2:79">
      <c r="B1752" t="s">
        <v>1243</v>
      </c>
      <c r="J1752">
        <v>224</v>
      </c>
      <c r="K1752">
        <v>162</v>
      </c>
      <c r="L1752" s="145">
        <v>0.72321428571428603</v>
      </c>
      <c r="N1752">
        <v>0.5</v>
      </c>
      <c r="U1752">
        <v>1075</v>
      </c>
      <c r="AD1752">
        <v>2.2999999999999998</v>
      </c>
      <c r="AE1752">
        <v>810</v>
      </c>
      <c r="AR1752">
        <v>42.49</v>
      </c>
      <c r="AS1752">
        <v>38.61</v>
      </c>
      <c r="AT1752">
        <v>7.27</v>
      </c>
      <c r="AU1752">
        <v>6.71</v>
      </c>
      <c r="AV1752">
        <v>0.4</v>
      </c>
      <c r="AW1752">
        <v>96</v>
      </c>
      <c r="BX1752" s="9">
        <v>4.8</v>
      </c>
      <c r="BZ1752" s="5">
        <v>1950</v>
      </c>
    </row>
    <row r="1753" spans="2:79">
      <c r="B1753" t="s">
        <v>1244</v>
      </c>
      <c r="J1753">
        <v>224</v>
      </c>
      <c r="K1753">
        <v>162</v>
      </c>
      <c r="L1753" s="145">
        <v>0.72321428571428603</v>
      </c>
      <c r="N1753">
        <v>0.5</v>
      </c>
      <c r="U1753">
        <v>1075</v>
      </c>
      <c r="AD1753">
        <v>2.2999999999999998</v>
      </c>
      <c r="AE1753">
        <v>810</v>
      </c>
      <c r="AR1753">
        <v>42.49</v>
      </c>
      <c r="AS1753">
        <v>38.61</v>
      </c>
      <c r="AT1753">
        <v>7.27</v>
      </c>
      <c r="AU1753">
        <v>6.71</v>
      </c>
      <c r="AV1753">
        <v>0.4</v>
      </c>
      <c r="AW1753">
        <v>96</v>
      </c>
      <c r="BX1753" s="9">
        <v>11.6</v>
      </c>
      <c r="BZ1753" s="5">
        <v>2875</v>
      </c>
    </row>
    <row r="1754" spans="2:79">
      <c r="BX1754" s="9"/>
      <c r="BZ1754" s="5"/>
    </row>
    <row r="1755" spans="2:79">
      <c r="B1755" t="s">
        <v>855</v>
      </c>
      <c r="J1755">
        <v>224</v>
      </c>
      <c r="K1755">
        <v>162</v>
      </c>
      <c r="L1755" s="145">
        <v>0.72321428571428603</v>
      </c>
      <c r="N1755">
        <v>0.5</v>
      </c>
      <c r="U1755">
        <v>1075</v>
      </c>
      <c r="AD1755">
        <v>2.2999999999999998</v>
      </c>
      <c r="AE1755">
        <v>810</v>
      </c>
      <c r="AJ1755">
        <v>2.93</v>
      </c>
      <c r="AK1755">
        <v>65.7</v>
      </c>
      <c r="AL1755">
        <v>20.63</v>
      </c>
      <c r="AM1755">
        <v>2.25</v>
      </c>
      <c r="AN1755">
        <v>4.6500000000000004</v>
      </c>
      <c r="AO1755">
        <v>48</v>
      </c>
      <c r="AR1755">
        <v>42.49</v>
      </c>
      <c r="AS1755">
        <v>38.61</v>
      </c>
      <c r="AT1755">
        <v>7.27</v>
      </c>
      <c r="AU1755">
        <v>6.71</v>
      </c>
      <c r="AV1755">
        <v>0.4</v>
      </c>
      <c r="AW1755">
        <v>48</v>
      </c>
      <c r="BX1755" s="9">
        <v>2.4</v>
      </c>
      <c r="BZ1755" s="5">
        <v>1100</v>
      </c>
      <c r="CA1755">
        <v>35.799999999999997</v>
      </c>
    </row>
    <row r="1756" spans="2:79">
      <c r="B1756" t="s">
        <v>1241</v>
      </c>
      <c r="J1756">
        <v>224</v>
      </c>
      <c r="K1756">
        <v>162</v>
      </c>
      <c r="L1756" s="145">
        <v>0.72321428571428603</v>
      </c>
      <c r="N1756">
        <v>0.5</v>
      </c>
      <c r="U1756">
        <v>1075</v>
      </c>
      <c r="AD1756">
        <v>2.2999999999999998</v>
      </c>
      <c r="AE1756">
        <v>810</v>
      </c>
      <c r="AJ1756">
        <v>2.93</v>
      </c>
      <c r="AK1756">
        <v>65.7</v>
      </c>
      <c r="AL1756">
        <v>20.63</v>
      </c>
      <c r="AM1756">
        <v>2.25</v>
      </c>
      <c r="AN1756">
        <v>4.6500000000000004</v>
      </c>
      <c r="AO1756">
        <v>48</v>
      </c>
      <c r="AR1756">
        <v>42.49</v>
      </c>
      <c r="AS1756">
        <v>38.61</v>
      </c>
      <c r="AT1756">
        <v>7.27</v>
      </c>
      <c r="AU1756">
        <v>6.71</v>
      </c>
      <c r="AV1756">
        <v>0.4</v>
      </c>
      <c r="AW1756">
        <v>48</v>
      </c>
      <c r="BX1756" s="9">
        <v>2.4</v>
      </c>
      <c r="BZ1756" s="5">
        <v>1120</v>
      </c>
    </row>
    <row r="1757" spans="2:79">
      <c r="B1757" t="s">
        <v>1242</v>
      </c>
      <c r="J1757">
        <v>224</v>
      </c>
      <c r="K1757">
        <v>162</v>
      </c>
      <c r="L1757" s="145">
        <v>0.72321428571428603</v>
      </c>
      <c r="N1757">
        <v>0.5</v>
      </c>
      <c r="U1757">
        <v>1075</v>
      </c>
      <c r="AD1757">
        <v>2.2999999999999998</v>
      </c>
      <c r="AE1757">
        <v>810</v>
      </c>
      <c r="AJ1757">
        <v>2.93</v>
      </c>
      <c r="AK1757">
        <v>65.7</v>
      </c>
      <c r="AL1757">
        <v>20.63</v>
      </c>
      <c r="AM1757">
        <v>2.25</v>
      </c>
      <c r="AN1757">
        <v>4.6500000000000004</v>
      </c>
      <c r="AO1757">
        <v>48</v>
      </c>
      <c r="AR1757">
        <v>42.49</v>
      </c>
      <c r="AS1757">
        <v>38.61</v>
      </c>
      <c r="AT1757">
        <v>7.27</v>
      </c>
      <c r="AU1757">
        <v>6.71</v>
      </c>
      <c r="AV1757">
        <v>0.4</v>
      </c>
      <c r="AW1757">
        <v>48</v>
      </c>
      <c r="BX1757" s="9">
        <v>2.1</v>
      </c>
      <c r="BZ1757" s="5">
        <v>1125</v>
      </c>
    </row>
    <row r="1758" spans="2:79">
      <c r="B1758" t="s">
        <v>1243</v>
      </c>
      <c r="J1758">
        <v>224</v>
      </c>
      <c r="K1758">
        <v>162</v>
      </c>
      <c r="L1758" s="145">
        <v>0.72321428571428603</v>
      </c>
      <c r="N1758">
        <v>0.5</v>
      </c>
      <c r="U1758">
        <v>1075</v>
      </c>
      <c r="AD1758">
        <v>2.2999999999999998</v>
      </c>
      <c r="AE1758">
        <v>810</v>
      </c>
      <c r="AJ1758">
        <v>2.93</v>
      </c>
      <c r="AK1758">
        <v>65.7</v>
      </c>
      <c r="AL1758">
        <v>20.63</v>
      </c>
      <c r="AM1758">
        <v>2.25</v>
      </c>
      <c r="AN1758">
        <v>4.6500000000000004</v>
      </c>
      <c r="AO1758">
        <v>48</v>
      </c>
      <c r="AR1758">
        <v>42.49</v>
      </c>
      <c r="AS1758">
        <v>38.61</v>
      </c>
      <c r="AT1758">
        <v>7.27</v>
      </c>
      <c r="AU1758">
        <v>6.71</v>
      </c>
      <c r="AV1758">
        <v>0.4</v>
      </c>
      <c r="AW1758">
        <v>48</v>
      </c>
      <c r="BX1758" s="9">
        <v>2.6</v>
      </c>
      <c r="BZ1758" s="5">
        <v>1285</v>
      </c>
    </row>
    <row r="1759" spans="2:79">
      <c r="B1759" t="s">
        <v>1244</v>
      </c>
      <c r="J1759">
        <v>224</v>
      </c>
      <c r="K1759">
        <v>162</v>
      </c>
      <c r="L1759" s="145">
        <v>0.72321428571428603</v>
      </c>
      <c r="N1759">
        <v>0.5</v>
      </c>
      <c r="U1759">
        <v>1075</v>
      </c>
      <c r="AD1759">
        <v>2.2999999999999998</v>
      </c>
      <c r="AE1759">
        <v>810</v>
      </c>
      <c r="AJ1759">
        <v>2.93</v>
      </c>
      <c r="AK1759">
        <v>65.7</v>
      </c>
      <c r="AL1759">
        <v>20.63</v>
      </c>
      <c r="AM1759">
        <v>2.25</v>
      </c>
      <c r="AN1759">
        <v>4.6500000000000004</v>
      </c>
      <c r="AO1759">
        <v>48</v>
      </c>
      <c r="AR1759">
        <v>42.49</v>
      </c>
      <c r="AS1759">
        <v>38.61</v>
      </c>
      <c r="AT1759">
        <v>7.27</v>
      </c>
      <c r="AU1759">
        <v>6.71</v>
      </c>
      <c r="AV1759">
        <v>0.4</v>
      </c>
      <c r="AW1759">
        <v>48</v>
      </c>
      <c r="BX1759" s="5">
        <v>3.25</v>
      </c>
      <c r="BZ1759" s="5">
        <v>1800</v>
      </c>
    </row>
    <row r="1760" spans="2:79">
      <c r="B1760" t="s">
        <v>1245</v>
      </c>
      <c r="J1760">
        <v>224</v>
      </c>
      <c r="K1760">
        <v>162</v>
      </c>
      <c r="L1760" s="145">
        <v>0.72321428571428603</v>
      </c>
      <c r="N1760">
        <v>0.5</v>
      </c>
      <c r="U1760">
        <v>1075</v>
      </c>
      <c r="AD1760">
        <v>2.2999999999999998</v>
      </c>
      <c r="AE1760">
        <v>810</v>
      </c>
      <c r="AJ1760">
        <v>2.93</v>
      </c>
      <c r="AK1760">
        <v>65.7</v>
      </c>
      <c r="AL1760">
        <v>20.63</v>
      </c>
      <c r="AM1760">
        <v>2.25</v>
      </c>
      <c r="AN1760">
        <v>4.6500000000000004</v>
      </c>
      <c r="AO1760">
        <v>48</v>
      </c>
      <c r="AR1760">
        <v>42.49</v>
      </c>
      <c r="AS1760">
        <v>38.61</v>
      </c>
      <c r="AT1760">
        <v>7.27</v>
      </c>
      <c r="AU1760">
        <v>6.71</v>
      </c>
      <c r="AV1760">
        <v>0.4</v>
      </c>
      <c r="AW1760">
        <v>48</v>
      </c>
      <c r="BX1760" s="9">
        <v>2.95</v>
      </c>
      <c r="BZ1760" s="5">
        <v>1270</v>
      </c>
    </row>
    <row r="1761" spans="2:79">
      <c r="B1761" t="s">
        <v>1242</v>
      </c>
      <c r="J1761">
        <v>224</v>
      </c>
      <c r="K1761">
        <v>162</v>
      </c>
      <c r="L1761" s="145">
        <v>0.72321428571428603</v>
      </c>
      <c r="N1761">
        <v>0.5</v>
      </c>
      <c r="U1761">
        <v>1075</v>
      </c>
      <c r="AD1761">
        <v>2.2999999999999998</v>
      </c>
      <c r="AE1761">
        <v>810</v>
      </c>
      <c r="AJ1761">
        <v>2.93</v>
      </c>
      <c r="AK1761">
        <v>65.7</v>
      </c>
      <c r="AL1761">
        <v>20.63</v>
      </c>
      <c r="AM1761">
        <v>2.25</v>
      </c>
      <c r="AN1761">
        <v>4.6500000000000004</v>
      </c>
      <c r="AO1761">
        <v>48</v>
      </c>
      <c r="AR1761">
        <v>42.49</v>
      </c>
      <c r="AS1761">
        <v>38.61</v>
      </c>
      <c r="AT1761">
        <v>7.27</v>
      </c>
      <c r="AU1761">
        <v>6.71</v>
      </c>
      <c r="AV1761">
        <v>0.4</v>
      </c>
      <c r="AW1761">
        <v>48</v>
      </c>
      <c r="BX1761" s="9">
        <v>3</v>
      </c>
      <c r="BZ1761" s="5">
        <v>1490</v>
      </c>
    </row>
    <row r="1762" spans="2:79">
      <c r="B1762" t="s">
        <v>1243</v>
      </c>
      <c r="J1762">
        <v>224</v>
      </c>
      <c r="K1762">
        <v>162</v>
      </c>
      <c r="L1762" s="145">
        <v>0.72321428571428603</v>
      </c>
      <c r="N1762">
        <v>0.5</v>
      </c>
      <c r="U1762">
        <v>1075</v>
      </c>
      <c r="AD1762">
        <v>2.2999999999999998</v>
      </c>
      <c r="AE1762">
        <v>810</v>
      </c>
      <c r="AJ1762">
        <v>2.93</v>
      </c>
      <c r="AK1762">
        <v>65.7</v>
      </c>
      <c r="AL1762">
        <v>20.63</v>
      </c>
      <c r="AM1762">
        <v>2.25</v>
      </c>
      <c r="AN1762">
        <v>4.6500000000000004</v>
      </c>
      <c r="AO1762">
        <v>48</v>
      </c>
      <c r="AR1762">
        <v>42.49</v>
      </c>
      <c r="AS1762">
        <v>38.61</v>
      </c>
      <c r="AT1762">
        <v>7.27</v>
      </c>
      <c r="AU1762">
        <v>6.71</v>
      </c>
      <c r="AV1762">
        <v>0.4</v>
      </c>
      <c r="AW1762">
        <v>48</v>
      </c>
      <c r="BX1762" s="9">
        <v>4.9000000000000004</v>
      </c>
      <c r="BZ1762" s="5">
        <v>1950</v>
      </c>
    </row>
    <row r="1763" spans="2:79">
      <c r="B1763" t="s">
        <v>1244</v>
      </c>
      <c r="J1763">
        <v>224</v>
      </c>
      <c r="K1763">
        <v>162</v>
      </c>
      <c r="L1763" s="145">
        <v>0.72321428571428603</v>
      </c>
      <c r="N1763">
        <v>0.5</v>
      </c>
      <c r="U1763">
        <v>1075</v>
      </c>
      <c r="AD1763">
        <v>2.2999999999999998</v>
      </c>
      <c r="AE1763">
        <v>810</v>
      </c>
      <c r="AJ1763">
        <v>2.93</v>
      </c>
      <c r="AK1763">
        <v>65.7</v>
      </c>
      <c r="AL1763">
        <v>20.63</v>
      </c>
      <c r="AM1763">
        <v>2.25</v>
      </c>
      <c r="AN1763">
        <v>4.6500000000000004</v>
      </c>
      <c r="AO1763">
        <v>48</v>
      </c>
      <c r="AR1763">
        <v>42.49</v>
      </c>
      <c r="AS1763">
        <v>38.61</v>
      </c>
      <c r="AT1763">
        <v>7.27</v>
      </c>
      <c r="AU1763">
        <v>6.71</v>
      </c>
      <c r="AV1763">
        <v>0.4</v>
      </c>
      <c r="AW1763">
        <v>48</v>
      </c>
      <c r="BX1763" s="5">
        <v>8.25</v>
      </c>
      <c r="BZ1763" s="5">
        <v>2875</v>
      </c>
    </row>
    <row r="1764" spans="2:79">
      <c r="BX1764" s="5"/>
      <c r="BZ1764" s="5"/>
    </row>
    <row r="1765" spans="2:79">
      <c r="B1765" t="s">
        <v>558</v>
      </c>
      <c r="J1765">
        <v>460</v>
      </c>
      <c r="K1765">
        <v>140</v>
      </c>
      <c r="L1765" s="145">
        <v>0.30434782608695699</v>
      </c>
      <c r="N1765">
        <v>0.5</v>
      </c>
      <c r="U1765">
        <v>1003</v>
      </c>
      <c r="AD1765">
        <v>2.2999999999999998</v>
      </c>
      <c r="AE1765">
        <v>757</v>
      </c>
      <c r="BX1765" s="5">
        <v>1.75</v>
      </c>
      <c r="BZ1765" s="5">
        <v>650</v>
      </c>
      <c r="CA1765">
        <v>70.8</v>
      </c>
    </row>
    <row r="1766" spans="2:79">
      <c r="B1766" t="s">
        <v>1241</v>
      </c>
      <c r="J1766">
        <v>460</v>
      </c>
      <c r="K1766">
        <v>140</v>
      </c>
      <c r="L1766" s="145">
        <v>0.30434782608695699</v>
      </c>
      <c r="N1766">
        <v>0.5</v>
      </c>
      <c r="U1766">
        <v>1003</v>
      </c>
      <c r="AD1766">
        <v>2.2999999999999998</v>
      </c>
      <c r="AE1766">
        <v>757</v>
      </c>
      <c r="BX1766" s="5">
        <v>1.62</v>
      </c>
      <c r="BZ1766" s="5">
        <v>635</v>
      </c>
    </row>
    <row r="1767" spans="2:79">
      <c r="B1767" t="s">
        <v>1242</v>
      </c>
      <c r="J1767">
        <v>460</v>
      </c>
      <c r="K1767">
        <v>140</v>
      </c>
      <c r="L1767" s="145">
        <v>0.30434782608695699</v>
      </c>
      <c r="N1767">
        <v>0.5</v>
      </c>
      <c r="U1767">
        <v>1003</v>
      </c>
      <c r="AD1767">
        <v>2.2999999999999998</v>
      </c>
      <c r="AE1767">
        <v>757</v>
      </c>
      <c r="BX1767" s="9">
        <v>1.5</v>
      </c>
      <c r="BZ1767" s="5">
        <v>800</v>
      </c>
    </row>
    <row r="1768" spans="2:79">
      <c r="B1768" t="s">
        <v>1243</v>
      </c>
      <c r="J1768">
        <v>460</v>
      </c>
      <c r="K1768">
        <v>140</v>
      </c>
      <c r="L1768" s="145">
        <v>0.30434782608695699</v>
      </c>
      <c r="N1768">
        <v>0.5</v>
      </c>
      <c r="U1768">
        <v>1003</v>
      </c>
      <c r="AD1768">
        <v>2.2999999999999998</v>
      </c>
      <c r="AE1768">
        <v>757</v>
      </c>
      <c r="BX1768" s="9">
        <v>2</v>
      </c>
      <c r="BZ1768" s="5">
        <v>1125</v>
      </c>
    </row>
    <row r="1769" spans="2:79">
      <c r="B1769" t="s">
        <v>1244</v>
      </c>
      <c r="J1769">
        <v>460</v>
      </c>
      <c r="K1769">
        <v>140</v>
      </c>
      <c r="L1769" s="145">
        <v>0.30434782608695699</v>
      </c>
      <c r="N1769">
        <v>0.5</v>
      </c>
      <c r="U1769">
        <v>1003</v>
      </c>
      <c r="AD1769">
        <v>2.2999999999999998</v>
      </c>
      <c r="AE1769">
        <v>757</v>
      </c>
      <c r="BX1769" s="9">
        <v>3.7</v>
      </c>
      <c r="BZ1769" s="5">
        <v>1875</v>
      </c>
    </row>
    <row r="1770" spans="2:79">
      <c r="B1770" t="s">
        <v>1245</v>
      </c>
      <c r="J1770">
        <v>460</v>
      </c>
      <c r="K1770">
        <v>140</v>
      </c>
      <c r="L1770" s="145">
        <v>0.30434782608695699</v>
      </c>
      <c r="N1770">
        <v>0.5</v>
      </c>
      <c r="U1770">
        <v>1003</v>
      </c>
      <c r="AD1770">
        <v>2.2999999999999998</v>
      </c>
      <c r="AE1770">
        <v>757</v>
      </c>
      <c r="BX1770" s="9">
        <v>1.7</v>
      </c>
      <c r="BZ1770" s="5">
        <v>750</v>
      </c>
    </row>
    <row r="1771" spans="2:79">
      <c r="B1771" t="s">
        <v>1242</v>
      </c>
      <c r="J1771">
        <v>460</v>
      </c>
      <c r="K1771">
        <v>140</v>
      </c>
      <c r="L1771" s="145">
        <v>0.30434782608695699</v>
      </c>
      <c r="N1771">
        <v>0.5</v>
      </c>
      <c r="U1771">
        <v>1003</v>
      </c>
      <c r="AD1771">
        <v>2.2999999999999998</v>
      </c>
      <c r="AE1771">
        <v>757</v>
      </c>
      <c r="BX1771" s="9">
        <v>2.7</v>
      </c>
      <c r="BZ1771" s="5">
        <v>1100</v>
      </c>
    </row>
    <row r="1772" spans="2:79">
      <c r="B1772" t="s">
        <v>1243</v>
      </c>
      <c r="J1772">
        <v>460</v>
      </c>
      <c r="K1772">
        <v>140</v>
      </c>
      <c r="L1772" s="145">
        <v>0.30434782608695699</v>
      </c>
      <c r="N1772">
        <v>0.5</v>
      </c>
      <c r="U1772">
        <v>1003</v>
      </c>
      <c r="AD1772">
        <v>2.2999999999999998</v>
      </c>
      <c r="AE1772">
        <v>757</v>
      </c>
      <c r="BX1772" s="9">
        <v>6.4</v>
      </c>
      <c r="BZ1772" s="5">
        <v>1750</v>
      </c>
    </row>
    <row r="1773" spans="2:79">
      <c r="B1773" t="s">
        <v>1244</v>
      </c>
      <c r="J1773">
        <v>460</v>
      </c>
      <c r="K1773">
        <v>140</v>
      </c>
      <c r="L1773" s="145">
        <v>0.30434782608695699</v>
      </c>
      <c r="N1773">
        <v>0.5</v>
      </c>
      <c r="U1773">
        <v>1003</v>
      </c>
      <c r="AD1773">
        <v>2.2999999999999998</v>
      </c>
      <c r="AE1773">
        <v>757</v>
      </c>
      <c r="BX1773" s="9">
        <v>13.2</v>
      </c>
      <c r="BZ1773" s="5">
        <v>2800</v>
      </c>
    </row>
    <row r="1774" spans="2:79">
      <c r="BX1774" s="5"/>
      <c r="BZ1774" s="5"/>
    </row>
    <row r="1775" spans="2:79">
      <c r="B1775" t="s">
        <v>871</v>
      </c>
      <c r="J1775">
        <v>322</v>
      </c>
      <c r="K1775">
        <v>140</v>
      </c>
      <c r="L1775" s="145">
        <v>0.434782608695652</v>
      </c>
      <c r="N1775">
        <v>0.5</v>
      </c>
      <c r="U1775">
        <v>1003</v>
      </c>
      <c r="AD1775">
        <v>2.2999999999999998</v>
      </c>
      <c r="AE1775">
        <v>757</v>
      </c>
      <c r="AJ1775">
        <v>2.93</v>
      </c>
      <c r="AK1775">
        <v>65.7</v>
      </c>
      <c r="AL1775">
        <v>20.63</v>
      </c>
      <c r="AM1775">
        <v>2.25</v>
      </c>
      <c r="AN1775">
        <v>4.6500000000000004</v>
      </c>
      <c r="AO1775">
        <v>138</v>
      </c>
      <c r="BX1775" s="9">
        <v>1.8</v>
      </c>
      <c r="BZ1775" s="5">
        <v>645</v>
      </c>
      <c r="CA1775">
        <v>64.5</v>
      </c>
    </row>
    <row r="1776" spans="2:79">
      <c r="B1776" t="s">
        <v>1241</v>
      </c>
      <c r="J1776">
        <v>322</v>
      </c>
      <c r="K1776">
        <v>140</v>
      </c>
      <c r="L1776" s="145">
        <v>0.434782608695652</v>
      </c>
      <c r="N1776">
        <v>0.5</v>
      </c>
      <c r="U1776">
        <v>1003</v>
      </c>
      <c r="AD1776">
        <v>2.2999999999999998</v>
      </c>
      <c r="AE1776">
        <v>757</v>
      </c>
      <c r="AJ1776">
        <v>2.93</v>
      </c>
      <c r="AK1776">
        <v>65.7</v>
      </c>
      <c r="AL1776">
        <v>20.63</v>
      </c>
      <c r="AM1776">
        <v>2.25</v>
      </c>
      <c r="AN1776">
        <v>4.6500000000000004</v>
      </c>
      <c r="AO1776">
        <v>138</v>
      </c>
      <c r="BX1776" s="5">
        <v>1.69</v>
      </c>
      <c r="BZ1776" s="5">
        <v>635</v>
      </c>
    </row>
    <row r="1777" spans="2:79">
      <c r="B1777" t="s">
        <v>1242</v>
      </c>
      <c r="J1777">
        <v>322</v>
      </c>
      <c r="K1777">
        <v>140</v>
      </c>
      <c r="L1777" s="145">
        <v>0.434782608695652</v>
      </c>
      <c r="N1777">
        <v>0.5</v>
      </c>
      <c r="U1777">
        <v>1003</v>
      </c>
      <c r="AD1777">
        <v>2.2999999999999998</v>
      </c>
      <c r="AE1777">
        <v>757</v>
      </c>
      <c r="AJ1777">
        <v>2.93</v>
      </c>
      <c r="AK1777">
        <v>65.7</v>
      </c>
      <c r="AL1777">
        <v>20.63</v>
      </c>
      <c r="AM1777">
        <v>2.25</v>
      </c>
      <c r="AN1777">
        <v>4.6500000000000004</v>
      </c>
      <c r="AO1777">
        <v>138</v>
      </c>
      <c r="BX1777" s="5">
        <v>1.65</v>
      </c>
      <c r="BZ1777" s="5">
        <v>700</v>
      </c>
    </row>
    <row r="1778" spans="2:79">
      <c r="B1778" t="s">
        <v>1243</v>
      </c>
      <c r="J1778">
        <v>322</v>
      </c>
      <c r="K1778">
        <v>140</v>
      </c>
      <c r="L1778" s="145">
        <v>0.434782608695652</v>
      </c>
      <c r="N1778">
        <v>0.5</v>
      </c>
      <c r="U1778">
        <v>1003</v>
      </c>
      <c r="AD1778">
        <v>2.2999999999999998</v>
      </c>
      <c r="AE1778">
        <v>757</v>
      </c>
      <c r="AJ1778">
        <v>2.93</v>
      </c>
      <c r="AK1778">
        <v>65.7</v>
      </c>
      <c r="AL1778">
        <v>20.63</v>
      </c>
      <c r="AM1778">
        <v>2.25</v>
      </c>
      <c r="AN1778">
        <v>4.6500000000000004</v>
      </c>
      <c r="AO1778">
        <v>138</v>
      </c>
      <c r="BX1778" s="5">
        <v>2.4500000000000002</v>
      </c>
      <c r="BZ1778" s="5">
        <v>1000</v>
      </c>
    </row>
    <row r="1779" spans="2:79">
      <c r="B1779" t="s">
        <v>1244</v>
      </c>
      <c r="J1779">
        <v>322</v>
      </c>
      <c r="K1779">
        <v>140</v>
      </c>
      <c r="L1779" s="145">
        <v>0.434782608695652</v>
      </c>
      <c r="N1779">
        <v>0.5</v>
      </c>
      <c r="U1779">
        <v>1003</v>
      </c>
      <c r="AD1779">
        <v>2.2999999999999998</v>
      </c>
      <c r="AE1779">
        <v>757</v>
      </c>
      <c r="AJ1779">
        <v>2.93</v>
      </c>
      <c r="AK1779">
        <v>65.7</v>
      </c>
      <c r="AL1779">
        <v>20.63</v>
      </c>
      <c r="AM1779">
        <v>2.25</v>
      </c>
      <c r="AN1779">
        <v>4.6500000000000004</v>
      </c>
      <c r="AO1779">
        <v>138</v>
      </c>
      <c r="BX1779" s="9">
        <v>3.8</v>
      </c>
      <c r="BZ1779" s="5">
        <v>1850</v>
      </c>
    </row>
    <row r="1780" spans="2:79">
      <c r="B1780" t="s">
        <v>1245</v>
      </c>
      <c r="J1780">
        <v>322</v>
      </c>
      <c r="K1780">
        <v>140</v>
      </c>
      <c r="L1780" s="145">
        <v>0.434782608695652</v>
      </c>
      <c r="N1780">
        <v>0.5</v>
      </c>
      <c r="U1780">
        <v>1003</v>
      </c>
      <c r="AD1780">
        <v>2.2999999999999998</v>
      </c>
      <c r="AE1780">
        <v>757</v>
      </c>
      <c r="AJ1780">
        <v>2.93</v>
      </c>
      <c r="AK1780">
        <v>65.7</v>
      </c>
      <c r="AL1780">
        <v>20.63</v>
      </c>
      <c r="AM1780">
        <v>2.25</v>
      </c>
      <c r="AN1780">
        <v>4.6500000000000004</v>
      </c>
      <c r="AO1780">
        <v>138</v>
      </c>
      <c r="BX1780" s="9">
        <v>1.7</v>
      </c>
      <c r="BZ1780" s="5">
        <v>700</v>
      </c>
    </row>
    <row r="1781" spans="2:79">
      <c r="B1781" t="s">
        <v>1242</v>
      </c>
      <c r="J1781">
        <v>322</v>
      </c>
      <c r="K1781">
        <v>140</v>
      </c>
      <c r="L1781" s="145">
        <v>0.434782608695652</v>
      </c>
      <c r="N1781">
        <v>0.5</v>
      </c>
      <c r="U1781">
        <v>1003</v>
      </c>
      <c r="AD1781">
        <v>2.2999999999999998</v>
      </c>
      <c r="AE1781">
        <v>757</v>
      </c>
      <c r="AJ1781">
        <v>2.93</v>
      </c>
      <c r="AK1781">
        <v>65.7</v>
      </c>
      <c r="AL1781">
        <v>20.63</v>
      </c>
      <c r="AM1781">
        <v>2.25</v>
      </c>
      <c r="AN1781">
        <v>4.6500000000000004</v>
      </c>
      <c r="AO1781">
        <v>138</v>
      </c>
      <c r="BX1781" s="9">
        <v>2.6</v>
      </c>
      <c r="BZ1781" s="5">
        <v>1000</v>
      </c>
    </row>
    <row r="1782" spans="2:79">
      <c r="B1782" t="s">
        <v>1243</v>
      </c>
      <c r="J1782">
        <v>322</v>
      </c>
      <c r="K1782">
        <v>140</v>
      </c>
      <c r="L1782" s="145">
        <v>0.434782608695652</v>
      </c>
      <c r="N1782">
        <v>0.5</v>
      </c>
      <c r="U1782">
        <v>1003</v>
      </c>
      <c r="AD1782">
        <v>2.2999999999999998</v>
      </c>
      <c r="AE1782">
        <v>757</v>
      </c>
      <c r="AJ1782">
        <v>2.93</v>
      </c>
      <c r="AK1782">
        <v>65.7</v>
      </c>
      <c r="AL1782">
        <v>20.63</v>
      </c>
      <c r="AM1782">
        <v>2.25</v>
      </c>
      <c r="AN1782">
        <v>4.6500000000000004</v>
      </c>
      <c r="AO1782">
        <v>138</v>
      </c>
      <c r="BX1782" s="9">
        <v>5.9</v>
      </c>
      <c r="BZ1782" s="5">
        <v>1700</v>
      </c>
    </row>
    <row r="1783" spans="2:79">
      <c r="B1783" t="s">
        <v>1244</v>
      </c>
      <c r="J1783">
        <v>322</v>
      </c>
      <c r="K1783">
        <v>140</v>
      </c>
      <c r="L1783" s="145">
        <v>0.434782608695652</v>
      </c>
      <c r="N1783">
        <v>0.5</v>
      </c>
      <c r="U1783">
        <v>1003</v>
      </c>
      <c r="AD1783">
        <v>2.2999999999999998</v>
      </c>
      <c r="AE1783">
        <v>757</v>
      </c>
      <c r="AJ1783">
        <v>2.93</v>
      </c>
      <c r="AK1783">
        <v>65.7</v>
      </c>
      <c r="AL1783">
        <v>20.63</v>
      </c>
      <c r="AM1783">
        <v>2.25</v>
      </c>
      <c r="AN1783">
        <v>4.6500000000000004</v>
      </c>
      <c r="AO1783">
        <v>138</v>
      </c>
      <c r="BX1783" s="9">
        <v>10.1</v>
      </c>
      <c r="BZ1783" s="5">
        <v>2750</v>
      </c>
    </row>
    <row r="1784" spans="2:79">
      <c r="BX1784" s="5"/>
      <c r="BZ1784" s="5"/>
    </row>
    <row r="1785" spans="2:79">
      <c r="B1785" t="s">
        <v>870</v>
      </c>
      <c r="J1785">
        <v>322</v>
      </c>
      <c r="K1785">
        <v>140</v>
      </c>
      <c r="L1785" s="145">
        <v>0.434782608695652</v>
      </c>
      <c r="N1785">
        <v>0.5</v>
      </c>
      <c r="U1785">
        <v>1003</v>
      </c>
      <c r="AD1785">
        <v>2.2999999999999998</v>
      </c>
      <c r="AE1785">
        <v>757</v>
      </c>
      <c r="AR1785">
        <v>42.49</v>
      </c>
      <c r="AS1785">
        <v>38.61</v>
      </c>
      <c r="AT1785">
        <v>7.27</v>
      </c>
      <c r="AU1785">
        <v>6.71</v>
      </c>
      <c r="AV1785">
        <v>0.4</v>
      </c>
      <c r="AW1785">
        <v>138</v>
      </c>
      <c r="BX1785" s="9">
        <v>1.6</v>
      </c>
      <c r="BZ1785" s="5">
        <v>630</v>
      </c>
      <c r="CA1785">
        <v>72.2</v>
      </c>
    </row>
    <row r="1786" spans="2:79">
      <c r="B1786" t="s">
        <v>1241</v>
      </c>
      <c r="J1786">
        <v>322</v>
      </c>
      <c r="K1786">
        <v>140</v>
      </c>
      <c r="L1786" s="145">
        <v>0.434782608695652</v>
      </c>
      <c r="N1786">
        <v>0.5</v>
      </c>
      <c r="U1786">
        <v>1003</v>
      </c>
      <c r="AD1786">
        <v>2.2999999999999998</v>
      </c>
      <c r="AE1786">
        <v>757</v>
      </c>
      <c r="AR1786">
        <v>42.49</v>
      </c>
      <c r="AS1786">
        <v>38.61</v>
      </c>
      <c r="AT1786">
        <v>7.27</v>
      </c>
      <c r="AU1786">
        <v>6.71</v>
      </c>
      <c r="AV1786">
        <v>0.4</v>
      </c>
      <c r="AW1786">
        <v>138</v>
      </c>
      <c r="BX1786" s="5">
        <v>1.67</v>
      </c>
      <c r="BZ1786" s="5">
        <v>625</v>
      </c>
    </row>
    <row r="1787" spans="2:79">
      <c r="B1787" t="s">
        <v>1242</v>
      </c>
      <c r="J1787">
        <v>322</v>
      </c>
      <c r="K1787">
        <v>140</v>
      </c>
      <c r="L1787" s="145">
        <v>0.434782608695652</v>
      </c>
      <c r="N1787">
        <v>0.5</v>
      </c>
      <c r="U1787">
        <v>1003</v>
      </c>
      <c r="AD1787">
        <v>2.2999999999999998</v>
      </c>
      <c r="AE1787">
        <v>757</v>
      </c>
      <c r="AR1787">
        <v>42.49</v>
      </c>
      <c r="AS1787">
        <v>38.61</v>
      </c>
      <c r="AT1787">
        <v>7.27</v>
      </c>
      <c r="AU1787">
        <v>6.71</v>
      </c>
      <c r="AV1787">
        <v>0.4</v>
      </c>
      <c r="AW1787">
        <v>138</v>
      </c>
      <c r="BX1787" s="5">
        <v>1.73</v>
      </c>
      <c r="BZ1787" s="5">
        <v>700</v>
      </c>
    </row>
    <row r="1788" spans="2:79">
      <c r="B1788" t="s">
        <v>1243</v>
      </c>
      <c r="J1788">
        <v>322</v>
      </c>
      <c r="K1788">
        <v>140</v>
      </c>
      <c r="L1788" s="145">
        <v>0.434782608695652</v>
      </c>
      <c r="N1788">
        <v>0.5</v>
      </c>
      <c r="U1788">
        <v>1003</v>
      </c>
      <c r="AD1788">
        <v>2.2999999999999998</v>
      </c>
      <c r="AE1788">
        <v>757</v>
      </c>
      <c r="AR1788">
        <v>42.49</v>
      </c>
      <c r="AS1788">
        <v>38.61</v>
      </c>
      <c r="AT1788">
        <v>7.27</v>
      </c>
      <c r="AU1788">
        <v>6.71</v>
      </c>
      <c r="AV1788">
        <v>0.4</v>
      </c>
      <c r="AW1788">
        <v>138</v>
      </c>
      <c r="BX1788" s="5">
        <v>2.25</v>
      </c>
      <c r="BZ1788" s="5">
        <v>995</v>
      </c>
    </row>
    <row r="1789" spans="2:79">
      <c r="B1789" t="s">
        <v>1244</v>
      </c>
      <c r="J1789">
        <v>322</v>
      </c>
      <c r="K1789">
        <v>140</v>
      </c>
      <c r="L1789" s="145">
        <v>0.434782608695652</v>
      </c>
      <c r="N1789">
        <v>0.5</v>
      </c>
      <c r="U1789">
        <v>1003</v>
      </c>
      <c r="AD1789">
        <v>2.2999999999999998</v>
      </c>
      <c r="AE1789">
        <v>757</v>
      </c>
      <c r="AR1789">
        <v>42.49</v>
      </c>
      <c r="AS1789">
        <v>38.61</v>
      </c>
      <c r="AT1789">
        <v>7.27</v>
      </c>
      <c r="AU1789">
        <v>6.71</v>
      </c>
      <c r="AV1789">
        <v>0.4</v>
      </c>
      <c r="AW1789">
        <v>138</v>
      </c>
      <c r="BX1789" s="5">
        <v>3.97</v>
      </c>
      <c r="BZ1789" s="5">
        <v>1750</v>
      </c>
    </row>
    <row r="1790" spans="2:79">
      <c r="B1790" t="s">
        <v>1245</v>
      </c>
      <c r="J1790">
        <v>322</v>
      </c>
      <c r="K1790">
        <v>140</v>
      </c>
      <c r="L1790" s="145">
        <v>0.434782608695652</v>
      </c>
      <c r="N1790">
        <v>0.5</v>
      </c>
      <c r="U1790">
        <v>1003</v>
      </c>
      <c r="AD1790">
        <v>2.2999999999999998</v>
      </c>
      <c r="AE1790">
        <v>757</v>
      </c>
      <c r="AR1790">
        <v>42.49</v>
      </c>
      <c r="AS1790">
        <v>38.61</v>
      </c>
      <c r="AT1790">
        <v>7.27</v>
      </c>
      <c r="AU1790">
        <v>6.71</v>
      </c>
      <c r="AV1790">
        <v>0.4</v>
      </c>
      <c r="AW1790">
        <v>138</v>
      </c>
      <c r="BX1790" s="9">
        <v>1.6</v>
      </c>
      <c r="BZ1790" s="5">
        <v>675</v>
      </c>
    </row>
    <row r="1791" spans="2:79">
      <c r="B1791" t="s">
        <v>1242</v>
      </c>
      <c r="J1791">
        <v>322</v>
      </c>
      <c r="K1791">
        <v>140</v>
      </c>
      <c r="L1791" s="145">
        <v>0.434782608695652</v>
      </c>
      <c r="N1791">
        <v>0.5</v>
      </c>
      <c r="U1791">
        <v>1003</v>
      </c>
      <c r="AD1791">
        <v>2.2999999999999998</v>
      </c>
      <c r="AE1791">
        <v>757</v>
      </c>
      <c r="AR1791">
        <v>42.49</v>
      </c>
      <c r="AS1791">
        <v>38.61</v>
      </c>
      <c r="AT1791">
        <v>7.27</v>
      </c>
      <c r="AU1791">
        <v>6.71</v>
      </c>
      <c r="AV1791">
        <v>0.4</v>
      </c>
      <c r="AW1791">
        <v>138</v>
      </c>
      <c r="BX1791" s="9">
        <v>2.5</v>
      </c>
      <c r="BZ1791" s="5">
        <v>1000</v>
      </c>
    </row>
    <row r="1792" spans="2:79">
      <c r="B1792" t="s">
        <v>1243</v>
      </c>
      <c r="J1792">
        <v>322</v>
      </c>
      <c r="K1792">
        <v>140</v>
      </c>
      <c r="L1792" s="145">
        <v>0.434782608695652</v>
      </c>
      <c r="N1792">
        <v>0.5</v>
      </c>
      <c r="U1792">
        <v>1003</v>
      </c>
      <c r="AD1792">
        <v>2.2999999999999998</v>
      </c>
      <c r="AE1792">
        <v>757</v>
      </c>
      <c r="AR1792">
        <v>42.49</v>
      </c>
      <c r="AS1792">
        <v>38.61</v>
      </c>
      <c r="AT1792">
        <v>7.27</v>
      </c>
      <c r="AU1792">
        <v>6.71</v>
      </c>
      <c r="AV1792">
        <v>0.4</v>
      </c>
      <c r="AW1792">
        <v>138</v>
      </c>
      <c r="BX1792" s="9">
        <v>5.6</v>
      </c>
      <c r="BZ1792" s="5">
        <v>1725</v>
      </c>
    </row>
    <row r="1793" spans="2:79">
      <c r="B1793" t="s">
        <v>1244</v>
      </c>
      <c r="J1793">
        <v>322</v>
      </c>
      <c r="K1793">
        <v>140</v>
      </c>
      <c r="L1793" s="145">
        <v>0.434782608695652</v>
      </c>
      <c r="N1793">
        <v>0.5</v>
      </c>
      <c r="U1793">
        <v>1003</v>
      </c>
      <c r="AD1793">
        <v>2.2999999999999998</v>
      </c>
      <c r="AE1793">
        <v>757</v>
      </c>
      <c r="AR1793">
        <v>42.49</v>
      </c>
      <c r="AS1793">
        <v>38.61</v>
      </c>
      <c r="AT1793">
        <v>7.27</v>
      </c>
      <c r="AU1793">
        <v>6.71</v>
      </c>
      <c r="AV1793">
        <v>0.4</v>
      </c>
      <c r="AW1793">
        <v>138</v>
      </c>
      <c r="BX1793" s="9">
        <v>12.2</v>
      </c>
      <c r="BZ1793" s="5">
        <v>2725</v>
      </c>
    </row>
    <row r="1794" spans="2:79">
      <c r="BX1794" s="5"/>
      <c r="BZ1794" s="5"/>
    </row>
    <row r="1795" spans="2:79">
      <c r="B1795" t="s">
        <v>1246</v>
      </c>
      <c r="J1795">
        <v>322</v>
      </c>
      <c r="K1795">
        <v>140</v>
      </c>
      <c r="L1795" s="145">
        <v>0.434782608695652</v>
      </c>
      <c r="N1795">
        <v>0.5</v>
      </c>
      <c r="U1795">
        <v>1003</v>
      </c>
      <c r="AD1795">
        <v>2.2999999999999998</v>
      </c>
      <c r="AE1795">
        <v>757</v>
      </c>
      <c r="AJ1795">
        <v>2.93</v>
      </c>
      <c r="AK1795">
        <v>65.7</v>
      </c>
      <c r="AL1795">
        <v>20.63</v>
      </c>
      <c r="AM1795">
        <v>2.25</v>
      </c>
      <c r="AN1795">
        <v>4.6500000000000004</v>
      </c>
      <c r="AO1795">
        <v>69</v>
      </c>
      <c r="AR1795">
        <v>42.49</v>
      </c>
      <c r="AS1795">
        <v>38.61</v>
      </c>
      <c r="AT1795">
        <v>7.27</v>
      </c>
      <c r="AU1795">
        <v>6.71</v>
      </c>
      <c r="AV1795">
        <v>0.4</v>
      </c>
      <c r="AW1795">
        <v>69</v>
      </c>
      <c r="BX1795" s="9">
        <v>1.7</v>
      </c>
      <c r="BZ1795" s="5">
        <v>640</v>
      </c>
      <c r="CA1795">
        <v>67.900000000000006</v>
      </c>
    </row>
    <row r="1796" spans="2:79">
      <c r="B1796" t="s">
        <v>1241</v>
      </c>
      <c r="J1796">
        <v>322</v>
      </c>
      <c r="K1796">
        <v>140</v>
      </c>
      <c r="L1796" s="145">
        <v>0.434782608695652</v>
      </c>
      <c r="N1796">
        <v>0.5</v>
      </c>
      <c r="U1796">
        <v>1003</v>
      </c>
      <c r="AD1796">
        <v>2.2999999999999998</v>
      </c>
      <c r="AE1796">
        <v>757</v>
      </c>
      <c r="AJ1796">
        <v>2.93</v>
      </c>
      <c r="AK1796">
        <v>65.7</v>
      </c>
      <c r="AL1796">
        <v>20.63</v>
      </c>
      <c r="AM1796">
        <v>2.25</v>
      </c>
      <c r="AN1796">
        <v>4.6500000000000004</v>
      </c>
      <c r="AO1796">
        <v>69</v>
      </c>
      <c r="AR1796">
        <v>42.49</v>
      </c>
      <c r="AS1796">
        <v>38.61</v>
      </c>
      <c r="AT1796">
        <v>7.27</v>
      </c>
      <c r="AU1796">
        <v>6.71</v>
      </c>
      <c r="AV1796">
        <v>0.4</v>
      </c>
      <c r="AW1796">
        <v>69</v>
      </c>
      <c r="BX1796" s="5">
        <v>1.65</v>
      </c>
      <c r="BZ1796" s="5">
        <v>630</v>
      </c>
    </row>
    <row r="1797" spans="2:79">
      <c r="B1797" t="s">
        <v>1242</v>
      </c>
      <c r="J1797">
        <v>322</v>
      </c>
      <c r="K1797">
        <v>140</v>
      </c>
      <c r="L1797" s="145">
        <v>0.434782608695652</v>
      </c>
      <c r="N1797">
        <v>0.5</v>
      </c>
      <c r="U1797">
        <v>1003</v>
      </c>
      <c r="AD1797">
        <v>2.2999999999999998</v>
      </c>
      <c r="AE1797">
        <v>757</v>
      </c>
      <c r="AJ1797">
        <v>2.93</v>
      </c>
      <c r="AK1797">
        <v>65.7</v>
      </c>
      <c r="AL1797">
        <v>20.63</v>
      </c>
      <c r="AM1797">
        <v>2.25</v>
      </c>
      <c r="AN1797">
        <v>4.6500000000000004</v>
      </c>
      <c r="AO1797">
        <v>69</v>
      </c>
      <c r="AR1797">
        <v>42.49</v>
      </c>
      <c r="AS1797">
        <v>38.61</v>
      </c>
      <c r="AT1797">
        <v>7.27</v>
      </c>
      <c r="AU1797">
        <v>6.71</v>
      </c>
      <c r="AV1797">
        <v>0.4</v>
      </c>
      <c r="AW1797">
        <v>69</v>
      </c>
      <c r="BX1797" s="5">
        <v>1.53</v>
      </c>
      <c r="BZ1797" s="5">
        <v>700</v>
      </c>
    </row>
    <row r="1798" spans="2:79">
      <c r="B1798" t="s">
        <v>1243</v>
      </c>
      <c r="J1798">
        <v>322</v>
      </c>
      <c r="K1798">
        <v>140</v>
      </c>
      <c r="L1798" s="145">
        <v>0.434782608695652</v>
      </c>
      <c r="N1798">
        <v>0.5</v>
      </c>
      <c r="U1798">
        <v>1003</v>
      </c>
      <c r="AD1798">
        <v>2.2999999999999998</v>
      </c>
      <c r="AE1798">
        <v>757</v>
      </c>
      <c r="AJ1798">
        <v>2.93</v>
      </c>
      <c r="AK1798">
        <v>65.7</v>
      </c>
      <c r="AL1798">
        <v>20.63</v>
      </c>
      <c r="AM1798">
        <v>2.25</v>
      </c>
      <c r="AN1798">
        <v>4.6500000000000004</v>
      </c>
      <c r="AO1798">
        <v>69</v>
      </c>
      <c r="AR1798">
        <v>42.49</v>
      </c>
      <c r="AS1798">
        <v>38.61</v>
      </c>
      <c r="AT1798">
        <v>7.27</v>
      </c>
      <c r="AU1798">
        <v>6.71</v>
      </c>
      <c r="AV1798">
        <v>0.4</v>
      </c>
      <c r="AW1798">
        <v>69</v>
      </c>
      <c r="BX1798" s="9">
        <v>2.6</v>
      </c>
      <c r="BZ1798" s="5">
        <v>1100</v>
      </c>
      <c r="CA1798" s="26"/>
    </row>
    <row r="1799" spans="2:79">
      <c r="B1799" t="s">
        <v>1244</v>
      </c>
      <c r="J1799">
        <v>322</v>
      </c>
      <c r="K1799">
        <v>140</v>
      </c>
      <c r="L1799" s="145">
        <v>0.434782608695652</v>
      </c>
      <c r="N1799">
        <v>0.5</v>
      </c>
      <c r="U1799">
        <v>1003</v>
      </c>
      <c r="AD1799">
        <v>2.2999999999999998</v>
      </c>
      <c r="AE1799">
        <v>757</v>
      </c>
      <c r="AJ1799">
        <v>2.93</v>
      </c>
      <c r="AK1799">
        <v>65.7</v>
      </c>
      <c r="AL1799">
        <v>20.63</v>
      </c>
      <c r="AM1799">
        <v>2.25</v>
      </c>
      <c r="AN1799">
        <v>4.6500000000000004</v>
      </c>
      <c r="AO1799">
        <v>69</v>
      </c>
      <c r="AR1799">
        <v>42.49</v>
      </c>
      <c r="AS1799">
        <v>38.61</v>
      </c>
      <c r="AT1799">
        <v>7.27</v>
      </c>
      <c r="AU1799">
        <v>6.71</v>
      </c>
      <c r="AV1799">
        <v>0.4</v>
      </c>
      <c r="AW1799">
        <v>69</v>
      </c>
      <c r="BX1799" s="9">
        <v>3.9</v>
      </c>
      <c r="BZ1799" s="5">
        <v>1750</v>
      </c>
    </row>
    <row r="1800" spans="2:79">
      <c r="B1800" t="s">
        <v>1245</v>
      </c>
      <c r="J1800">
        <v>322</v>
      </c>
      <c r="K1800">
        <v>140</v>
      </c>
      <c r="L1800" s="145">
        <v>0.434782608695652</v>
      </c>
      <c r="N1800">
        <v>0.5</v>
      </c>
      <c r="U1800">
        <v>1003</v>
      </c>
      <c r="AD1800">
        <v>2.2999999999999998</v>
      </c>
      <c r="AE1800">
        <v>757</v>
      </c>
      <c r="AJ1800">
        <v>2.93</v>
      </c>
      <c r="AK1800">
        <v>65.7</v>
      </c>
      <c r="AL1800">
        <v>20.63</v>
      </c>
      <c r="AM1800">
        <v>2.25</v>
      </c>
      <c r="AN1800">
        <v>4.6500000000000004</v>
      </c>
      <c r="AO1800">
        <v>69</v>
      </c>
      <c r="AR1800">
        <v>42.49</v>
      </c>
      <c r="AS1800">
        <v>38.61</v>
      </c>
      <c r="AT1800">
        <v>7.27</v>
      </c>
      <c r="AU1800">
        <v>6.71</v>
      </c>
      <c r="AV1800">
        <v>0.4</v>
      </c>
      <c r="AW1800">
        <v>69</v>
      </c>
      <c r="BX1800" s="9">
        <v>1.8</v>
      </c>
      <c r="BZ1800" s="5">
        <v>675</v>
      </c>
    </row>
    <row r="1801" spans="2:79">
      <c r="B1801" t="s">
        <v>1242</v>
      </c>
      <c r="J1801">
        <v>322</v>
      </c>
      <c r="K1801">
        <v>140</v>
      </c>
      <c r="L1801" s="145">
        <v>0.434782608695652</v>
      </c>
      <c r="N1801">
        <v>0.5</v>
      </c>
      <c r="U1801">
        <v>1003</v>
      </c>
      <c r="AD1801">
        <v>2.2999999999999998</v>
      </c>
      <c r="AE1801">
        <v>757</v>
      </c>
      <c r="AJ1801">
        <v>2.93</v>
      </c>
      <c r="AK1801">
        <v>65.7</v>
      </c>
      <c r="AL1801">
        <v>20.63</v>
      </c>
      <c r="AM1801">
        <v>2.25</v>
      </c>
      <c r="AN1801">
        <v>4.6500000000000004</v>
      </c>
      <c r="AO1801">
        <v>69</v>
      </c>
      <c r="AR1801">
        <v>42.49</v>
      </c>
      <c r="AS1801">
        <v>38.61</v>
      </c>
      <c r="AT1801">
        <v>7.27</v>
      </c>
      <c r="AU1801">
        <v>6.71</v>
      </c>
      <c r="AV1801">
        <v>0.4</v>
      </c>
      <c r="AW1801">
        <v>69</v>
      </c>
      <c r="BX1801" s="9">
        <v>2.5</v>
      </c>
      <c r="BZ1801" s="5">
        <v>1000</v>
      </c>
    </row>
    <row r="1802" spans="2:79">
      <c r="B1802" t="s">
        <v>1243</v>
      </c>
      <c r="J1802">
        <v>322</v>
      </c>
      <c r="K1802">
        <v>140</v>
      </c>
      <c r="L1802" s="145">
        <v>0.434782608695652</v>
      </c>
      <c r="N1802">
        <v>0.5</v>
      </c>
      <c r="U1802">
        <v>1003</v>
      </c>
      <c r="AD1802">
        <v>2.2999999999999998</v>
      </c>
      <c r="AE1802">
        <v>757</v>
      </c>
      <c r="AJ1802">
        <v>2.93</v>
      </c>
      <c r="AK1802">
        <v>65.7</v>
      </c>
      <c r="AL1802">
        <v>20.63</v>
      </c>
      <c r="AM1802">
        <v>2.25</v>
      </c>
      <c r="AN1802">
        <v>4.6500000000000004</v>
      </c>
      <c r="AO1802">
        <v>69</v>
      </c>
      <c r="AR1802">
        <v>42.49</v>
      </c>
      <c r="AS1802">
        <v>38.61</v>
      </c>
      <c r="AT1802">
        <v>7.27</v>
      </c>
      <c r="AU1802">
        <v>6.71</v>
      </c>
      <c r="AV1802">
        <v>0.4</v>
      </c>
      <c r="AW1802">
        <v>69</v>
      </c>
      <c r="BX1802" s="9">
        <v>4.9000000000000004</v>
      </c>
      <c r="BZ1802" s="5">
        <v>1725</v>
      </c>
    </row>
    <row r="1803" spans="2:79">
      <c r="B1803" t="s">
        <v>1244</v>
      </c>
      <c r="J1803">
        <v>322</v>
      </c>
      <c r="K1803">
        <v>140</v>
      </c>
      <c r="L1803" s="145">
        <v>0.434782608695652</v>
      </c>
      <c r="N1803">
        <v>0.5</v>
      </c>
      <c r="U1803">
        <v>1003</v>
      </c>
      <c r="AD1803">
        <v>2.2999999999999998</v>
      </c>
      <c r="AE1803">
        <v>757</v>
      </c>
      <c r="AJ1803">
        <v>2.93</v>
      </c>
      <c r="AK1803">
        <v>65.7</v>
      </c>
      <c r="AL1803">
        <v>20.63</v>
      </c>
      <c r="AM1803">
        <v>2.25</v>
      </c>
      <c r="AN1803">
        <v>4.6500000000000004</v>
      </c>
      <c r="AO1803">
        <v>69</v>
      </c>
      <c r="AR1803">
        <v>42.49</v>
      </c>
      <c r="AS1803">
        <v>38.61</v>
      </c>
      <c r="AT1803">
        <v>7.27</v>
      </c>
      <c r="AU1803">
        <v>6.71</v>
      </c>
      <c r="AV1803">
        <v>0.4</v>
      </c>
      <c r="AW1803">
        <v>69</v>
      </c>
      <c r="BX1803" s="9">
        <v>11.5</v>
      </c>
      <c r="BZ1803" s="5">
        <v>2700</v>
      </c>
    </row>
    <row r="1805" spans="2:79">
      <c r="B1805" t="s">
        <v>1247</v>
      </c>
      <c r="J1805">
        <v>212</v>
      </c>
      <c r="K1805">
        <v>162</v>
      </c>
      <c r="L1805" s="145">
        <v>0.76415094339622602</v>
      </c>
      <c r="N1805">
        <v>0.5</v>
      </c>
      <c r="U1805">
        <v>1075</v>
      </c>
      <c r="AD1805">
        <v>2.2999999999999998</v>
      </c>
      <c r="AE1805">
        <v>810</v>
      </c>
      <c r="AJ1805">
        <v>2.93</v>
      </c>
      <c r="AK1805">
        <v>65.7</v>
      </c>
      <c r="AL1805">
        <v>20.63</v>
      </c>
      <c r="AM1805">
        <v>2.25</v>
      </c>
      <c r="AN1805">
        <v>4.6500000000000004</v>
      </c>
      <c r="AO1805">
        <v>96</v>
      </c>
      <c r="BX1805">
        <v>2.78</v>
      </c>
      <c r="BZ1805">
        <v>1281</v>
      </c>
    </row>
    <row r="1806" spans="2:79">
      <c r="B1806" t="s">
        <v>1248</v>
      </c>
      <c r="J1806">
        <v>212</v>
      </c>
      <c r="K1806">
        <v>162</v>
      </c>
      <c r="L1806" s="145">
        <v>0.76415094339622602</v>
      </c>
      <c r="N1806">
        <v>0.5</v>
      </c>
      <c r="U1806">
        <v>1075</v>
      </c>
      <c r="AD1806">
        <v>2.2999999999999998</v>
      </c>
      <c r="AE1806">
        <v>810</v>
      </c>
      <c r="AJ1806">
        <v>2.93</v>
      </c>
      <c r="AK1806">
        <v>65.7</v>
      </c>
      <c r="AL1806">
        <v>20.63</v>
      </c>
      <c r="AM1806">
        <v>2.25</v>
      </c>
      <c r="AN1806">
        <v>4.6500000000000004</v>
      </c>
      <c r="AO1806">
        <v>96</v>
      </c>
      <c r="BX1806">
        <v>2.72</v>
      </c>
      <c r="BZ1806">
        <v>1258</v>
      </c>
    </row>
    <row r="1807" spans="2:79">
      <c r="B1807" t="s">
        <v>1249</v>
      </c>
      <c r="J1807">
        <v>212</v>
      </c>
      <c r="K1807">
        <v>162</v>
      </c>
      <c r="L1807" s="145">
        <v>0.76415094339622602</v>
      </c>
      <c r="N1807">
        <v>0.5</v>
      </c>
      <c r="U1807">
        <v>1075</v>
      </c>
      <c r="AD1807">
        <v>2.2999999999999998</v>
      </c>
      <c r="AE1807">
        <v>810</v>
      </c>
      <c r="AJ1807">
        <v>2.93</v>
      </c>
      <c r="AK1807">
        <v>65.7</v>
      </c>
      <c r="AL1807">
        <v>20.63</v>
      </c>
      <c r="AM1807">
        <v>2.25</v>
      </c>
      <c r="AN1807">
        <v>4.6500000000000004</v>
      </c>
      <c r="AO1807">
        <v>96</v>
      </c>
      <c r="BX1807">
        <v>2.94</v>
      </c>
      <c r="BZ1807">
        <v>1300</v>
      </c>
    </row>
    <row r="1808" spans="2:79">
      <c r="B1808" t="s">
        <v>1250</v>
      </c>
      <c r="J1808">
        <v>322</v>
      </c>
      <c r="K1808">
        <v>140</v>
      </c>
      <c r="L1808" s="145">
        <v>0.434782608695652</v>
      </c>
      <c r="N1808">
        <v>0.5</v>
      </c>
      <c r="U1808">
        <v>1003</v>
      </c>
      <c r="AD1808">
        <v>2.2999999999999998</v>
      </c>
      <c r="AE1808">
        <v>757</v>
      </c>
      <c r="AJ1808">
        <v>2.93</v>
      </c>
      <c r="AK1808">
        <v>65.7</v>
      </c>
      <c r="AL1808">
        <v>20.63</v>
      </c>
      <c r="AM1808">
        <v>2.25</v>
      </c>
      <c r="AN1808">
        <v>4.6500000000000004</v>
      </c>
      <c r="AO1808">
        <v>138</v>
      </c>
      <c r="BX1808">
        <v>1.03</v>
      </c>
      <c r="BZ1808">
        <v>504</v>
      </c>
    </row>
    <row r="1809" spans="1:80">
      <c r="B1809" t="s">
        <v>1251</v>
      </c>
      <c r="J1809">
        <v>322</v>
      </c>
      <c r="K1809">
        <v>140</v>
      </c>
      <c r="L1809" s="145">
        <v>0.434782608695652</v>
      </c>
      <c r="N1809">
        <v>0.5</v>
      </c>
      <c r="U1809">
        <v>1003</v>
      </c>
      <c r="AD1809">
        <v>2.2999999999999998</v>
      </c>
      <c r="AE1809">
        <v>757</v>
      </c>
      <c r="AJ1809">
        <v>2.93</v>
      </c>
      <c r="AK1809">
        <v>65.7</v>
      </c>
      <c r="AL1809">
        <v>20.63</v>
      </c>
      <c r="AM1809">
        <v>2.25</v>
      </c>
      <c r="AN1809">
        <v>4.6500000000000004</v>
      </c>
      <c r="AO1809">
        <v>138</v>
      </c>
      <c r="BX1809">
        <v>0.98</v>
      </c>
      <c r="BZ1809">
        <v>489</v>
      </c>
    </row>
    <row r="1810" spans="1:80">
      <c r="B1810" t="s">
        <v>1252</v>
      </c>
      <c r="J1810">
        <v>322</v>
      </c>
      <c r="K1810">
        <v>140</v>
      </c>
      <c r="L1810" s="145">
        <v>0.434782608695652</v>
      </c>
      <c r="N1810">
        <v>0.5</v>
      </c>
      <c r="U1810">
        <v>1003</v>
      </c>
      <c r="AD1810">
        <v>2.2999999999999998</v>
      </c>
      <c r="AE1810">
        <v>757</v>
      </c>
      <c r="AJ1810">
        <v>2.93</v>
      </c>
      <c r="AK1810">
        <v>65.7</v>
      </c>
      <c r="AL1810">
        <v>20.63</v>
      </c>
      <c r="AM1810">
        <v>2.25</v>
      </c>
      <c r="AN1810">
        <v>4.6500000000000004</v>
      </c>
      <c r="AO1810">
        <v>138</v>
      </c>
      <c r="BX1810">
        <v>0.96</v>
      </c>
      <c r="BZ1810">
        <v>493</v>
      </c>
    </row>
    <row r="1811" spans="1:80">
      <c r="A1811" s="76"/>
      <c r="B1811" s="76"/>
      <c r="BX1811" s="76"/>
      <c r="BY1811" s="76"/>
      <c r="BZ1811" s="76"/>
      <c r="CA1811" s="76"/>
      <c r="CB1811" s="76"/>
    </row>
    <row r="1812" spans="1:80">
      <c r="A1812">
        <v>206</v>
      </c>
      <c r="B1812" t="s">
        <v>1253</v>
      </c>
      <c r="C1812">
        <v>59.31</v>
      </c>
      <c r="D1812">
        <v>21.9</v>
      </c>
      <c r="E1812">
        <v>6.26</v>
      </c>
      <c r="F1812">
        <v>1.63</v>
      </c>
      <c r="G1812">
        <v>3.79</v>
      </c>
      <c r="I1812">
        <v>42.5</v>
      </c>
      <c r="J1812">
        <v>3.5939999999999999</v>
      </c>
      <c r="K1812">
        <v>1.7969999999999999</v>
      </c>
      <c r="L1812">
        <v>0.5</v>
      </c>
      <c r="Y1812">
        <v>8.4819999999999993</v>
      </c>
      <c r="AE1812">
        <v>5.641</v>
      </c>
      <c r="BX1812">
        <v>39.78</v>
      </c>
      <c r="CB1812" t="s">
        <v>1254</v>
      </c>
    </row>
    <row r="1813" spans="1:80">
      <c r="A1813" s="76"/>
      <c r="B1813" s="76"/>
      <c r="BX1813" s="76"/>
      <c r="BY1813" s="76"/>
      <c r="BZ1813" s="76"/>
      <c r="CA1813" s="76"/>
      <c r="CB1813" s="76"/>
    </row>
    <row r="1814" spans="1:80">
      <c r="A1814">
        <v>207</v>
      </c>
      <c r="B1814" t="s">
        <v>1255</v>
      </c>
      <c r="C1814">
        <v>55.32</v>
      </c>
      <c r="D1814">
        <v>25.44</v>
      </c>
      <c r="E1814">
        <v>7.06</v>
      </c>
      <c r="F1814">
        <v>2.25</v>
      </c>
      <c r="G1814">
        <v>2.89</v>
      </c>
      <c r="I1814">
        <v>42.5</v>
      </c>
      <c r="J1814">
        <v>450</v>
      </c>
      <c r="K1814">
        <v>157.5</v>
      </c>
      <c r="L1814">
        <v>0.35</v>
      </c>
      <c r="N1814">
        <v>1.03</v>
      </c>
      <c r="U1814">
        <v>974.9</v>
      </c>
      <c r="AD1814">
        <v>3.5</v>
      </c>
      <c r="AE1814">
        <v>797.6</v>
      </c>
      <c r="BX1814">
        <v>7.1079999999999997</v>
      </c>
      <c r="CB1814" t="s">
        <v>1256</v>
      </c>
    </row>
    <row r="1815" spans="1:80">
      <c r="B1815" t="s">
        <v>1257</v>
      </c>
      <c r="C1815">
        <v>55.32</v>
      </c>
      <c r="D1815">
        <v>25.44</v>
      </c>
      <c r="E1815">
        <v>7.06</v>
      </c>
      <c r="F1815">
        <v>2.25</v>
      </c>
      <c r="G1815">
        <v>2.89</v>
      </c>
      <c r="I1815">
        <v>42.5</v>
      </c>
      <c r="J1815">
        <v>500</v>
      </c>
      <c r="K1815">
        <v>150</v>
      </c>
      <c r="L1815">
        <v>0.3</v>
      </c>
      <c r="N1815">
        <v>1.1599999999999999</v>
      </c>
      <c r="U1815">
        <v>934.2</v>
      </c>
      <c r="AD1815">
        <v>3.5</v>
      </c>
      <c r="AE1815">
        <v>795.8</v>
      </c>
      <c r="BX1815">
        <v>4.7229999999999999</v>
      </c>
    </row>
    <row r="1816" spans="1:80">
      <c r="B1816" t="s">
        <v>1258</v>
      </c>
      <c r="C1816">
        <v>55.32</v>
      </c>
      <c r="D1816">
        <v>25.44</v>
      </c>
      <c r="E1816">
        <v>7.06</v>
      </c>
      <c r="F1816">
        <v>2.25</v>
      </c>
      <c r="G1816">
        <v>2.89</v>
      </c>
      <c r="I1816">
        <v>42.5</v>
      </c>
      <c r="J1816">
        <v>550</v>
      </c>
      <c r="K1816">
        <v>148.5</v>
      </c>
      <c r="L1816">
        <v>0.27</v>
      </c>
      <c r="N1816">
        <v>1.27</v>
      </c>
      <c r="U1816">
        <v>891.2</v>
      </c>
      <c r="AD1816">
        <v>3.5</v>
      </c>
      <c r="AE1816">
        <v>790.3</v>
      </c>
      <c r="BX1816">
        <v>2.0339999999999998</v>
      </c>
    </row>
    <row r="1817" spans="1:80">
      <c r="A1817" s="76"/>
      <c r="B1817" s="76"/>
      <c r="BX1817" s="76"/>
      <c r="BY1817" s="76"/>
      <c r="BZ1817" s="76"/>
      <c r="CA1817" s="76"/>
      <c r="CB1817" s="76"/>
    </row>
    <row r="1818" spans="1:80">
      <c r="A1818">
        <v>211</v>
      </c>
      <c r="B1818" t="s">
        <v>704</v>
      </c>
      <c r="I1818">
        <v>42.5</v>
      </c>
      <c r="J1818">
        <v>350</v>
      </c>
      <c r="K1818">
        <v>175</v>
      </c>
      <c r="L1818" s="145">
        <v>0.5</v>
      </c>
      <c r="O1818">
        <v>0.7</v>
      </c>
      <c r="U1818">
        <v>850</v>
      </c>
      <c r="AD1818">
        <v>2.4</v>
      </c>
      <c r="AE1818">
        <v>800</v>
      </c>
      <c r="AP1818">
        <v>50</v>
      </c>
      <c r="AW1818">
        <v>100</v>
      </c>
      <c r="BX1818">
        <v>5.1470000000000002</v>
      </c>
      <c r="BZ1818">
        <v>1993.9</v>
      </c>
      <c r="CA1818">
        <v>63.2</v>
      </c>
      <c r="CB1818" t="s">
        <v>1098</v>
      </c>
    </row>
    <row r="1819" spans="1:80">
      <c r="B1819" t="s">
        <v>705</v>
      </c>
      <c r="I1819">
        <v>42.5</v>
      </c>
      <c r="J1819">
        <v>300</v>
      </c>
      <c r="K1819">
        <v>175</v>
      </c>
      <c r="L1819" s="145">
        <v>0.58333333333333304</v>
      </c>
      <c r="O1819">
        <v>0.7</v>
      </c>
      <c r="U1819">
        <v>850</v>
      </c>
      <c r="AD1819">
        <v>2.4</v>
      </c>
      <c r="AE1819">
        <v>800</v>
      </c>
      <c r="AP1819">
        <v>50</v>
      </c>
      <c r="AW1819">
        <v>150</v>
      </c>
      <c r="BX1819">
        <v>4.758</v>
      </c>
      <c r="BZ1819">
        <v>1502.6</v>
      </c>
      <c r="CA1819">
        <v>52.5</v>
      </c>
    </row>
    <row r="1820" spans="1:80">
      <c r="B1820" t="s">
        <v>168</v>
      </c>
      <c r="I1820">
        <v>42.5</v>
      </c>
      <c r="J1820">
        <v>250</v>
      </c>
      <c r="K1820">
        <v>175</v>
      </c>
      <c r="L1820" s="145">
        <v>0.7</v>
      </c>
      <c r="O1820">
        <v>0.7</v>
      </c>
      <c r="U1820">
        <v>850</v>
      </c>
      <c r="AD1820">
        <v>2.4</v>
      </c>
      <c r="AE1820">
        <v>800</v>
      </c>
      <c r="AP1820">
        <v>50</v>
      </c>
      <c r="AW1820">
        <v>200</v>
      </c>
      <c r="BX1820">
        <v>3.16</v>
      </c>
      <c r="BZ1820">
        <v>10555.3</v>
      </c>
      <c r="CA1820">
        <v>51.4</v>
      </c>
    </row>
    <row r="1821" spans="1:80">
      <c r="B1821" t="s">
        <v>1259</v>
      </c>
      <c r="I1821">
        <v>42.5</v>
      </c>
      <c r="J1821">
        <v>252</v>
      </c>
      <c r="K1821">
        <v>180</v>
      </c>
      <c r="L1821" s="145">
        <v>0.71428571428571397</v>
      </c>
      <c r="O1821">
        <v>0.75</v>
      </c>
      <c r="U1821">
        <v>850</v>
      </c>
      <c r="AD1821">
        <v>2.4</v>
      </c>
      <c r="AE1821">
        <v>800</v>
      </c>
      <c r="AP1821">
        <v>36</v>
      </c>
      <c r="AW1821">
        <v>72</v>
      </c>
      <c r="BX1821">
        <v>1.492</v>
      </c>
      <c r="BZ1821">
        <v>2080.1999999999998</v>
      </c>
      <c r="CA1821">
        <v>44.2</v>
      </c>
    </row>
    <row r="1822" spans="1:80">
      <c r="B1822" t="s">
        <v>1054</v>
      </c>
      <c r="I1822">
        <v>42.5</v>
      </c>
      <c r="J1822">
        <v>216</v>
      </c>
      <c r="K1822">
        <v>180</v>
      </c>
      <c r="L1822" s="145">
        <v>0.83333333333333304</v>
      </c>
      <c r="O1822">
        <v>0.75</v>
      </c>
      <c r="U1822">
        <v>850</v>
      </c>
      <c r="AD1822">
        <v>2.4</v>
      </c>
      <c r="AE1822">
        <v>800</v>
      </c>
      <c r="AP1822">
        <v>72</v>
      </c>
      <c r="AW1822">
        <v>72</v>
      </c>
      <c r="BX1822">
        <v>2.5190000000000001</v>
      </c>
      <c r="BZ1822">
        <v>1237.4000000000001</v>
      </c>
      <c r="CA1822">
        <v>41.1</v>
      </c>
    </row>
    <row r="1823" spans="1:80">
      <c r="B1823" t="s">
        <v>1260</v>
      </c>
      <c r="I1823">
        <v>42.5</v>
      </c>
      <c r="J1823">
        <v>180</v>
      </c>
      <c r="K1823">
        <v>180</v>
      </c>
      <c r="L1823" s="145">
        <v>1</v>
      </c>
      <c r="O1823">
        <v>0.75</v>
      </c>
      <c r="U1823">
        <v>850</v>
      </c>
      <c r="AD1823">
        <v>2.4</v>
      </c>
      <c r="AE1823">
        <v>800</v>
      </c>
      <c r="AP1823">
        <v>108</v>
      </c>
      <c r="AW1823">
        <v>72</v>
      </c>
      <c r="BX1823">
        <v>2.262</v>
      </c>
      <c r="BZ1823">
        <v>1069.3</v>
      </c>
      <c r="CA1823">
        <v>37.200000000000003</v>
      </c>
    </row>
    <row r="1824" spans="1:80">
      <c r="A1824" s="76"/>
      <c r="B1824" s="76"/>
      <c r="BX1824" s="76"/>
      <c r="BY1824" s="76"/>
      <c r="BZ1824" s="76"/>
      <c r="CA1824" s="76"/>
      <c r="CB1824" s="76"/>
    </row>
    <row r="1825" spans="1:81">
      <c r="A1825">
        <v>212</v>
      </c>
      <c r="B1825" t="s">
        <v>1259</v>
      </c>
      <c r="I1825">
        <v>42.5</v>
      </c>
      <c r="J1825">
        <v>300</v>
      </c>
      <c r="K1825">
        <v>175</v>
      </c>
      <c r="L1825" s="145">
        <v>0.58333333333333304</v>
      </c>
      <c r="O1825">
        <v>0.7</v>
      </c>
      <c r="U1825">
        <v>850</v>
      </c>
      <c r="AD1825">
        <v>2.4</v>
      </c>
      <c r="AE1825">
        <v>800</v>
      </c>
      <c r="AP1825">
        <v>50</v>
      </c>
      <c r="AW1825">
        <v>150</v>
      </c>
      <c r="BX1825">
        <v>3.7120000000000002</v>
      </c>
      <c r="BZ1825">
        <v>1831.7</v>
      </c>
      <c r="CA1825">
        <v>58.1</v>
      </c>
      <c r="CB1825" t="s">
        <v>1098</v>
      </c>
    </row>
    <row r="1826" spans="1:81">
      <c r="B1826" t="s">
        <v>1260</v>
      </c>
      <c r="I1826">
        <v>42.5</v>
      </c>
      <c r="J1826">
        <v>252</v>
      </c>
      <c r="K1826">
        <v>180</v>
      </c>
      <c r="L1826" s="145">
        <v>0.71428571428571397</v>
      </c>
      <c r="O1826">
        <v>0.75</v>
      </c>
      <c r="U1826">
        <v>850</v>
      </c>
      <c r="AD1826">
        <v>2.4</v>
      </c>
      <c r="AE1826">
        <v>800</v>
      </c>
      <c r="AP1826">
        <v>36</v>
      </c>
      <c r="AW1826">
        <v>72</v>
      </c>
      <c r="BX1826">
        <v>4.492</v>
      </c>
      <c r="BZ1826">
        <v>2502.6</v>
      </c>
      <c r="CA1826">
        <v>44.2</v>
      </c>
    </row>
    <row r="1828" spans="1:81" ht="100.8">
      <c r="A1828" s="90">
        <v>212</v>
      </c>
      <c r="B1828" s="90" t="s">
        <v>1261</v>
      </c>
      <c r="C1828" s="38"/>
      <c r="D1828" s="38"/>
      <c r="E1828" s="38"/>
      <c r="F1828" s="38"/>
      <c r="G1828" s="38"/>
      <c r="H1828" s="38"/>
      <c r="J1828" s="38">
        <v>435</v>
      </c>
      <c r="K1828" s="38">
        <v>160</v>
      </c>
      <c r="L1828" s="36">
        <v>0.36781609195402298</v>
      </c>
      <c r="M1828" s="38">
        <v>0.25</v>
      </c>
      <c r="N1828" s="181">
        <v>1</v>
      </c>
      <c r="O1828" s="38">
        <v>53.3333333333333</v>
      </c>
      <c r="Y1828" s="38">
        <v>988</v>
      </c>
      <c r="AD1828" s="38">
        <v>2.9</v>
      </c>
      <c r="AE1828" s="38">
        <v>842</v>
      </c>
      <c r="AP1828" s="38">
        <v>0</v>
      </c>
      <c r="BQ1828" s="38"/>
      <c r="BX1828" s="38">
        <v>8.65</v>
      </c>
      <c r="BY1828" s="38"/>
      <c r="BZ1828" s="38"/>
      <c r="CA1828" s="38"/>
      <c r="CB1828" s="31" t="s">
        <v>1262</v>
      </c>
      <c r="CC1828" s="31" t="s">
        <v>1263</v>
      </c>
    </row>
    <row r="1829" spans="1:81" ht="15.6">
      <c r="A1829" s="90"/>
      <c r="B1829" s="90" t="s">
        <v>1232</v>
      </c>
      <c r="C1829" s="38"/>
      <c r="D1829" s="38"/>
      <c r="E1829" s="38"/>
      <c r="F1829" s="38"/>
      <c r="G1829" s="38"/>
      <c r="H1829" s="38"/>
      <c r="J1829" s="38">
        <v>370</v>
      </c>
      <c r="K1829" s="38">
        <v>160</v>
      </c>
      <c r="L1829" s="36">
        <v>0.43243243243243201</v>
      </c>
      <c r="M1829" s="38">
        <v>0.25</v>
      </c>
      <c r="N1829" s="181">
        <v>0.99931082012405203</v>
      </c>
      <c r="O1829" s="38">
        <v>53.3333333333333</v>
      </c>
      <c r="Y1829" s="38">
        <v>988</v>
      </c>
      <c r="AD1829" s="38">
        <v>2.9</v>
      </c>
      <c r="AE1829" s="38">
        <v>842</v>
      </c>
      <c r="AP1829" s="38">
        <v>45.7</v>
      </c>
      <c r="AW1829" s="38">
        <v>19.600000000000001</v>
      </c>
      <c r="BQ1829" s="38"/>
      <c r="BX1829" s="38">
        <v>6.39</v>
      </c>
      <c r="BY1829" s="38"/>
      <c r="BZ1829" s="38"/>
      <c r="CA1829" s="38"/>
      <c r="CB1829" s="31"/>
      <c r="CC1829" s="31"/>
    </row>
    <row r="1830" spans="1:81" ht="15.6">
      <c r="A1830" s="90"/>
      <c r="B1830" s="90" t="s">
        <v>1264</v>
      </c>
      <c r="C1830" s="38"/>
      <c r="D1830" s="38"/>
      <c r="E1830" s="38"/>
      <c r="F1830" s="38"/>
      <c r="G1830" s="38"/>
      <c r="H1830" s="38"/>
      <c r="J1830" s="38">
        <v>348</v>
      </c>
      <c r="K1830" s="38">
        <v>160</v>
      </c>
      <c r="L1830" s="36">
        <v>0.45977011494252901</v>
      </c>
      <c r="M1830" s="38">
        <v>0.25</v>
      </c>
      <c r="N1830" s="181">
        <v>1</v>
      </c>
      <c r="O1830" s="38">
        <v>53.3333333333333</v>
      </c>
      <c r="Y1830" s="38">
        <v>988</v>
      </c>
      <c r="AD1830" s="38">
        <v>2.9</v>
      </c>
      <c r="AE1830" s="38">
        <v>842</v>
      </c>
      <c r="AP1830" s="38">
        <v>60.9</v>
      </c>
      <c r="AW1830" s="38">
        <v>26.1</v>
      </c>
      <c r="BQ1830" s="38"/>
      <c r="BX1830" s="38">
        <v>5.93</v>
      </c>
      <c r="BY1830" s="38"/>
      <c r="BZ1830" s="38"/>
      <c r="CA1830" s="38"/>
      <c r="CB1830" s="31"/>
      <c r="CC1830" s="31"/>
    </row>
    <row r="1831" spans="1:81" ht="15.6">
      <c r="A1831" s="90"/>
      <c r="B1831" s="90" t="s">
        <v>1265</v>
      </c>
      <c r="C1831" s="38"/>
      <c r="D1831" s="38"/>
      <c r="E1831" s="38"/>
      <c r="F1831" s="38"/>
      <c r="G1831" s="38"/>
      <c r="H1831" s="38"/>
      <c r="J1831" s="38">
        <v>326.3</v>
      </c>
      <c r="K1831" s="38">
        <v>160</v>
      </c>
      <c r="L1831" s="36">
        <v>0.49034630707937499</v>
      </c>
      <c r="M1831" s="38">
        <v>0.25</v>
      </c>
      <c r="N1831" s="181">
        <v>1</v>
      </c>
      <c r="O1831" s="38">
        <v>53.3333333333333</v>
      </c>
      <c r="Y1831" s="38">
        <v>988</v>
      </c>
      <c r="AD1831" s="38">
        <v>2.9</v>
      </c>
      <c r="AE1831" s="38">
        <v>842</v>
      </c>
      <c r="AP1831" s="38">
        <v>76.099999999999994</v>
      </c>
      <c r="AW1831" s="38">
        <v>32.6</v>
      </c>
      <c r="BQ1831" s="38"/>
      <c r="BX1831" s="38">
        <v>5.76</v>
      </c>
      <c r="BY1831" s="38"/>
      <c r="BZ1831" s="38"/>
      <c r="CA1831" s="38"/>
      <c r="CB1831" s="31"/>
      <c r="CC1831" s="31"/>
    </row>
    <row r="1832" spans="1:81" ht="15.6">
      <c r="A1832" s="90"/>
      <c r="B1832" s="90" t="s">
        <v>636</v>
      </c>
      <c r="C1832" s="38"/>
      <c r="D1832" s="38"/>
      <c r="E1832" s="38"/>
      <c r="F1832" s="38"/>
      <c r="G1832" s="38"/>
      <c r="H1832" s="38"/>
      <c r="J1832" s="38">
        <v>500</v>
      </c>
      <c r="K1832" s="38">
        <v>156</v>
      </c>
      <c r="L1832" s="36">
        <v>0.312</v>
      </c>
      <c r="M1832" s="38">
        <v>0.25</v>
      </c>
      <c r="N1832" s="181">
        <v>1</v>
      </c>
      <c r="O1832" s="38">
        <v>52</v>
      </c>
      <c r="Y1832" s="38">
        <v>1073</v>
      </c>
      <c r="AD1832" s="38">
        <v>2.9</v>
      </c>
      <c r="AE1832" s="38">
        <v>716</v>
      </c>
      <c r="AP1832" s="38">
        <v>0</v>
      </c>
      <c r="AW1832" s="38">
        <v>0</v>
      </c>
      <c r="BQ1832" s="38"/>
      <c r="BX1832" s="38">
        <v>5.14</v>
      </c>
      <c r="BY1832" s="38"/>
      <c r="BZ1832" s="38"/>
      <c r="CA1832" s="38"/>
      <c r="CB1832" s="31"/>
      <c r="CC1832" s="31"/>
    </row>
    <row r="1833" spans="1:81" ht="15.6">
      <c r="A1833" s="90"/>
      <c r="B1833" s="90" t="s">
        <v>1266</v>
      </c>
      <c r="C1833" s="38"/>
      <c r="D1833" s="38"/>
      <c r="E1833" s="38"/>
      <c r="F1833" s="38"/>
      <c r="G1833" s="38"/>
      <c r="H1833" s="38"/>
      <c r="J1833" s="38">
        <v>425</v>
      </c>
      <c r="K1833" s="38">
        <v>156</v>
      </c>
      <c r="L1833" s="36">
        <v>0.36705882352941199</v>
      </c>
      <c r="M1833" s="38">
        <v>0.25</v>
      </c>
      <c r="N1833" s="181">
        <v>1</v>
      </c>
      <c r="O1833" s="38">
        <v>52</v>
      </c>
      <c r="Y1833" s="38">
        <v>1073</v>
      </c>
      <c r="AD1833" s="38">
        <v>2.9</v>
      </c>
      <c r="AE1833" s="38">
        <v>716</v>
      </c>
      <c r="AP1833" s="38">
        <v>52.5</v>
      </c>
      <c r="AW1833" s="38">
        <v>22.5</v>
      </c>
      <c r="BQ1833" s="38"/>
      <c r="BX1833" s="38">
        <v>4.03</v>
      </c>
      <c r="BY1833" s="38"/>
      <c r="BZ1833" s="38"/>
      <c r="CA1833" s="38"/>
      <c r="CB1833" s="31"/>
      <c r="CC1833" s="31"/>
    </row>
    <row r="1834" spans="1:81" ht="15.6">
      <c r="A1834" s="90"/>
      <c r="B1834" s="90" t="s">
        <v>1033</v>
      </c>
      <c r="C1834" s="38"/>
      <c r="D1834" s="38"/>
      <c r="E1834" s="38"/>
      <c r="F1834" s="38"/>
      <c r="G1834" s="38"/>
      <c r="H1834" s="38"/>
      <c r="J1834" s="38">
        <v>400</v>
      </c>
      <c r="K1834" s="38">
        <v>156</v>
      </c>
      <c r="L1834" s="36">
        <v>0.39</v>
      </c>
      <c r="M1834" s="38">
        <v>0.25</v>
      </c>
      <c r="N1834" s="181">
        <v>1</v>
      </c>
      <c r="O1834" s="38">
        <v>52</v>
      </c>
      <c r="Y1834" s="38">
        <v>1073</v>
      </c>
      <c r="AD1834" s="38">
        <v>2.9</v>
      </c>
      <c r="AE1834" s="38">
        <v>716</v>
      </c>
      <c r="AP1834" s="38">
        <v>70</v>
      </c>
      <c r="AW1834" s="38">
        <v>30</v>
      </c>
      <c r="BQ1834" s="38"/>
      <c r="BX1834" s="38">
        <v>3.42</v>
      </c>
      <c r="BY1834" s="38"/>
      <c r="BZ1834" s="38"/>
      <c r="CA1834" s="38"/>
      <c r="CB1834" s="31"/>
      <c r="CC1834" s="31"/>
    </row>
    <row r="1835" spans="1:81" ht="15.6">
      <c r="A1835" s="90"/>
      <c r="B1835" s="90" t="s">
        <v>795</v>
      </c>
      <c r="C1835" s="38"/>
      <c r="D1835" s="38"/>
      <c r="E1835" s="38"/>
      <c r="F1835" s="38"/>
      <c r="G1835" s="38"/>
      <c r="H1835" s="38"/>
      <c r="J1835" s="38">
        <v>375</v>
      </c>
      <c r="K1835" s="38">
        <v>156</v>
      </c>
      <c r="L1835" s="36">
        <v>0.41599999999999998</v>
      </c>
      <c r="M1835" s="38">
        <v>0.25</v>
      </c>
      <c r="N1835" s="181">
        <v>1</v>
      </c>
      <c r="O1835" s="38">
        <v>52</v>
      </c>
      <c r="Y1835" s="38">
        <v>1073</v>
      </c>
      <c r="AD1835" s="38">
        <v>2.9</v>
      </c>
      <c r="AE1835" s="38">
        <v>716</v>
      </c>
      <c r="AP1835" s="38">
        <v>87.5</v>
      </c>
      <c r="AW1835" s="38">
        <v>37.5</v>
      </c>
      <c r="BQ1835" s="38"/>
      <c r="BX1835" s="38">
        <v>3.13</v>
      </c>
      <c r="BY1835" s="38"/>
      <c r="BZ1835" s="38"/>
      <c r="CA1835" s="38"/>
      <c r="CB1835" s="31"/>
      <c r="CC1835" s="31"/>
    </row>
    <row r="1836" spans="1:81" ht="15.6">
      <c r="A1836" s="90"/>
      <c r="B1836" s="90" t="s">
        <v>1236</v>
      </c>
      <c r="C1836" s="38"/>
      <c r="D1836" s="38"/>
      <c r="E1836" s="38"/>
      <c r="F1836" s="38"/>
      <c r="G1836" s="38"/>
      <c r="H1836" s="38"/>
      <c r="J1836" s="38">
        <v>450</v>
      </c>
      <c r="K1836" s="38">
        <v>156</v>
      </c>
      <c r="L1836" s="36">
        <v>0.34666666666666701</v>
      </c>
      <c r="M1836" s="38">
        <v>0.25</v>
      </c>
      <c r="N1836" s="181" t="e">
        <v>#REF!</v>
      </c>
      <c r="O1836" s="38">
        <v>52</v>
      </c>
      <c r="Y1836" s="38">
        <v>1073</v>
      </c>
      <c r="AD1836" s="38">
        <v>2.9</v>
      </c>
      <c r="AE1836" s="38">
        <v>716</v>
      </c>
      <c r="AP1836" s="38">
        <v>30</v>
      </c>
      <c r="AW1836" s="38">
        <v>15</v>
      </c>
      <c r="BQ1836" s="38">
        <v>5</v>
      </c>
      <c r="BX1836" s="38">
        <v>3.18</v>
      </c>
      <c r="BY1836" s="38"/>
      <c r="BZ1836" s="38"/>
      <c r="CA1836" s="38"/>
      <c r="CB1836" s="31"/>
      <c r="CC1836" s="31"/>
    </row>
    <row r="1837" spans="1:81" ht="15.6">
      <c r="A1837" s="90"/>
      <c r="B1837" s="90" t="s">
        <v>1006</v>
      </c>
      <c r="C1837" s="38"/>
      <c r="D1837" s="38"/>
      <c r="E1837" s="38"/>
      <c r="F1837" s="38"/>
      <c r="G1837" s="38"/>
      <c r="H1837" s="38"/>
      <c r="J1837" s="38">
        <v>425</v>
      </c>
      <c r="K1837" s="38">
        <v>156</v>
      </c>
      <c r="L1837" s="36">
        <v>0.36705882352941199</v>
      </c>
      <c r="M1837" s="38">
        <v>0.25</v>
      </c>
      <c r="N1837" s="181">
        <v>1.0050251256281399</v>
      </c>
      <c r="O1837" s="38">
        <v>52</v>
      </c>
      <c r="Y1837" s="38">
        <v>1073</v>
      </c>
      <c r="AD1837" s="38">
        <v>2.9</v>
      </c>
      <c r="AE1837" s="38">
        <v>716</v>
      </c>
      <c r="AP1837" s="38">
        <v>45</v>
      </c>
      <c r="AW1837" s="38">
        <v>22.5</v>
      </c>
      <c r="BQ1837" s="38">
        <v>7.5</v>
      </c>
      <c r="BX1837" s="38">
        <v>2.78</v>
      </c>
      <c r="BY1837" s="38"/>
      <c r="BZ1837" s="38"/>
      <c r="CA1837" s="38"/>
      <c r="CB1837" s="31"/>
      <c r="CC1837" s="31"/>
    </row>
    <row r="1838" spans="1:81" ht="15.6">
      <c r="A1838" s="90"/>
      <c r="B1838" s="90" t="s">
        <v>1267</v>
      </c>
      <c r="C1838" s="38"/>
      <c r="D1838" s="38"/>
      <c r="E1838" s="38"/>
      <c r="F1838" s="38"/>
      <c r="G1838" s="38"/>
      <c r="H1838" s="38"/>
      <c r="J1838" s="38">
        <v>400</v>
      </c>
      <c r="K1838" s="38">
        <v>156</v>
      </c>
      <c r="L1838" s="36">
        <v>0.39</v>
      </c>
      <c r="M1838" s="38">
        <v>0.25</v>
      </c>
      <c r="N1838" s="181">
        <v>1.0050251256281399</v>
      </c>
      <c r="O1838" s="38">
        <v>52</v>
      </c>
      <c r="Y1838" s="38">
        <v>1073</v>
      </c>
      <c r="AD1838" s="38">
        <v>2.9</v>
      </c>
      <c r="AE1838" s="38">
        <v>716</v>
      </c>
      <c r="AP1838" s="38">
        <v>60</v>
      </c>
      <c r="AW1838" s="38">
        <v>30</v>
      </c>
      <c r="BQ1838" s="38">
        <v>10</v>
      </c>
      <c r="BX1838" s="38">
        <v>2.73</v>
      </c>
      <c r="BY1838" s="38"/>
      <c r="BZ1838" s="38"/>
      <c r="CA1838" s="38"/>
      <c r="CB1838" s="31"/>
      <c r="CC1838" s="31"/>
    </row>
    <row r="1839" spans="1:81" ht="43.2">
      <c r="A1839" s="91">
        <v>216</v>
      </c>
      <c r="B1839" s="91" t="s">
        <v>1268</v>
      </c>
      <c r="C1839" s="34"/>
      <c r="D1839" s="34"/>
      <c r="E1839" s="34"/>
      <c r="F1839" s="34"/>
      <c r="G1839" s="34"/>
      <c r="H1839" s="34"/>
      <c r="J1839" s="34">
        <v>350</v>
      </c>
      <c r="K1839" s="34">
        <v>158</v>
      </c>
      <c r="L1839" s="37">
        <v>0.45142857142857101</v>
      </c>
      <c r="N1839" s="182">
        <v>0</v>
      </c>
      <c r="Y1839" s="34">
        <v>915.53</v>
      </c>
      <c r="AD1839" s="34"/>
      <c r="AE1839" s="34">
        <v>919</v>
      </c>
      <c r="BQ1839" s="34"/>
      <c r="BX1839" s="34">
        <v>9.9</v>
      </c>
      <c r="BY1839" s="34"/>
      <c r="BZ1839" s="34"/>
      <c r="CA1839" s="34"/>
      <c r="CB1839" s="33" t="s">
        <v>1269</v>
      </c>
      <c r="CC1839" s="33" t="s">
        <v>1270</v>
      </c>
    </row>
    <row r="1840" spans="1:81" ht="15.6">
      <c r="A1840" s="91"/>
      <c r="B1840" s="91" t="s">
        <v>1271</v>
      </c>
      <c r="C1840" s="34"/>
      <c r="D1840" s="34"/>
      <c r="E1840" s="34"/>
      <c r="F1840" s="34"/>
      <c r="G1840" s="34"/>
      <c r="H1840" s="34"/>
      <c r="J1840" s="34">
        <v>440</v>
      </c>
      <c r="K1840" s="34">
        <v>198</v>
      </c>
      <c r="L1840" s="37">
        <v>0.45</v>
      </c>
      <c r="N1840" s="182">
        <v>0</v>
      </c>
      <c r="Y1840" s="34">
        <v>915.53</v>
      </c>
      <c r="AD1840" s="34"/>
      <c r="AE1840" s="34">
        <v>742</v>
      </c>
      <c r="BQ1840" s="34"/>
      <c r="BX1840" s="34">
        <v>10.199999999999999</v>
      </c>
      <c r="BY1840" s="34"/>
      <c r="BZ1840" s="34"/>
      <c r="CA1840" s="34"/>
      <c r="CB1840" s="33"/>
      <c r="CC1840" s="33"/>
    </row>
    <row r="1841" spans="1:81" ht="15.6">
      <c r="A1841" s="91"/>
      <c r="B1841" s="91" t="s">
        <v>1272</v>
      </c>
      <c r="C1841" s="34"/>
      <c r="D1841" s="34"/>
      <c r="E1841" s="34"/>
      <c r="F1841" s="34"/>
      <c r="G1841" s="34"/>
      <c r="H1841" s="34"/>
      <c r="J1841" s="34">
        <v>460</v>
      </c>
      <c r="K1841" s="34">
        <v>184</v>
      </c>
      <c r="L1841" s="37">
        <v>0.4</v>
      </c>
      <c r="N1841" s="182">
        <v>0.2</v>
      </c>
      <c r="Y1841" s="34">
        <v>915.53</v>
      </c>
      <c r="AD1841" s="34"/>
      <c r="AE1841" s="34">
        <v>759</v>
      </c>
      <c r="BQ1841" s="34"/>
      <c r="BX1841" s="34">
        <v>8</v>
      </c>
      <c r="BY1841" s="34"/>
      <c r="BZ1841" s="34"/>
      <c r="CA1841" s="34"/>
      <c r="CB1841" s="33"/>
      <c r="CC1841" s="33"/>
    </row>
    <row r="1842" spans="1:81" ht="15.6">
      <c r="A1842" s="91"/>
      <c r="B1842" s="91" t="s">
        <v>1273</v>
      </c>
      <c r="C1842" s="34"/>
      <c r="D1842" s="34"/>
      <c r="E1842" s="34"/>
      <c r="F1842" s="34"/>
      <c r="G1842" s="34"/>
      <c r="H1842" s="34"/>
      <c r="J1842" s="34">
        <v>450</v>
      </c>
      <c r="K1842" s="34">
        <v>158</v>
      </c>
      <c r="L1842" s="37">
        <v>0.35111111111111099</v>
      </c>
      <c r="N1842" s="182">
        <v>0.7</v>
      </c>
      <c r="Y1842" s="34">
        <v>915.53</v>
      </c>
      <c r="AD1842" s="34"/>
      <c r="AE1842" s="34">
        <v>833</v>
      </c>
      <c r="BQ1842" s="34"/>
      <c r="BX1842" s="34">
        <v>5.6</v>
      </c>
      <c r="BY1842" s="34"/>
      <c r="BZ1842" s="34"/>
      <c r="CA1842" s="34"/>
      <c r="CB1842" s="33"/>
      <c r="CC1842" s="33"/>
    </row>
    <row r="1843" spans="1:81" ht="15.6">
      <c r="A1843" s="91"/>
      <c r="B1843" s="91" t="s">
        <v>1274</v>
      </c>
      <c r="C1843" s="34"/>
      <c r="D1843" s="34"/>
      <c r="E1843" s="34"/>
      <c r="F1843" s="34"/>
      <c r="G1843" s="34"/>
      <c r="H1843" s="34"/>
      <c r="J1843" s="34">
        <v>350</v>
      </c>
      <c r="K1843" s="34">
        <v>158</v>
      </c>
      <c r="L1843" s="37">
        <v>0.45142857142857101</v>
      </c>
      <c r="N1843" s="182">
        <v>0</v>
      </c>
      <c r="Y1843" s="34">
        <v>915.53</v>
      </c>
      <c r="AD1843" s="34"/>
      <c r="AE1843" s="34">
        <v>933</v>
      </c>
      <c r="BQ1843" s="34"/>
      <c r="BX1843" s="34">
        <v>10.4</v>
      </c>
      <c r="BY1843" s="34"/>
      <c r="BZ1843" s="34"/>
      <c r="CA1843" s="34"/>
      <c r="CB1843" s="33"/>
      <c r="CC1843" s="33"/>
    </row>
    <row r="1844" spans="1:81" ht="15.6">
      <c r="A1844" s="91"/>
      <c r="B1844" s="91" t="s">
        <v>1275</v>
      </c>
      <c r="C1844" s="34"/>
      <c r="D1844" s="34"/>
      <c r="E1844" s="34"/>
      <c r="F1844" s="34"/>
      <c r="G1844" s="34"/>
      <c r="H1844" s="34"/>
      <c r="J1844" s="34">
        <v>440</v>
      </c>
      <c r="K1844" s="34">
        <v>198</v>
      </c>
      <c r="L1844" s="37">
        <v>0.45</v>
      </c>
      <c r="N1844" s="182">
        <v>0</v>
      </c>
      <c r="Y1844" s="34">
        <v>915.53</v>
      </c>
      <c r="AD1844" s="34"/>
      <c r="AE1844" s="34">
        <v>756</v>
      </c>
      <c r="BQ1844" s="34"/>
      <c r="BX1844" s="34">
        <v>10.5</v>
      </c>
      <c r="BY1844" s="34"/>
      <c r="BZ1844" s="34"/>
      <c r="CA1844" s="34"/>
      <c r="CB1844" s="33"/>
      <c r="CC1844" s="33"/>
    </row>
    <row r="1845" spans="1:81" ht="15.6">
      <c r="A1845" s="91"/>
      <c r="B1845" s="91" t="s">
        <v>1276</v>
      </c>
      <c r="C1845" s="34"/>
      <c r="D1845" s="34"/>
      <c r="E1845" s="34"/>
      <c r="F1845" s="34"/>
      <c r="G1845" s="34"/>
      <c r="H1845" s="34"/>
      <c r="J1845" s="34">
        <v>460</v>
      </c>
      <c r="K1845" s="34">
        <v>184</v>
      </c>
      <c r="L1845" s="37">
        <v>0.4</v>
      </c>
      <c r="N1845" s="182">
        <v>0.2</v>
      </c>
      <c r="Y1845" s="34">
        <v>915.53</v>
      </c>
      <c r="AD1845" s="34"/>
      <c r="AE1845" s="34">
        <v>773</v>
      </c>
      <c r="BQ1845" s="34"/>
      <c r="BX1845" s="34">
        <v>8</v>
      </c>
      <c r="BY1845" s="34"/>
      <c r="BZ1845" s="34"/>
      <c r="CA1845" s="34"/>
      <c r="CB1845" s="33"/>
      <c r="CC1845" s="33"/>
    </row>
    <row r="1846" spans="1:81" ht="15.6">
      <c r="A1846" s="91"/>
      <c r="B1846" s="91" t="s">
        <v>1277</v>
      </c>
      <c r="C1846" s="34"/>
      <c r="D1846" s="34"/>
      <c r="E1846" s="34"/>
      <c r="F1846" s="34"/>
      <c r="G1846" s="34"/>
      <c r="H1846" s="34"/>
      <c r="J1846" s="34">
        <v>450</v>
      </c>
      <c r="K1846" s="34">
        <v>158</v>
      </c>
      <c r="L1846" s="37">
        <v>0.35111111111111099</v>
      </c>
      <c r="N1846" s="182">
        <v>0.7</v>
      </c>
      <c r="Y1846" s="34">
        <v>915.53</v>
      </c>
      <c r="AD1846" s="34"/>
      <c r="AE1846" s="34">
        <v>847</v>
      </c>
      <c r="BQ1846" s="34"/>
      <c r="BX1846" s="34">
        <v>6.1</v>
      </c>
      <c r="BY1846" s="34"/>
      <c r="BZ1846" s="34"/>
      <c r="CA1846" s="34"/>
      <c r="CB1846" s="33"/>
      <c r="CC1846" s="33"/>
    </row>
    <row r="1847" spans="1:81" ht="15.6">
      <c r="A1847" s="91"/>
      <c r="B1847" s="91" t="s">
        <v>1278</v>
      </c>
      <c r="C1847" s="34"/>
      <c r="D1847" s="34"/>
      <c r="E1847" s="34"/>
      <c r="F1847" s="34"/>
      <c r="G1847" s="34"/>
      <c r="H1847" s="34"/>
      <c r="J1847" s="34">
        <v>525</v>
      </c>
      <c r="K1847" s="34">
        <v>158</v>
      </c>
      <c r="L1847" s="37">
        <v>0.30095238095238103</v>
      </c>
      <c r="N1847" s="182">
        <v>0.8</v>
      </c>
      <c r="Y1847" s="34">
        <v>915.53</v>
      </c>
      <c r="AD1847" s="34"/>
      <c r="AE1847" s="34">
        <v>783</v>
      </c>
      <c r="BQ1847" s="34"/>
      <c r="BX1847" s="34">
        <v>4.4000000000000004</v>
      </c>
      <c r="BY1847" s="34"/>
      <c r="BZ1847" s="34"/>
      <c r="CA1847" s="34"/>
      <c r="CB1847" s="33"/>
      <c r="CC1847" s="33"/>
    </row>
    <row r="1848" spans="1:81" ht="15.6">
      <c r="A1848" s="91"/>
      <c r="B1848" s="91" t="s">
        <v>1279</v>
      </c>
      <c r="C1848" s="34"/>
      <c r="D1848" s="34"/>
      <c r="E1848" s="34"/>
      <c r="F1848" s="34"/>
      <c r="G1848" s="34"/>
      <c r="H1848" s="34"/>
      <c r="J1848" s="34">
        <v>450</v>
      </c>
      <c r="K1848" s="34">
        <v>158</v>
      </c>
      <c r="L1848" s="37">
        <v>0.35111111111111099</v>
      </c>
      <c r="N1848" s="182">
        <v>0.7</v>
      </c>
      <c r="Y1848" s="34">
        <v>915.53</v>
      </c>
      <c r="AD1848" s="34"/>
      <c r="AE1848" s="34">
        <v>846</v>
      </c>
      <c r="BQ1848" s="34"/>
      <c r="BX1848" s="34">
        <v>7.1</v>
      </c>
      <c r="BY1848" s="34"/>
      <c r="BZ1848" s="34"/>
      <c r="CA1848" s="34"/>
      <c r="CB1848" s="33"/>
      <c r="CC1848" s="33"/>
    </row>
    <row r="1849" spans="1:81" ht="15.6">
      <c r="A1849" s="91"/>
      <c r="B1849" s="91" t="s">
        <v>1280</v>
      </c>
      <c r="C1849" s="34"/>
      <c r="D1849" s="34"/>
      <c r="E1849" s="34"/>
      <c r="F1849" s="34"/>
      <c r="G1849" s="34"/>
      <c r="H1849" s="34"/>
      <c r="J1849" s="34">
        <v>300</v>
      </c>
      <c r="K1849" s="34">
        <v>165</v>
      </c>
      <c r="L1849" s="37">
        <v>0.55000000000000004</v>
      </c>
      <c r="N1849" s="182">
        <v>0</v>
      </c>
      <c r="Y1849" s="34">
        <v>915.53</v>
      </c>
      <c r="AD1849" s="34"/>
      <c r="AE1849" s="34">
        <v>956</v>
      </c>
      <c r="BQ1849" s="34"/>
      <c r="BX1849" s="34">
        <v>19.899999999999999</v>
      </c>
      <c r="BY1849" s="34"/>
      <c r="BZ1849" s="34"/>
      <c r="CA1849" s="34"/>
      <c r="CB1849" s="33"/>
      <c r="CC1849" s="33"/>
    </row>
    <row r="1850" spans="1:81" ht="15.6">
      <c r="A1850" s="91"/>
      <c r="B1850" s="91" t="s">
        <v>1281</v>
      </c>
      <c r="C1850" s="34"/>
      <c r="D1850" s="34"/>
      <c r="E1850" s="34"/>
      <c r="F1850" s="34"/>
      <c r="G1850" s="34"/>
      <c r="H1850" s="34"/>
      <c r="J1850" s="34">
        <v>350</v>
      </c>
      <c r="K1850" s="34">
        <v>158</v>
      </c>
      <c r="L1850" s="37">
        <v>0.45142857142857101</v>
      </c>
      <c r="N1850" s="182">
        <v>0</v>
      </c>
      <c r="Y1850" s="34">
        <v>915.53</v>
      </c>
      <c r="AD1850" s="34"/>
      <c r="AE1850" s="34">
        <v>933</v>
      </c>
      <c r="AP1850" s="34">
        <v>735</v>
      </c>
      <c r="BQ1850" s="34"/>
      <c r="BX1850" s="34">
        <v>11.5</v>
      </c>
      <c r="BY1850" s="34"/>
      <c r="BZ1850" s="34"/>
      <c r="CA1850" s="34"/>
      <c r="CB1850" s="33"/>
      <c r="CC1850" s="33"/>
    </row>
    <row r="1851" spans="1:81" ht="15.6">
      <c r="A1851" s="91"/>
      <c r="B1851" s="91" t="s">
        <v>1282</v>
      </c>
      <c r="C1851" s="34"/>
      <c r="D1851" s="34"/>
      <c r="E1851" s="34"/>
      <c r="F1851" s="34"/>
      <c r="G1851" s="34"/>
      <c r="H1851" s="34"/>
      <c r="J1851" s="34">
        <v>440</v>
      </c>
      <c r="K1851" s="34">
        <v>198</v>
      </c>
      <c r="L1851" s="37">
        <v>0.45</v>
      </c>
      <c r="N1851" s="182">
        <v>0</v>
      </c>
      <c r="Y1851" s="34">
        <v>915.53</v>
      </c>
      <c r="AD1851" s="34"/>
      <c r="AE1851" s="34">
        <v>756</v>
      </c>
      <c r="AP1851" s="34"/>
      <c r="BQ1851" s="34"/>
      <c r="BX1851" s="34">
        <v>9.5</v>
      </c>
      <c r="BY1851" s="34"/>
      <c r="BZ1851" s="34"/>
      <c r="CA1851" s="34"/>
      <c r="CB1851" s="33"/>
      <c r="CC1851" s="33"/>
    </row>
    <row r="1852" spans="1:81" ht="15.6">
      <c r="A1852" s="91"/>
      <c r="B1852" s="91" t="s">
        <v>1283</v>
      </c>
      <c r="C1852" s="34"/>
      <c r="D1852" s="34"/>
      <c r="E1852" s="34"/>
      <c r="F1852" s="34"/>
      <c r="G1852" s="34"/>
      <c r="H1852" s="34"/>
      <c r="J1852" s="34">
        <v>460</v>
      </c>
      <c r="K1852" s="34">
        <v>184</v>
      </c>
      <c r="L1852" s="37">
        <v>0.4</v>
      </c>
      <c r="N1852" s="182">
        <v>0.2</v>
      </c>
      <c r="Y1852" s="34">
        <v>915.53</v>
      </c>
      <c r="AD1852" s="34"/>
      <c r="AE1852" s="34">
        <v>773</v>
      </c>
      <c r="AP1852" s="34"/>
      <c r="BQ1852" s="34"/>
      <c r="BX1852" s="34">
        <v>7.1</v>
      </c>
      <c r="BY1852" s="34"/>
      <c r="BZ1852" s="34"/>
      <c r="CA1852" s="34"/>
      <c r="CB1852" s="33"/>
      <c r="CC1852" s="33"/>
    </row>
    <row r="1853" spans="1:81" ht="15.6">
      <c r="A1853" s="91"/>
      <c r="B1853" s="91" t="s">
        <v>1284</v>
      </c>
      <c r="C1853" s="34"/>
      <c r="D1853" s="34"/>
      <c r="E1853" s="34"/>
      <c r="F1853" s="34"/>
      <c r="G1853" s="34"/>
      <c r="H1853" s="34"/>
      <c r="J1853" s="34">
        <v>450</v>
      </c>
      <c r="K1853" s="34">
        <v>158</v>
      </c>
      <c r="L1853" s="37">
        <v>0.35111111111111099</v>
      </c>
      <c r="N1853" s="182">
        <v>0.7</v>
      </c>
      <c r="Y1853" s="34">
        <v>915.53</v>
      </c>
      <c r="AD1853" s="34"/>
      <c r="AE1853" s="34">
        <v>846</v>
      </c>
      <c r="AP1853" s="34">
        <v>732</v>
      </c>
      <c r="BQ1853" s="34"/>
      <c r="BX1853" s="34">
        <v>5.7</v>
      </c>
      <c r="BY1853" s="34"/>
      <c r="BZ1853" s="34"/>
      <c r="CA1853" s="34"/>
      <c r="CB1853" s="33"/>
      <c r="CC1853" s="33"/>
    </row>
    <row r="1854" spans="1:81" ht="86.4">
      <c r="A1854" s="90">
        <v>226</v>
      </c>
      <c r="B1854" s="90" t="s">
        <v>550</v>
      </c>
      <c r="C1854" s="38">
        <v>62.08</v>
      </c>
      <c r="D1854" s="38">
        <v>22.52</v>
      </c>
      <c r="E1854" s="38">
        <v>5.8</v>
      </c>
      <c r="F1854" s="38">
        <v>1.55</v>
      </c>
      <c r="G1854" s="38">
        <v>3.52</v>
      </c>
      <c r="H1854" s="38"/>
      <c r="J1854" s="38">
        <v>560</v>
      </c>
      <c r="K1854" s="38">
        <v>168</v>
      </c>
      <c r="L1854" s="36">
        <v>0.3</v>
      </c>
      <c r="N1854" s="181">
        <v>1.61071428571429</v>
      </c>
      <c r="Y1854" s="38">
        <v>695</v>
      </c>
      <c r="AD1854" s="38">
        <v>2.44</v>
      </c>
      <c r="AE1854" s="38">
        <v>725</v>
      </c>
      <c r="BQ1854" s="38"/>
      <c r="BX1854" s="38"/>
      <c r="BY1854" s="38"/>
      <c r="BZ1854" s="38">
        <v>528.66999999999996</v>
      </c>
      <c r="CA1854" s="38">
        <v>86.81</v>
      </c>
      <c r="CB1854" s="31" t="s">
        <v>1285</v>
      </c>
      <c r="CC1854" s="31" t="s">
        <v>1286</v>
      </c>
    </row>
    <row r="1855" spans="1:81" ht="15.6">
      <c r="A1855" s="90"/>
      <c r="B1855" s="90" t="s">
        <v>1287</v>
      </c>
      <c r="C1855" s="38">
        <v>62.08</v>
      </c>
      <c r="D1855" s="38">
        <v>22.52</v>
      </c>
      <c r="E1855" s="38">
        <v>5.8</v>
      </c>
      <c r="F1855" s="38">
        <v>1.55</v>
      </c>
      <c r="G1855" s="38">
        <v>3.52</v>
      </c>
      <c r="H1855" s="38"/>
      <c r="J1855" s="38">
        <v>532</v>
      </c>
      <c r="K1855" s="38">
        <v>168</v>
      </c>
      <c r="L1855" s="36">
        <v>0.31578947368421101</v>
      </c>
      <c r="N1855" s="181">
        <v>1.69548872180451</v>
      </c>
      <c r="Y1855" s="38">
        <v>695</v>
      </c>
      <c r="AD1855" s="38">
        <v>2.44</v>
      </c>
      <c r="AE1855" s="38">
        <v>725</v>
      </c>
      <c r="BK1855" s="38">
        <v>0.12</v>
      </c>
      <c r="BL1855" s="38">
        <v>94</v>
      </c>
      <c r="BM1855" s="38">
        <v>0.21</v>
      </c>
      <c r="BN1855" s="38">
        <v>0.33</v>
      </c>
      <c r="BO1855" s="38">
        <v>0.09</v>
      </c>
      <c r="BP1855" s="38">
        <v>21.08</v>
      </c>
      <c r="BQ1855" s="38">
        <v>28</v>
      </c>
      <c r="BX1855" s="38"/>
      <c r="BY1855" s="38"/>
      <c r="BZ1855" s="38">
        <v>493.28</v>
      </c>
      <c r="CA1855" s="38">
        <v>91.33</v>
      </c>
      <c r="CB1855" s="31"/>
      <c r="CC1855" s="31"/>
    </row>
    <row r="1856" spans="1:81" ht="15.6">
      <c r="A1856" s="90"/>
      <c r="B1856" s="90" t="s">
        <v>1288</v>
      </c>
      <c r="C1856" s="38">
        <v>62.08</v>
      </c>
      <c r="D1856" s="38">
        <v>22.52</v>
      </c>
      <c r="E1856" s="38">
        <v>5.8</v>
      </c>
      <c r="F1856" s="38">
        <v>1.55</v>
      </c>
      <c r="G1856" s="38">
        <v>3.52</v>
      </c>
      <c r="H1856" s="38"/>
      <c r="J1856" s="38">
        <v>504</v>
      </c>
      <c r="K1856" s="38">
        <v>168</v>
      </c>
      <c r="L1856" s="36">
        <v>0.33333333333333298</v>
      </c>
      <c r="N1856" s="181">
        <v>1.69548872180451</v>
      </c>
      <c r="Y1856" s="38">
        <v>695</v>
      </c>
      <c r="AD1856" s="38">
        <v>2.44</v>
      </c>
      <c r="AE1856" s="38">
        <v>725</v>
      </c>
      <c r="BK1856" s="38">
        <v>0.12</v>
      </c>
      <c r="BL1856" s="38">
        <v>94</v>
      </c>
      <c r="BM1856" s="38">
        <v>0.21</v>
      </c>
      <c r="BN1856" s="38">
        <v>0.33</v>
      </c>
      <c r="BO1856" s="38">
        <v>0.09</v>
      </c>
      <c r="BP1856" s="38">
        <v>21.08</v>
      </c>
      <c r="BQ1856" s="38">
        <v>56</v>
      </c>
      <c r="BX1856" s="38"/>
      <c r="BY1856" s="38"/>
      <c r="BZ1856" s="38">
        <v>212.44</v>
      </c>
      <c r="CA1856" s="38">
        <v>105.82</v>
      </c>
      <c r="CB1856" s="31"/>
      <c r="CC1856" s="31"/>
    </row>
    <row r="1857" spans="1:81" ht="15.6">
      <c r="A1857" s="90"/>
      <c r="B1857" s="90" t="s">
        <v>1289</v>
      </c>
      <c r="C1857" s="38">
        <v>62.08</v>
      </c>
      <c r="D1857" s="38">
        <v>22.52</v>
      </c>
      <c r="E1857" s="38">
        <v>5.8</v>
      </c>
      <c r="F1857" s="38">
        <v>1.55</v>
      </c>
      <c r="G1857" s="38">
        <v>3.52</v>
      </c>
      <c r="H1857" s="38"/>
      <c r="J1857" s="38">
        <v>476</v>
      </c>
      <c r="K1857" s="38">
        <v>168</v>
      </c>
      <c r="L1857" s="36">
        <v>0.35294117647058798</v>
      </c>
      <c r="N1857" s="181">
        <v>1.69548872180451</v>
      </c>
      <c r="Y1857" s="38">
        <v>695</v>
      </c>
      <c r="AD1857" s="38">
        <v>2.44</v>
      </c>
      <c r="AE1857" s="38">
        <v>725</v>
      </c>
      <c r="BK1857" s="38">
        <v>0.12</v>
      </c>
      <c r="BL1857" s="38">
        <v>94</v>
      </c>
      <c r="BM1857" s="38">
        <v>0.21</v>
      </c>
      <c r="BN1857" s="38">
        <v>0.33</v>
      </c>
      <c r="BO1857" s="38">
        <v>0.09</v>
      </c>
      <c r="BP1857" s="38">
        <v>21.08</v>
      </c>
      <c r="BQ1857" s="38">
        <v>84</v>
      </c>
      <c r="BX1857" s="38"/>
      <c r="BY1857" s="38"/>
      <c r="BZ1857" s="38">
        <v>198.36</v>
      </c>
      <c r="CA1857" s="38">
        <v>101.62</v>
      </c>
      <c r="CB1857" s="31"/>
      <c r="CC1857" s="31"/>
    </row>
    <row r="1858" spans="1:81" ht="15.6">
      <c r="A1858" s="90"/>
      <c r="B1858" s="90" t="s">
        <v>1290</v>
      </c>
      <c r="C1858" s="38">
        <v>62.08</v>
      </c>
      <c r="D1858" s="38">
        <v>22.52</v>
      </c>
      <c r="E1858" s="38">
        <v>5.8</v>
      </c>
      <c r="F1858" s="38">
        <v>1.55</v>
      </c>
      <c r="G1858" s="38">
        <v>3.52</v>
      </c>
      <c r="H1858" s="38"/>
      <c r="J1858" s="38">
        <v>448</v>
      </c>
      <c r="K1858" s="38">
        <v>168</v>
      </c>
      <c r="L1858" s="36">
        <v>0.375</v>
      </c>
      <c r="N1858" s="181">
        <v>1.69548872180451</v>
      </c>
      <c r="Y1858" s="38">
        <v>695</v>
      </c>
      <c r="AD1858" s="38">
        <v>2.44</v>
      </c>
      <c r="AE1858" s="38">
        <v>725</v>
      </c>
      <c r="BK1858" s="38">
        <v>0.12</v>
      </c>
      <c r="BL1858" s="38">
        <v>94</v>
      </c>
      <c r="BM1858" s="38">
        <v>0.21</v>
      </c>
      <c r="BN1858" s="38">
        <v>0.33</v>
      </c>
      <c r="BO1858" s="38">
        <v>0.09</v>
      </c>
      <c r="BP1858" s="38">
        <v>21.08</v>
      </c>
      <c r="BQ1858" s="38">
        <v>112</v>
      </c>
      <c r="BX1858" s="38"/>
      <c r="BY1858" s="38"/>
      <c r="BZ1858" s="38">
        <v>188.63</v>
      </c>
      <c r="CA1858" s="38">
        <v>101.48</v>
      </c>
      <c r="CB1858" s="31"/>
      <c r="CC1858" s="31"/>
    </row>
    <row r="1859" spans="1:81" ht="15.6">
      <c r="A1859" s="90"/>
      <c r="B1859" s="90" t="s">
        <v>1291</v>
      </c>
      <c r="C1859" s="38">
        <v>62.08</v>
      </c>
      <c r="D1859" s="38">
        <v>22.52</v>
      </c>
      <c r="E1859" s="38">
        <v>5.8</v>
      </c>
      <c r="F1859" s="38">
        <v>1.55</v>
      </c>
      <c r="G1859" s="38">
        <v>3.52</v>
      </c>
      <c r="H1859" s="38"/>
      <c r="J1859" s="38">
        <v>420</v>
      </c>
      <c r="K1859" s="38">
        <v>168</v>
      </c>
      <c r="L1859" s="36">
        <v>0.4</v>
      </c>
      <c r="N1859" s="181">
        <v>1.69548872180451</v>
      </c>
      <c r="Y1859" s="38">
        <v>695</v>
      </c>
      <c r="AD1859" s="38">
        <v>2.44</v>
      </c>
      <c r="AE1859" s="38">
        <v>725</v>
      </c>
      <c r="BK1859" s="38">
        <v>0.12</v>
      </c>
      <c r="BL1859" s="38">
        <v>94</v>
      </c>
      <c r="BM1859" s="38">
        <v>0.21</v>
      </c>
      <c r="BN1859" s="38">
        <v>0.33</v>
      </c>
      <c r="BO1859" s="38">
        <v>0.09</v>
      </c>
      <c r="BP1859" s="38">
        <v>21.08</v>
      </c>
      <c r="BQ1859" s="38">
        <v>140</v>
      </c>
      <c r="BX1859" s="38"/>
      <c r="BY1859" s="38"/>
      <c r="BZ1859" s="38">
        <v>273.27999999999997</v>
      </c>
      <c r="CA1859" s="38">
        <v>100.25</v>
      </c>
      <c r="CB1859" s="31"/>
      <c r="CC1859" s="31"/>
    </row>
    <row r="1860" spans="1:81" ht="15.6">
      <c r="A1860" s="90"/>
      <c r="B1860" s="90" t="s">
        <v>1292</v>
      </c>
      <c r="C1860" s="38">
        <v>62.08</v>
      </c>
      <c r="D1860" s="38">
        <v>22.52</v>
      </c>
      <c r="E1860" s="38">
        <v>5.8</v>
      </c>
      <c r="F1860" s="38">
        <v>1.55</v>
      </c>
      <c r="G1860" s="38">
        <v>3.52</v>
      </c>
      <c r="H1860" s="38"/>
      <c r="J1860" s="38">
        <v>392</v>
      </c>
      <c r="K1860" s="38">
        <v>168</v>
      </c>
      <c r="L1860" s="36">
        <v>0.42857142857142899</v>
      </c>
      <c r="N1860" s="181">
        <v>1.69548872180451</v>
      </c>
      <c r="Y1860" s="38">
        <v>695</v>
      </c>
      <c r="AD1860" s="38">
        <v>2.44</v>
      </c>
      <c r="AE1860" s="38">
        <v>725</v>
      </c>
      <c r="BK1860" s="38">
        <v>0.12</v>
      </c>
      <c r="BL1860" s="38">
        <v>94</v>
      </c>
      <c r="BM1860" s="38">
        <v>0.21</v>
      </c>
      <c r="BN1860" s="38">
        <v>0.33</v>
      </c>
      <c r="BO1860" s="38">
        <v>0.09</v>
      </c>
      <c r="BP1860" s="38">
        <v>21.08</v>
      </c>
      <c r="BQ1860" s="38">
        <v>168</v>
      </c>
      <c r="BX1860" s="38"/>
      <c r="BY1860" s="38"/>
      <c r="BZ1860" s="38">
        <v>292.60000000000002</v>
      </c>
      <c r="CA1860" s="38">
        <v>95.88</v>
      </c>
      <c r="CB1860" s="31"/>
      <c r="CC1860" s="31"/>
    </row>
    <row r="1861" spans="1:81" ht="115.2">
      <c r="A1861" s="91">
        <v>228</v>
      </c>
      <c r="B1861" s="91" t="s">
        <v>486</v>
      </c>
      <c r="C1861" s="34">
        <v>63.68</v>
      </c>
      <c r="D1861" s="34">
        <v>17.670000000000002</v>
      </c>
      <c r="E1861" s="34">
        <v>4.72</v>
      </c>
      <c r="F1861" s="34">
        <v>1.2</v>
      </c>
      <c r="G1861" s="34">
        <v>2.2599999999999998</v>
      </c>
      <c r="H1861" s="34"/>
      <c r="J1861" s="34">
        <v>400</v>
      </c>
      <c r="K1861" s="34">
        <v>159.4</v>
      </c>
      <c r="L1861" s="37">
        <v>0.39850000000000002</v>
      </c>
      <c r="N1861" s="183"/>
      <c r="U1861" s="34">
        <v>613.5</v>
      </c>
      <c r="AD1861" s="34"/>
      <c r="AE1861" s="34">
        <v>1195.8</v>
      </c>
      <c r="BK1861" s="34"/>
      <c r="BL1861" s="34"/>
      <c r="BM1861" s="34"/>
      <c r="BN1861" s="34"/>
      <c r="BO1861" s="34"/>
      <c r="BP1861" s="34"/>
      <c r="BQ1861" s="34"/>
      <c r="BX1861" s="34">
        <v>11.2</v>
      </c>
      <c r="BY1861" s="34"/>
      <c r="BZ1861" s="34"/>
      <c r="CA1861" s="34">
        <v>49.2</v>
      </c>
      <c r="CB1861" s="33" t="s">
        <v>1293</v>
      </c>
      <c r="CC1861" s="33" t="s">
        <v>1294</v>
      </c>
    </row>
    <row r="1862" spans="1:81" ht="15.6">
      <c r="A1862" s="91"/>
      <c r="B1862" s="91" t="s">
        <v>777</v>
      </c>
      <c r="C1862" s="34">
        <v>63.68</v>
      </c>
      <c r="D1862" s="34">
        <v>17.670000000000002</v>
      </c>
      <c r="E1862" s="34">
        <v>4.72</v>
      </c>
      <c r="F1862" s="34">
        <v>1.2</v>
      </c>
      <c r="G1862" s="34">
        <v>2.2599999999999998</v>
      </c>
      <c r="H1862" s="34"/>
      <c r="J1862" s="34">
        <v>280</v>
      </c>
      <c r="K1862" s="34">
        <v>159.4</v>
      </c>
      <c r="L1862" s="37">
        <v>0.56928571428571395</v>
      </c>
      <c r="N1862" s="183"/>
      <c r="U1862" s="34">
        <v>594.20000000000005</v>
      </c>
      <c r="AD1862" s="34"/>
      <c r="AE1862" s="34">
        <v>1158.0999999999999</v>
      </c>
      <c r="AJ1862" s="34">
        <v>1.76</v>
      </c>
      <c r="AK1862" s="34">
        <v>67.48</v>
      </c>
      <c r="AL1862" s="34">
        <v>23.94</v>
      </c>
      <c r="AM1862" s="34">
        <v>1.1599999999999999</v>
      </c>
      <c r="AN1862" s="34">
        <v>4.63</v>
      </c>
      <c r="AO1862" s="34">
        <v>120</v>
      </c>
      <c r="BK1862" s="34"/>
      <c r="BL1862" s="34"/>
      <c r="BM1862" s="34"/>
      <c r="BN1862" s="34"/>
      <c r="BO1862" s="34"/>
      <c r="BP1862" s="34"/>
      <c r="BQ1862" s="34"/>
      <c r="BX1862" s="34">
        <v>7.5</v>
      </c>
      <c r="BY1862" s="34"/>
      <c r="BZ1862" s="34"/>
      <c r="CA1862" s="34">
        <v>39.5</v>
      </c>
      <c r="CB1862" s="33"/>
      <c r="CC1862" s="33"/>
    </row>
    <row r="1863" spans="1:81" ht="15.6">
      <c r="A1863" s="91"/>
      <c r="B1863" s="91" t="s">
        <v>1295</v>
      </c>
      <c r="C1863" s="34">
        <v>63.68</v>
      </c>
      <c r="D1863" s="34">
        <v>17.670000000000002</v>
      </c>
      <c r="E1863" s="34">
        <v>4.72</v>
      </c>
      <c r="F1863" s="34">
        <v>1.2</v>
      </c>
      <c r="G1863" s="34">
        <v>2.2599999999999998</v>
      </c>
      <c r="H1863" s="34"/>
      <c r="J1863" s="34">
        <v>380</v>
      </c>
      <c r="K1863" s="34">
        <v>159.4</v>
      </c>
      <c r="L1863" s="37">
        <v>0.419473684210526</v>
      </c>
      <c r="N1863" s="183"/>
      <c r="U1863" s="34">
        <v>611.29999999999995</v>
      </c>
      <c r="AD1863" s="34"/>
      <c r="AE1863" s="34">
        <v>1191.5</v>
      </c>
      <c r="BK1863" s="34">
        <v>0.41</v>
      </c>
      <c r="BL1863" s="34">
        <v>94.93</v>
      </c>
      <c r="BM1863" s="34">
        <v>0.76</v>
      </c>
      <c r="BN1863" s="34">
        <v>0.36</v>
      </c>
      <c r="BO1863" s="34">
        <v>0.05</v>
      </c>
      <c r="BP1863" s="34">
        <v>0.92900000000000005</v>
      </c>
      <c r="BQ1863" s="34">
        <v>20</v>
      </c>
      <c r="BX1863" s="34">
        <v>7.9</v>
      </c>
      <c r="BY1863" s="34"/>
      <c r="BZ1863" s="34"/>
      <c r="CA1863" s="34">
        <v>50.2</v>
      </c>
      <c r="CB1863" s="33"/>
      <c r="CC1863" s="33"/>
    </row>
    <row r="1865" spans="1:81">
      <c r="A1865">
        <v>213</v>
      </c>
      <c r="B1865" t="s">
        <v>1296</v>
      </c>
      <c r="I1865">
        <v>42.5</v>
      </c>
      <c r="J1865">
        <v>460</v>
      </c>
      <c r="K1865">
        <v>138</v>
      </c>
      <c r="L1865" s="145">
        <v>0.3</v>
      </c>
      <c r="N1865">
        <v>1.4</v>
      </c>
      <c r="V1865">
        <v>1128</v>
      </c>
      <c r="AD1865">
        <v>2.5</v>
      </c>
      <c r="AE1865">
        <v>692</v>
      </c>
      <c r="BX1865">
        <v>1.0620000000000001</v>
      </c>
      <c r="CA1865">
        <v>57.6</v>
      </c>
      <c r="CB1865" t="s">
        <v>1297</v>
      </c>
      <c r="CC1865" t="s">
        <v>1298</v>
      </c>
    </row>
    <row r="1866" spans="1:81">
      <c r="B1866" t="s">
        <v>1299</v>
      </c>
      <c r="I1866">
        <v>42.5</v>
      </c>
      <c r="J1866">
        <v>460</v>
      </c>
      <c r="K1866">
        <v>138</v>
      </c>
      <c r="L1866" s="145">
        <v>0.3</v>
      </c>
      <c r="N1866">
        <v>1.4</v>
      </c>
      <c r="V1866">
        <v>1128</v>
      </c>
      <c r="AD1866">
        <v>2.5</v>
      </c>
      <c r="AE1866">
        <v>692</v>
      </c>
      <c r="BX1866">
        <v>1.1120000000000001</v>
      </c>
    </row>
    <row r="1867" spans="1:81">
      <c r="B1867">
        <v>0.6</v>
      </c>
      <c r="I1867">
        <v>42.5</v>
      </c>
      <c r="J1867">
        <v>460</v>
      </c>
      <c r="K1867">
        <v>138</v>
      </c>
      <c r="L1867" s="145">
        <v>0.3</v>
      </c>
      <c r="N1867">
        <v>1.4</v>
      </c>
      <c r="V1867">
        <v>1128</v>
      </c>
      <c r="AD1867">
        <v>2.5</v>
      </c>
      <c r="AE1867">
        <v>692</v>
      </c>
      <c r="BX1867">
        <v>1.446</v>
      </c>
    </row>
    <row r="1868" spans="1:81">
      <c r="B1868">
        <v>0.8</v>
      </c>
      <c r="I1868">
        <v>42.5</v>
      </c>
      <c r="J1868">
        <v>460</v>
      </c>
      <c r="K1868">
        <v>138</v>
      </c>
      <c r="L1868" s="145">
        <v>0.3</v>
      </c>
      <c r="N1868">
        <v>1.4</v>
      </c>
      <c r="V1868">
        <v>1128</v>
      </c>
      <c r="AD1868">
        <v>2.5</v>
      </c>
      <c r="AE1868">
        <v>692</v>
      </c>
      <c r="BX1868">
        <v>1.802</v>
      </c>
    </row>
    <row r="1869" spans="1:81">
      <c r="B1869" t="s">
        <v>1300</v>
      </c>
      <c r="I1869">
        <v>42.5</v>
      </c>
      <c r="J1869">
        <v>391</v>
      </c>
      <c r="K1869">
        <v>138</v>
      </c>
      <c r="L1869" s="145">
        <v>0.35294117647058798</v>
      </c>
      <c r="N1869">
        <v>1.4</v>
      </c>
      <c r="V1869">
        <v>1128</v>
      </c>
      <c r="AD1869">
        <v>2.5</v>
      </c>
      <c r="AE1869">
        <v>692</v>
      </c>
      <c r="AO1869">
        <v>69</v>
      </c>
      <c r="BX1869">
        <v>1.147</v>
      </c>
      <c r="CA1869">
        <v>48.3</v>
      </c>
    </row>
    <row r="1870" spans="1:81">
      <c r="B1870">
        <v>0.4</v>
      </c>
      <c r="I1870">
        <v>42.5</v>
      </c>
      <c r="J1870">
        <v>391</v>
      </c>
      <c r="K1870">
        <v>138</v>
      </c>
      <c r="L1870" s="145">
        <v>0.35294117647058798</v>
      </c>
      <c r="N1870">
        <v>1.4</v>
      </c>
      <c r="V1870">
        <v>1128</v>
      </c>
      <c r="AD1870">
        <v>2.5</v>
      </c>
      <c r="AE1870">
        <v>692</v>
      </c>
      <c r="AO1870">
        <v>69</v>
      </c>
      <c r="BX1870">
        <v>1.421</v>
      </c>
    </row>
    <row r="1871" spans="1:81">
      <c r="B1871">
        <v>0.6</v>
      </c>
      <c r="I1871">
        <v>42.5</v>
      </c>
      <c r="J1871">
        <v>391</v>
      </c>
      <c r="K1871">
        <v>138</v>
      </c>
      <c r="L1871" s="145">
        <v>0.35294117647058798</v>
      </c>
      <c r="N1871">
        <v>1.4</v>
      </c>
      <c r="V1871">
        <v>1128</v>
      </c>
      <c r="AD1871">
        <v>2.5</v>
      </c>
      <c r="AE1871">
        <v>692</v>
      </c>
      <c r="AO1871">
        <v>69</v>
      </c>
      <c r="BX1871">
        <v>1.7150000000000001</v>
      </c>
    </row>
    <row r="1872" spans="1:81">
      <c r="B1872">
        <v>0.8</v>
      </c>
      <c r="I1872">
        <v>42.5</v>
      </c>
      <c r="J1872">
        <v>391</v>
      </c>
      <c r="K1872">
        <v>138</v>
      </c>
      <c r="L1872" s="145">
        <v>0.35294117647058798</v>
      </c>
      <c r="N1872">
        <v>1.4</v>
      </c>
      <c r="V1872">
        <v>1128</v>
      </c>
      <c r="AD1872">
        <v>2.5</v>
      </c>
      <c r="AE1872">
        <v>692</v>
      </c>
      <c r="AO1872">
        <v>69</v>
      </c>
      <c r="BX1872">
        <v>2.3580000000000001</v>
      </c>
    </row>
    <row r="1873" spans="2:79">
      <c r="B1873" t="s">
        <v>1301</v>
      </c>
      <c r="I1873">
        <v>42.5</v>
      </c>
      <c r="J1873">
        <v>322</v>
      </c>
      <c r="K1873">
        <v>138</v>
      </c>
      <c r="L1873" s="145">
        <v>0.42857142857142899</v>
      </c>
      <c r="N1873">
        <v>1.4</v>
      </c>
      <c r="V1873">
        <v>1128</v>
      </c>
      <c r="AD1873">
        <v>2.5</v>
      </c>
      <c r="AE1873">
        <v>692</v>
      </c>
      <c r="AO1873">
        <v>138</v>
      </c>
      <c r="BX1873">
        <v>0.92300000000000004</v>
      </c>
      <c r="CA1873">
        <v>47.5</v>
      </c>
    </row>
    <row r="1874" spans="2:79">
      <c r="B1874">
        <v>0.4</v>
      </c>
      <c r="I1874">
        <v>42.5</v>
      </c>
      <c r="J1874">
        <v>322</v>
      </c>
      <c r="K1874">
        <v>138</v>
      </c>
      <c r="L1874" s="145">
        <v>0.42857142857142899</v>
      </c>
      <c r="N1874">
        <v>1.4</v>
      </c>
      <c r="V1874">
        <v>1128</v>
      </c>
      <c r="AD1874">
        <v>2.5</v>
      </c>
      <c r="AE1874">
        <v>692</v>
      </c>
      <c r="AO1874">
        <v>138</v>
      </c>
      <c r="BX1874">
        <v>1.073</v>
      </c>
    </row>
    <row r="1875" spans="2:79">
      <c r="B1875">
        <v>0.6</v>
      </c>
      <c r="I1875">
        <v>42.5</v>
      </c>
      <c r="J1875">
        <v>322</v>
      </c>
      <c r="K1875">
        <v>138</v>
      </c>
      <c r="L1875" s="145">
        <v>0.42857142857142899</v>
      </c>
      <c r="N1875">
        <v>1.4</v>
      </c>
      <c r="V1875">
        <v>1128</v>
      </c>
      <c r="AD1875">
        <v>2.5</v>
      </c>
      <c r="AE1875">
        <v>692</v>
      </c>
      <c r="AO1875">
        <v>138</v>
      </c>
      <c r="BX1875">
        <v>1.304</v>
      </c>
    </row>
    <row r="1876" spans="2:79">
      <c r="B1876">
        <v>0.8</v>
      </c>
      <c r="I1876">
        <v>42.5</v>
      </c>
      <c r="J1876">
        <v>322</v>
      </c>
      <c r="K1876">
        <v>138</v>
      </c>
      <c r="L1876" s="145">
        <v>0.42857142857142899</v>
      </c>
      <c r="N1876">
        <v>1.4</v>
      </c>
      <c r="V1876">
        <v>1128</v>
      </c>
      <c r="AD1876">
        <v>2.5</v>
      </c>
      <c r="AE1876">
        <v>692</v>
      </c>
      <c r="AO1876">
        <v>138</v>
      </c>
      <c r="BX1876">
        <v>1.8779999999999999</v>
      </c>
    </row>
    <row r="1877" spans="2:79">
      <c r="B1877" t="s">
        <v>1302</v>
      </c>
      <c r="I1877">
        <v>42.5</v>
      </c>
      <c r="J1877">
        <v>400</v>
      </c>
      <c r="K1877">
        <v>160</v>
      </c>
      <c r="L1877" s="145">
        <v>0.4</v>
      </c>
      <c r="N1877">
        <v>1.4</v>
      </c>
      <c r="V1877">
        <v>1172</v>
      </c>
      <c r="AD1877">
        <v>2.5</v>
      </c>
      <c r="AE1877">
        <v>718</v>
      </c>
      <c r="BX1877">
        <v>2.806</v>
      </c>
      <c r="CA1877" s="26">
        <v>48</v>
      </c>
    </row>
    <row r="1878" spans="2:79">
      <c r="B1878">
        <v>0.4</v>
      </c>
      <c r="I1878">
        <v>42.5</v>
      </c>
      <c r="J1878">
        <v>400</v>
      </c>
      <c r="K1878">
        <v>160</v>
      </c>
      <c r="L1878" s="145">
        <v>0.4</v>
      </c>
      <c r="N1878">
        <v>1.4</v>
      </c>
      <c r="V1878">
        <v>1172</v>
      </c>
      <c r="AD1878">
        <v>2.5</v>
      </c>
      <c r="AE1878">
        <v>718</v>
      </c>
      <c r="BX1878">
        <v>3.2869999999999999</v>
      </c>
    </row>
    <row r="1879" spans="2:79">
      <c r="B1879">
        <v>0.6</v>
      </c>
      <c r="I1879">
        <v>42.5</v>
      </c>
      <c r="J1879">
        <v>400</v>
      </c>
      <c r="K1879">
        <v>160</v>
      </c>
      <c r="L1879" s="145">
        <v>0.4</v>
      </c>
      <c r="N1879">
        <v>1.4</v>
      </c>
      <c r="V1879">
        <v>1172</v>
      </c>
      <c r="AD1879">
        <v>2.5</v>
      </c>
      <c r="AE1879">
        <v>718</v>
      </c>
      <c r="BX1879">
        <v>3.8159999999999998</v>
      </c>
    </row>
    <row r="1880" spans="2:79">
      <c r="B1880">
        <v>0.8</v>
      </c>
      <c r="I1880">
        <v>42.5</v>
      </c>
      <c r="J1880">
        <v>400</v>
      </c>
      <c r="K1880">
        <v>160</v>
      </c>
      <c r="L1880" s="145">
        <v>0.4</v>
      </c>
      <c r="N1880">
        <v>1.4</v>
      </c>
      <c r="V1880">
        <v>1172</v>
      </c>
      <c r="AD1880">
        <v>2.5</v>
      </c>
      <c r="AE1880">
        <v>718</v>
      </c>
      <c r="BX1880">
        <v>4.8150000000000004</v>
      </c>
    </row>
    <row r="1881" spans="2:79">
      <c r="B1881" t="s">
        <v>1303</v>
      </c>
      <c r="I1881">
        <v>42.5</v>
      </c>
      <c r="J1881">
        <v>340</v>
      </c>
      <c r="K1881">
        <v>160</v>
      </c>
      <c r="L1881" s="145">
        <v>0.47058823529411797</v>
      </c>
      <c r="N1881">
        <v>1.4</v>
      </c>
      <c r="V1881">
        <v>1172</v>
      </c>
      <c r="AD1881">
        <v>2.5</v>
      </c>
      <c r="AE1881">
        <v>718</v>
      </c>
      <c r="AO1881">
        <v>60</v>
      </c>
      <c r="BX1881">
        <v>2.738</v>
      </c>
      <c r="CA1881">
        <v>44.8</v>
      </c>
    </row>
    <row r="1882" spans="2:79">
      <c r="B1882">
        <v>0.4</v>
      </c>
      <c r="I1882">
        <v>42.5</v>
      </c>
      <c r="J1882">
        <v>340</v>
      </c>
      <c r="K1882">
        <v>160</v>
      </c>
      <c r="L1882" s="145">
        <v>0.47058823529411797</v>
      </c>
      <c r="N1882">
        <v>1.4</v>
      </c>
      <c r="V1882">
        <v>1172</v>
      </c>
      <c r="AD1882">
        <v>2.5</v>
      </c>
      <c r="AE1882">
        <v>718</v>
      </c>
      <c r="AO1882">
        <v>60</v>
      </c>
      <c r="BX1882">
        <v>3.0550000000000002</v>
      </c>
    </row>
    <row r="1883" spans="2:79">
      <c r="B1883">
        <v>0.6</v>
      </c>
      <c r="I1883">
        <v>42.5</v>
      </c>
      <c r="J1883">
        <v>340</v>
      </c>
      <c r="K1883">
        <v>160</v>
      </c>
      <c r="L1883" s="145">
        <v>0.47058823529411797</v>
      </c>
      <c r="N1883">
        <v>1.4</v>
      </c>
      <c r="V1883">
        <v>1172</v>
      </c>
      <c r="AD1883">
        <v>2.5</v>
      </c>
      <c r="AE1883">
        <v>718</v>
      </c>
      <c r="AO1883">
        <v>60</v>
      </c>
      <c r="BX1883">
        <v>3.5859999999999999</v>
      </c>
    </row>
    <row r="1884" spans="2:79">
      <c r="B1884">
        <v>0.8</v>
      </c>
      <c r="I1884">
        <v>42.5</v>
      </c>
      <c r="J1884">
        <v>340</v>
      </c>
      <c r="K1884">
        <v>160</v>
      </c>
      <c r="L1884" s="145">
        <v>0.47058823529411797</v>
      </c>
      <c r="N1884">
        <v>1.4</v>
      </c>
      <c r="V1884">
        <v>1172</v>
      </c>
      <c r="AD1884">
        <v>2.5</v>
      </c>
      <c r="AE1884">
        <v>718</v>
      </c>
      <c r="AO1884">
        <v>60</v>
      </c>
      <c r="BX1884">
        <v>4.0519999999999996</v>
      </c>
    </row>
    <row r="1885" spans="2:79">
      <c r="B1885" t="s">
        <v>1304</v>
      </c>
      <c r="I1885">
        <v>42.5</v>
      </c>
      <c r="J1885">
        <v>280</v>
      </c>
      <c r="K1885">
        <v>160</v>
      </c>
      <c r="L1885" s="145">
        <v>0.57142857142857095</v>
      </c>
      <c r="N1885">
        <v>1.4</v>
      </c>
      <c r="V1885">
        <v>1172</v>
      </c>
      <c r="AD1885">
        <v>2.5</v>
      </c>
      <c r="AE1885">
        <v>718</v>
      </c>
      <c r="AO1885">
        <v>120</v>
      </c>
      <c r="BX1885">
        <v>2.5419999999999998</v>
      </c>
      <c r="CA1885">
        <v>43.9</v>
      </c>
    </row>
    <row r="1886" spans="2:79">
      <c r="B1886">
        <v>0.4</v>
      </c>
      <c r="I1886">
        <v>42.5</v>
      </c>
      <c r="J1886">
        <v>280</v>
      </c>
      <c r="K1886">
        <v>160</v>
      </c>
      <c r="L1886" s="145">
        <v>0.57142857142857095</v>
      </c>
      <c r="N1886">
        <v>1.4</v>
      </c>
      <c r="V1886">
        <v>1172</v>
      </c>
      <c r="AD1886">
        <v>2.5</v>
      </c>
      <c r="AE1886">
        <v>718</v>
      </c>
      <c r="AO1886">
        <v>120</v>
      </c>
      <c r="BX1886">
        <v>2.71</v>
      </c>
    </row>
    <row r="1887" spans="2:79">
      <c r="B1887">
        <v>0.6</v>
      </c>
      <c r="I1887">
        <v>42.5</v>
      </c>
      <c r="J1887">
        <v>280</v>
      </c>
      <c r="K1887">
        <v>160</v>
      </c>
      <c r="L1887" s="145">
        <v>0.57142857142857095</v>
      </c>
      <c r="N1887">
        <v>1.4</v>
      </c>
      <c r="V1887">
        <v>1172</v>
      </c>
      <c r="AD1887">
        <v>2.5</v>
      </c>
      <c r="AE1887">
        <v>718</v>
      </c>
      <c r="AO1887">
        <v>120</v>
      </c>
      <c r="BX1887">
        <v>3.3540000000000001</v>
      </c>
    </row>
    <row r="1888" spans="2:79">
      <c r="B1888">
        <v>0.8</v>
      </c>
      <c r="I1888">
        <v>42.5</v>
      </c>
      <c r="J1888">
        <v>280</v>
      </c>
      <c r="K1888">
        <v>160</v>
      </c>
      <c r="L1888" s="145">
        <v>0.57142857142857095</v>
      </c>
      <c r="N1888">
        <v>1.4</v>
      </c>
      <c r="V1888">
        <v>1172</v>
      </c>
      <c r="AD1888">
        <v>2.5</v>
      </c>
      <c r="AE1888">
        <v>718</v>
      </c>
      <c r="AO1888">
        <v>120</v>
      </c>
      <c r="BX1888">
        <v>4.7190000000000003</v>
      </c>
    </row>
    <row r="1889" spans="1:81">
      <c r="B1889" t="s">
        <v>1305</v>
      </c>
      <c r="I1889">
        <v>42.5</v>
      </c>
      <c r="J1889">
        <v>340</v>
      </c>
      <c r="K1889">
        <v>170</v>
      </c>
      <c r="L1889" s="145">
        <v>0.5</v>
      </c>
      <c r="N1889">
        <v>1.4</v>
      </c>
      <c r="V1889">
        <v>1215</v>
      </c>
      <c r="AD1889">
        <v>2.5</v>
      </c>
      <c r="AE1889">
        <v>745</v>
      </c>
      <c r="BX1889">
        <v>4.6719999999999997</v>
      </c>
      <c r="CA1889">
        <v>35.9</v>
      </c>
    </row>
    <row r="1890" spans="1:81">
      <c r="B1890">
        <v>0.4</v>
      </c>
      <c r="I1890">
        <v>42.5</v>
      </c>
      <c r="J1890">
        <v>340</v>
      </c>
      <c r="K1890">
        <v>170</v>
      </c>
      <c r="L1890" s="145">
        <v>0.5</v>
      </c>
      <c r="N1890">
        <v>1.4</v>
      </c>
      <c r="V1890">
        <v>1215</v>
      </c>
      <c r="AD1890">
        <v>2.5</v>
      </c>
      <c r="AE1890">
        <v>745</v>
      </c>
      <c r="BX1890">
        <v>4.9359999999999999</v>
      </c>
    </row>
    <row r="1891" spans="1:81">
      <c r="B1891">
        <v>0.6</v>
      </c>
      <c r="I1891">
        <v>42.5</v>
      </c>
      <c r="J1891">
        <v>340</v>
      </c>
      <c r="K1891">
        <v>170</v>
      </c>
      <c r="L1891" s="145">
        <v>0.5</v>
      </c>
      <c r="N1891">
        <v>1.4</v>
      </c>
      <c r="V1891">
        <v>1215</v>
      </c>
      <c r="AD1891">
        <v>2.5</v>
      </c>
      <c r="AE1891">
        <v>745</v>
      </c>
      <c r="BX1891">
        <v>6.1139999999999999</v>
      </c>
    </row>
    <row r="1892" spans="1:81">
      <c r="B1892">
        <v>0.8</v>
      </c>
      <c r="I1892">
        <v>42.5</v>
      </c>
      <c r="J1892">
        <v>340</v>
      </c>
      <c r="K1892">
        <v>170</v>
      </c>
      <c r="L1892" s="145">
        <v>0.5</v>
      </c>
      <c r="N1892">
        <v>1.4</v>
      </c>
      <c r="V1892">
        <v>1215</v>
      </c>
      <c r="AD1892">
        <v>2.5</v>
      </c>
      <c r="AE1892">
        <v>745</v>
      </c>
      <c r="BX1892">
        <v>7.3049999999999997</v>
      </c>
    </row>
    <row r="1893" spans="1:81">
      <c r="B1893" t="s">
        <v>1306</v>
      </c>
      <c r="I1893">
        <v>42.5</v>
      </c>
      <c r="J1893">
        <v>289</v>
      </c>
      <c r="K1893">
        <v>170</v>
      </c>
      <c r="L1893" s="145">
        <v>0.58823529411764697</v>
      </c>
      <c r="N1893">
        <v>1.4</v>
      </c>
      <c r="V1893">
        <v>1215</v>
      </c>
      <c r="AD1893">
        <v>2.5</v>
      </c>
      <c r="AE1893">
        <v>745</v>
      </c>
      <c r="AO1893">
        <v>51</v>
      </c>
      <c r="BX1893">
        <v>4.4669999999999996</v>
      </c>
      <c r="CA1893">
        <v>32.799999999999997</v>
      </c>
    </row>
    <row r="1894" spans="1:81">
      <c r="B1894">
        <v>0.4</v>
      </c>
      <c r="I1894">
        <v>42.5</v>
      </c>
      <c r="J1894">
        <v>289</v>
      </c>
      <c r="K1894">
        <v>170</v>
      </c>
      <c r="L1894" s="145">
        <v>0.58823529411764697</v>
      </c>
      <c r="N1894">
        <v>1.4</v>
      </c>
      <c r="V1894">
        <v>1215</v>
      </c>
      <c r="AD1894">
        <v>2.5</v>
      </c>
      <c r="AE1894">
        <v>745</v>
      </c>
      <c r="AO1894">
        <v>51</v>
      </c>
      <c r="BX1894">
        <v>4.7640000000000002</v>
      </c>
    </row>
    <row r="1895" spans="1:81">
      <c r="B1895">
        <v>0.6</v>
      </c>
      <c r="I1895">
        <v>42.5</v>
      </c>
      <c r="J1895">
        <v>289</v>
      </c>
      <c r="K1895">
        <v>170</v>
      </c>
      <c r="L1895" s="145">
        <v>0.58823529411764697</v>
      </c>
      <c r="N1895">
        <v>1.4</v>
      </c>
      <c r="V1895">
        <v>1215</v>
      </c>
      <c r="AD1895">
        <v>2.5</v>
      </c>
      <c r="AE1895">
        <v>745</v>
      </c>
      <c r="AO1895">
        <v>51</v>
      </c>
      <c r="BX1895">
        <v>5.5880000000000001</v>
      </c>
    </row>
    <row r="1896" spans="1:81">
      <c r="B1896">
        <v>0.8</v>
      </c>
      <c r="I1896">
        <v>42.5</v>
      </c>
      <c r="J1896">
        <v>289</v>
      </c>
      <c r="K1896">
        <v>170</v>
      </c>
      <c r="L1896" s="145">
        <v>0.58823529411764697</v>
      </c>
      <c r="N1896">
        <v>1.4</v>
      </c>
      <c r="V1896">
        <v>1215</v>
      </c>
      <c r="AD1896">
        <v>2.5</v>
      </c>
      <c r="AE1896">
        <v>745</v>
      </c>
      <c r="AO1896">
        <v>51</v>
      </c>
      <c r="BX1896">
        <v>8.2690000000000001</v>
      </c>
    </row>
    <row r="1897" spans="1:81">
      <c r="B1897" t="s">
        <v>1307</v>
      </c>
      <c r="I1897">
        <v>42.5</v>
      </c>
      <c r="J1897">
        <v>238</v>
      </c>
      <c r="K1897">
        <v>170</v>
      </c>
      <c r="L1897" s="145">
        <v>0.71428571428571397</v>
      </c>
      <c r="N1897">
        <v>1.4</v>
      </c>
      <c r="V1897">
        <v>1215</v>
      </c>
      <c r="AD1897">
        <v>2.5</v>
      </c>
      <c r="AE1897">
        <v>745</v>
      </c>
      <c r="AO1897">
        <v>102</v>
      </c>
      <c r="BX1897">
        <v>3.9340000000000002</v>
      </c>
      <c r="CA1897">
        <v>31.4</v>
      </c>
    </row>
    <row r="1898" spans="1:81">
      <c r="B1898">
        <v>0.4</v>
      </c>
      <c r="I1898">
        <v>42.5</v>
      </c>
      <c r="J1898">
        <v>238</v>
      </c>
      <c r="K1898">
        <v>170</v>
      </c>
      <c r="L1898" s="145">
        <v>0.71428571428571397</v>
      </c>
      <c r="N1898">
        <v>1.4</v>
      </c>
      <c r="V1898">
        <v>1215</v>
      </c>
      <c r="AD1898">
        <v>2.5</v>
      </c>
      <c r="AE1898">
        <v>745</v>
      </c>
      <c r="AO1898">
        <v>102</v>
      </c>
      <c r="BX1898">
        <v>4.3559999999999999</v>
      </c>
    </row>
    <row r="1899" spans="1:81">
      <c r="B1899">
        <v>0.6</v>
      </c>
      <c r="I1899">
        <v>42.5</v>
      </c>
      <c r="J1899">
        <v>238</v>
      </c>
      <c r="K1899">
        <v>170</v>
      </c>
      <c r="L1899" s="145">
        <v>0.71428571428571397</v>
      </c>
      <c r="N1899">
        <v>1.4</v>
      </c>
      <c r="V1899">
        <v>1215</v>
      </c>
      <c r="AD1899">
        <v>2.5</v>
      </c>
      <c r="AE1899">
        <v>745</v>
      </c>
      <c r="AO1899">
        <v>102</v>
      </c>
      <c r="BX1899">
        <v>5.0670000000000002</v>
      </c>
    </row>
    <row r="1900" spans="1:81">
      <c r="B1900">
        <v>0.8</v>
      </c>
      <c r="I1900">
        <v>42.5</v>
      </c>
      <c r="J1900">
        <v>238</v>
      </c>
      <c r="K1900">
        <v>170</v>
      </c>
      <c r="L1900" s="145">
        <v>0.71428571428571397</v>
      </c>
      <c r="N1900">
        <v>1.4</v>
      </c>
      <c r="V1900">
        <v>1215</v>
      </c>
      <c r="AD1900">
        <v>2.5</v>
      </c>
      <c r="AE1900">
        <v>745</v>
      </c>
      <c r="AO1900">
        <v>102</v>
      </c>
      <c r="BX1900">
        <v>6.843</v>
      </c>
    </row>
    <row r="1901" spans="1:81">
      <c r="A1901" s="76"/>
      <c r="B1901" s="76"/>
      <c r="M1901" s="76"/>
      <c r="N1901" s="76"/>
      <c r="AD1901" s="76"/>
      <c r="AE1901" s="76"/>
      <c r="AJ1901" s="76"/>
      <c r="AK1901" s="76"/>
      <c r="AL1901" s="76"/>
      <c r="AM1901" s="76"/>
      <c r="AN1901" s="76"/>
      <c r="AO1901" s="76"/>
      <c r="AP1901" s="76"/>
      <c r="BX1901" s="76"/>
      <c r="BY1901" s="76"/>
      <c r="BZ1901" s="76"/>
      <c r="CA1901" s="76"/>
      <c r="CB1901" s="76"/>
      <c r="CC1901" s="76"/>
    </row>
    <row r="1902" spans="1:81">
      <c r="A1902">
        <v>216</v>
      </c>
      <c r="B1902" t="s">
        <v>926</v>
      </c>
      <c r="C1902">
        <v>59.7</v>
      </c>
      <c r="D1902">
        <v>24.6</v>
      </c>
      <c r="E1902">
        <v>7.3</v>
      </c>
      <c r="F1902">
        <v>3.8</v>
      </c>
      <c r="G1902" s="26">
        <v>4</v>
      </c>
      <c r="H1902" s="26"/>
      <c r="I1902">
        <v>42.5</v>
      </c>
      <c r="J1902">
        <v>327</v>
      </c>
      <c r="K1902">
        <v>170</v>
      </c>
      <c r="L1902" s="145">
        <v>0.51987767584097899</v>
      </c>
      <c r="M1902" s="29">
        <v>0.3</v>
      </c>
      <c r="N1902">
        <v>0.5</v>
      </c>
      <c r="U1902">
        <v>1054</v>
      </c>
      <c r="AE1902">
        <v>740</v>
      </c>
      <c r="AJ1902">
        <v>3.6</v>
      </c>
      <c r="AK1902">
        <v>52.1</v>
      </c>
      <c r="AL1902">
        <v>26.5</v>
      </c>
      <c r="AM1902">
        <v>1.2</v>
      </c>
      <c r="AN1902">
        <v>9.6</v>
      </c>
      <c r="AP1902">
        <v>113</v>
      </c>
      <c r="BK1902">
        <v>0.3</v>
      </c>
      <c r="BL1902">
        <v>90.6</v>
      </c>
      <c r="BM1902">
        <v>0.6</v>
      </c>
      <c r="BN1902">
        <v>0.6</v>
      </c>
      <c r="BP1902">
        <v>17.8</v>
      </c>
      <c r="BQ1902">
        <v>14</v>
      </c>
      <c r="BX1902">
        <v>0.86399999999999999</v>
      </c>
      <c r="BZ1902">
        <v>1232</v>
      </c>
      <c r="CA1902">
        <v>43.8</v>
      </c>
      <c r="CB1902" t="s">
        <v>1055</v>
      </c>
      <c r="CC1902" t="s">
        <v>1308</v>
      </c>
    </row>
    <row r="1903" spans="1:81">
      <c r="B1903" t="s">
        <v>135</v>
      </c>
      <c r="C1903">
        <v>59.7</v>
      </c>
      <c r="D1903">
        <v>24.6</v>
      </c>
      <c r="E1903">
        <v>7.3</v>
      </c>
      <c r="F1903">
        <v>3.8</v>
      </c>
      <c r="G1903" s="26">
        <v>4</v>
      </c>
      <c r="H1903" s="26"/>
      <c r="I1903">
        <v>42.5</v>
      </c>
      <c r="J1903">
        <v>386</v>
      </c>
      <c r="K1903">
        <v>200</v>
      </c>
      <c r="L1903" s="145">
        <v>0.51813471502590702</v>
      </c>
      <c r="M1903" s="29">
        <v>0.3</v>
      </c>
      <c r="N1903">
        <v>0.8</v>
      </c>
      <c r="U1903">
        <v>795</v>
      </c>
      <c r="AE1903">
        <v>795</v>
      </c>
      <c r="AJ1903">
        <v>3.6</v>
      </c>
      <c r="AK1903">
        <v>52.1</v>
      </c>
      <c r="AL1903">
        <v>26.5</v>
      </c>
      <c r="AM1903">
        <v>1.2</v>
      </c>
      <c r="AN1903">
        <v>9.6</v>
      </c>
      <c r="AP1903">
        <v>134</v>
      </c>
      <c r="BK1903">
        <v>0.3</v>
      </c>
      <c r="BL1903">
        <v>90.6</v>
      </c>
      <c r="BM1903">
        <v>0.6</v>
      </c>
      <c r="BN1903">
        <v>0.6</v>
      </c>
      <c r="BP1903">
        <v>17.8</v>
      </c>
      <c r="BQ1903">
        <v>16</v>
      </c>
      <c r="BX1903">
        <v>9.01</v>
      </c>
      <c r="BZ1903">
        <v>1308</v>
      </c>
      <c r="CA1903">
        <v>44.8</v>
      </c>
    </row>
    <row r="1904" spans="1:81">
      <c r="A1904" s="76"/>
      <c r="B1904" s="76"/>
      <c r="M1904" s="76"/>
      <c r="N1904" s="76"/>
      <c r="AD1904" s="76"/>
      <c r="AE1904" s="76"/>
      <c r="BX1904" s="76"/>
      <c r="BY1904" s="76"/>
      <c r="BZ1904" s="76"/>
      <c r="CA1904" s="76"/>
      <c r="CB1904" s="76"/>
      <c r="CC1904" s="76"/>
    </row>
    <row r="1905" spans="1:81">
      <c r="A1905">
        <v>218</v>
      </c>
      <c r="B1905" t="s">
        <v>1309</v>
      </c>
      <c r="I1905">
        <v>42.5</v>
      </c>
      <c r="J1905">
        <v>343</v>
      </c>
      <c r="K1905">
        <v>154</v>
      </c>
      <c r="L1905" s="145">
        <v>0.44897959183673503</v>
      </c>
      <c r="M1905">
        <v>0.27</v>
      </c>
      <c r="N1905">
        <v>1</v>
      </c>
      <c r="V1905">
        <v>1142</v>
      </c>
      <c r="AD1905">
        <v>2.7</v>
      </c>
      <c r="AE1905">
        <v>762</v>
      </c>
      <c r="BZ1905">
        <v>1226</v>
      </c>
      <c r="CB1905" t="s">
        <v>1310</v>
      </c>
      <c r="CC1905" t="s">
        <v>1311</v>
      </c>
    </row>
    <row r="1906" spans="1:81">
      <c r="B1906" t="s">
        <v>1312</v>
      </c>
      <c r="I1906">
        <v>42.5</v>
      </c>
      <c r="J1906">
        <v>343</v>
      </c>
      <c r="K1906">
        <v>154</v>
      </c>
      <c r="L1906" s="145">
        <v>0.44897959183673503</v>
      </c>
      <c r="M1906">
        <v>0.27</v>
      </c>
      <c r="N1906">
        <v>1</v>
      </c>
      <c r="V1906">
        <v>1142</v>
      </c>
      <c r="AD1906">
        <v>2.7</v>
      </c>
      <c r="AE1906">
        <v>762</v>
      </c>
      <c r="BZ1906">
        <v>1563</v>
      </c>
    </row>
    <row r="1907" spans="1:81">
      <c r="B1907" t="s">
        <v>1313</v>
      </c>
      <c r="I1907">
        <v>42.5</v>
      </c>
      <c r="J1907">
        <v>343</v>
      </c>
      <c r="K1907">
        <v>154</v>
      </c>
      <c r="L1907" s="145">
        <v>0.44897959183673503</v>
      </c>
      <c r="M1907">
        <v>0.27</v>
      </c>
      <c r="N1907">
        <v>1</v>
      </c>
      <c r="V1907">
        <v>1142</v>
      </c>
      <c r="AD1907">
        <v>2.7</v>
      </c>
      <c r="AE1907">
        <v>762</v>
      </c>
      <c r="BZ1907">
        <v>1762</v>
      </c>
    </row>
    <row r="1908" spans="1:81">
      <c r="B1908" t="s">
        <v>1314</v>
      </c>
      <c r="I1908">
        <v>42.5</v>
      </c>
      <c r="J1908">
        <v>343</v>
      </c>
      <c r="K1908">
        <v>154</v>
      </c>
      <c r="L1908" s="145">
        <v>0.44897959183673503</v>
      </c>
      <c r="M1908">
        <v>0.27</v>
      </c>
      <c r="N1908">
        <v>1</v>
      </c>
      <c r="V1908">
        <v>1142</v>
      </c>
      <c r="AD1908">
        <v>2.7</v>
      </c>
      <c r="AE1908">
        <v>762</v>
      </c>
      <c r="BZ1908">
        <v>2232</v>
      </c>
    </row>
    <row r="1909" spans="1:81">
      <c r="B1909" t="s">
        <v>1315</v>
      </c>
      <c r="I1909">
        <v>42.5</v>
      </c>
      <c r="J1909">
        <v>343</v>
      </c>
      <c r="K1909">
        <v>154</v>
      </c>
      <c r="L1909" s="145">
        <v>0.44897959183673503</v>
      </c>
      <c r="M1909">
        <v>0.27</v>
      </c>
      <c r="N1909">
        <v>1</v>
      </c>
      <c r="V1909">
        <v>1142</v>
      </c>
      <c r="AD1909">
        <v>2.7</v>
      </c>
      <c r="AE1909">
        <v>762</v>
      </c>
      <c r="BZ1909">
        <v>1801</v>
      </c>
    </row>
    <row r="1910" spans="1:81">
      <c r="B1910" t="s">
        <v>1316</v>
      </c>
      <c r="I1910">
        <v>42.5</v>
      </c>
      <c r="J1910">
        <v>343</v>
      </c>
      <c r="K1910">
        <v>154</v>
      </c>
      <c r="L1910" s="145">
        <v>0.44897959183673503</v>
      </c>
      <c r="M1910">
        <v>0.27</v>
      </c>
      <c r="N1910">
        <v>1</v>
      </c>
      <c r="V1910">
        <v>1142</v>
      </c>
      <c r="AD1910">
        <v>2.7</v>
      </c>
      <c r="AE1910">
        <v>762</v>
      </c>
      <c r="BZ1910">
        <v>1742</v>
      </c>
    </row>
    <row r="1911" spans="1:81">
      <c r="B1911" t="s">
        <v>1317</v>
      </c>
      <c r="I1911">
        <v>42.5</v>
      </c>
      <c r="J1911">
        <v>343</v>
      </c>
      <c r="K1911">
        <v>154</v>
      </c>
      <c r="L1911" s="145">
        <v>0.44897959183673503</v>
      </c>
      <c r="M1911">
        <v>0.27</v>
      </c>
      <c r="N1911">
        <v>1</v>
      </c>
      <c r="V1911">
        <v>1142</v>
      </c>
      <c r="AD1911">
        <v>2.7</v>
      </c>
      <c r="AE1911">
        <v>762</v>
      </c>
      <c r="BZ1911">
        <v>2077</v>
      </c>
    </row>
    <row r="1912" spans="1:81">
      <c r="B1912" t="s">
        <v>1318</v>
      </c>
      <c r="I1912">
        <v>42.5</v>
      </c>
      <c r="J1912">
        <v>343</v>
      </c>
      <c r="K1912">
        <v>154</v>
      </c>
      <c r="L1912" s="145">
        <v>0.44897959183673503</v>
      </c>
      <c r="M1912">
        <v>0.27</v>
      </c>
      <c r="N1912">
        <v>1</v>
      </c>
      <c r="V1912">
        <v>1142</v>
      </c>
      <c r="AD1912">
        <v>2.7</v>
      </c>
      <c r="AE1912">
        <v>762</v>
      </c>
      <c r="BZ1912">
        <v>1807</v>
      </c>
    </row>
    <row r="1913" spans="1:81">
      <c r="B1913" t="s">
        <v>1319</v>
      </c>
      <c r="I1913">
        <v>42.5</v>
      </c>
      <c r="J1913">
        <v>256</v>
      </c>
      <c r="K1913">
        <v>154</v>
      </c>
      <c r="L1913" s="145">
        <v>0.6015625</v>
      </c>
      <c r="M1913">
        <v>0.27</v>
      </c>
      <c r="N1913">
        <v>1</v>
      </c>
      <c r="V1913">
        <v>1142</v>
      </c>
      <c r="AD1913">
        <v>2.7</v>
      </c>
      <c r="AE1913">
        <v>762</v>
      </c>
      <c r="AO1913">
        <v>87</v>
      </c>
      <c r="BZ1913">
        <v>1468</v>
      </c>
    </row>
    <row r="1914" spans="1:81">
      <c r="B1914" t="s">
        <v>1312</v>
      </c>
      <c r="I1914">
        <v>42.5</v>
      </c>
      <c r="J1914">
        <v>256</v>
      </c>
      <c r="K1914">
        <v>154</v>
      </c>
      <c r="L1914" s="145">
        <v>0.6015625</v>
      </c>
      <c r="M1914">
        <v>0.27</v>
      </c>
      <c r="N1914">
        <v>1</v>
      </c>
      <c r="V1914">
        <v>1142</v>
      </c>
      <c r="AD1914">
        <v>2.7</v>
      </c>
      <c r="AE1914">
        <v>762</v>
      </c>
      <c r="AO1914">
        <v>87</v>
      </c>
      <c r="BZ1914">
        <v>1408</v>
      </c>
    </row>
    <row r="1915" spans="1:81">
      <c r="B1915" t="s">
        <v>1313</v>
      </c>
      <c r="I1915">
        <v>42.5</v>
      </c>
      <c r="J1915">
        <v>256</v>
      </c>
      <c r="K1915">
        <v>154</v>
      </c>
      <c r="L1915" s="145">
        <v>0.6015625</v>
      </c>
      <c r="M1915">
        <v>0.27</v>
      </c>
      <c r="N1915">
        <v>1</v>
      </c>
      <c r="V1915">
        <v>1142</v>
      </c>
      <c r="AD1915">
        <v>2.7</v>
      </c>
      <c r="AE1915">
        <v>762</v>
      </c>
      <c r="AO1915">
        <v>87</v>
      </c>
      <c r="BZ1915">
        <v>1482</v>
      </c>
    </row>
    <row r="1916" spans="1:81">
      <c r="B1916" t="s">
        <v>1314</v>
      </c>
      <c r="I1916">
        <v>42.5</v>
      </c>
      <c r="J1916">
        <v>256</v>
      </c>
      <c r="K1916">
        <v>154</v>
      </c>
      <c r="L1916" s="145">
        <v>0.6015625</v>
      </c>
      <c r="M1916">
        <v>0.27</v>
      </c>
      <c r="N1916">
        <v>1</v>
      </c>
      <c r="V1916">
        <v>1142</v>
      </c>
      <c r="AD1916">
        <v>2.7</v>
      </c>
      <c r="AE1916">
        <v>762</v>
      </c>
      <c r="AO1916">
        <v>87</v>
      </c>
      <c r="BZ1916">
        <v>1593</v>
      </c>
    </row>
    <row r="1917" spans="1:81">
      <c r="B1917" t="s">
        <v>1315</v>
      </c>
      <c r="I1917">
        <v>42.5</v>
      </c>
      <c r="J1917">
        <v>256</v>
      </c>
      <c r="K1917">
        <v>154</v>
      </c>
      <c r="L1917" s="145">
        <v>0.6015625</v>
      </c>
      <c r="M1917">
        <v>0.27</v>
      </c>
      <c r="N1917">
        <v>1</v>
      </c>
      <c r="V1917">
        <v>1142</v>
      </c>
      <c r="AD1917">
        <v>2.7</v>
      </c>
      <c r="AE1917">
        <v>762</v>
      </c>
      <c r="AO1917">
        <v>87</v>
      </c>
      <c r="BZ1917">
        <v>1413</v>
      </c>
    </row>
    <row r="1918" spans="1:81">
      <c r="B1918" t="s">
        <v>1316</v>
      </c>
      <c r="I1918">
        <v>42.5</v>
      </c>
      <c r="J1918">
        <v>256</v>
      </c>
      <c r="K1918">
        <v>154</v>
      </c>
      <c r="L1918" s="145">
        <v>0.6015625</v>
      </c>
      <c r="M1918">
        <v>0.27</v>
      </c>
      <c r="N1918">
        <v>1</v>
      </c>
      <c r="V1918">
        <v>1142</v>
      </c>
      <c r="AD1918">
        <v>2.7</v>
      </c>
      <c r="AE1918">
        <v>762</v>
      </c>
      <c r="AO1918">
        <v>87</v>
      </c>
      <c r="BZ1918">
        <v>1420</v>
      </c>
    </row>
    <row r="1919" spans="1:81">
      <c r="B1919" t="s">
        <v>1317</v>
      </c>
      <c r="I1919">
        <v>42.5</v>
      </c>
      <c r="J1919">
        <v>256</v>
      </c>
      <c r="K1919">
        <v>154</v>
      </c>
      <c r="L1919" s="145">
        <v>0.6015625</v>
      </c>
      <c r="M1919">
        <v>0.27</v>
      </c>
      <c r="N1919">
        <v>1</v>
      </c>
      <c r="V1919">
        <v>1142</v>
      </c>
      <c r="AD1919">
        <v>2.7</v>
      </c>
      <c r="AE1919">
        <v>762</v>
      </c>
      <c r="AO1919">
        <v>87</v>
      </c>
      <c r="BZ1919">
        <v>1602</v>
      </c>
    </row>
    <row r="1920" spans="1:81">
      <c r="B1920" t="s">
        <v>1318</v>
      </c>
      <c r="I1920">
        <v>42.5</v>
      </c>
      <c r="J1920">
        <v>256</v>
      </c>
      <c r="K1920">
        <v>154</v>
      </c>
      <c r="L1920" s="145">
        <v>0.6015625</v>
      </c>
      <c r="M1920">
        <v>0.27</v>
      </c>
      <c r="N1920">
        <v>1</v>
      </c>
      <c r="V1920">
        <v>1142</v>
      </c>
      <c r="AD1920">
        <v>2.7</v>
      </c>
      <c r="AE1920">
        <v>762</v>
      </c>
      <c r="AO1920">
        <v>87</v>
      </c>
      <c r="BZ1920">
        <v>1475</v>
      </c>
    </row>
    <row r="1921" spans="2:78">
      <c r="B1921" t="s">
        <v>1320</v>
      </c>
      <c r="I1921">
        <v>42.5</v>
      </c>
      <c r="J1921">
        <v>256</v>
      </c>
      <c r="K1921">
        <v>154</v>
      </c>
      <c r="L1921" s="145">
        <v>0.6015625</v>
      </c>
      <c r="M1921">
        <v>0.27</v>
      </c>
      <c r="N1921">
        <v>1</v>
      </c>
      <c r="V1921">
        <v>1142</v>
      </c>
      <c r="AD1921">
        <v>2.7</v>
      </c>
      <c r="AE1921">
        <v>762</v>
      </c>
      <c r="AW1921">
        <v>87</v>
      </c>
      <c r="BZ1921">
        <v>1322</v>
      </c>
    </row>
    <row r="1922" spans="2:78">
      <c r="B1922" t="s">
        <v>1312</v>
      </c>
      <c r="I1922">
        <v>42.5</v>
      </c>
      <c r="J1922">
        <v>256</v>
      </c>
      <c r="K1922">
        <v>154</v>
      </c>
      <c r="L1922" s="145">
        <v>0.6015625</v>
      </c>
      <c r="M1922">
        <v>0.27</v>
      </c>
      <c r="N1922">
        <v>1</v>
      </c>
      <c r="V1922">
        <v>1142</v>
      </c>
      <c r="AD1922">
        <v>2.7</v>
      </c>
      <c r="AE1922">
        <v>762</v>
      </c>
      <c r="AW1922">
        <v>87</v>
      </c>
      <c r="BZ1922">
        <v>1470</v>
      </c>
    </row>
    <row r="1923" spans="2:78">
      <c r="B1923" t="s">
        <v>1313</v>
      </c>
      <c r="I1923">
        <v>42.5</v>
      </c>
      <c r="J1923">
        <v>256</v>
      </c>
      <c r="K1923">
        <v>154</v>
      </c>
      <c r="L1923" s="145">
        <v>0.6015625</v>
      </c>
      <c r="M1923">
        <v>0.27</v>
      </c>
      <c r="N1923">
        <v>1</v>
      </c>
      <c r="V1923">
        <v>1142</v>
      </c>
      <c r="AD1923">
        <v>2.7</v>
      </c>
      <c r="AE1923">
        <v>762</v>
      </c>
      <c r="AW1923">
        <v>87</v>
      </c>
      <c r="BZ1923">
        <v>1552</v>
      </c>
    </row>
    <row r="1924" spans="2:78">
      <c r="B1924" t="s">
        <v>1314</v>
      </c>
      <c r="I1924">
        <v>42.5</v>
      </c>
      <c r="J1924">
        <v>256</v>
      </c>
      <c r="K1924">
        <v>154</v>
      </c>
      <c r="L1924" s="145">
        <v>0.6015625</v>
      </c>
      <c r="M1924">
        <v>0.27</v>
      </c>
      <c r="N1924">
        <v>1</v>
      </c>
      <c r="V1924">
        <v>1142</v>
      </c>
      <c r="AD1924">
        <v>2.7</v>
      </c>
      <c r="AE1924">
        <v>762</v>
      </c>
      <c r="AW1924">
        <v>87</v>
      </c>
      <c r="BZ1924">
        <v>1799</v>
      </c>
    </row>
    <row r="1925" spans="2:78">
      <c r="B1925" t="s">
        <v>1315</v>
      </c>
      <c r="I1925">
        <v>42.5</v>
      </c>
      <c r="J1925">
        <v>256</v>
      </c>
      <c r="K1925">
        <v>154</v>
      </c>
      <c r="L1925" s="145">
        <v>0.6015625</v>
      </c>
      <c r="M1925">
        <v>0.27</v>
      </c>
      <c r="N1925">
        <v>1</v>
      </c>
      <c r="V1925">
        <v>1142</v>
      </c>
      <c r="AD1925">
        <v>2.7</v>
      </c>
      <c r="AE1925">
        <v>762</v>
      </c>
      <c r="AW1925">
        <v>87</v>
      </c>
      <c r="BZ1925">
        <v>1581</v>
      </c>
    </row>
    <row r="1926" spans="2:78">
      <c r="B1926" t="s">
        <v>1316</v>
      </c>
      <c r="I1926">
        <v>42.5</v>
      </c>
      <c r="J1926">
        <v>256</v>
      </c>
      <c r="K1926">
        <v>154</v>
      </c>
      <c r="L1926" s="145">
        <v>0.6015625</v>
      </c>
      <c r="M1926">
        <v>0.27</v>
      </c>
      <c r="N1926">
        <v>1</v>
      </c>
      <c r="V1926">
        <v>1142</v>
      </c>
      <c r="AD1926">
        <v>2.7</v>
      </c>
      <c r="AE1926">
        <v>762</v>
      </c>
      <c r="AW1926">
        <v>87</v>
      </c>
      <c r="BZ1926">
        <v>1531</v>
      </c>
    </row>
    <row r="1927" spans="2:78">
      <c r="B1927" t="s">
        <v>1317</v>
      </c>
      <c r="I1927">
        <v>42.5</v>
      </c>
      <c r="J1927">
        <v>256</v>
      </c>
      <c r="K1927">
        <v>154</v>
      </c>
      <c r="L1927" s="145">
        <v>0.6015625</v>
      </c>
      <c r="M1927">
        <v>0.27</v>
      </c>
      <c r="N1927">
        <v>1</v>
      </c>
      <c r="V1927">
        <v>1142</v>
      </c>
      <c r="AD1927">
        <v>2.7</v>
      </c>
      <c r="AE1927">
        <v>762</v>
      </c>
      <c r="AW1927">
        <v>87</v>
      </c>
      <c r="BZ1927">
        <v>1819</v>
      </c>
    </row>
    <row r="1928" spans="2:78">
      <c r="B1928" t="s">
        <v>1318</v>
      </c>
      <c r="I1928">
        <v>42.5</v>
      </c>
      <c r="J1928">
        <v>256</v>
      </c>
      <c r="K1928">
        <v>154</v>
      </c>
      <c r="L1928" s="145">
        <v>0.6015625</v>
      </c>
      <c r="M1928">
        <v>0.27</v>
      </c>
      <c r="N1928">
        <v>1</v>
      </c>
      <c r="V1928">
        <v>1142</v>
      </c>
      <c r="AD1928">
        <v>2.7</v>
      </c>
      <c r="AE1928">
        <v>762</v>
      </c>
      <c r="AW1928">
        <v>87</v>
      </c>
      <c r="BZ1928">
        <v>1566</v>
      </c>
    </row>
    <row r="1929" spans="2:78">
      <c r="B1929" t="s">
        <v>1321</v>
      </c>
      <c r="I1929">
        <v>42.5</v>
      </c>
      <c r="J1929">
        <v>256</v>
      </c>
      <c r="K1929">
        <v>154</v>
      </c>
      <c r="L1929" s="145">
        <v>0.6015625</v>
      </c>
      <c r="M1929">
        <v>0.27</v>
      </c>
      <c r="N1929">
        <v>1</v>
      </c>
      <c r="V1929">
        <v>1142</v>
      </c>
      <c r="AD1929">
        <v>2.7</v>
      </c>
      <c r="AE1929">
        <v>762</v>
      </c>
      <c r="AO1929">
        <v>35</v>
      </c>
      <c r="AW1929">
        <v>52</v>
      </c>
      <c r="BZ1929">
        <v>1391</v>
      </c>
    </row>
    <row r="1930" spans="2:78">
      <c r="B1930" t="s">
        <v>1312</v>
      </c>
      <c r="I1930">
        <v>42.5</v>
      </c>
      <c r="J1930">
        <v>256</v>
      </c>
      <c r="K1930">
        <v>154</v>
      </c>
      <c r="L1930" s="145">
        <v>0.6015625</v>
      </c>
      <c r="M1930">
        <v>0.27</v>
      </c>
      <c r="N1930">
        <v>1</v>
      </c>
      <c r="V1930">
        <v>1142</v>
      </c>
      <c r="AD1930">
        <v>2.7</v>
      </c>
      <c r="AE1930">
        <v>762</v>
      </c>
      <c r="AO1930">
        <v>35</v>
      </c>
      <c r="AW1930">
        <v>52</v>
      </c>
      <c r="BZ1930">
        <v>1547</v>
      </c>
    </row>
    <row r="1931" spans="2:78">
      <c r="B1931" t="s">
        <v>1313</v>
      </c>
      <c r="I1931">
        <v>42.5</v>
      </c>
      <c r="J1931">
        <v>256</v>
      </c>
      <c r="K1931">
        <v>154</v>
      </c>
      <c r="L1931" s="145">
        <v>0.6015625</v>
      </c>
      <c r="M1931">
        <v>0.27</v>
      </c>
      <c r="N1931">
        <v>1</v>
      </c>
      <c r="V1931">
        <v>1142</v>
      </c>
      <c r="AD1931">
        <v>2.7</v>
      </c>
      <c r="AE1931">
        <v>762</v>
      </c>
      <c r="AO1931">
        <v>35</v>
      </c>
      <c r="AW1931">
        <v>52</v>
      </c>
      <c r="BZ1931">
        <v>1565</v>
      </c>
    </row>
    <row r="1932" spans="2:78">
      <c r="B1932" t="s">
        <v>1314</v>
      </c>
      <c r="I1932">
        <v>42.5</v>
      </c>
      <c r="J1932">
        <v>256</v>
      </c>
      <c r="K1932">
        <v>154</v>
      </c>
      <c r="L1932" s="145">
        <v>0.6015625</v>
      </c>
      <c r="M1932">
        <v>0.27</v>
      </c>
      <c r="N1932">
        <v>1</v>
      </c>
      <c r="V1932">
        <v>1142</v>
      </c>
      <c r="AD1932">
        <v>2.7</v>
      </c>
      <c r="AE1932">
        <v>762</v>
      </c>
      <c r="AO1932">
        <v>35</v>
      </c>
      <c r="AW1932">
        <v>52</v>
      </c>
      <c r="BZ1932">
        <v>1653</v>
      </c>
    </row>
    <row r="1933" spans="2:78">
      <c r="B1933" t="s">
        <v>1315</v>
      </c>
      <c r="I1933">
        <v>42.5</v>
      </c>
      <c r="J1933">
        <v>256</v>
      </c>
      <c r="K1933">
        <v>154</v>
      </c>
      <c r="L1933" s="145">
        <v>0.6015625</v>
      </c>
      <c r="M1933">
        <v>0.27</v>
      </c>
      <c r="N1933">
        <v>1</v>
      </c>
      <c r="V1933">
        <v>1142</v>
      </c>
      <c r="AD1933">
        <v>2.7</v>
      </c>
      <c r="AE1933">
        <v>762</v>
      </c>
      <c r="AO1933">
        <v>35</v>
      </c>
      <c r="AW1933">
        <v>52</v>
      </c>
      <c r="BZ1933">
        <v>1604</v>
      </c>
    </row>
    <row r="1934" spans="2:78">
      <c r="B1934" t="s">
        <v>1316</v>
      </c>
      <c r="I1934">
        <v>42.5</v>
      </c>
      <c r="J1934">
        <v>256</v>
      </c>
      <c r="K1934">
        <v>154</v>
      </c>
      <c r="L1934" s="145">
        <v>0.6015625</v>
      </c>
      <c r="M1934">
        <v>0.27</v>
      </c>
      <c r="N1934">
        <v>1</v>
      </c>
      <c r="V1934">
        <v>1142</v>
      </c>
      <c r="AD1934">
        <v>2.7</v>
      </c>
      <c r="AE1934">
        <v>762</v>
      </c>
      <c r="AO1934">
        <v>35</v>
      </c>
      <c r="AW1934">
        <v>52</v>
      </c>
      <c r="BZ1934">
        <v>1467</v>
      </c>
    </row>
    <row r="1935" spans="2:78">
      <c r="B1935" t="s">
        <v>1317</v>
      </c>
      <c r="I1935">
        <v>42.5</v>
      </c>
      <c r="J1935">
        <v>256</v>
      </c>
      <c r="K1935">
        <v>154</v>
      </c>
      <c r="L1935" s="145">
        <v>0.6015625</v>
      </c>
      <c r="M1935">
        <v>0.27</v>
      </c>
      <c r="N1935">
        <v>1</v>
      </c>
      <c r="V1935">
        <v>1142</v>
      </c>
      <c r="AD1935">
        <v>2.7</v>
      </c>
      <c r="AE1935">
        <v>762</v>
      </c>
      <c r="AO1935">
        <v>35</v>
      </c>
      <c r="AW1935">
        <v>52</v>
      </c>
      <c r="BZ1935">
        <v>1523</v>
      </c>
    </row>
    <row r="1936" spans="2:78">
      <c r="B1936" t="s">
        <v>1318</v>
      </c>
      <c r="I1936">
        <v>42.5</v>
      </c>
      <c r="J1936">
        <v>256</v>
      </c>
      <c r="K1936">
        <v>154</v>
      </c>
      <c r="L1936" s="145">
        <v>0.6015625</v>
      </c>
      <c r="M1936">
        <v>0.27</v>
      </c>
      <c r="N1936">
        <v>1</v>
      </c>
      <c r="V1936">
        <v>1142</v>
      </c>
      <c r="AD1936">
        <v>2.7</v>
      </c>
      <c r="AE1936">
        <v>762</v>
      </c>
      <c r="AO1936">
        <v>35</v>
      </c>
      <c r="AW1936">
        <v>52</v>
      </c>
      <c r="BZ1936">
        <v>1416</v>
      </c>
    </row>
    <row r="1937" spans="1:81">
      <c r="A1937" s="76"/>
      <c r="B1937" s="76"/>
    </row>
    <row r="1938" spans="1:81">
      <c r="A1938">
        <v>219</v>
      </c>
      <c r="B1938" t="s">
        <v>1322</v>
      </c>
      <c r="C1938">
        <v>63.78</v>
      </c>
      <c r="D1938">
        <v>22.41</v>
      </c>
      <c r="E1938">
        <v>5.76</v>
      </c>
      <c r="F1938">
        <v>1.96</v>
      </c>
      <c r="G1938">
        <v>3.67</v>
      </c>
      <c r="I1938">
        <v>42.5</v>
      </c>
      <c r="J1938">
        <v>502</v>
      </c>
      <c r="K1938">
        <v>226</v>
      </c>
      <c r="L1938" s="145">
        <v>0.45019920318725098</v>
      </c>
      <c r="V1938">
        <v>1169</v>
      </c>
      <c r="AD1938">
        <v>2.5099999999999998</v>
      </c>
      <c r="AE1938">
        <v>550</v>
      </c>
      <c r="AJ1938">
        <v>2.98</v>
      </c>
      <c r="AK1938">
        <v>67.81</v>
      </c>
      <c r="AL1938">
        <v>20.54</v>
      </c>
      <c r="AM1938">
        <v>2.29</v>
      </c>
      <c r="AN1938">
        <v>4.59</v>
      </c>
      <c r="AO1938">
        <v>0</v>
      </c>
      <c r="BX1938">
        <v>8.6</v>
      </c>
      <c r="BZ1938">
        <v>1815</v>
      </c>
      <c r="CB1938" t="s">
        <v>1323</v>
      </c>
      <c r="CC1938" t="s">
        <v>1324</v>
      </c>
    </row>
    <row r="1939" spans="1:81">
      <c r="B1939" t="s">
        <v>1325</v>
      </c>
      <c r="C1939">
        <v>63.78</v>
      </c>
      <c r="D1939">
        <v>22.41</v>
      </c>
      <c r="E1939">
        <v>5.76</v>
      </c>
      <c r="F1939">
        <v>1.96</v>
      </c>
      <c r="G1939">
        <v>3.67</v>
      </c>
      <c r="I1939">
        <v>42.5</v>
      </c>
      <c r="J1939">
        <v>427</v>
      </c>
      <c r="K1939">
        <v>226</v>
      </c>
      <c r="L1939" s="145">
        <v>0.529274004683841</v>
      </c>
      <c r="V1939">
        <v>1169</v>
      </c>
      <c r="AD1939">
        <v>2.5099999999999998</v>
      </c>
      <c r="AE1939">
        <v>550</v>
      </c>
      <c r="AO1939">
        <v>75</v>
      </c>
      <c r="BX1939">
        <v>7.9</v>
      </c>
      <c r="BZ1939">
        <v>1690</v>
      </c>
    </row>
    <row r="1940" spans="1:81">
      <c r="B1940" t="s">
        <v>1326</v>
      </c>
      <c r="C1940">
        <v>63.78</v>
      </c>
      <c r="D1940">
        <v>22.41</v>
      </c>
      <c r="E1940">
        <v>5.76</v>
      </c>
      <c r="F1940">
        <v>1.96</v>
      </c>
      <c r="G1940">
        <v>3.67</v>
      </c>
      <c r="I1940">
        <v>42.5</v>
      </c>
      <c r="J1940">
        <v>351</v>
      </c>
      <c r="K1940">
        <v>226</v>
      </c>
      <c r="L1940" s="145">
        <v>0.64387464387464399</v>
      </c>
      <c r="V1940">
        <v>1169</v>
      </c>
      <c r="AD1940">
        <v>2.5099999999999998</v>
      </c>
      <c r="AE1940">
        <v>550</v>
      </c>
      <c r="AO1940">
        <v>151</v>
      </c>
      <c r="BX1940">
        <v>7.1</v>
      </c>
      <c r="BZ1940">
        <v>1486</v>
      </c>
    </row>
    <row r="1941" spans="1:81">
      <c r="B1941" t="s">
        <v>1327</v>
      </c>
      <c r="C1941">
        <v>63.78</v>
      </c>
      <c r="D1941">
        <v>22.41</v>
      </c>
      <c r="E1941">
        <v>5.76</v>
      </c>
      <c r="F1941">
        <v>1.96</v>
      </c>
      <c r="G1941">
        <v>3.67</v>
      </c>
      <c r="I1941">
        <v>42.5</v>
      </c>
      <c r="J1941">
        <v>254</v>
      </c>
      <c r="K1941">
        <v>226</v>
      </c>
      <c r="L1941" s="145">
        <v>0.88976377952755903</v>
      </c>
      <c r="V1941">
        <v>1169</v>
      </c>
      <c r="AD1941">
        <v>2.5099999999999998</v>
      </c>
      <c r="AE1941">
        <v>550</v>
      </c>
      <c r="AO1941">
        <v>251</v>
      </c>
      <c r="BX1941">
        <v>7.3</v>
      </c>
      <c r="BZ1941">
        <v>1542</v>
      </c>
    </row>
    <row r="1942" spans="1:81">
      <c r="B1942" t="s">
        <v>1328</v>
      </c>
      <c r="C1942">
        <v>63.78</v>
      </c>
      <c r="D1942">
        <v>22.41</v>
      </c>
      <c r="E1942">
        <v>5.76</v>
      </c>
      <c r="F1942">
        <v>1.96</v>
      </c>
      <c r="G1942">
        <v>3.67</v>
      </c>
      <c r="I1942">
        <v>42.5</v>
      </c>
      <c r="J1942">
        <v>498</v>
      </c>
      <c r="K1942">
        <v>244</v>
      </c>
      <c r="L1942" s="145">
        <v>0.48995983935742998</v>
      </c>
      <c r="V1942">
        <v>1169</v>
      </c>
      <c r="AD1942">
        <v>2.5099999999999998</v>
      </c>
      <c r="AE1942">
        <v>550</v>
      </c>
      <c r="AO1942">
        <v>0</v>
      </c>
      <c r="BX1942">
        <v>9.6</v>
      </c>
      <c r="BZ1942">
        <v>2100</v>
      </c>
    </row>
    <row r="1943" spans="1:81">
      <c r="B1943" t="s">
        <v>1329</v>
      </c>
      <c r="C1943">
        <v>63.78</v>
      </c>
      <c r="D1943">
        <v>22.41</v>
      </c>
      <c r="E1943">
        <v>5.76</v>
      </c>
      <c r="F1943">
        <v>1.96</v>
      </c>
      <c r="G1943">
        <v>3.67</v>
      </c>
      <c r="I1943">
        <v>42.5</v>
      </c>
      <c r="J1943">
        <v>423</v>
      </c>
      <c r="K1943">
        <v>244</v>
      </c>
      <c r="L1943" s="145">
        <v>0.57683215130023602</v>
      </c>
      <c r="V1943">
        <v>1169</v>
      </c>
      <c r="AD1943">
        <v>2.5099999999999998</v>
      </c>
      <c r="AE1943">
        <v>550</v>
      </c>
      <c r="AO1943">
        <v>75</v>
      </c>
      <c r="BX1943">
        <v>8.9</v>
      </c>
      <c r="BZ1943">
        <v>1911</v>
      </c>
    </row>
    <row r="1944" spans="1:81">
      <c r="B1944" t="s">
        <v>1330</v>
      </c>
      <c r="C1944">
        <v>63.78</v>
      </c>
      <c r="D1944">
        <v>22.41</v>
      </c>
      <c r="E1944">
        <v>5.76</v>
      </c>
      <c r="F1944">
        <v>1.96</v>
      </c>
      <c r="G1944">
        <v>3.67</v>
      </c>
      <c r="I1944">
        <v>42.5</v>
      </c>
      <c r="J1944">
        <v>348</v>
      </c>
      <c r="K1944">
        <v>244</v>
      </c>
      <c r="L1944" s="145">
        <v>0.70114942528735602</v>
      </c>
      <c r="V1944">
        <v>1169</v>
      </c>
      <c r="AD1944">
        <v>2.5099999999999998</v>
      </c>
      <c r="AE1944">
        <v>550</v>
      </c>
      <c r="AO1944">
        <v>150</v>
      </c>
      <c r="BX1944">
        <v>8.1999999999999993</v>
      </c>
      <c r="BZ1944">
        <v>1689</v>
      </c>
    </row>
    <row r="1945" spans="1:81">
      <c r="B1945" t="s">
        <v>1331</v>
      </c>
      <c r="C1945">
        <v>63.78</v>
      </c>
      <c r="D1945">
        <v>22.41</v>
      </c>
      <c r="E1945">
        <v>5.76</v>
      </c>
      <c r="F1945">
        <v>1.96</v>
      </c>
      <c r="G1945">
        <v>3.67</v>
      </c>
      <c r="I1945">
        <v>42.5</v>
      </c>
      <c r="J1945">
        <v>248</v>
      </c>
      <c r="K1945">
        <v>244</v>
      </c>
      <c r="L1945" s="145">
        <v>0.98387096774193505</v>
      </c>
      <c r="V1945">
        <v>1169</v>
      </c>
      <c r="AD1945">
        <v>2.5099999999999998</v>
      </c>
      <c r="AE1945">
        <v>550</v>
      </c>
      <c r="AO1945">
        <v>250</v>
      </c>
      <c r="BX1945">
        <v>8.4</v>
      </c>
      <c r="BZ1945">
        <v>1720</v>
      </c>
    </row>
    <row r="1946" spans="1:81">
      <c r="B1946" t="s">
        <v>1332</v>
      </c>
      <c r="C1946">
        <v>63.78</v>
      </c>
      <c r="D1946">
        <v>22.41</v>
      </c>
      <c r="E1946">
        <v>5.76</v>
      </c>
      <c r="F1946">
        <v>1.96</v>
      </c>
      <c r="G1946">
        <v>3.67</v>
      </c>
      <c r="I1946">
        <v>42.5</v>
      </c>
      <c r="J1946">
        <v>451</v>
      </c>
      <c r="K1946">
        <v>248</v>
      </c>
      <c r="L1946" s="145">
        <v>0.54988913525498895</v>
      </c>
      <c r="V1946">
        <v>1169</v>
      </c>
      <c r="AD1946">
        <v>2.5099999999999998</v>
      </c>
      <c r="AE1946">
        <v>550</v>
      </c>
      <c r="AO1946">
        <v>0</v>
      </c>
      <c r="BX1946">
        <v>10.1</v>
      </c>
      <c r="BZ1946">
        <v>2200</v>
      </c>
    </row>
    <row r="1947" spans="1:81">
      <c r="B1947" t="s">
        <v>1333</v>
      </c>
      <c r="C1947">
        <v>63.78</v>
      </c>
      <c r="D1947">
        <v>22.41</v>
      </c>
      <c r="E1947">
        <v>5.76</v>
      </c>
      <c r="F1947">
        <v>1.96</v>
      </c>
      <c r="G1947">
        <v>3.67</v>
      </c>
      <c r="I1947">
        <v>42.5</v>
      </c>
      <c r="J1947">
        <v>383</v>
      </c>
      <c r="K1947">
        <v>248</v>
      </c>
      <c r="L1947" s="145">
        <v>0.64751958224543105</v>
      </c>
      <c r="V1947">
        <v>1169</v>
      </c>
      <c r="AD1947">
        <v>2.5099999999999998</v>
      </c>
      <c r="AE1947">
        <v>550</v>
      </c>
      <c r="AO1947">
        <v>68</v>
      </c>
      <c r="BX1947">
        <v>9.6</v>
      </c>
      <c r="BZ1947">
        <v>2090</v>
      </c>
    </row>
    <row r="1948" spans="1:81">
      <c r="B1948" t="s">
        <v>1334</v>
      </c>
      <c r="C1948">
        <v>63.78</v>
      </c>
      <c r="D1948">
        <v>22.41</v>
      </c>
      <c r="E1948">
        <v>5.76</v>
      </c>
      <c r="F1948">
        <v>1.96</v>
      </c>
      <c r="G1948">
        <v>3.67</v>
      </c>
      <c r="I1948">
        <v>42.5</v>
      </c>
      <c r="J1948">
        <v>316</v>
      </c>
      <c r="K1948">
        <v>248</v>
      </c>
      <c r="L1948" s="145">
        <v>0.784810126582278</v>
      </c>
      <c r="V1948">
        <v>1169</v>
      </c>
      <c r="AD1948">
        <v>2.5099999999999998</v>
      </c>
      <c r="AE1948">
        <v>550</v>
      </c>
      <c r="AO1948">
        <v>135</v>
      </c>
      <c r="BX1948">
        <v>8.8000000000000007</v>
      </c>
      <c r="BZ1948">
        <v>1900</v>
      </c>
    </row>
    <row r="1949" spans="1:81">
      <c r="B1949" t="s">
        <v>1335</v>
      </c>
      <c r="C1949">
        <v>63.78</v>
      </c>
      <c r="D1949">
        <v>22.41</v>
      </c>
      <c r="E1949">
        <v>5.76</v>
      </c>
      <c r="F1949">
        <v>1.96</v>
      </c>
      <c r="G1949">
        <v>3.67</v>
      </c>
      <c r="I1949">
        <v>42.5</v>
      </c>
      <c r="J1949">
        <v>225</v>
      </c>
      <c r="K1949">
        <v>248</v>
      </c>
      <c r="L1949" s="145">
        <v>1.10222222222222</v>
      </c>
      <c r="V1949">
        <v>1169</v>
      </c>
      <c r="AD1949">
        <v>2.5099999999999998</v>
      </c>
      <c r="AE1949">
        <v>550</v>
      </c>
      <c r="AO1949">
        <v>226</v>
      </c>
      <c r="BX1949">
        <v>8.6</v>
      </c>
      <c r="BZ1949">
        <v>1921</v>
      </c>
    </row>
    <row r="1950" spans="1:81">
      <c r="A1950" s="76"/>
      <c r="B1950" s="76"/>
      <c r="AD1950" s="76"/>
      <c r="AE1950" s="76"/>
      <c r="BX1950" s="76"/>
      <c r="BY1950" s="76"/>
      <c r="BZ1950" s="76"/>
      <c r="CA1950" s="76"/>
      <c r="CB1950" s="76"/>
      <c r="CC1950" s="76"/>
    </row>
    <row r="1951" spans="1:81">
      <c r="A1951">
        <v>221</v>
      </c>
      <c r="B1951" t="s">
        <v>1336</v>
      </c>
      <c r="C1951">
        <v>62.03</v>
      </c>
      <c r="D1951">
        <v>21.89</v>
      </c>
      <c r="E1951">
        <v>4.18</v>
      </c>
      <c r="F1951">
        <v>2.57</v>
      </c>
      <c r="G1951">
        <v>3.45</v>
      </c>
      <c r="I1951">
        <v>42.5</v>
      </c>
      <c r="J1951">
        <v>360</v>
      </c>
      <c r="K1951">
        <v>245</v>
      </c>
      <c r="L1951" s="145">
        <v>0.68055555555555602</v>
      </c>
      <c r="M1951">
        <v>0.3</v>
      </c>
      <c r="N1951">
        <v>0</v>
      </c>
      <c r="R1951">
        <v>412.6</v>
      </c>
      <c r="W1951">
        <v>618.9</v>
      </c>
      <c r="AD1951">
        <v>2.7</v>
      </c>
      <c r="AE1951">
        <v>810.5</v>
      </c>
      <c r="BZ1951">
        <v>4138</v>
      </c>
      <c r="CA1951">
        <v>31.1</v>
      </c>
      <c r="CB1951" t="s">
        <v>1086</v>
      </c>
      <c r="CC1951" t="s">
        <v>1337</v>
      </c>
    </row>
    <row r="1952" spans="1:81">
      <c r="B1952" t="s">
        <v>705</v>
      </c>
      <c r="C1952">
        <v>62.03</v>
      </c>
      <c r="D1952">
        <v>21.89</v>
      </c>
      <c r="E1952">
        <v>4.18</v>
      </c>
      <c r="F1952">
        <v>2.57</v>
      </c>
      <c r="G1952">
        <v>3.45</v>
      </c>
      <c r="I1952">
        <v>42.5</v>
      </c>
      <c r="J1952">
        <v>360</v>
      </c>
      <c r="K1952">
        <v>245</v>
      </c>
      <c r="L1952" s="145">
        <v>0.68055555555555602</v>
      </c>
      <c r="M1952">
        <v>0.3</v>
      </c>
      <c r="N1952">
        <v>0</v>
      </c>
      <c r="R1952">
        <v>412.6</v>
      </c>
      <c r="W1952">
        <v>618.9</v>
      </c>
      <c r="AD1952">
        <v>2.7</v>
      </c>
      <c r="AE1952">
        <v>810.5</v>
      </c>
      <c r="BZ1952">
        <v>4570</v>
      </c>
      <c r="CA1952">
        <v>26.4</v>
      </c>
    </row>
    <row r="1953" spans="1:81">
      <c r="B1953" t="s">
        <v>920</v>
      </c>
      <c r="C1953">
        <v>62.03</v>
      </c>
      <c r="D1953">
        <v>21.89</v>
      </c>
      <c r="E1953">
        <v>4.18</v>
      </c>
      <c r="F1953">
        <v>2.57</v>
      </c>
      <c r="G1953">
        <v>3.45</v>
      </c>
      <c r="I1953">
        <v>42.5</v>
      </c>
      <c r="J1953">
        <v>360</v>
      </c>
      <c r="K1953">
        <v>170</v>
      </c>
      <c r="L1953" s="145">
        <v>0.47222222222222199</v>
      </c>
      <c r="M1953">
        <v>0.3</v>
      </c>
      <c r="N1953">
        <v>1.1000000000000001</v>
      </c>
      <c r="R1953">
        <v>412.6</v>
      </c>
      <c r="W1953">
        <v>618.9</v>
      </c>
      <c r="AD1953">
        <v>2.7</v>
      </c>
      <c r="AE1953">
        <v>810.5</v>
      </c>
      <c r="BZ1953">
        <v>3513</v>
      </c>
      <c r="CA1953">
        <v>41</v>
      </c>
    </row>
    <row r="1954" spans="1:81">
      <c r="B1954" t="s">
        <v>1338</v>
      </c>
      <c r="C1954">
        <v>62.03</v>
      </c>
      <c r="D1954">
        <v>21.89</v>
      </c>
      <c r="E1954">
        <v>4.18</v>
      </c>
      <c r="F1954">
        <v>2.57</v>
      </c>
      <c r="G1954">
        <v>3.45</v>
      </c>
      <c r="I1954">
        <v>42.5</v>
      </c>
      <c r="J1954">
        <v>360</v>
      </c>
      <c r="K1954">
        <v>170</v>
      </c>
      <c r="L1954" s="145">
        <v>0.47222222222222199</v>
      </c>
      <c r="M1954">
        <v>0.3</v>
      </c>
      <c r="N1954">
        <v>1.1000000000000001</v>
      </c>
      <c r="R1954">
        <v>412.6</v>
      </c>
      <c r="W1954">
        <v>618.9</v>
      </c>
      <c r="AD1954">
        <v>2.7</v>
      </c>
      <c r="AE1954">
        <v>810.5</v>
      </c>
      <c r="BZ1954">
        <v>2470</v>
      </c>
      <c r="CA1954">
        <v>46.8</v>
      </c>
    </row>
    <row r="1955" spans="1:81">
      <c r="A1955" s="76"/>
      <c r="B1955" s="76"/>
      <c r="AD1955" s="76"/>
      <c r="AE1955" s="76"/>
      <c r="BX1955" s="76"/>
      <c r="BY1955" s="76"/>
      <c r="BZ1955" s="76"/>
      <c r="CA1955" s="76"/>
      <c r="CB1955" s="76"/>
      <c r="CC1955" s="76"/>
    </row>
    <row r="1956" spans="1:81">
      <c r="A1956">
        <v>222</v>
      </c>
      <c r="B1956" t="s">
        <v>1339</v>
      </c>
      <c r="I1956">
        <v>42.5</v>
      </c>
      <c r="J1956">
        <v>396</v>
      </c>
      <c r="K1956">
        <v>210</v>
      </c>
      <c r="L1956" s="145">
        <f t="shared" ref="L1956:L1958" si="20">K1956/J1956</f>
        <v>0.53030303030303028</v>
      </c>
      <c r="V1956">
        <v>1076</v>
      </c>
      <c r="AD1956">
        <v>2.61</v>
      </c>
      <c r="AE1956">
        <v>718</v>
      </c>
      <c r="BX1956">
        <v>28.2</v>
      </c>
      <c r="CA1956">
        <v>34.6</v>
      </c>
      <c r="CB1956" s="146" t="s">
        <v>1055</v>
      </c>
      <c r="CC1956" s="146" t="s">
        <v>1340</v>
      </c>
    </row>
    <row r="1957" spans="1:81">
      <c r="B1957" t="s">
        <v>1341</v>
      </c>
      <c r="I1957">
        <v>42.5</v>
      </c>
      <c r="J1957">
        <v>396</v>
      </c>
      <c r="K1957">
        <v>210</v>
      </c>
      <c r="L1957" s="145">
        <f t="shared" si="20"/>
        <v>0.53030303030303028</v>
      </c>
      <c r="V1957">
        <v>1076</v>
      </c>
      <c r="AD1957">
        <v>2.61</v>
      </c>
      <c r="AE1957">
        <v>718</v>
      </c>
      <c r="BX1957">
        <v>29.646999999999998</v>
      </c>
    </row>
    <row r="1958" spans="1:81">
      <c r="B1958" t="s">
        <v>1342</v>
      </c>
      <c r="I1958">
        <v>42.5</v>
      </c>
      <c r="J1958">
        <v>409</v>
      </c>
      <c r="K1958">
        <v>192</v>
      </c>
      <c r="L1958" s="145">
        <f t="shared" si="20"/>
        <v>0.46943765281173594</v>
      </c>
      <c r="V1958">
        <v>1079</v>
      </c>
      <c r="AD1958">
        <v>2.61</v>
      </c>
      <c r="AE1958">
        <v>720</v>
      </c>
      <c r="BX1958">
        <v>18.899999999999999</v>
      </c>
      <c r="CA1958">
        <v>45.5</v>
      </c>
    </row>
    <row r="1959" spans="1:81">
      <c r="B1959" t="s">
        <v>1341</v>
      </c>
      <c r="I1959">
        <v>42.5</v>
      </c>
      <c r="J1959">
        <v>409</v>
      </c>
      <c r="K1959">
        <v>192</v>
      </c>
      <c r="L1959" s="145">
        <f t="shared" ref="L1959:L1961" si="21">K1959/J1959</f>
        <v>0.46943765281173594</v>
      </c>
      <c r="V1959">
        <v>1079</v>
      </c>
      <c r="AD1959">
        <v>2.61</v>
      </c>
      <c r="AE1959">
        <v>720</v>
      </c>
      <c r="BX1959">
        <v>18.888999999999999</v>
      </c>
    </row>
    <row r="1960" spans="1:81">
      <c r="B1960" t="s">
        <v>1343</v>
      </c>
      <c r="I1960">
        <v>42.5</v>
      </c>
      <c r="J1960">
        <v>454</v>
      </c>
      <c r="K1960">
        <v>173</v>
      </c>
      <c r="L1960" s="145">
        <f t="shared" si="21"/>
        <v>0.38105726872246698</v>
      </c>
      <c r="V1960">
        <v>1094</v>
      </c>
      <c r="AD1960">
        <v>2.61</v>
      </c>
      <c r="AE1960">
        <v>729</v>
      </c>
      <c r="BX1960">
        <v>7.3230000000000004</v>
      </c>
      <c r="CA1960">
        <v>58.2</v>
      </c>
    </row>
    <row r="1961" spans="1:81">
      <c r="B1961" t="s">
        <v>1341</v>
      </c>
      <c r="I1961">
        <v>42.5</v>
      </c>
      <c r="J1961">
        <v>454</v>
      </c>
      <c r="K1961">
        <v>173</v>
      </c>
      <c r="L1961" s="145">
        <f t="shared" si="21"/>
        <v>0.38105726872246698</v>
      </c>
      <c r="V1961">
        <v>1094</v>
      </c>
      <c r="AD1961">
        <v>2.61</v>
      </c>
      <c r="AE1961">
        <v>729</v>
      </c>
      <c r="BX1961">
        <v>7.3694899999999999</v>
      </c>
    </row>
    <row r="1962" spans="1:81">
      <c r="A1962" s="76"/>
      <c r="B1962" s="76"/>
      <c r="AD1962" s="76"/>
      <c r="AE1962" s="76"/>
      <c r="BX1962" s="76"/>
      <c r="BY1962" s="76"/>
      <c r="BZ1962" s="76"/>
      <c r="CA1962" s="76"/>
      <c r="CB1962" s="76"/>
      <c r="CC1962" s="76"/>
    </row>
    <row r="1963" spans="1:81">
      <c r="A1963">
        <v>223</v>
      </c>
      <c r="B1963" t="s">
        <v>1259</v>
      </c>
      <c r="I1963">
        <v>42.5</v>
      </c>
      <c r="J1963">
        <v>500</v>
      </c>
      <c r="K1963">
        <v>165</v>
      </c>
      <c r="L1963" s="145">
        <f t="shared" ref="L1963:L1966" si="22">K1963/J1963</f>
        <v>0.33</v>
      </c>
      <c r="M1963" s="29">
        <v>0.25</v>
      </c>
      <c r="N1963">
        <v>1</v>
      </c>
      <c r="U1963">
        <v>696.7</v>
      </c>
      <c r="X1963">
        <v>232.2</v>
      </c>
      <c r="AD1963">
        <v>2.77</v>
      </c>
      <c r="AE1963">
        <v>728.7</v>
      </c>
      <c r="AJ1963">
        <v>0.98</v>
      </c>
      <c r="AK1963">
        <v>47.97</v>
      </c>
      <c r="AL1963">
        <v>34.24</v>
      </c>
      <c r="AM1963">
        <v>0.93</v>
      </c>
      <c r="AN1963">
        <v>6.79</v>
      </c>
      <c r="AO1963">
        <v>0</v>
      </c>
      <c r="BZ1963">
        <v>1424.6</v>
      </c>
      <c r="CA1963">
        <v>60.7</v>
      </c>
      <c r="CB1963" s="146" t="s">
        <v>1061</v>
      </c>
      <c r="CC1963" s="146" t="s">
        <v>1344</v>
      </c>
    </row>
    <row r="1964" spans="1:81">
      <c r="B1964" t="s">
        <v>902</v>
      </c>
      <c r="I1964">
        <v>42.5</v>
      </c>
      <c r="J1964">
        <v>400</v>
      </c>
      <c r="K1964">
        <v>165</v>
      </c>
      <c r="L1964" s="145">
        <f t="shared" si="22"/>
        <v>0.41249999999999998</v>
      </c>
      <c r="M1964" s="29">
        <v>0.25</v>
      </c>
      <c r="N1964">
        <v>1</v>
      </c>
      <c r="U1964">
        <v>696.7</v>
      </c>
      <c r="X1964">
        <v>232.2</v>
      </c>
      <c r="AD1964">
        <v>2.77</v>
      </c>
      <c r="AE1964">
        <v>728.7</v>
      </c>
      <c r="AJ1964">
        <v>0.98</v>
      </c>
      <c r="AK1964">
        <v>47.97</v>
      </c>
      <c r="AL1964">
        <v>34.24</v>
      </c>
      <c r="AM1964">
        <v>0.93</v>
      </c>
      <c r="AN1964">
        <v>6.79</v>
      </c>
      <c r="AO1964">
        <v>100</v>
      </c>
      <c r="BZ1964">
        <v>1322.8</v>
      </c>
      <c r="CA1964">
        <v>64.099999999999994</v>
      </c>
    </row>
    <row r="1965" spans="1:81">
      <c r="A1965" s="76"/>
      <c r="B1965" s="76"/>
      <c r="AD1965" s="76"/>
      <c r="AE1965" s="76"/>
      <c r="BX1965" s="76"/>
      <c r="BY1965" s="76"/>
      <c r="BZ1965" s="76"/>
      <c r="CA1965" s="76"/>
      <c r="CB1965" s="76"/>
      <c r="CC1965" s="76"/>
    </row>
    <row r="1966" spans="1:81">
      <c r="A1966">
        <v>224</v>
      </c>
      <c r="B1966" t="s">
        <v>1065</v>
      </c>
      <c r="C1966">
        <v>61.39</v>
      </c>
      <c r="D1966">
        <v>23.62</v>
      </c>
      <c r="E1966">
        <v>4.8600000000000003</v>
      </c>
      <c r="F1966">
        <v>1.68</v>
      </c>
      <c r="G1966">
        <v>3.33</v>
      </c>
      <c r="I1966">
        <v>42.5</v>
      </c>
      <c r="J1966">
        <v>315</v>
      </c>
      <c r="K1966">
        <v>170</v>
      </c>
      <c r="L1966" s="145">
        <f t="shared" si="22"/>
        <v>0.53968253968253965</v>
      </c>
      <c r="N1966">
        <v>1.4</v>
      </c>
      <c r="U1966">
        <v>1003</v>
      </c>
      <c r="AD1966">
        <v>2.23</v>
      </c>
      <c r="AE1966">
        <v>756.65</v>
      </c>
      <c r="AJ1966">
        <v>6.28</v>
      </c>
      <c r="AK1966">
        <v>48.33</v>
      </c>
      <c r="AL1966">
        <v>34.79</v>
      </c>
      <c r="AM1966">
        <v>1.08</v>
      </c>
      <c r="AN1966">
        <v>5.96</v>
      </c>
      <c r="AO1966">
        <v>135</v>
      </c>
      <c r="BX1966">
        <v>0.82069999999999999</v>
      </c>
      <c r="BZ1966">
        <v>1305.45</v>
      </c>
      <c r="CA1966">
        <v>50.22</v>
      </c>
      <c r="CB1966" s="146" t="s">
        <v>1345</v>
      </c>
      <c r="CC1966" s="146" t="s">
        <v>1346</v>
      </c>
    </row>
    <row r="1967" spans="1:81">
      <c r="A1967" s="76"/>
      <c r="B1967" s="76"/>
      <c r="AD1967" s="76"/>
      <c r="AE1967" s="76"/>
      <c r="BX1967" s="76"/>
      <c r="BY1967" s="76"/>
      <c r="BZ1967" s="76"/>
      <c r="CA1967" s="76"/>
      <c r="CB1967" s="76"/>
      <c r="CC1967" s="76"/>
    </row>
    <row r="1968" spans="1:81">
      <c r="A1968">
        <v>227</v>
      </c>
      <c r="B1968" t="s">
        <v>1267</v>
      </c>
      <c r="I1968">
        <v>42.5</v>
      </c>
      <c r="J1968">
        <v>220</v>
      </c>
      <c r="K1968">
        <v>185</v>
      </c>
      <c r="L1968" s="145">
        <f t="shared" ref="L1968:L1972" si="23">K1968/J1968</f>
        <v>0.84090909090909094</v>
      </c>
      <c r="V1968">
        <v>1279</v>
      </c>
      <c r="AD1968">
        <v>2.65</v>
      </c>
      <c r="AE1968">
        <v>689</v>
      </c>
      <c r="BX1968">
        <v>26.4</v>
      </c>
      <c r="CA1968">
        <v>20.3</v>
      </c>
      <c r="CB1968" s="146" t="s">
        <v>1347</v>
      </c>
      <c r="CC1968" s="146" t="s">
        <v>1348</v>
      </c>
    </row>
    <row r="1969" spans="2:79">
      <c r="B1969" s="29">
        <v>0.2</v>
      </c>
      <c r="I1969">
        <v>42.5</v>
      </c>
      <c r="J1969">
        <v>220</v>
      </c>
      <c r="K1969">
        <v>185</v>
      </c>
      <c r="L1969" s="145">
        <f t="shared" si="23"/>
        <v>0.84090909090909094</v>
      </c>
      <c r="V1969">
        <v>1279</v>
      </c>
      <c r="AD1969">
        <v>2.65</v>
      </c>
      <c r="AE1969">
        <v>689</v>
      </c>
      <c r="BX1969">
        <v>23.3</v>
      </c>
    </row>
    <row r="1970" spans="2:79">
      <c r="B1970" s="29">
        <v>0.4</v>
      </c>
      <c r="I1970">
        <v>42.5</v>
      </c>
      <c r="J1970">
        <v>220</v>
      </c>
      <c r="K1970">
        <v>185</v>
      </c>
      <c r="L1970" s="145">
        <f t="shared" si="23"/>
        <v>0.84090909090909094</v>
      </c>
      <c r="V1970">
        <v>1279</v>
      </c>
      <c r="AD1970">
        <v>2.65</v>
      </c>
      <c r="AE1970">
        <v>689</v>
      </c>
      <c r="BX1970">
        <v>27</v>
      </c>
    </row>
    <row r="1971" spans="2:79">
      <c r="B1971" s="29">
        <v>0.6</v>
      </c>
      <c r="I1971">
        <v>42.5</v>
      </c>
      <c r="J1971">
        <v>220</v>
      </c>
      <c r="K1971">
        <v>185</v>
      </c>
      <c r="L1971" s="145">
        <f t="shared" si="23"/>
        <v>0.84090909090909094</v>
      </c>
      <c r="V1971">
        <v>1279</v>
      </c>
      <c r="AD1971">
        <v>2.65</v>
      </c>
      <c r="AE1971">
        <v>689</v>
      </c>
      <c r="BX1971">
        <v>34.799999999999997</v>
      </c>
    </row>
    <row r="1972" spans="2:79">
      <c r="B1972" s="29">
        <v>0.8</v>
      </c>
      <c r="I1972">
        <v>42.5</v>
      </c>
      <c r="J1972">
        <v>220</v>
      </c>
      <c r="K1972">
        <v>185</v>
      </c>
      <c r="L1972" s="145">
        <f t="shared" si="23"/>
        <v>0.84090909090909094</v>
      </c>
      <c r="V1972">
        <v>1279</v>
      </c>
      <c r="AD1972">
        <v>2.65</v>
      </c>
      <c r="AE1972">
        <v>689</v>
      </c>
      <c r="BX1972">
        <v>40.700000000000003</v>
      </c>
    </row>
    <row r="1973" spans="2:79">
      <c r="B1973" t="s">
        <v>557</v>
      </c>
      <c r="I1973">
        <v>42.5</v>
      </c>
      <c r="J1973">
        <v>336</v>
      </c>
      <c r="K1973">
        <v>185</v>
      </c>
      <c r="L1973" s="145">
        <f t="shared" ref="L1973:L1977" si="24">K1973/J1973</f>
        <v>0.55059523809523814</v>
      </c>
      <c r="V1973">
        <v>1266</v>
      </c>
      <c r="AD1973">
        <v>2.65</v>
      </c>
      <c r="AE1973">
        <v>624</v>
      </c>
      <c r="BX1973">
        <v>12.3</v>
      </c>
      <c r="CA1973">
        <v>44.6</v>
      </c>
    </row>
    <row r="1974" spans="2:79">
      <c r="B1974" s="29">
        <v>0.2</v>
      </c>
      <c r="I1974">
        <v>42.5</v>
      </c>
      <c r="J1974">
        <v>336</v>
      </c>
      <c r="K1974">
        <v>185</v>
      </c>
      <c r="L1974" s="145">
        <f t="shared" si="24"/>
        <v>0.55059523809523814</v>
      </c>
      <c r="V1974">
        <v>1266</v>
      </c>
      <c r="AD1974">
        <v>2.65</v>
      </c>
      <c r="AE1974">
        <v>624</v>
      </c>
      <c r="BX1974">
        <v>11.1</v>
      </c>
    </row>
    <row r="1975" spans="2:79">
      <c r="B1975" s="29">
        <v>0.4</v>
      </c>
      <c r="I1975">
        <v>42.5</v>
      </c>
      <c r="J1975">
        <v>336</v>
      </c>
      <c r="K1975">
        <v>185</v>
      </c>
      <c r="L1975" s="145">
        <f t="shared" si="24"/>
        <v>0.55059523809523814</v>
      </c>
      <c r="V1975">
        <v>1266</v>
      </c>
      <c r="AD1975">
        <v>2.65</v>
      </c>
      <c r="AE1975">
        <v>624</v>
      </c>
      <c r="BX1975">
        <v>13.6</v>
      </c>
    </row>
    <row r="1976" spans="2:79">
      <c r="B1976" s="29">
        <v>0.6</v>
      </c>
      <c r="I1976">
        <v>42.5</v>
      </c>
      <c r="J1976">
        <v>336</v>
      </c>
      <c r="K1976">
        <v>185</v>
      </c>
      <c r="L1976" s="145">
        <f t="shared" si="24"/>
        <v>0.55059523809523814</v>
      </c>
      <c r="V1976">
        <v>1266</v>
      </c>
      <c r="AD1976">
        <v>2.65</v>
      </c>
      <c r="AE1976">
        <v>624</v>
      </c>
      <c r="BX1976">
        <v>16.7</v>
      </c>
    </row>
    <row r="1977" spans="2:79">
      <c r="B1977" s="29">
        <v>0.8</v>
      </c>
      <c r="I1977">
        <v>42.5</v>
      </c>
      <c r="J1977">
        <v>336</v>
      </c>
      <c r="K1977">
        <v>185</v>
      </c>
      <c r="L1977" s="145">
        <f t="shared" si="24"/>
        <v>0.55059523809523814</v>
      </c>
      <c r="V1977">
        <v>1266</v>
      </c>
      <c r="AD1977">
        <v>2.65</v>
      </c>
      <c r="AE1977">
        <v>624</v>
      </c>
      <c r="BX1977">
        <v>21.7</v>
      </c>
    </row>
    <row r="1978" spans="2:79">
      <c r="B1978" t="s">
        <v>558</v>
      </c>
      <c r="I1978">
        <v>42.5</v>
      </c>
      <c r="J1978">
        <v>450</v>
      </c>
      <c r="K1978">
        <v>160</v>
      </c>
      <c r="L1978" s="145">
        <f t="shared" ref="L1978:L1982" si="25">K1978/J1978</f>
        <v>0.35555555555555557</v>
      </c>
      <c r="N1978">
        <v>0.74</v>
      </c>
      <c r="V1978">
        <v>1235</v>
      </c>
      <c r="AD1978">
        <v>2.65</v>
      </c>
      <c r="AE1978">
        <v>608</v>
      </c>
      <c r="BX1978">
        <v>6.9</v>
      </c>
      <c r="CA1978">
        <v>61</v>
      </c>
    </row>
    <row r="1979" spans="2:79">
      <c r="B1979" s="29">
        <v>0.2</v>
      </c>
      <c r="I1979">
        <v>42.5</v>
      </c>
      <c r="J1979">
        <v>450</v>
      </c>
      <c r="K1979">
        <v>160</v>
      </c>
      <c r="L1979" s="145">
        <f t="shared" si="25"/>
        <v>0.35555555555555557</v>
      </c>
      <c r="N1979">
        <v>0.74</v>
      </c>
      <c r="V1979">
        <v>1235</v>
      </c>
      <c r="AD1979">
        <v>2.65</v>
      </c>
      <c r="AE1979">
        <v>608</v>
      </c>
      <c r="BX1979">
        <v>5.4</v>
      </c>
    </row>
    <row r="1980" spans="2:79">
      <c r="B1980" s="29">
        <v>0.4</v>
      </c>
      <c r="I1980">
        <v>42.5</v>
      </c>
      <c r="J1980">
        <v>450</v>
      </c>
      <c r="K1980">
        <v>160</v>
      </c>
      <c r="L1980" s="145">
        <f t="shared" si="25"/>
        <v>0.35555555555555557</v>
      </c>
      <c r="N1980">
        <v>0.74</v>
      </c>
      <c r="V1980">
        <v>1235</v>
      </c>
      <c r="AD1980">
        <v>2.65</v>
      </c>
      <c r="AE1980">
        <v>608</v>
      </c>
      <c r="BX1980">
        <v>7.9</v>
      </c>
    </row>
    <row r="1981" spans="2:79">
      <c r="B1981" s="29">
        <v>0.6</v>
      </c>
      <c r="I1981">
        <v>42.5</v>
      </c>
      <c r="J1981">
        <v>450</v>
      </c>
      <c r="K1981">
        <v>160</v>
      </c>
      <c r="L1981" s="145">
        <f t="shared" si="25"/>
        <v>0.35555555555555557</v>
      </c>
      <c r="N1981">
        <v>0.74</v>
      </c>
      <c r="V1981">
        <v>1235</v>
      </c>
      <c r="AD1981">
        <v>2.65</v>
      </c>
      <c r="AE1981">
        <v>608</v>
      </c>
      <c r="BX1981">
        <v>14.1</v>
      </c>
    </row>
    <row r="1982" spans="2:79">
      <c r="B1982" s="29">
        <v>0.8</v>
      </c>
      <c r="I1982">
        <v>42.5</v>
      </c>
      <c r="J1982">
        <v>450</v>
      </c>
      <c r="K1982">
        <v>160</v>
      </c>
      <c r="L1982" s="145">
        <f t="shared" si="25"/>
        <v>0.35555555555555557</v>
      </c>
      <c r="N1982">
        <v>0.74</v>
      </c>
      <c r="V1982">
        <v>1235</v>
      </c>
      <c r="AD1982">
        <v>2.65</v>
      </c>
      <c r="AE1982">
        <v>608</v>
      </c>
      <c r="BX1982">
        <v>20.3</v>
      </c>
    </row>
    <row r="1983" spans="2:79">
      <c r="B1983" t="s">
        <v>1349</v>
      </c>
      <c r="I1983">
        <v>42.5</v>
      </c>
      <c r="J1983">
        <v>182</v>
      </c>
      <c r="K1983">
        <v>187</v>
      </c>
      <c r="L1983" s="145">
        <f t="shared" ref="L1983:L1987" si="26">K1983/J1983</f>
        <v>1.0274725274725274</v>
      </c>
      <c r="V1983">
        <v>1251</v>
      </c>
      <c r="AD1983">
        <v>2.65</v>
      </c>
      <c r="AE1983">
        <v>674</v>
      </c>
      <c r="AP1983">
        <v>78</v>
      </c>
      <c r="BX1983">
        <v>14.3</v>
      </c>
      <c r="CA1983">
        <v>22.9</v>
      </c>
    </row>
    <row r="1984" spans="2:79">
      <c r="B1984" s="29">
        <v>0.2</v>
      </c>
      <c r="I1984">
        <v>42.5</v>
      </c>
      <c r="J1984">
        <v>182</v>
      </c>
      <c r="K1984">
        <v>187</v>
      </c>
      <c r="L1984" s="145">
        <f t="shared" si="26"/>
        <v>1.0274725274725274</v>
      </c>
      <c r="V1984">
        <v>1251</v>
      </c>
      <c r="AD1984">
        <v>2.65</v>
      </c>
      <c r="AE1984">
        <v>674</v>
      </c>
      <c r="AP1984">
        <v>78</v>
      </c>
      <c r="BX1984">
        <v>12.8</v>
      </c>
    </row>
    <row r="1985" spans="1:81">
      <c r="B1985" s="29">
        <v>0.4</v>
      </c>
      <c r="I1985">
        <v>42.5</v>
      </c>
      <c r="J1985">
        <v>182</v>
      </c>
      <c r="K1985">
        <v>187</v>
      </c>
      <c r="L1985" s="145">
        <f t="shared" si="26"/>
        <v>1.0274725274725274</v>
      </c>
      <c r="V1985">
        <v>1251</v>
      </c>
      <c r="AD1985">
        <v>2.65</v>
      </c>
      <c r="AE1985">
        <v>674</v>
      </c>
      <c r="AP1985">
        <v>78</v>
      </c>
      <c r="BX1985">
        <v>14.8</v>
      </c>
    </row>
    <row r="1986" spans="1:81">
      <c r="B1986" s="29">
        <v>0.6</v>
      </c>
      <c r="I1986">
        <v>42.5</v>
      </c>
      <c r="J1986">
        <v>182</v>
      </c>
      <c r="K1986">
        <v>187</v>
      </c>
      <c r="L1986" s="145">
        <f t="shared" si="26"/>
        <v>1.0274725274725274</v>
      </c>
      <c r="V1986">
        <v>1251</v>
      </c>
      <c r="AD1986">
        <v>2.65</v>
      </c>
      <c r="AE1986">
        <v>674</v>
      </c>
      <c r="AP1986">
        <v>78</v>
      </c>
      <c r="BX1986">
        <v>20.9</v>
      </c>
    </row>
    <row r="1987" spans="1:81">
      <c r="B1987" s="29">
        <v>0.8</v>
      </c>
      <c r="I1987">
        <v>42.5</v>
      </c>
      <c r="J1987">
        <v>182</v>
      </c>
      <c r="K1987">
        <v>187</v>
      </c>
      <c r="L1987" s="145">
        <f t="shared" si="26"/>
        <v>1.0274725274725274</v>
      </c>
      <c r="V1987">
        <v>1251</v>
      </c>
      <c r="AD1987">
        <v>2.65</v>
      </c>
      <c r="AE1987">
        <v>674</v>
      </c>
      <c r="AP1987">
        <v>78</v>
      </c>
      <c r="BX1987">
        <v>31.7</v>
      </c>
    </row>
    <row r="1988" spans="1:81">
      <c r="B1988" t="s">
        <v>557</v>
      </c>
      <c r="I1988">
        <v>42.5</v>
      </c>
      <c r="J1988">
        <v>252</v>
      </c>
      <c r="K1988">
        <v>144</v>
      </c>
      <c r="L1988" s="145">
        <f t="shared" ref="L1988:L1992" si="27">K1988/J1988</f>
        <v>0.5714285714285714</v>
      </c>
      <c r="V1988">
        <v>1266</v>
      </c>
      <c r="AD1988">
        <v>2.65</v>
      </c>
      <c r="AE1988">
        <v>624</v>
      </c>
      <c r="AP1988">
        <v>108</v>
      </c>
      <c r="BX1988">
        <v>7.9</v>
      </c>
      <c r="CA1988">
        <v>42.3</v>
      </c>
    </row>
    <row r="1989" spans="1:81">
      <c r="B1989" s="29">
        <v>0.2</v>
      </c>
      <c r="I1989">
        <v>42.5</v>
      </c>
      <c r="J1989">
        <v>252</v>
      </c>
      <c r="K1989">
        <v>144</v>
      </c>
      <c r="L1989" s="145">
        <f t="shared" si="27"/>
        <v>0.5714285714285714</v>
      </c>
      <c r="V1989">
        <v>1266</v>
      </c>
      <c r="AD1989">
        <v>2.65</v>
      </c>
      <c r="AE1989">
        <v>624</v>
      </c>
      <c r="AP1989">
        <v>108</v>
      </c>
      <c r="BX1989">
        <v>7.4</v>
      </c>
    </row>
    <row r="1990" spans="1:81">
      <c r="B1990" s="29">
        <v>0.4</v>
      </c>
      <c r="I1990">
        <v>42.5</v>
      </c>
      <c r="J1990">
        <v>252</v>
      </c>
      <c r="K1990">
        <v>144</v>
      </c>
      <c r="L1990" s="145">
        <f t="shared" si="27"/>
        <v>0.5714285714285714</v>
      </c>
      <c r="V1990">
        <v>1266</v>
      </c>
      <c r="AD1990">
        <v>2.65</v>
      </c>
      <c r="AE1990">
        <v>624</v>
      </c>
      <c r="AP1990">
        <v>108</v>
      </c>
      <c r="BX1990">
        <v>8.8000000000000007</v>
      </c>
    </row>
    <row r="1991" spans="1:81">
      <c r="B1991" s="29">
        <v>0.6</v>
      </c>
      <c r="I1991">
        <v>42.5</v>
      </c>
      <c r="J1991">
        <v>252</v>
      </c>
      <c r="K1991">
        <v>144</v>
      </c>
      <c r="L1991" s="145">
        <f t="shared" si="27"/>
        <v>0.5714285714285714</v>
      </c>
      <c r="V1991">
        <v>1266</v>
      </c>
      <c r="AD1991">
        <v>2.65</v>
      </c>
      <c r="AE1991">
        <v>624</v>
      </c>
      <c r="AP1991">
        <v>108</v>
      </c>
      <c r="BX1991">
        <v>9.9</v>
      </c>
    </row>
    <row r="1992" spans="1:81">
      <c r="B1992" s="29">
        <v>0.8</v>
      </c>
      <c r="I1992">
        <v>42.5</v>
      </c>
      <c r="J1992">
        <v>252</v>
      </c>
      <c r="K1992">
        <v>144</v>
      </c>
      <c r="L1992" s="145">
        <f t="shared" si="27"/>
        <v>0.5714285714285714</v>
      </c>
      <c r="V1992">
        <v>1266</v>
      </c>
      <c r="AD1992">
        <v>2.65</v>
      </c>
      <c r="AE1992">
        <v>624</v>
      </c>
      <c r="AP1992">
        <v>108</v>
      </c>
      <c r="BX1992">
        <v>13.7</v>
      </c>
    </row>
    <row r="1993" spans="1:81">
      <c r="B1993" t="s">
        <v>558</v>
      </c>
      <c r="I1993">
        <v>42.5</v>
      </c>
      <c r="J1993">
        <v>375</v>
      </c>
      <c r="K1993">
        <v>160</v>
      </c>
      <c r="L1993" s="145">
        <f t="shared" ref="L1993:L1997" si="28">K1993/J1993</f>
        <v>0.42666666666666669</v>
      </c>
      <c r="N1993">
        <v>0.63</v>
      </c>
      <c r="V1993">
        <v>1178</v>
      </c>
      <c r="AD1993">
        <v>2.65</v>
      </c>
      <c r="AE1993">
        <v>580</v>
      </c>
      <c r="AP1993">
        <v>160</v>
      </c>
      <c r="BX1993">
        <v>2.6</v>
      </c>
      <c r="CA1993">
        <v>60.8</v>
      </c>
    </row>
    <row r="1994" spans="1:81">
      <c r="B1994" s="29">
        <v>0.2</v>
      </c>
      <c r="I1994">
        <v>42.5</v>
      </c>
      <c r="J1994">
        <v>375</v>
      </c>
      <c r="K1994">
        <v>160</v>
      </c>
      <c r="L1994" s="145">
        <f t="shared" si="28"/>
        <v>0.42666666666666669</v>
      </c>
      <c r="N1994">
        <v>0.63</v>
      </c>
      <c r="V1994">
        <v>1178</v>
      </c>
      <c r="AD1994">
        <v>2.65</v>
      </c>
      <c r="AE1994">
        <v>580</v>
      </c>
      <c r="AP1994">
        <v>160</v>
      </c>
      <c r="BX1994">
        <v>1.9</v>
      </c>
    </row>
    <row r="1995" spans="1:81">
      <c r="B1995" s="29">
        <v>0.4</v>
      </c>
      <c r="I1995">
        <v>42.5</v>
      </c>
      <c r="J1995">
        <v>375</v>
      </c>
      <c r="K1995">
        <v>160</v>
      </c>
      <c r="L1995" s="145">
        <f t="shared" si="28"/>
        <v>0.42666666666666669</v>
      </c>
      <c r="N1995">
        <v>0.63</v>
      </c>
      <c r="V1995">
        <v>1178</v>
      </c>
      <c r="AD1995">
        <v>2.65</v>
      </c>
      <c r="AE1995">
        <v>580</v>
      </c>
      <c r="AP1995">
        <v>160</v>
      </c>
      <c r="BX1995" s="26">
        <v>3</v>
      </c>
    </row>
    <row r="1996" spans="1:81">
      <c r="B1996" s="29">
        <v>0.6</v>
      </c>
      <c r="I1996">
        <v>42.5</v>
      </c>
      <c r="J1996">
        <v>375</v>
      </c>
      <c r="K1996">
        <v>160</v>
      </c>
      <c r="L1996" s="145">
        <f t="shared" si="28"/>
        <v>0.42666666666666669</v>
      </c>
      <c r="N1996">
        <v>0.63</v>
      </c>
      <c r="V1996">
        <v>1178</v>
      </c>
      <c r="AD1996">
        <v>2.65</v>
      </c>
      <c r="AE1996">
        <v>580</v>
      </c>
      <c r="AP1996">
        <v>160</v>
      </c>
      <c r="BX1996">
        <v>6.4</v>
      </c>
    </row>
    <row r="1997" spans="1:81">
      <c r="B1997" s="29">
        <v>0.8</v>
      </c>
      <c r="I1997">
        <v>42.5</v>
      </c>
      <c r="J1997">
        <v>375</v>
      </c>
      <c r="K1997">
        <v>160</v>
      </c>
      <c r="L1997" s="145">
        <f t="shared" si="28"/>
        <v>0.42666666666666669</v>
      </c>
      <c r="N1997">
        <v>0.63</v>
      </c>
      <c r="V1997">
        <v>1178</v>
      </c>
      <c r="AD1997">
        <v>2.65</v>
      </c>
      <c r="AE1997">
        <v>580</v>
      </c>
      <c r="AP1997">
        <v>160</v>
      </c>
      <c r="BX1997">
        <v>11.3</v>
      </c>
    </row>
    <row r="1998" spans="1:81">
      <c r="A1998" s="76"/>
      <c r="B1998" s="76"/>
      <c r="AD1998" s="76"/>
      <c r="AE1998" s="76"/>
      <c r="BX1998" s="76"/>
      <c r="BY1998" s="76"/>
      <c r="BZ1998" s="76"/>
      <c r="CA1998" s="76"/>
      <c r="CB1998" s="76"/>
      <c r="CC1998" s="76"/>
    </row>
    <row r="1999" spans="1:81">
      <c r="A1999">
        <v>228</v>
      </c>
      <c r="B1999" t="s">
        <v>1350</v>
      </c>
      <c r="J1999">
        <v>380</v>
      </c>
      <c r="K1999">
        <v>190</v>
      </c>
      <c r="L1999">
        <f t="shared" ref="L1999:L2003" si="29">K1999/J1999</f>
        <v>0.5</v>
      </c>
      <c r="M1999" s="29"/>
      <c r="U1999">
        <v>1195</v>
      </c>
      <c r="AD1999">
        <v>2.9</v>
      </c>
      <c r="AE1999">
        <v>595</v>
      </c>
      <c r="BZ1999">
        <v>646.45000000000005</v>
      </c>
      <c r="CA1999">
        <v>41.6</v>
      </c>
      <c r="CB1999" s="146" t="s">
        <v>1188</v>
      </c>
      <c r="CC1999" s="146" t="s">
        <v>1351</v>
      </c>
    </row>
    <row r="2000" spans="1:81">
      <c r="A2000" s="76"/>
      <c r="B2000" s="76"/>
      <c r="AD2000" s="76"/>
      <c r="AE2000" s="76"/>
      <c r="BX2000" s="76"/>
      <c r="BY2000" s="76"/>
      <c r="BZ2000" s="76"/>
      <c r="CA2000" s="76"/>
      <c r="CB2000" s="76"/>
      <c r="CC2000" s="76"/>
    </row>
    <row r="2001" spans="1:81">
      <c r="A2001">
        <v>229</v>
      </c>
      <c r="B2001" t="s">
        <v>1352</v>
      </c>
      <c r="C2001">
        <v>68.3</v>
      </c>
      <c r="D2001">
        <v>19.37</v>
      </c>
      <c r="E2001">
        <v>3.92</v>
      </c>
      <c r="F2001">
        <v>1.61</v>
      </c>
      <c r="G2001">
        <v>3.69</v>
      </c>
      <c r="I2001">
        <v>42.5</v>
      </c>
      <c r="J2001">
        <v>250</v>
      </c>
      <c r="K2001">
        <v>205.6</v>
      </c>
      <c r="L2001" s="145">
        <f t="shared" si="29"/>
        <v>0.82240000000000002</v>
      </c>
      <c r="M2001" s="46">
        <v>0.29099999999999998</v>
      </c>
      <c r="N2001">
        <v>0.5</v>
      </c>
      <c r="V2001">
        <v>986</v>
      </c>
      <c r="AD2001">
        <v>3</v>
      </c>
      <c r="AE2001">
        <v>714</v>
      </c>
      <c r="AJ2001">
        <v>2.39</v>
      </c>
      <c r="AK2001">
        <v>54.38</v>
      </c>
      <c r="AL2001">
        <v>30.18</v>
      </c>
      <c r="AM2001">
        <v>0.37</v>
      </c>
      <c r="AN2001">
        <v>4.92</v>
      </c>
      <c r="AP2001">
        <v>250</v>
      </c>
      <c r="CA2001" s="13">
        <v>35</v>
      </c>
      <c r="CB2001" s="146" t="s">
        <v>1083</v>
      </c>
      <c r="CC2001" s="146" t="s">
        <v>1353</v>
      </c>
    </row>
    <row r="2002" spans="1:81">
      <c r="B2002" t="s">
        <v>1354</v>
      </c>
      <c r="C2002">
        <v>68.3</v>
      </c>
      <c r="D2002">
        <v>19.37</v>
      </c>
      <c r="E2002">
        <v>3.92</v>
      </c>
      <c r="F2002">
        <v>1.61</v>
      </c>
      <c r="G2002">
        <v>3.69</v>
      </c>
      <c r="I2002">
        <v>42.5</v>
      </c>
      <c r="J2002">
        <v>10.58</v>
      </c>
      <c r="K2002">
        <v>3.81</v>
      </c>
      <c r="L2002" s="145">
        <f t="shared" si="29"/>
        <v>0.36011342155009451</v>
      </c>
      <c r="M2002" s="46">
        <v>0.29099999999999998</v>
      </c>
      <c r="N2002">
        <v>0.6</v>
      </c>
      <c r="V2002">
        <v>27.38</v>
      </c>
      <c r="AD2002">
        <v>3</v>
      </c>
      <c r="AE2002">
        <v>18.25</v>
      </c>
      <c r="AJ2002">
        <v>2.39</v>
      </c>
      <c r="AK2002">
        <v>54.38</v>
      </c>
      <c r="AL2002">
        <v>30.18</v>
      </c>
      <c r="AM2002">
        <v>0.37</v>
      </c>
      <c r="AN2002">
        <v>4.92</v>
      </c>
      <c r="AP2002">
        <v>250</v>
      </c>
      <c r="BX2002" s="5">
        <v>1.17</v>
      </c>
      <c r="BZ2002" s="5">
        <v>976</v>
      </c>
    </row>
    <row r="2003" spans="1:81">
      <c r="B2003" t="s">
        <v>1355</v>
      </c>
      <c r="C2003">
        <v>68.3</v>
      </c>
      <c r="D2003">
        <v>19.37</v>
      </c>
      <c r="E2003">
        <v>3.92</v>
      </c>
      <c r="F2003">
        <v>1.61</v>
      </c>
      <c r="G2003">
        <v>3.69</v>
      </c>
      <c r="I2003">
        <v>42.5</v>
      </c>
      <c r="J2003">
        <v>450</v>
      </c>
      <c r="K2003">
        <v>135</v>
      </c>
      <c r="L2003" s="145">
        <f t="shared" si="29"/>
        <v>0.3</v>
      </c>
      <c r="M2003" s="46">
        <v>0.29099999999999998</v>
      </c>
      <c r="N2003">
        <v>0.8</v>
      </c>
      <c r="V2003">
        <v>1105</v>
      </c>
      <c r="AD2003">
        <v>3</v>
      </c>
      <c r="AE2003">
        <v>715</v>
      </c>
      <c r="AJ2003">
        <v>2.39</v>
      </c>
      <c r="AK2003">
        <v>54.38</v>
      </c>
      <c r="AL2003">
        <v>30.18</v>
      </c>
      <c r="AM2003">
        <v>0.37</v>
      </c>
      <c r="AN2003">
        <v>4.92</v>
      </c>
      <c r="AP2003">
        <v>250</v>
      </c>
      <c r="BX2003" s="5">
        <v>0.93</v>
      </c>
      <c r="BZ2003" s="5">
        <v>800</v>
      </c>
      <c r="CA2003" s="13">
        <v>64</v>
      </c>
    </row>
    <row r="2006" spans="1:81">
      <c r="A2006" s="76"/>
      <c r="B2006" s="76"/>
      <c r="AD2006" s="76"/>
      <c r="AE2006" s="76"/>
      <c r="BX2006" s="76"/>
      <c r="BY2006" s="76"/>
      <c r="BZ2006" s="76"/>
      <c r="CA2006" s="76"/>
      <c r="CB2006" s="76"/>
      <c r="CC2006" s="76"/>
    </row>
    <row r="2007" spans="1:81">
      <c r="A2007">
        <v>230</v>
      </c>
      <c r="B2007" t="s">
        <v>1356</v>
      </c>
      <c r="I2007">
        <v>42.5</v>
      </c>
      <c r="J2007">
        <v>219</v>
      </c>
      <c r="K2007">
        <v>185</v>
      </c>
      <c r="L2007" s="145">
        <f t="shared" ref="L2007:L2010" si="30">K2007/J2007</f>
        <v>0.84474885844748859</v>
      </c>
      <c r="M2007" s="29">
        <v>0.18</v>
      </c>
      <c r="V2007">
        <v>1007</v>
      </c>
      <c r="AD2007">
        <v>2.6</v>
      </c>
      <c r="AE2007">
        <v>766</v>
      </c>
      <c r="AO2007">
        <v>55</v>
      </c>
      <c r="BZ2007">
        <v>3521</v>
      </c>
      <c r="CA2007">
        <v>29.3</v>
      </c>
      <c r="CB2007" s="146" t="s">
        <v>1049</v>
      </c>
      <c r="CC2007" s="146" t="s">
        <v>1357</v>
      </c>
    </row>
    <row r="2008" spans="1:81">
      <c r="B2008" t="s">
        <v>1358</v>
      </c>
      <c r="I2008">
        <v>42.5</v>
      </c>
      <c r="J2008">
        <v>211</v>
      </c>
      <c r="K2008">
        <v>185</v>
      </c>
      <c r="L2008" s="145">
        <f t="shared" si="30"/>
        <v>0.87677725118483407</v>
      </c>
      <c r="V2008">
        <v>1032</v>
      </c>
      <c r="AD2008">
        <v>2.6</v>
      </c>
      <c r="AE2008">
        <v>910</v>
      </c>
      <c r="AO2008">
        <v>53</v>
      </c>
      <c r="BZ2008">
        <v>3998</v>
      </c>
      <c r="CA2008">
        <v>26.9</v>
      </c>
    </row>
    <row r="2009" spans="1:81">
      <c r="B2009" t="s">
        <v>1359</v>
      </c>
      <c r="I2009">
        <v>42.5</v>
      </c>
      <c r="J2009">
        <v>400</v>
      </c>
      <c r="K2009">
        <v>185</v>
      </c>
      <c r="L2009" s="145">
        <f t="shared" si="30"/>
        <v>0.46250000000000002</v>
      </c>
      <c r="N2009">
        <v>1.1000000000000001</v>
      </c>
      <c r="V2009">
        <v>1140</v>
      </c>
      <c r="AD2009">
        <v>2.6</v>
      </c>
      <c r="AE2009">
        <v>511</v>
      </c>
      <c r="AO2009">
        <v>100</v>
      </c>
      <c r="BZ2009">
        <v>1750</v>
      </c>
    </row>
    <row r="2010" spans="1:81">
      <c r="B2010" t="s">
        <v>1360</v>
      </c>
      <c r="I2010">
        <v>42.5</v>
      </c>
      <c r="J2010">
        <v>370</v>
      </c>
      <c r="K2010">
        <v>185</v>
      </c>
      <c r="L2010" s="145">
        <f t="shared" si="30"/>
        <v>0.5</v>
      </c>
      <c r="N2010">
        <v>1.1000000000000001</v>
      </c>
      <c r="V2010">
        <v>1172</v>
      </c>
      <c r="AD2010">
        <v>2.6</v>
      </c>
      <c r="AE2010">
        <v>607</v>
      </c>
      <c r="AO2010">
        <v>92</v>
      </c>
      <c r="BZ2010">
        <v>2063</v>
      </c>
    </row>
    <row r="2011" spans="1:81">
      <c r="A2011" s="76"/>
      <c r="B2011" s="76"/>
      <c r="AD2011" s="76"/>
      <c r="AE2011" s="76"/>
      <c r="BX2011" s="76"/>
      <c r="BY2011" s="76"/>
      <c r="BZ2011" s="76"/>
      <c r="CA2011" s="76"/>
      <c r="CB2011" s="76"/>
      <c r="CC2011" s="76"/>
    </row>
    <row r="2012" spans="1:81">
      <c r="A2012">
        <v>232</v>
      </c>
      <c r="B2012" t="s">
        <v>1361</v>
      </c>
      <c r="C2012">
        <v>61.71</v>
      </c>
      <c r="D2012">
        <v>20.07</v>
      </c>
      <c r="E2012">
        <v>5.09</v>
      </c>
      <c r="F2012">
        <v>1.58</v>
      </c>
      <c r="G2012">
        <v>2.93</v>
      </c>
      <c r="I2012">
        <v>52.5</v>
      </c>
      <c r="J2012">
        <v>350</v>
      </c>
      <c r="V2012">
        <v>1167</v>
      </c>
      <c r="AD2012">
        <v>2.4</v>
      </c>
      <c r="AE2012">
        <v>778</v>
      </c>
      <c r="AJ2012">
        <v>2.48</v>
      </c>
      <c r="AK2012">
        <v>55.65</v>
      </c>
      <c r="AL2012">
        <v>32.92</v>
      </c>
      <c r="AM2012">
        <v>0.43</v>
      </c>
      <c r="AN2012">
        <v>5.18</v>
      </c>
      <c r="AP2012">
        <v>0</v>
      </c>
      <c r="AR2012">
        <v>36.01</v>
      </c>
      <c r="AS2012">
        <v>29.81</v>
      </c>
      <c r="AT2012">
        <v>17.329999999999998</v>
      </c>
      <c r="AU2012">
        <v>9.77</v>
      </c>
      <c r="AV2012">
        <v>0.83</v>
      </c>
      <c r="AW2012">
        <v>0</v>
      </c>
      <c r="BX2012">
        <v>9</v>
      </c>
      <c r="CA2012">
        <v>70.8</v>
      </c>
      <c r="CB2012" s="146" t="s">
        <v>1173</v>
      </c>
      <c r="CC2012" s="146" t="s">
        <v>1362</v>
      </c>
    </row>
    <row r="2013" spans="1:81">
      <c r="C2013">
        <v>61.71</v>
      </c>
      <c r="D2013">
        <v>20.07</v>
      </c>
      <c r="E2013">
        <v>5.09</v>
      </c>
      <c r="F2013">
        <v>1.58</v>
      </c>
      <c r="G2013">
        <v>2.93</v>
      </c>
      <c r="I2013">
        <v>52.5</v>
      </c>
      <c r="J2013">
        <v>390</v>
      </c>
      <c r="V2013">
        <v>1142</v>
      </c>
      <c r="AD2013">
        <v>2.4</v>
      </c>
      <c r="AE2013">
        <v>761</v>
      </c>
      <c r="AJ2013">
        <v>2.48</v>
      </c>
      <c r="AK2013">
        <v>55.65</v>
      </c>
      <c r="AL2013">
        <v>32.92</v>
      </c>
      <c r="AM2013">
        <v>0.43</v>
      </c>
      <c r="AN2013">
        <v>5.18</v>
      </c>
      <c r="AP2013">
        <v>0</v>
      </c>
      <c r="AR2013">
        <v>36.01</v>
      </c>
      <c r="AS2013">
        <v>29.81</v>
      </c>
      <c r="AT2013">
        <v>17.329999999999998</v>
      </c>
      <c r="AU2013">
        <v>9.77</v>
      </c>
      <c r="AV2013">
        <v>0.83</v>
      </c>
      <c r="AW2013">
        <v>0</v>
      </c>
      <c r="BX2013">
        <v>8.31</v>
      </c>
      <c r="CA2013">
        <v>71.2</v>
      </c>
    </row>
    <row r="2014" spans="1:81">
      <c r="C2014">
        <v>61.71</v>
      </c>
      <c r="D2014">
        <v>20.07</v>
      </c>
      <c r="E2014">
        <v>5.09</v>
      </c>
      <c r="F2014">
        <v>1.58</v>
      </c>
      <c r="G2014">
        <v>2.93</v>
      </c>
      <c r="I2014">
        <v>52.5</v>
      </c>
      <c r="J2014">
        <v>430</v>
      </c>
      <c r="V2014">
        <v>1116</v>
      </c>
      <c r="AD2014">
        <v>2.4</v>
      </c>
      <c r="AE2014">
        <v>744</v>
      </c>
      <c r="AJ2014">
        <v>2.48</v>
      </c>
      <c r="AK2014">
        <v>55.65</v>
      </c>
      <c r="AL2014">
        <v>32.92</v>
      </c>
      <c r="AM2014">
        <v>0.43</v>
      </c>
      <c r="AN2014">
        <v>5.18</v>
      </c>
      <c r="AP2014">
        <v>0</v>
      </c>
      <c r="AR2014">
        <v>36.01</v>
      </c>
      <c r="AS2014">
        <v>29.81</v>
      </c>
      <c r="AT2014">
        <v>17.329999999999998</v>
      </c>
      <c r="AU2014">
        <v>9.77</v>
      </c>
      <c r="AV2014">
        <v>0.83</v>
      </c>
      <c r="AW2014">
        <v>0</v>
      </c>
      <c r="BX2014">
        <v>5.44</v>
      </c>
      <c r="CA2014">
        <v>72</v>
      </c>
    </row>
    <row r="2015" spans="1:81">
      <c r="C2015">
        <v>61.71</v>
      </c>
      <c r="D2015">
        <v>20.07</v>
      </c>
      <c r="E2015">
        <v>5.09</v>
      </c>
      <c r="F2015">
        <v>1.58</v>
      </c>
      <c r="G2015">
        <v>2.93</v>
      </c>
      <c r="I2015">
        <v>52.5</v>
      </c>
      <c r="J2015">
        <v>470</v>
      </c>
      <c r="V2015">
        <v>1091</v>
      </c>
      <c r="AD2015">
        <v>2.4</v>
      </c>
      <c r="AE2015">
        <v>727</v>
      </c>
      <c r="AJ2015">
        <v>2.48</v>
      </c>
      <c r="AK2015">
        <v>55.65</v>
      </c>
      <c r="AL2015">
        <v>32.92</v>
      </c>
      <c r="AM2015">
        <v>0.43</v>
      </c>
      <c r="AN2015">
        <v>5.18</v>
      </c>
      <c r="AP2015">
        <v>0</v>
      </c>
      <c r="AR2015">
        <v>36.01</v>
      </c>
      <c r="AS2015">
        <v>29.81</v>
      </c>
      <c r="AT2015">
        <v>17.329999999999998</v>
      </c>
      <c r="AU2015">
        <v>9.77</v>
      </c>
      <c r="AV2015">
        <v>0.83</v>
      </c>
      <c r="AW2015">
        <v>0</v>
      </c>
      <c r="BX2015">
        <v>5.08</v>
      </c>
      <c r="CA2015">
        <v>85.5</v>
      </c>
    </row>
    <row r="2016" spans="1:81">
      <c r="B2016" t="s">
        <v>777</v>
      </c>
      <c r="C2016">
        <v>61.71</v>
      </c>
      <c r="D2016">
        <v>20.07</v>
      </c>
      <c r="E2016">
        <v>5.09</v>
      </c>
      <c r="F2016">
        <v>1.58</v>
      </c>
      <c r="G2016">
        <v>2.93</v>
      </c>
      <c r="I2016">
        <v>52.5</v>
      </c>
      <c r="J2016">
        <v>175</v>
      </c>
      <c r="V2016">
        <v>1143</v>
      </c>
      <c r="AD2016">
        <v>2.4</v>
      </c>
      <c r="AE2016">
        <v>762</v>
      </c>
      <c r="AJ2016">
        <v>2.48</v>
      </c>
      <c r="AK2016">
        <v>55.65</v>
      </c>
      <c r="AL2016">
        <v>32.92</v>
      </c>
      <c r="AM2016">
        <v>0.43</v>
      </c>
      <c r="AN2016">
        <v>5.18</v>
      </c>
      <c r="AP2016">
        <v>175</v>
      </c>
      <c r="AR2016">
        <v>36.01</v>
      </c>
      <c r="AS2016">
        <v>29.81</v>
      </c>
      <c r="AT2016">
        <v>17.329999999999998</v>
      </c>
      <c r="AU2016">
        <v>9.77</v>
      </c>
      <c r="AV2016">
        <v>0.83</v>
      </c>
      <c r="AW2016">
        <v>0</v>
      </c>
      <c r="BX2016">
        <v>19.11</v>
      </c>
      <c r="CA2016">
        <v>44.4</v>
      </c>
    </row>
    <row r="2017" spans="2:79">
      <c r="C2017">
        <v>61.71</v>
      </c>
      <c r="D2017">
        <v>20.07</v>
      </c>
      <c r="E2017">
        <v>5.09</v>
      </c>
      <c r="F2017">
        <v>1.58</v>
      </c>
      <c r="G2017">
        <v>2.93</v>
      </c>
      <c r="I2017">
        <v>52.5</v>
      </c>
      <c r="J2017">
        <v>195</v>
      </c>
      <c r="V2017">
        <v>1118</v>
      </c>
      <c r="AD2017">
        <v>2.4</v>
      </c>
      <c r="AE2017">
        <v>745</v>
      </c>
      <c r="AJ2017">
        <v>2.48</v>
      </c>
      <c r="AK2017">
        <v>55.65</v>
      </c>
      <c r="AL2017">
        <v>32.92</v>
      </c>
      <c r="AM2017">
        <v>0.43</v>
      </c>
      <c r="AN2017">
        <v>5.18</v>
      </c>
      <c r="AP2017">
        <v>195</v>
      </c>
      <c r="AR2017">
        <v>36.01</v>
      </c>
      <c r="AS2017">
        <v>29.81</v>
      </c>
      <c r="AT2017">
        <v>17.329999999999998</v>
      </c>
      <c r="AU2017">
        <v>9.77</v>
      </c>
      <c r="AV2017">
        <v>0.83</v>
      </c>
      <c r="AW2017">
        <v>0</v>
      </c>
      <c r="BX2017" s="8">
        <v>18.600000000000001</v>
      </c>
      <c r="CA2017">
        <v>46.4</v>
      </c>
    </row>
    <row r="2018" spans="2:79">
      <c r="C2018">
        <v>61.71</v>
      </c>
      <c r="D2018">
        <v>20.07</v>
      </c>
      <c r="E2018">
        <v>5.09</v>
      </c>
      <c r="F2018">
        <v>1.58</v>
      </c>
      <c r="G2018">
        <v>2.93</v>
      </c>
      <c r="I2018">
        <v>52.5</v>
      </c>
      <c r="J2018">
        <v>215</v>
      </c>
      <c r="V2018">
        <v>1092</v>
      </c>
      <c r="AD2018">
        <v>2.4</v>
      </c>
      <c r="AE2018">
        <v>728</v>
      </c>
      <c r="AJ2018">
        <v>2.48</v>
      </c>
      <c r="AK2018">
        <v>55.65</v>
      </c>
      <c r="AL2018">
        <v>32.92</v>
      </c>
      <c r="AM2018">
        <v>0.43</v>
      </c>
      <c r="AN2018">
        <v>5.18</v>
      </c>
      <c r="AP2018">
        <v>215</v>
      </c>
      <c r="AR2018">
        <v>36.01</v>
      </c>
      <c r="AS2018">
        <v>29.81</v>
      </c>
      <c r="AT2018">
        <v>17.329999999999998</v>
      </c>
      <c r="AU2018">
        <v>9.77</v>
      </c>
      <c r="AV2018">
        <v>0.83</v>
      </c>
      <c r="AW2018">
        <v>0</v>
      </c>
      <c r="BX2018">
        <v>16.93</v>
      </c>
      <c r="CA2018">
        <v>48.8</v>
      </c>
    </row>
    <row r="2019" spans="2:79">
      <c r="C2019">
        <v>61.71</v>
      </c>
      <c r="D2019">
        <v>20.07</v>
      </c>
      <c r="E2019">
        <v>5.09</v>
      </c>
      <c r="F2019">
        <v>1.58</v>
      </c>
      <c r="G2019">
        <v>2.93</v>
      </c>
      <c r="I2019">
        <v>52.5</v>
      </c>
      <c r="J2019">
        <v>235</v>
      </c>
      <c r="V2019">
        <v>1067</v>
      </c>
      <c r="AD2019">
        <v>2.4</v>
      </c>
      <c r="AE2019">
        <v>711</v>
      </c>
      <c r="AJ2019">
        <v>2.48</v>
      </c>
      <c r="AK2019">
        <v>55.65</v>
      </c>
      <c r="AL2019">
        <v>32.92</v>
      </c>
      <c r="AM2019">
        <v>0.43</v>
      </c>
      <c r="AN2019">
        <v>5.18</v>
      </c>
      <c r="AP2019">
        <v>235</v>
      </c>
      <c r="AR2019">
        <v>36.01</v>
      </c>
      <c r="AS2019">
        <v>29.81</v>
      </c>
      <c r="AT2019">
        <v>17.329999999999998</v>
      </c>
      <c r="AU2019">
        <v>9.77</v>
      </c>
      <c r="AV2019">
        <v>0.83</v>
      </c>
      <c r="AW2019">
        <v>0</v>
      </c>
      <c r="BX2019" s="8">
        <v>14.3</v>
      </c>
      <c r="CA2019">
        <v>50.3</v>
      </c>
    </row>
    <row r="2020" spans="2:79">
      <c r="B2020" t="s">
        <v>1363</v>
      </c>
      <c r="C2020">
        <v>61.71</v>
      </c>
      <c r="D2020">
        <v>20.07</v>
      </c>
      <c r="E2020">
        <v>5.09</v>
      </c>
      <c r="F2020">
        <v>1.58</v>
      </c>
      <c r="G2020">
        <v>2.93</v>
      </c>
      <c r="I2020">
        <v>52.5</v>
      </c>
      <c r="J2020">
        <v>175</v>
      </c>
      <c r="V2020">
        <v>1143</v>
      </c>
      <c r="AD2020">
        <v>2.4</v>
      </c>
      <c r="AE2020">
        <v>762</v>
      </c>
      <c r="AJ2020">
        <v>2.48</v>
      </c>
      <c r="AK2020">
        <v>55.65</v>
      </c>
      <c r="AL2020">
        <v>32.92</v>
      </c>
      <c r="AM2020">
        <v>0.43</v>
      </c>
      <c r="AN2020">
        <v>5.18</v>
      </c>
      <c r="AP2020">
        <v>0</v>
      </c>
      <c r="AR2020">
        <v>36.01</v>
      </c>
      <c r="AS2020">
        <v>29.81</v>
      </c>
      <c r="AT2020">
        <v>17.329999999999998</v>
      </c>
      <c r="AU2020">
        <v>9.77</v>
      </c>
      <c r="AV2020">
        <v>0.83</v>
      </c>
      <c r="AW2020">
        <v>175</v>
      </c>
      <c r="BX2020">
        <v>8.08</v>
      </c>
      <c r="CA2020">
        <v>54.2</v>
      </c>
    </row>
    <row r="2021" spans="2:79">
      <c r="C2021">
        <v>61.71</v>
      </c>
      <c r="D2021">
        <v>20.07</v>
      </c>
      <c r="E2021">
        <v>5.09</v>
      </c>
      <c r="F2021">
        <v>1.58</v>
      </c>
      <c r="G2021">
        <v>2.93</v>
      </c>
      <c r="I2021">
        <v>52.5</v>
      </c>
      <c r="J2021">
        <v>195</v>
      </c>
      <c r="V2021">
        <v>1118</v>
      </c>
      <c r="AD2021">
        <v>2.4</v>
      </c>
      <c r="AE2021">
        <v>745</v>
      </c>
      <c r="AJ2021">
        <v>2.48</v>
      </c>
      <c r="AK2021">
        <v>55.65</v>
      </c>
      <c r="AL2021">
        <v>32.92</v>
      </c>
      <c r="AM2021">
        <v>0.43</v>
      </c>
      <c r="AN2021">
        <v>5.18</v>
      </c>
      <c r="AP2021">
        <v>0</v>
      </c>
      <c r="AR2021">
        <v>36.01</v>
      </c>
      <c r="AS2021">
        <v>29.81</v>
      </c>
      <c r="AT2021">
        <v>17.329999999999998</v>
      </c>
      <c r="AU2021">
        <v>9.77</v>
      </c>
      <c r="AV2021">
        <v>0.83</v>
      </c>
      <c r="AW2021">
        <v>195</v>
      </c>
      <c r="BX2021">
        <v>6.32</v>
      </c>
      <c r="CA2021">
        <v>65.8</v>
      </c>
    </row>
    <row r="2022" spans="2:79">
      <c r="C2022">
        <v>61.71</v>
      </c>
      <c r="D2022">
        <v>20.07</v>
      </c>
      <c r="E2022">
        <v>5.09</v>
      </c>
      <c r="F2022">
        <v>1.58</v>
      </c>
      <c r="G2022">
        <v>2.93</v>
      </c>
      <c r="I2022">
        <v>52.5</v>
      </c>
      <c r="J2022">
        <v>215</v>
      </c>
      <c r="V2022">
        <v>1092</v>
      </c>
      <c r="AD2022">
        <v>2.4</v>
      </c>
      <c r="AE2022">
        <v>728</v>
      </c>
      <c r="AJ2022">
        <v>2.48</v>
      </c>
      <c r="AK2022">
        <v>55.65</v>
      </c>
      <c r="AL2022">
        <v>32.92</v>
      </c>
      <c r="AM2022">
        <v>0.43</v>
      </c>
      <c r="AN2022">
        <v>5.18</v>
      </c>
      <c r="AP2022">
        <v>0</v>
      </c>
      <c r="AR2022">
        <v>36.01</v>
      </c>
      <c r="AS2022">
        <v>29.81</v>
      </c>
      <c r="AT2022">
        <v>17.329999999999998</v>
      </c>
      <c r="AU2022">
        <v>9.77</v>
      </c>
      <c r="AV2022">
        <v>0.83</v>
      </c>
      <c r="AW2022">
        <v>215</v>
      </c>
      <c r="BX2022">
        <v>4.8499999999999996</v>
      </c>
      <c r="CA2022">
        <v>61.9</v>
      </c>
    </row>
    <row r="2023" spans="2:79">
      <c r="C2023">
        <v>61.71</v>
      </c>
      <c r="D2023">
        <v>20.07</v>
      </c>
      <c r="E2023">
        <v>5.09</v>
      </c>
      <c r="F2023">
        <v>1.58</v>
      </c>
      <c r="G2023">
        <v>2.93</v>
      </c>
      <c r="I2023">
        <v>52.5</v>
      </c>
      <c r="J2023">
        <v>235</v>
      </c>
      <c r="V2023">
        <v>1067</v>
      </c>
      <c r="AD2023">
        <v>2.4</v>
      </c>
      <c r="AE2023">
        <v>711</v>
      </c>
      <c r="AJ2023">
        <v>2.48</v>
      </c>
      <c r="AK2023">
        <v>55.65</v>
      </c>
      <c r="AL2023">
        <v>32.92</v>
      </c>
      <c r="AM2023">
        <v>0.43</v>
      </c>
      <c r="AN2023">
        <v>5.18</v>
      </c>
      <c r="AP2023">
        <v>0</v>
      </c>
      <c r="AR2023">
        <v>36.01</v>
      </c>
      <c r="AS2023">
        <v>29.81</v>
      </c>
      <c r="AT2023">
        <v>17.329999999999998</v>
      </c>
      <c r="AU2023">
        <v>9.77</v>
      </c>
      <c r="AV2023">
        <v>0.83</v>
      </c>
      <c r="AW2023">
        <v>235</v>
      </c>
      <c r="BX2023">
        <v>3.25</v>
      </c>
      <c r="CA2023">
        <v>67</v>
      </c>
    </row>
    <row r="2024" spans="2:79">
      <c r="B2024" t="s">
        <v>1364</v>
      </c>
      <c r="C2024">
        <v>61.71</v>
      </c>
      <c r="D2024">
        <v>20.07</v>
      </c>
      <c r="E2024">
        <v>5.09</v>
      </c>
      <c r="F2024">
        <v>1.58</v>
      </c>
      <c r="G2024">
        <v>2.93</v>
      </c>
      <c r="I2024">
        <v>52.5</v>
      </c>
      <c r="J2024">
        <v>175</v>
      </c>
      <c r="V2024">
        <v>1143</v>
      </c>
      <c r="AD2024">
        <v>2.4</v>
      </c>
      <c r="AE2024">
        <v>762</v>
      </c>
      <c r="AJ2024">
        <v>2.48</v>
      </c>
      <c r="AK2024">
        <v>55.65</v>
      </c>
      <c r="AL2024">
        <v>32.92</v>
      </c>
      <c r="AM2024">
        <v>0.43</v>
      </c>
      <c r="AN2024">
        <v>5.18</v>
      </c>
      <c r="AP2024">
        <v>87.5</v>
      </c>
      <c r="AR2024">
        <v>36.01</v>
      </c>
      <c r="AS2024">
        <v>29.81</v>
      </c>
      <c r="AT2024">
        <v>17.329999999999998</v>
      </c>
      <c r="AU2024">
        <v>9.77</v>
      </c>
      <c r="AV2024">
        <v>0.83</v>
      </c>
      <c r="AW2024">
        <v>87.5</v>
      </c>
      <c r="BX2024" s="8">
        <v>11.5</v>
      </c>
      <c r="CA2024">
        <v>51.8</v>
      </c>
    </row>
    <row r="2025" spans="2:79">
      <c r="C2025">
        <v>61.71</v>
      </c>
      <c r="D2025">
        <v>20.07</v>
      </c>
      <c r="E2025">
        <v>5.09</v>
      </c>
      <c r="F2025">
        <v>1.58</v>
      </c>
      <c r="G2025">
        <v>2.93</v>
      </c>
      <c r="I2025">
        <v>52.5</v>
      </c>
      <c r="J2025">
        <v>195</v>
      </c>
      <c r="V2025">
        <v>1118</v>
      </c>
      <c r="AD2025">
        <v>2.4</v>
      </c>
      <c r="AE2025">
        <v>745</v>
      </c>
      <c r="AJ2025">
        <v>2.48</v>
      </c>
      <c r="AK2025">
        <v>55.65</v>
      </c>
      <c r="AL2025">
        <v>32.92</v>
      </c>
      <c r="AM2025">
        <v>0.43</v>
      </c>
      <c r="AN2025">
        <v>5.18</v>
      </c>
      <c r="AP2025">
        <v>97.5</v>
      </c>
      <c r="AR2025">
        <v>36.01</v>
      </c>
      <c r="AS2025">
        <v>29.81</v>
      </c>
      <c r="AT2025">
        <v>17.329999999999998</v>
      </c>
      <c r="AU2025">
        <v>9.77</v>
      </c>
      <c r="AV2025">
        <v>0.83</v>
      </c>
      <c r="AW2025">
        <v>97.5</v>
      </c>
      <c r="BX2025">
        <v>8.2100000000000009</v>
      </c>
      <c r="CA2025">
        <v>53.3</v>
      </c>
    </row>
    <row r="2026" spans="2:79">
      <c r="C2026">
        <v>61.71</v>
      </c>
      <c r="D2026">
        <v>20.07</v>
      </c>
      <c r="E2026">
        <v>5.09</v>
      </c>
      <c r="F2026">
        <v>1.58</v>
      </c>
      <c r="G2026">
        <v>2.93</v>
      </c>
      <c r="I2026">
        <v>52.5</v>
      </c>
      <c r="J2026">
        <v>215</v>
      </c>
      <c r="V2026">
        <v>1092</v>
      </c>
      <c r="AD2026">
        <v>2.4</v>
      </c>
      <c r="AE2026">
        <v>728</v>
      </c>
      <c r="AJ2026">
        <v>2.48</v>
      </c>
      <c r="AK2026">
        <v>55.65</v>
      </c>
      <c r="AL2026">
        <v>32.92</v>
      </c>
      <c r="AM2026">
        <v>0.43</v>
      </c>
      <c r="AN2026">
        <v>5.18</v>
      </c>
      <c r="AP2026">
        <v>107.5</v>
      </c>
      <c r="AR2026">
        <v>36.01</v>
      </c>
      <c r="AS2026">
        <v>29.81</v>
      </c>
      <c r="AT2026">
        <v>17.329999999999998</v>
      </c>
      <c r="AU2026">
        <v>9.77</v>
      </c>
      <c r="AV2026">
        <v>0.83</v>
      </c>
      <c r="AW2026">
        <v>107.5</v>
      </c>
      <c r="BX2026">
        <v>6.44</v>
      </c>
      <c r="CA2026">
        <v>64.900000000000006</v>
      </c>
    </row>
    <row r="2027" spans="2:79">
      <c r="C2027">
        <v>61.71</v>
      </c>
      <c r="D2027">
        <v>20.07</v>
      </c>
      <c r="E2027">
        <v>5.09</v>
      </c>
      <c r="F2027">
        <v>1.58</v>
      </c>
      <c r="G2027">
        <v>2.93</v>
      </c>
      <c r="I2027">
        <v>52.5</v>
      </c>
      <c r="J2027">
        <v>235</v>
      </c>
      <c r="V2027">
        <v>1067</v>
      </c>
      <c r="AD2027">
        <v>2.4</v>
      </c>
      <c r="AE2027">
        <v>711</v>
      </c>
      <c r="AJ2027">
        <v>2.48</v>
      </c>
      <c r="AK2027">
        <v>55.65</v>
      </c>
      <c r="AL2027">
        <v>32.92</v>
      </c>
      <c r="AM2027">
        <v>0.43</v>
      </c>
      <c r="AN2027">
        <v>5.18</v>
      </c>
      <c r="AP2027">
        <v>117.5</v>
      </c>
      <c r="AR2027">
        <v>36.01</v>
      </c>
      <c r="AS2027">
        <v>29.81</v>
      </c>
      <c r="AT2027">
        <v>17.329999999999998</v>
      </c>
      <c r="AU2027">
        <v>9.77</v>
      </c>
      <c r="AV2027">
        <v>0.83</v>
      </c>
      <c r="AW2027">
        <v>117.5</v>
      </c>
      <c r="BX2027">
        <v>6.13</v>
      </c>
      <c r="CA2027">
        <v>65.099999999999994</v>
      </c>
    </row>
    <row r="2028" spans="2:79">
      <c r="B2028" t="s">
        <v>1365</v>
      </c>
      <c r="C2028">
        <v>61.71</v>
      </c>
      <c r="D2028">
        <v>20.07</v>
      </c>
      <c r="E2028">
        <v>5.09</v>
      </c>
      <c r="F2028">
        <v>1.58</v>
      </c>
      <c r="G2028">
        <v>2.93</v>
      </c>
      <c r="I2028">
        <v>52.5</v>
      </c>
      <c r="J2028">
        <v>175</v>
      </c>
      <c r="V2028">
        <v>1143</v>
      </c>
      <c r="AD2028">
        <v>2.4</v>
      </c>
      <c r="AE2028">
        <v>762</v>
      </c>
      <c r="AJ2028">
        <v>2.48</v>
      </c>
      <c r="AK2028">
        <v>55.65</v>
      </c>
      <c r="AL2028">
        <v>32.92</v>
      </c>
      <c r="AM2028">
        <v>0.43</v>
      </c>
      <c r="AN2028">
        <v>5.18</v>
      </c>
      <c r="AP2028">
        <v>140</v>
      </c>
      <c r="AR2028">
        <v>36.01</v>
      </c>
      <c r="AS2028">
        <v>29.81</v>
      </c>
      <c r="AT2028">
        <v>17.329999999999998</v>
      </c>
      <c r="AU2028">
        <v>9.77</v>
      </c>
      <c r="AV2028">
        <v>0.83</v>
      </c>
      <c r="AW2028">
        <v>0</v>
      </c>
      <c r="BX2028" s="8">
        <v>7.2</v>
      </c>
      <c r="CA2028">
        <v>39.6</v>
      </c>
    </row>
    <row r="2029" spans="2:79">
      <c r="C2029">
        <v>61.71</v>
      </c>
      <c r="D2029">
        <v>20.07</v>
      </c>
      <c r="E2029">
        <v>5.09</v>
      </c>
      <c r="F2029">
        <v>1.58</v>
      </c>
      <c r="G2029">
        <v>2.93</v>
      </c>
      <c r="I2029">
        <v>52.5</v>
      </c>
      <c r="J2029">
        <v>195</v>
      </c>
      <c r="Q2029">
        <v>39</v>
      </c>
      <c r="V2029">
        <v>1118</v>
      </c>
      <c r="AD2029">
        <v>2.4</v>
      </c>
      <c r="AE2029">
        <v>745</v>
      </c>
      <c r="AJ2029">
        <v>2.48</v>
      </c>
      <c r="AK2029">
        <v>55.65</v>
      </c>
      <c r="AL2029">
        <v>32.92</v>
      </c>
      <c r="AM2029">
        <v>0.43</v>
      </c>
      <c r="AN2029">
        <v>5.18</v>
      </c>
      <c r="AP2029">
        <v>156</v>
      </c>
      <c r="AR2029">
        <v>36.01</v>
      </c>
      <c r="AS2029">
        <v>29.81</v>
      </c>
      <c r="AT2029">
        <v>17.329999999999998</v>
      </c>
      <c r="AU2029">
        <v>9.77</v>
      </c>
      <c r="AV2029">
        <v>0.83</v>
      </c>
      <c r="AW2029">
        <v>0</v>
      </c>
      <c r="BX2029">
        <v>6.46</v>
      </c>
      <c r="CA2029">
        <v>46</v>
      </c>
    </row>
    <row r="2030" spans="2:79">
      <c r="C2030">
        <v>61.71</v>
      </c>
      <c r="D2030">
        <v>20.07</v>
      </c>
      <c r="E2030">
        <v>5.09</v>
      </c>
      <c r="F2030">
        <v>1.58</v>
      </c>
      <c r="G2030">
        <v>2.93</v>
      </c>
      <c r="I2030">
        <v>52.5</v>
      </c>
      <c r="J2030">
        <v>215</v>
      </c>
      <c r="Q2030">
        <v>43</v>
      </c>
      <c r="V2030">
        <v>1092</v>
      </c>
      <c r="AD2030">
        <v>2.4</v>
      </c>
      <c r="AE2030">
        <v>728</v>
      </c>
      <c r="AJ2030">
        <v>2.48</v>
      </c>
      <c r="AK2030">
        <v>55.65</v>
      </c>
      <c r="AL2030">
        <v>32.92</v>
      </c>
      <c r="AM2030">
        <v>0.43</v>
      </c>
      <c r="AN2030">
        <v>5.18</v>
      </c>
      <c r="AP2030">
        <v>172</v>
      </c>
      <c r="AR2030">
        <v>36.01</v>
      </c>
      <c r="AS2030">
        <v>29.81</v>
      </c>
      <c r="AT2030">
        <v>17.329999999999998</v>
      </c>
      <c r="AU2030">
        <v>9.77</v>
      </c>
      <c r="AV2030">
        <v>0.83</v>
      </c>
      <c r="AW2030">
        <v>0</v>
      </c>
      <c r="BX2030">
        <v>6.12</v>
      </c>
      <c r="CA2030">
        <v>41.7</v>
      </c>
    </row>
    <row r="2031" spans="2:79">
      <c r="C2031">
        <v>61.71</v>
      </c>
      <c r="D2031">
        <v>20.07</v>
      </c>
      <c r="E2031">
        <v>5.09</v>
      </c>
      <c r="F2031">
        <v>1.58</v>
      </c>
      <c r="G2031">
        <v>2.93</v>
      </c>
      <c r="I2031">
        <v>52.5</v>
      </c>
      <c r="J2031">
        <v>235</v>
      </c>
      <c r="Q2031">
        <v>47</v>
      </c>
      <c r="V2031">
        <v>1067</v>
      </c>
      <c r="AD2031">
        <v>2.4</v>
      </c>
      <c r="AE2031">
        <v>711</v>
      </c>
      <c r="AJ2031">
        <v>2.48</v>
      </c>
      <c r="AK2031">
        <v>55.65</v>
      </c>
      <c r="AL2031">
        <v>32.92</v>
      </c>
      <c r="AM2031">
        <v>0.43</v>
      </c>
      <c r="AN2031">
        <v>5.18</v>
      </c>
      <c r="AP2031">
        <v>188</v>
      </c>
      <c r="AR2031">
        <v>36.01</v>
      </c>
      <c r="AS2031">
        <v>29.81</v>
      </c>
      <c r="AT2031">
        <v>17.329999999999998</v>
      </c>
      <c r="AU2031">
        <v>9.77</v>
      </c>
      <c r="AV2031">
        <v>0.83</v>
      </c>
      <c r="AW2031">
        <v>0</v>
      </c>
      <c r="BX2031">
        <v>5.79</v>
      </c>
      <c r="CA2031">
        <v>47.6</v>
      </c>
    </row>
    <row r="2032" spans="2:79">
      <c r="B2032" t="s">
        <v>1366</v>
      </c>
      <c r="C2032">
        <v>61.71</v>
      </c>
      <c r="D2032">
        <v>20.07</v>
      </c>
      <c r="E2032">
        <v>5.09</v>
      </c>
      <c r="F2032">
        <v>1.58</v>
      </c>
      <c r="G2032">
        <v>2.93</v>
      </c>
      <c r="I2032">
        <v>52.5</v>
      </c>
      <c r="J2032">
        <v>175</v>
      </c>
      <c r="Q2032">
        <v>35</v>
      </c>
      <c r="V2032">
        <v>1143</v>
      </c>
      <c r="AD2032">
        <v>2.4</v>
      </c>
      <c r="AE2032">
        <v>762</v>
      </c>
      <c r="AJ2032">
        <v>2.48</v>
      </c>
      <c r="AK2032">
        <v>55.65</v>
      </c>
      <c r="AL2032">
        <v>32.92</v>
      </c>
      <c r="AM2032">
        <v>0.43</v>
      </c>
      <c r="AN2032">
        <v>5.18</v>
      </c>
      <c r="AP2032">
        <v>0</v>
      </c>
      <c r="AR2032">
        <v>36.01</v>
      </c>
      <c r="AS2032">
        <v>29.81</v>
      </c>
      <c r="AT2032">
        <v>17.329999999999998</v>
      </c>
      <c r="AU2032">
        <v>9.77</v>
      </c>
      <c r="AV2032">
        <v>0.83</v>
      </c>
      <c r="AW2032">
        <v>140</v>
      </c>
      <c r="BX2032">
        <v>2.73</v>
      </c>
      <c r="CA2032">
        <v>64.900000000000006</v>
      </c>
    </row>
    <row r="2033" spans="1:81">
      <c r="C2033">
        <v>61.71</v>
      </c>
      <c r="D2033">
        <v>20.07</v>
      </c>
      <c r="E2033">
        <v>5.09</v>
      </c>
      <c r="F2033">
        <v>1.58</v>
      </c>
      <c r="G2033">
        <v>2.93</v>
      </c>
      <c r="I2033">
        <v>52.5</v>
      </c>
      <c r="J2033">
        <v>195</v>
      </c>
      <c r="Q2033">
        <v>39</v>
      </c>
      <c r="V2033">
        <v>1118</v>
      </c>
      <c r="AD2033">
        <v>2.4</v>
      </c>
      <c r="AE2033">
        <v>745</v>
      </c>
      <c r="AJ2033">
        <v>2.48</v>
      </c>
      <c r="AK2033">
        <v>55.65</v>
      </c>
      <c r="AL2033">
        <v>32.92</v>
      </c>
      <c r="AM2033">
        <v>0.43</v>
      </c>
      <c r="AN2033">
        <v>5.18</v>
      </c>
      <c r="AP2033">
        <v>0</v>
      </c>
      <c r="AR2033">
        <v>36.01</v>
      </c>
      <c r="AS2033">
        <v>29.81</v>
      </c>
      <c r="AT2033">
        <v>17.329999999999998</v>
      </c>
      <c r="AU2033">
        <v>9.77</v>
      </c>
      <c r="AV2033">
        <v>0.83</v>
      </c>
      <c r="AW2033">
        <v>156</v>
      </c>
      <c r="BX2033" s="8">
        <v>2.2000000000000002</v>
      </c>
      <c r="CA2033">
        <v>68</v>
      </c>
    </row>
    <row r="2034" spans="1:81">
      <c r="C2034">
        <v>61.71</v>
      </c>
      <c r="D2034">
        <v>20.07</v>
      </c>
      <c r="E2034">
        <v>5.09</v>
      </c>
      <c r="F2034">
        <v>1.58</v>
      </c>
      <c r="G2034">
        <v>2.93</v>
      </c>
      <c r="I2034">
        <v>52.5</v>
      </c>
      <c r="J2034">
        <v>215</v>
      </c>
      <c r="Q2034">
        <v>43</v>
      </c>
      <c r="V2034">
        <v>1092</v>
      </c>
      <c r="AD2034">
        <v>2.4</v>
      </c>
      <c r="AE2034">
        <v>728</v>
      </c>
      <c r="AJ2034">
        <v>2.48</v>
      </c>
      <c r="AK2034">
        <v>55.65</v>
      </c>
      <c r="AL2034">
        <v>32.92</v>
      </c>
      <c r="AM2034">
        <v>0.43</v>
      </c>
      <c r="AN2034">
        <v>5.18</v>
      </c>
      <c r="AP2034">
        <v>0</v>
      </c>
      <c r="AR2034">
        <v>36.01</v>
      </c>
      <c r="AS2034">
        <v>29.81</v>
      </c>
      <c r="AT2034">
        <v>17.329999999999998</v>
      </c>
      <c r="AU2034">
        <v>9.77</v>
      </c>
      <c r="AV2034">
        <v>0.83</v>
      </c>
      <c r="AW2034">
        <v>172</v>
      </c>
      <c r="BX2034">
        <v>2.12</v>
      </c>
      <c r="CA2034">
        <v>65.900000000000006</v>
      </c>
    </row>
    <row r="2035" spans="1:81">
      <c r="C2035">
        <v>61.71</v>
      </c>
      <c r="D2035">
        <v>20.07</v>
      </c>
      <c r="E2035">
        <v>5.09</v>
      </c>
      <c r="F2035">
        <v>1.58</v>
      </c>
      <c r="G2035">
        <v>2.93</v>
      </c>
      <c r="I2035">
        <v>52.5</v>
      </c>
      <c r="J2035">
        <v>235</v>
      </c>
      <c r="Q2035">
        <v>47</v>
      </c>
      <c r="V2035">
        <v>1067</v>
      </c>
      <c r="AD2035">
        <v>2.4</v>
      </c>
      <c r="AE2035">
        <v>711</v>
      </c>
      <c r="AJ2035">
        <v>2.48</v>
      </c>
      <c r="AK2035">
        <v>55.65</v>
      </c>
      <c r="AL2035">
        <v>32.92</v>
      </c>
      <c r="AM2035">
        <v>0.43</v>
      </c>
      <c r="AN2035">
        <v>5.18</v>
      </c>
      <c r="AP2035">
        <v>0</v>
      </c>
      <c r="AR2035">
        <v>36.01</v>
      </c>
      <c r="AS2035">
        <v>29.81</v>
      </c>
      <c r="AT2035">
        <v>17.329999999999998</v>
      </c>
      <c r="AU2035">
        <v>9.77</v>
      </c>
      <c r="AV2035">
        <v>0.83</v>
      </c>
      <c r="AW2035">
        <v>188</v>
      </c>
      <c r="BX2035">
        <v>1.98</v>
      </c>
      <c r="CA2035">
        <v>77.3</v>
      </c>
    </row>
    <row r="2036" spans="1:81">
      <c r="B2036" t="s">
        <v>1367</v>
      </c>
      <c r="C2036">
        <v>61.71</v>
      </c>
      <c r="D2036">
        <v>20.07</v>
      </c>
      <c r="E2036">
        <v>5.09</v>
      </c>
      <c r="F2036">
        <v>1.58</v>
      </c>
      <c r="G2036">
        <v>2.93</v>
      </c>
      <c r="I2036">
        <v>52.5</v>
      </c>
      <c r="J2036">
        <v>175</v>
      </c>
      <c r="Q2036">
        <v>35</v>
      </c>
      <c r="V2036">
        <v>1143</v>
      </c>
      <c r="AD2036">
        <v>2.4</v>
      </c>
      <c r="AE2036">
        <v>762</v>
      </c>
      <c r="AJ2036">
        <v>2.48</v>
      </c>
      <c r="AK2036">
        <v>55.65</v>
      </c>
      <c r="AL2036">
        <v>32.92</v>
      </c>
      <c r="AM2036">
        <v>0.43</v>
      </c>
      <c r="AN2036">
        <v>5.18</v>
      </c>
      <c r="AP2036">
        <v>70</v>
      </c>
      <c r="AR2036">
        <v>36.01</v>
      </c>
      <c r="AS2036">
        <v>29.81</v>
      </c>
      <c r="AT2036">
        <v>17.329999999999998</v>
      </c>
      <c r="AU2036">
        <v>9.77</v>
      </c>
      <c r="AV2036">
        <v>0.83</v>
      </c>
      <c r="AW2036">
        <v>70</v>
      </c>
      <c r="BX2036">
        <v>5.96</v>
      </c>
      <c r="CA2036">
        <v>600.4</v>
      </c>
    </row>
    <row r="2037" spans="1:81">
      <c r="C2037">
        <v>61.71</v>
      </c>
      <c r="D2037">
        <v>20.07</v>
      </c>
      <c r="E2037">
        <v>5.09</v>
      </c>
      <c r="F2037">
        <v>1.58</v>
      </c>
      <c r="G2037">
        <v>2.93</v>
      </c>
      <c r="I2037">
        <v>52.5</v>
      </c>
      <c r="J2037">
        <v>195</v>
      </c>
      <c r="Q2037">
        <v>39</v>
      </c>
      <c r="V2037">
        <v>1118</v>
      </c>
      <c r="AD2037">
        <v>2.4</v>
      </c>
      <c r="AE2037">
        <v>745</v>
      </c>
      <c r="AJ2037">
        <v>2.48</v>
      </c>
      <c r="AK2037">
        <v>55.65</v>
      </c>
      <c r="AL2037">
        <v>32.92</v>
      </c>
      <c r="AM2037">
        <v>0.43</v>
      </c>
      <c r="AN2037">
        <v>5.18</v>
      </c>
      <c r="AP2037">
        <v>78</v>
      </c>
      <c r="AR2037">
        <v>36.01</v>
      </c>
      <c r="AS2037">
        <v>29.81</v>
      </c>
      <c r="AT2037">
        <v>17.329999999999998</v>
      </c>
      <c r="AU2037">
        <v>9.77</v>
      </c>
      <c r="AV2037">
        <v>0.83</v>
      </c>
      <c r="AW2037">
        <v>78</v>
      </c>
      <c r="BX2037">
        <v>5.13</v>
      </c>
      <c r="CA2037">
        <v>69.3</v>
      </c>
    </row>
    <row r="2038" spans="1:81">
      <c r="C2038">
        <v>61.71</v>
      </c>
      <c r="D2038">
        <v>20.07</v>
      </c>
      <c r="E2038">
        <v>5.09</v>
      </c>
      <c r="F2038">
        <v>1.58</v>
      </c>
      <c r="G2038">
        <v>2.93</v>
      </c>
      <c r="I2038">
        <v>52.5</v>
      </c>
      <c r="J2038">
        <v>215</v>
      </c>
      <c r="Q2038">
        <v>43</v>
      </c>
      <c r="V2038">
        <v>1092</v>
      </c>
      <c r="AD2038">
        <v>2.4</v>
      </c>
      <c r="AE2038">
        <v>728</v>
      </c>
      <c r="AJ2038">
        <v>2.48</v>
      </c>
      <c r="AK2038">
        <v>55.65</v>
      </c>
      <c r="AL2038">
        <v>32.92</v>
      </c>
      <c r="AM2038">
        <v>0.43</v>
      </c>
      <c r="AN2038">
        <v>5.18</v>
      </c>
      <c r="AP2038">
        <v>86</v>
      </c>
      <c r="AR2038">
        <v>36.01</v>
      </c>
      <c r="AS2038">
        <v>29.81</v>
      </c>
      <c r="AT2038">
        <v>17.329999999999998</v>
      </c>
      <c r="AU2038">
        <v>9.77</v>
      </c>
      <c r="AV2038">
        <v>0.83</v>
      </c>
      <c r="AW2038">
        <v>86</v>
      </c>
      <c r="BX2038">
        <v>4.96</v>
      </c>
      <c r="CA2038">
        <v>67</v>
      </c>
    </row>
    <row r="2039" spans="1:81">
      <c r="C2039">
        <v>61.71</v>
      </c>
      <c r="D2039">
        <v>20.07</v>
      </c>
      <c r="E2039">
        <v>5.09</v>
      </c>
      <c r="F2039">
        <v>1.58</v>
      </c>
      <c r="G2039">
        <v>2.93</v>
      </c>
      <c r="I2039">
        <v>52.5</v>
      </c>
      <c r="J2039">
        <v>235</v>
      </c>
      <c r="Q2039">
        <v>47</v>
      </c>
      <c r="V2039">
        <v>1067</v>
      </c>
      <c r="AD2039">
        <v>2.4</v>
      </c>
      <c r="AE2039">
        <v>711</v>
      </c>
      <c r="AJ2039">
        <v>2.48</v>
      </c>
      <c r="AK2039">
        <v>55.65</v>
      </c>
      <c r="AL2039">
        <v>32.92</v>
      </c>
      <c r="AM2039">
        <v>0.43</v>
      </c>
      <c r="AN2039">
        <v>5.18</v>
      </c>
      <c r="AP2039">
        <v>94</v>
      </c>
      <c r="AR2039">
        <v>36.01</v>
      </c>
      <c r="AS2039">
        <v>29.81</v>
      </c>
      <c r="AT2039">
        <v>17.329999999999998</v>
      </c>
      <c r="AU2039">
        <v>9.77</v>
      </c>
      <c r="AV2039">
        <v>0.83</v>
      </c>
      <c r="AW2039">
        <v>94</v>
      </c>
      <c r="BX2039">
        <v>4.7300000000000004</v>
      </c>
      <c r="CA2039">
        <v>68.3</v>
      </c>
    </row>
    <row r="2041" spans="1:81" ht="57.6">
      <c r="A2041" s="91">
        <v>238</v>
      </c>
      <c r="B2041" s="91" t="s">
        <v>44</v>
      </c>
      <c r="C2041" s="34">
        <v>63.22</v>
      </c>
      <c r="D2041" s="34">
        <v>22.57</v>
      </c>
      <c r="E2041" s="34">
        <v>4.12</v>
      </c>
      <c r="F2041" s="34">
        <v>2.7</v>
      </c>
      <c r="G2041" s="34">
        <v>3.51</v>
      </c>
      <c r="H2041" s="34"/>
      <c r="J2041" s="34">
        <v>420</v>
      </c>
      <c r="K2041" s="34">
        <v>159.6</v>
      </c>
      <c r="L2041" s="37">
        <f t="shared" ref="L2041:L2077" si="31">K2041/J2041</f>
        <v>0.38</v>
      </c>
      <c r="N2041" s="182">
        <v>0.44</v>
      </c>
      <c r="Y2041" s="34">
        <v>876</v>
      </c>
      <c r="AD2041" s="34"/>
      <c r="AE2041" s="34">
        <v>876</v>
      </c>
      <c r="AR2041" s="34"/>
      <c r="AS2041" s="34"/>
      <c r="AT2041" s="34"/>
      <c r="AU2041" s="34"/>
      <c r="AV2041" s="34"/>
      <c r="AW2041" s="34"/>
      <c r="BK2041" s="34"/>
      <c r="BL2041" s="34"/>
      <c r="BM2041" s="34"/>
      <c r="BN2041" s="34"/>
      <c r="BO2041" s="34"/>
      <c r="BP2041" s="34"/>
      <c r="BQ2041" s="34"/>
      <c r="BZ2041" s="34">
        <v>5500</v>
      </c>
      <c r="CA2041" s="34">
        <v>64</v>
      </c>
      <c r="CB2041" s="33" t="s">
        <v>1368</v>
      </c>
      <c r="CC2041" s="33" t="s">
        <v>1369</v>
      </c>
    </row>
    <row r="2042" spans="1:81" ht="15.6">
      <c r="A2042" s="91"/>
      <c r="B2042" s="91" t="s">
        <v>289</v>
      </c>
      <c r="C2042" s="34">
        <v>63.22</v>
      </c>
      <c r="D2042" s="34">
        <v>22.57</v>
      </c>
      <c r="E2042" s="34">
        <v>4.12</v>
      </c>
      <c r="F2042" s="34">
        <v>2.7</v>
      </c>
      <c r="G2042" s="34">
        <v>3.51</v>
      </c>
      <c r="H2042" s="34"/>
      <c r="J2042" s="34">
        <v>409.5</v>
      </c>
      <c r="K2042" s="34">
        <v>159.6</v>
      </c>
      <c r="L2042" s="37">
        <f t="shared" si="31"/>
        <v>0.38974358974358975</v>
      </c>
      <c r="N2042" s="182">
        <v>0.48</v>
      </c>
      <c r="Y2042" s="34">
        <v>874</v>
      </c>
      <c r="AD2042" s="34"/>
      <c r="AE2042" s="34">
        <v>874</v>
      </c>
      <c r="AR2042" s="34"/>
      <c r="AS2042" s="34"/>
      <c r="AT2042" s="34"/>
      <c r="AU2042" s="34"/>
      <c r="AV2042" s="34"/>
      <c r="AW2042" s="34"/>
      <c r="BK2042" s="34">
        <v>0.49</v>
      </c>
      <c r="BL2042" s="34">
        <v>94.3</v>
      </c>
      <c r="BM2042" s="34">
        <v>1.1000000000000001</v>
      </c>
      <c r="BN2042" s="34">
        <v>0.87</v>
      </c>
      <c r="BO2042" s="34">
        <v>0.7</v>
      </c>
      <c r="BP2042" s="34">
        <v>19.2</v>
      </c>
      <c r="BQ2042" s="34">
        <v>10.5</v>
      </c>
      <c r="BZ2042" s="34">
        <v>3200</v>
      </c>
      <c r="CA2042" s="34">
        <v>72</v>
      </c>
      <c r="CB2042" s="33"/>
      <c r="CC2042" s="33"/>
    </row>
    <row r="2043" spans="1:81" ht="15.6">
      <c r="A2043" s="91"/>
      <c r="B2043" s="91" t="s">
        <v>290</v>
      </c>
      <c r="C2043" s="34">
        <v>63.22</v>
      </c>
      <c r="D2043" s="34">
        <v>22.57</v>
      </c>
      <c r="E2043" s="34">
        <v>4.12</v>
      </c>
      <c r="F2043" s="34">
        <v>2.7</v>
      </c>
      <c r="G2043" s="34">
        <v>3.51</v>
      </c>
      <c r="H2043" s="34"/>
      <c r="J2043" s="34">
        <v>399</v>
      </c>
      <c r="K2043" s="34">
        <v>159.6</v>
      </c>
      <c r="L2043" s="37">
        <f t="shared" si="31"/>
        <v>0.39999999999999997</v>
      </c>
      <c r="N2043" s="182">
        <v>0.51</v>
      </c>
      <c r="Y2043" s="34">
        <v>872</v>
      </c>
      <c r="AD2043" s="34"/>
      <c r="AE2043" s="34">
        <v>872</v>
      </c>
      <c r="AR2043" s="34"/>
      <c r="AS2043" s="34"/>
      <c r="AT2043" s="34"/>
      <c r="AU2043" s="34"/>
      <c r="AV2043" s="34"/>
      <c r="AW2043" s="34"/>
      <c r="BK2043" s="34">
        <v>0.49</v>
      </c>
      <c r="BL2043" s="34">
        <v>94.3</v>
      </c>
      <c r="BM2043" s="34">
        <v>1.1000000000000001</v>
      </c>
      <c r="BN2043" s="34">
        <v>0.87</v>
      </c>
      <c r="BO2043" s="34">
        <v>0.7</v>
      </c>
      <c r="BP2043" s="34">
        <v>19.2</v>
      </c>
      <c r="BQ2043" s="34">
        <v>21</v>
      </c>
      <c r="BZ2043" s="34">
        <v>2100</v>
      </c>
      <c r="CA2043" s="34">
        <v>77</v>
      </c>
      <c r="CB2043" s="33"/>
      <c r="CC2043" s="33"/>
    </row>
    <row r="2044" spans="1:81" ht="15.6">
      <c r="A2044" s="91"/>
      <c r="B2044" s="91" t="s">
        <v>291</v>
      </c>
      <c r="C2044" s="34">
        <v>63.22</v>
      </c>
      <c r="D2044" s="34">
        <v>22.57</v>
      </c>
      <c r="E2044" s="34">
        <v>4.12</v>
      </c>
      <c r="F2044" s="34">
        <v>2.7</v>
      </c>
      <c r="G2044" s="34">
        <v>3.51</v>
      </c>
      <c r="H2044" s="34"/>
      <c r="J2044" s="34">
        <v>388.5</v>
      </c>
      <c r="K2044" s="34">
        <v>159.6</v>
      </c>
      <c r="L2044" s="37">
        <f t="shared" si="31"/>
        <v>0.41081081081081078</v>
      </c>
      <c r="N2044" s="182">
        <v>0.54</v>
      </c>
      <c r="Y2044" s="34">
        <v>870</v>
      </c>
      <c r="AD2044" s="34"/>
      <c r="AE2044" s="34">
        <v>870</v>
      </c>
      <c r="AR2044" s="34"/>
      <c r="AS2044" s="34"/>
      <c r="AT2044" s="34"/>
      <c r="AU2044" s="34"/>
      <c r="AV2044" s="34"/>
      <c r="AW2044" s="34"/>
      <c r="BK2044" s="34">
        <v>0.49</v>
      </c>
      <c r="BL2044" s="34">
        <v>94.3</v>
      </c>
      <c r="BM2044" s="34">
        <v>1.1000000000000001</v>
      </c>
      <c r="BN2044" s="34">
        <v>0.87</v>
      </c>
      <c r="BO2044" s="34">
        <v>0.7</v>
      </c>
      <c r="BP2044" s="34">
        <v>19.2</v>
      </c>
      <c r="BQ2044" s="34">
        <v>31.5</v>
      </c>
      <c r="BZ2044" s="34">
        <v>1500</v>
      </c>
      <c r="CA2044" s="34">
        <v>78</v>
      </c>
      <c r="CB2044" s="33"/>
      <c r="CC2044" s="33"/>
    </row>
    <row r="2045" spans="1:81" ht="15.6">
      <c r="A2045" s="91"/>
      <c r="B2045" s="91" t="s">
        <v>341</v>
      </c>
      <c r="C2045" s="34">
        <v>63.22</v>
      </c>
      <c r="D2045" s="34">
        <v>22.57</v>
      </c>
      <c r="E2045" s="34">
        <v>4.12</v>
      </c>
      <c r="F2045" s="34">
        <v>2.7</v>
      </c>
      <c r="G2045" s="34">
        <v>3.51</v>
      </c>
      <c r="H2045" s="34"/>
      <c r="J2045" s="34">
        <v>378</v>
      </c>
      <c r="K2045" s="34">
        <v>159.6</v>
      </c>
      <c r="L2045" s="37">
        <f t="shared" si="31"/>
        <v>0.42222222222222222</v>
      </c>
      <c r="N2045" s="182">
        <v>0.56000000000000005</v>
      </c>
      <c r="Y2045" s="34">
        <v>869</v>
      </c>
      <c r="AD2045" s="34"/>
      <c r="AE2045" s="34">
        <v>869</v>
      </c>
      <c r="AR2045" s="34"/>
      <c r="AS2045" s="34"/>
      <c r="AT2045" s="34"/>
      <c r="AU2045" s="34"/>
      <c r="AV2045" s="34"/>
      <c r="AW2045" s="34"/>
      <c r="BK2045" s="34">
        <v>0.49</v>
      </c>
      <c r="BL2045" s="34">
        <v>94.3</v>
      </c>
      <c r="BM2045" s="34">
        <v>1.1000000000000001</v>
      </c>
      <c r="BN2045" s="34">
        <v>0.87</v>
      </c>
      <c r="BO2045" s="34">
        <v>0.7</v>
      </c>
      <c r="BP2045" s="34">
        <v>19.2</v>
      </c>
      <c r="BQ2045" s="34">
        <v>42</v>
      </c>
      <c r="BZ2045" s="34">
        <v>1100</v>
      </c>
      <c r="CA2045" s="34">
        <v>80</v>
      </c>
      <c r="CB2045" s="33"/>
      <c r="CC2045" s="33"/>
    </row>
    <row r="2046" spans="1:81" ht="15.6">
      <c r="A2046" s="91"/>
      <c r="B2046" s="91" t="s">
        <v>51</v>
      </c>
      <c r="C2046" s="34">
        <v>63.22</v>
      </c>
      <c r="D2046" s="34">
        <v>22.57</v>
      </c>
      <c r="E2046" s="34">
        <v>4.12</v>
      </c>
      <c r="F2046" s="34">
        <v>2.7</v>
      </c>
      <c r="G2046" s="34">
        <v>3.51</v>
      </c>
      <c r="H2046" s="34"/>
      <c r="J2046" s="34">
        <v>357</v>
      </c>
      <c r="K2046" s="34">
        <v>159.6</v>
      </c>
      <c r="L2046" s="37">
        <f t="shared" si="31"/>
        <v>0.44705882352941173</v>
      </c>
      <c r="N2046" s="182">
        <v>0.4</v>
      </c>
      <c r="Y2046" s="34">
        <v>873</v>
      </c>
      <c r="AD2046" s="34"/>
      <c r="AE2046" s="34">
        <v>873</v>
      </c>
      <c r="AR2046" s="34">
        <v>38.1</v>
      </c>
      <c r="AS2046" s="34">
        <v>36</v>
      </c>
      <c r="AT2046" s="34">
        <v>13</v>
      </c>
      <c r="AU2046" s="34">
        <v>6.6</v>
      </c>
      <c r="AV2046" s="34">
        <v>0.6</v>
      </c>
      <c r="AW2046" s="34">
        <v>63</v>
      </c>
      <c r="BK2046" s="34"/>
      <c r="BL2046" s="34"/>
      <c r="BM2046" s="34"/>
      <c r="BN2046" s="34"/>
      <c r="BO2046" s="34"/>
      <c r="BP2046" s="34"/>
      <c r="BQ2046" s="34"/>
      <c r="BZ2046" s="34">
        <v>6100</v>
      </c>
      <c r="CA2046" s="34">
        <v>61</v>
      </c>
      <c r="CB2046" s="33"/>
      <c r="CC2046" s="33"/>
    </row>
    <row r="2047" spans="1:81" ht="15.6">
      <c r="A2047" s="91"/>
      <c r="B2047" s="91" t="s">
        <v>52</v>
      </c>
      <c r="C2047" s="34">
        <v>63.22</v>
      </c>
      <c r="D2047" s="34">
        <v>22.57</v>
      </c>
      <c r="E2047" s="34">
        <v>4.12</v>
      </c>
      <c r="F2047" s="34">
        <v>2.7</v>
      </c>
      <c r="G2047" s="34">
        <v>3.51</v>
      </c>
      <c r="H2047" s="34"/>
      <c r="J2047" s="34">
        <v>294</v>
      </c>
      <c r="K2047" s="34">
        <v>159.6</v>
      </c>
      <c r="L2047" s="37">
        <f t="shared" si="31"/>
        <v>0.54285714285714282</v>
      </c>
      <c r="N2047" s="182">
        <v>0.37</v>
      </c>
      <c r="Y2047" s="34">
        <v>870</v>
      </c>
      <c r="AD2047" s="34"/>
      <c r="AE2047" s="34">
        <v>870</v>
      </c>
      <c r="AR2047" s="34">
        <v>38.1</v>
      </c>
      <c r="AS2047" s="34">
        <v>36</v>
      </c>
      <c r="AT2047" s="34">
        <v>13</v>
      </c>
      <c r="AU2047" s="34">
        <v>6.6</v>
      </c>
      <c r="AV2047" s="34">
        <v>0.6</v>
      </c>
      <c r="AW2047" s="34">
        <v>126</v>
      </c>
      <c r="BK2047" s="34"/>
      <c r="BL2047" s="34"/>
      <c r="BM2047" s="34"/>
      <c r="BN2047" s="34"/>
      <c r="BO2047" s="34"/>
      <c r="BP2047" s="34"/>
      <c r="BQ2047" s="34"/>
      <c r="BZ2047" s="34">
        <v>5900</v>
      </c>
      <c r="CA2047" s="34">
        <v>54</v>
      </c>
      <c r="CB2047" s="33"/>
      <c r="CC2047" s="33"/>
    </row>
    <row r="2048" spans="1:81" ht="15.6">
      <c r="A2048" s="91"/>
      <c r="B2048" s="91" t="s">
        <v>53</v>
      </c>
      <c r="C2048" s="34">
        <v>63.22</v>
      </c>
      <c r="D2048" s="34">
        <v>22.57</v>
      </c>
      <c r="E2048" s="34">
        <v>4.12</v>
      </c>
      <c r="F2048" s="34">
        <v>2.7</v>
      </c>
      <c r="G2048" s="34">
        <v>3.51</v>
      </c>
      <c r="H2048" s="34"/>
      <c r="J2048" s="34">
        <v>210</v>
      </c>
      <c r="K2048" s="34">
        <v>159.6</v>
      </c>
      <c r="L2048" s="37">
        <f t="shared" si="31"/>
        <v>0.76</v>
      </c>
      <c r="N2048" s="182">
        <v>0.33</v>
      </c>
      <c r="Y2048" s="34">
        <v>866</v>
      </c>
      <c r="AD2048" s="34"/>
      <c r="AE2048" s="34">
        <v>866</v>
      </c>
      <c r="AR2048" s="34">
        <v>38.1</v>
      </c>
      <c r="AS2048" s="34">
        <v>36</v>
      </c>
      <c r="AT2048" s="34">
        <v>13</v>
      </c>
      <c r="AU2048" s="34">
        <v>6.6</v>
      </c>
      <c r="AV2048" s="34">
        <v>0.6</v>
      </c>
      <c r="AW2048" s="34">
        <v>210</v>
      </c>
      <c r="BK2048" s="34"/>
      <c r="BL2048" s="34"/>
      <c r="BM2048" s="34"/>
      <c r="BN2048" s="34"/>
      <c r="BO2048" s="34"/>
      <c r="BP2048" s="34"/>
      <c r="BQ2048" s="34"/>
      <c r="BZ2048" s="34">
        <v>5100</v>
      </c>
      <c r="CA2048" s="34">
        <v>39</v>
      </c>
      <c r="CB2048" s="33"/>
      <c r="CC2048" s="33"/>
    </row>
    <row r="2049" spans="1:81" ht="15.6">
      <c r="A2049" s="91"/>
      <c r="B2049" s="91" t="s">
        <v>1370</v>
      </c>
      <c r="C2049" s="34">
        <v>63.22</v>
      </c>
      <c r="D2049" s="34">
        <v>22.57</v>
      </c>
      <c r="E2049" s="34">
        <v>4.12</v>
      </c>
      <c r="F2049" s="34">
        <v>2.7</v>
      </c>
      <c r="G2049" s="34">
        <v>3.51</v>
      </c>
      <c r="H2049" s="34"/>
      <c r="J2049" s="34">
        <v>346.5</v>
      </c>
      <c r="K2049" s="34">
        <v>159.6</v>
      </c>
      <c r="L2049" s="37">
        <f t="shared" si="31"/>
        <v>0.46060606060606057</v>
      </c>
      <c r="N2049" s="182">
        <v>0.42</v>
      </c>
      <c r="Y2049" s="34">
        <v>872</v>
      </c>
      <c r="AD2049" s="34"/>
      <c r="AE2049" s="34">
        <v>872</v>
      </c>
      <c r="AR2049" s="34">
        <v>38.1</v>
      </c>
      <c r="AS2049" s="34">
        <v>36</v>
      </c>
      <c r="AT2049" s="34">
        <v>13</v>
      </c>
      <c r="AU2049" s="34">
        <v>6.6</v>
      </c>
      <c r="AV2049" s="34">
        <v>0.6</v>
      </c>
      <c r="AW2049" s="34">
        <v>63</v>
      </c>
      <c r="BK2049" s="34">
        <v>0.49</v>
      </c>
      <c r="BL2049" s="34">
        <v>94.3</v>
      </c>
      <c r="BM2049" s="34">
        <v>1.1000000000000001</v>
      </c>
      <c r="BN2049" s="34">
        <v>0.87</v>
      </c>
      <c r="BO2049" s="34">
        <v>0.7</v>
      </c>
      <c r="BP2049" s="34">
        <v>19.2</v>
      </c>
      <c r="BQ2049" s="34">
        <v>10.5</v>
      </c>
      <c r="BZ2049" s="34">
        <v>4600</v>
      </c>
      <c r="CA2049" s="34">
        <v>63</v>
      </c>
      <c r="CB2049" s="33"/>
      <c r="CC2049" s="33"/>
    </row>
    <row r="2050" spans="1:81" ht="15.6">
      <c r="A2050" s="91"/>
      <c r="B2050" s="91" t="s">
        <v>1371</v>
      </c>
      <c r="C2050" s="34">
        <v>63.22</v>
      </c>
      <c r="D2050" s="34">
        <v>22.57</v>
      </c>
      <c r="E2050" s="34">
        <v>4.12</v>
      </c>
      <c r="F2050" s="34">
        <v>2.7</v>
      </c>
      <c r="G2050" s="34">
        <v>3.51</v>
      </c>
      <c r="H2050" s="34"/>
      <c r="J2050" s="34">
        <v>336</v>
      </c>
      <c r="K2050" s="34">
        <v>159.6</v>
      </c>
      <c r="L2050" s="37">
        <f t="shared" si="31"/>
        <v>0.47499999999999998</v>
      </c>
      <c r="N2050" s="182">
        <v>0.44</v>
      </c>
      <c r="Y2050" s="34">
        <v>870</v>
      </c>
      <c r="AD2050" s="34"/>
      <c r="AE2050" s="34">
        <v>870</v>
      </c>
      <c r="AR2050" s="34">
        <v>38.1</v>
      </c>
      <c r="AS2050" s="34">
        <v>36</v>
      </c>
      <c r="AT2050" s="34">
        <v>13</v>
      </c>
      <c r="AU2050" s="34">
        <v>6.6</v>
      </c>
      <c r="AV2050" s="34">
        <v>0.6</v>
      </c>
      <c r="AW2050" s="34">
        <v>63</v>
      </c>
      <c r="BK2050" s="34">
        <v>0.49</v>
      </c>
      <c r="BL2050" s="34">
        <v>94.3</v>
      </c>
      <c r="BM2050" s="34">
        <v>1.1000000000000001</v>
      </c>
      <c r="BN2050" s="34">
        <v>0.87</v>
      </c>
      <c r="BO2050" s="34">
        <v>0.7</v>
      </c>
      <c r="BP2050" s="34">
        <v>19.2</v>
      </c>
      <c r="BQ2050" s="34">
        <v>21</v>
      </c>
      <c r="BZ2050" s="34">
        <v>5050</v>
      </c>
      <c r="CA2050" s="34">
        <v>66</v>
      </c>
      <c r="CB2050" s="33"/>
      <c r="CC2050" s="33"/>
    </row>
    <row r="2051" spans="1:81" ht="15.6">
      <c r="A2051" s="91"/>
      <c r="B2051" s="91" t="s">
        <v>1372</v>
      </c>
      <c r="C2051" s="34">
        <v>63.22</v>
      </c>
      <c r="D2051" s="34">
        <v>22.57</v>
      </c>
      <c r="E2051" s="34">
        <v>4.12</v>
      </c>
      <c r="F2051" s="34">
        <v>2.7</v>
      </c>
      <c r="G2051" s="34">
        <v>3.51</v>
      </c>
      <c r="H2051" s="34"/>
      <c r="J2051" s="34">
        <v>325.5</v>
      </c>
      <c r="K2051" s="34">
        <v>159.6</v>
      </c>
      <c r="L2051" s="37">
        <f t="shared" si="31"/>
        <v>0.49032258064516127</v>
      </c>
      <c r="N2051" s="182">
        <v>0.46</v>
      </c>
      <c r="Y2051" s="34">
        <v>867</v>
      </c>
      <c r="AD2051" s="34"/>
      <c r="AE2051" s="34">
        <v>867</v>
      </c>
      <c r="AR2051" s="34">
        <v>38.1</v>
      </c>
      <c r="AS2051" s="34">
        <v>36</v>
      </c>
      <c r="AT2051" s="34">
        <v>13</v>
      </c>
      <c r="AU2051" s="34">
        <v>6.6</v>
      </c>
      <c r="AV2051" s="34">
        <v>0.6</v>
      </c>
      <c r="AW2051" s="34">
        <v>63</v>
      </c>
      <c r="BK2051" s="34">
        <v>0.49</v>
      </c>
      <c r="BL2051" s="34">
        <v>94.3</v>
      </c>
      <c r="BM2051" s="34">
        <v>1.1000000000000001</v>
      </c>
      <c r="BN2051" s="34">
        <v>0.87</v>
      </c>
      <c r="BO2051" s="34">
        <v>0.7</v>
      </c>
      <c r="BP2051" s="34">
        <v>19.2</v>
      </c>
      <c r="BQ2051" s="34">
        <v>31.5</v>
      </c>
      <c r="BZ2051" s="34">
        <v>2200</v>
      </c>
      <c r="CA2051" s="34">
        <v>67</v>
      </c>
      <c r="CB2051" s="33"/>
      <c r="CC2051" s="33"/>
    </row>
    <row r="2052" spans="1:81" ht="15.6">
      <c r="A2052" s="91"/>
      <c r="B2052" s="91" t="s">
        <v>1373</v>
      </c>
      <c r="C2052" s="34">
        <v>63.22</v>
      </c>
      <c r="D2052" s="34">
        <v>22.57</v>
      </c>
      <c r="E2052" s="34">
        <v>4.12</v>
      </c>
      <c r="F2052" s="34">
        <v>2.7</v>
      </c>
      <c r="G2052" s="34">
        <v>3.51</v>
      </c>
      <c r="H2052" s="34"/>
      <c r="J2052" s="34">
        <v>283.5</v>
      </c>
      <c r="K2052" s="34">
        <v>159.6</v>
      </c>
      <c r="L2052" s="37">
        <f t="shared" si="31"/>
        <v>0.562962962962963</v>
      </c>
      <c r="N2052" s="182">
        <v>0.38</v>
      </c>
      <c r="Y2052" s="34">
        <v>869</v>
      </c>
      <c r="AD2052" s="34"/>
      <c r="AE2052" s="34">
        <v>869</v>
      </c>
      <c r="AR2052" s="34">
        <v>38.1</v>
      </c>
      <c r="AS2052" s="34">
        <v>36</v>
      </c>
      <c r="AT2052" s="34">
        <v>13</v>
      </c>
      <c r="AU2052" s="34">
        <v>6.6</v>
      </c>
      <c r="AV2052" s="34">
        <v>0.6</v>
      </c>
      <c r="AW2052" s="34">
        <v>126</v>
      </c>
      <c r="BK2052" s="34">
        <v>0.49</v>
      </c>
      <c r="BL2052" s="34">
        <v>94.3</v>
      </c>
      <c r="BM2052" s="34">
        <v>1.1000000000000001</v>
      </c>
      <c r="BN2052" s="34">
        <v>0.87</v>
      </c>
      <c r="BO2052" s="34">
        <v>0.7</v>
      </c>
      <c r="BP2052" s="34">
        <v>19.2</v>
      </c>
      <c r="BQ2052" s="34">
        <v>10.5</v>
      </c>
      <c r="BZ2052" s="34">
        <v>3900</v>
      </c>
      <c r="CA2052" s="34">
        <v>56</v>
      </c>
      <c r="CB2052" s="33"/>
      <c r="CC2052" s="33"/>
    </row>
    <row r="2053" spans="1:81" ht="15.6">
      <c r="A2053" s="91"/>
      <c r="B2053" s="91" t="s">
        <v>1374</v>
      </c>
      <c r="C2053" s="34">
        <v>63.22</v>
      </c>
      <c r="D2053" s="34">
        <v>22.57</v>
      </c>
      <c r="E2053" s="34">
        <v>4.12</v>
      </c>
      <c r="F2053" s="34">
        <v>2.7</v>
      </c>
      <c r="G2053" s="34">
        <v>3.51</v>
      </c>
      <c r="H2053" s="34"/>
      <c r="J2053" s="34">
        <v>273</v>
      </c>
      <c r="K2053" s="34">
        <v>159.6</v>
      </c>
      <c r="L2053" s="37">
        <f t="shared" si="31"/>
        <v>0.58461538461538465</v>
      </c>
      <c r="N2053" s="182">
        <v>0.4</v>
      </c>
      <c r="Y2053" s="34">
        <v>867</v>
      </c>
      <c r="AD2053" s="34"/>
      <c r="AE2053" s="34">
        <v>867</v>
      </c>
      <c r="AR2053" s="34">
        <v>38.1</v>
      </c>
      <c r="AS2053" s="34">
        <v>36</v>
      </c>
      <c r="AT2053" s="34">
        <v>13</v>
      </c>
      <c r="AU2053" s="34">
        <v>6.6</v>
      </c>
      <c r="AV2053" s="34">
        <v>0.6</v>
      </c>
      <c r="AW2053" s="34">
        <v>126</v>
      </c>
      <c r="BK2053" s="34">
        <v>0.49</v>
      </c>
      <c r="BL2053" s="34">
        <v>94.3</v>
      </c>
      <c r="BM2053" s="34">
        <v>1.1000000000000001</v>
      </c>
      <c r="BN2053" s="34">
        <v>0.87</v>
      </c>
      <c r="BO2053" s="34">
        <v>0.7</v>
      </c>
      <c r="BP2053" s="34">
        <v>19.2</v>
      </c>
      <c r="BQ2053" s="34">
        <v>21</v>
      </c>
      <c r="BZ2053" s="34">
        <v>3600</v>
      </c>
      <c r="CA2053" s="34">
        <v>52</v>
      </c>
      <c r="CB2053" s="33"/>
      <c r="CC2053" s="33"/>
    </row>
    <row r="2054" spans="1:81" ht="15.6">
      <c r="A2054" s="91"/>
      <c r="B2054" s="91" t="s">
        <v>1375</v>
      </c>
      <c r="C2054" s="34">
        <v>63.22</v>
      </c>
      <c r="D2054" s="34">
        <v>22.57</v>
      </c>
      <c r="E2054" s="34">
        <v>4.12</v>
      </c>
      <c r="F2054" s="34">
        <v>2.7</v>
      </c>
      <c r="G2054" s="34">
        <v>3.51</v>
      </c>
      <c r="H2054" s="34"/>
      <c r="J2054" s="34">
        <v>262.5</v>
      </c>
      <c r="K2054" s="34">
        <v>159.6</v>
      </c>
      <c r="L2054" s="37">
        <f t="shared" si="31"/>
        <v>0.60799999999999998</v>
      </c>
      <c r="N2054" s="182">
        <v>0.42</v>
      </c>
      <c r="Y2054" s="34">
        <v>865</v>
      </c>
      <c r="AD2054" s="34"/>
      <c r="AE2054" s="34">
        <v>865</v>
      </c>
      <c r="AR2054" s="34">
        <v>38.1</v>
      </c>
      <c r="AS2054" s="34">
        <v>36</v>
      </c>
      <c r="AT2054" s="34">
        <v>13</v>
      </c>
      <c r="AU2054" s="34">
        <v>6.6</v>
      </c>
      <c r="AV2054" s="34">
        <v>0.6</v>
      </c>
      <c r="AW2054" s="34">
        <v>126</v>
      </c>
      <c r="BK2054" s="34">
        <v>0.49</v>
      </c>
      <c r="BL2054" s="34">
        <v>94.3</v>
      </c>
      <c r="BM2054" s="34">
        <v>1.1000000000000001</v>
      </c>
      <c r="BN2054" s="34">
        <v>0.87</v>
      </c>
      <c r="BO2054" s="34">
        <v>0.7</v>
      </c>
      <c r="BP2054" s="34">
        <v>19.2</v>
      </c>
      <c r="BQ2054" s="34">
        <v>31.5</v>
      </c>
      <c r="BZ2054" s="34">
        <v>2100</v>
      </c>
      <c r="CA2054" s="34">
        <v>57</v>
      </c>
      <c r="CB2054" s="33"/>
      <c r="CC2054" s="33"/>
    </row>
    <row r="2055" spans="1:81" ht="15.6">
      <c r="A2055" s="91"/>
      <c r="B2055" s="91" t="s">
        <v>1376</v>
      </c>
      <c r="C2055" s="34">
        <v>63.22</v>
      </c>
      <c r="D2055" s="34">
        <v>22.57</v>
      </c>
      <c r="E2055" s="34">
        <v>4.12</v>
      </c>
      <c r="F2055" s="34">
        <v>2.7</v>
      </c>
      <c r="G2055" s="34">
        <v>3.51</v>
      </c>
      <c r="H2055" s="34"/>
      <c r="J2055" s="34">
        <v>199.5</v>
      </c>
      <c r="K2055" s="34">
        <v>159.6</v>
      </c>
      <c r="L2055" s="37">
        <f t="shared" si="31"/>
        <v>0.79999999999999993</v>
      </c>
      <c r="N2055" s="182">
        <v>0.34</v>
      </c>
      <c r="Y2055" s="34">
        <v>865</v>
      </c>
      <c r="AD2055" s="34"/>
      <c r="AE2055" s="34">
        <v>865</v>
      </c>
      <c r="AR2055" s="34">
        <v>38.1</v>
      </c>
      <c r="AS2055" s="34">
        <v>36</v>
      </c>
      <c r="AT2055" s="34">
        <v>13</v>
      </c>
      <c r="AU2055" s="34">
        <v>6.6</v>
      </c>
      <c r="AV2055" s="34">
        <v>0.6</v>
      </c>
      <c r="AW2055" s="34">
        <v>210</v>
      </c>
      <c r="BK2055" s="34">
        <v>0.49</v>
      </c>
      <c r="BL2055" s="34">
        <v>94.3</v>
      </c>
      <c r="BM2055" s="34">
        <v>1.1000000000000001</v>
      </c>
      <c r="BN2055" s="34">
        <v>0.87</v>
      </c>
      <c r="BO2055" s="34">
        <v>0.7</v>
      </c>
      <c r="BP2055" s="34">
        <v>19.2</v>
      </c>
      <c r="BQ2055" s="34">
        <v>10.5</v>
      </c>
      <c r="BZ2055" s="34">
        <v>3300</v>
      </c>
      <c r="CA2055" s="34">
        <v>37</v>
      </c>
      <c r="CB2055" s="33"/>
      <c r="CC2055" s="33"/>
    </row>
    <row r="2056" spans="1:81" ht="15.6">
      <c r="A2056" s="91"/>
      <c r="B2056" s="91" t="s">
        <v>1377</v>
      </c>
      <c r="C2056" s="34">
        <v>63.22</v>
      </c>
      <c r="D2056" s="34">
        <v>22.57</v>
      </c>
      <c r="E2056" s="34">
        <v>4.12</v>
      </c>
      <c r="F2056" s="34">
        <v>2.7</v>
      </c>
      <c r="G2056" s="34">
        <v>3.51</v>
      </c>
      <c r="H2056" s="34"/>
      <c r="J2056" s="34">
        <v>189</v>
      </c>
      <c r="K2056" s="34">
        <v>159.6</v>
      </c>
      <c r="L2056" s="37">
        <f t="shared" si="31"/>
        <v>0.84444444444444444</v>
      </c>
      <c r="N2056" s="182">
        <v>0.36</v>
      </c>
      <c r="Y2056" s="34">
        <v>863</v>
      </c>
      <c r="AD2056" s="34"/>
      <c r="AE2056" s="34">
        <v>863</v>
      </c>
      <c r="AR2056" s="34">
        <v>38.1</v>
      </c>
      <c r="AS2056" s="34">
        <v>36</v>
      </c>
      <c r="AT2056" s="34">
        <v>13</v>
      </c>
      <c r="AU2056" s="34">
        <v>6.6</v>
      </c>
      <c r="AV2056" s="34">
        <v>0.6</v>
      </c>
      <c r="AW2056" s="34">
        <v>210</v>
      </c>
      <c r="BK2056" s="34">
        <v>0.49</v>
      </c>
      <c r="BL2056" s="34">
        <v>94.3</v>
      </c>
      <c r="BM2056" s="34">
        <v>1.1000000000000001</v>
      </c>
      <c r="BN2056" s="34">
        <v>0.87</v>
      </c>
      <c r="BO2056" s="34">
        <v>0.7</v>
      </c>
      <c r="BP2056" s="34">
        <v>19.2</v>
      </c>
      <c r="BQ2056" s="34">
        <v>21</v>
      </c>
      <c r="BZ2056" s="34">
        <v>2200</v>
      </c>
      <c r="CA2056" s="34">
        <v>40</v>
      </c>
      <c r="CB2056" s="33"/>
      <c r="CC2056" s="33"/>
    </row>
    <row r="2057" spans="1:81" ht="15.6">
      <c r="A2057" s="91"/>
      <c r="B2057" s="91" t="s">
        <v>1378</v>
      </c>
      <c r="C2057" s="34">
        <v>63.22</v>
      </c>
      <c r="D2057" s="34">
        <v>22.57</v>
      </c>
      <c r="E2057" s="34">
        <v>4.12</v>
      </c>
      <c r="F2057" s="34">
        <v>2.7</v>
      </c>
      <c r="G2057" s="34">
        <v>3.51</v>
      </c>
      <c r="H2057" s="34"/>
      <c r="J2057" s="34">
        <v>178.5</v>
      </c>
      <c r="K2057" s="34">
        <v>159.6</v>
      </c>
      <c r="L2057" s="37">
        <f t="shared" si="31"/>
        <v>0.89411764705882346</v>
      </c>
      <c r="N2057" s="182">
        <v>0.38</v>
      </c>
      <c r="Y2057" s="34">
        <v>861</v>
      </c>
      <c r="AD2057" s="34"/>
      <c r="AE2057" s="34">
        <v>861</v>
      </c>
      <c r="AR2057" s="34">
        <v>38.1</v>
      </c>
      <c r="AS2057" s="34">
        <v>36</v>
      </c>
      <c r="AT2057" s="34">
        <v>13</v>
      </c>
      <c r="AU2057" s="34">
        <v>6.6</v>
      </c>
      <c r="AV2057" s="34">
        <v>0.6</v>
      </c>
      <c r="AW2057" s="34">
        <v>210</v>
      </c>
      <c r="BK2057" s="34">
        <v>0.49</v>
      </c>
      <c r="BL2057" s="34">
        <v>94.3</v>
      </c>
      <c r="BM2057" s="34">
        <v>1.1000000000000001</v>
      </c>
      <c r="BN2057" s="34">
        <v>0.87</v>
      </c>
      <c r="BO2057" s="34">
        <v>0.7</v>
      </c>
      <c r="BP2057" s="34">
        <v>19.2</v>
      </c>
      <c r="BQ2057" s="34">
        <v>31.5</v>
      </c>
      <c r="BZ2057" s="34">
        <v>1950</v>
      </c>
      <c r="CA2057" s="34">
        <v>39</v>
      </c>
      <c r="CB2057" s="33"/>
      <c r="CC2057" s="33"/>
    </row>
    <row r="2058" spans="1:81" ht="43.2">
      <c r="A2058" s="90">
        <v>240</v>
      </c>
      <c r="B2058" s="90" t="s">
        <v>763</v>
      </c>
      <c r="C2058" s="38">
        <v>62.48</v>
      </c>
      <c r="D2058" s="38">
        <v>21.18</v>
      </c>
      <c r="E2058" s="38">
        <v>4.7300000000000004</v>
      </c>
      <c r="F2058" s="38">
        <v>2.5299999999999998</v>
      </c>
      <c r="G2058" s="38">
        <v>3.41</v>
      </c>
      <c r="H2058" s="38"/>
      <c r="I2058">
        <v>42.5</v>
      </c>
      <c r="J2058" s="38">
        <v>400</v>
      </c>
      <c r="K2058" s="38">
        <v>140</v>
      </c>
      <c r="L2058" s="36">
        <f t="shared" si="31"/>
        <v>0.35</v>
      </c>
      <c r="N2058" s="184"/>
      <c r="U2058" s="38">
        <v>956</v>
      </c>
      <c r="AD2058" s="38"/>
      <c r="AE2058" s="38">
        <v>667</v>
      </c>
      <c r="AJ2058" s="38"/>
      <c r="AK2058" s="38"/>
      <c r="AL2058" s="38"/>
      <c r="AM2058" s="38"/>
      <c r="AN2058" s="38"/>
      <c r="AO2058" s="38"/>
      <c r="AR2058" s="38"/>
      <c r="AS2058" s="38"/>
      <c r="AT2058" s="38"/>
      <c r="AU2058" s="38"/>
      <c r="AV2058" s="38"/>
      <c r="AW2058" s="38"/>
      <c r="BK2058" s="38"/>
      <c r="BL2058" s="38"/>
      <c r="BM2058" s="38"/>
      <c r="BN2058" s="38"/>
      <c r="BO2058" s="38"/>
      <c r="BP2058" s="38"/>
      <c r="BQ2058" s="38"/>
      <c r="BZ2058" s="38">
        <v>3500</v>
      </c>
      <c r="CA2058" s="38">
        <v>70</v>
      </c>
      <c r="CB2058" s="31" t="s">
        <v>1379</v>
      </c>
      <c r="CC2058" s="31" t="s">
        <v>1380</v>
      </c>
    </row>
    <row r="2059" spans="1:81" ht="15.6">
      <c r="A2059" s="90"/>
      <c r="B2059" s="90" t="s">
        <v>764</v>
      </c>
      <c r="C2059" s="38">
        <v>62.48</v>
      </c>
      <c r="D2059" s="38">
        <v>21.18</v>
      </c>
      <c r="E2059" s="38">
        <v>4.7300000000000004</v>
      </c>
      <c r="F2059" s="38">
        <v>2.5299999999999998</v>
      </c>
      <c r="G2059" s="38">
        <v>3.41</v>
      </c>
      <c r="H2059" s="38"/>
      <c r="I2059">
        <v>42.5</v>
      </c>
      <c r="J2059" s="38">
        <v>368</v>
      </c>
      <c r="K2059" s="38">
        <v>140</v>
      </c>
      <c r="L2059" s="36">
        <f t="shared" si="31"/>
        <v>0.38043478260869568</v>
      </c>
      <c r="N2059" s="184"/>
      <c r="U2059" s="38">
        <v>956</v>
      </c>
      <c r="AD2059" s="38"/>
      <c r="AE2059" s="38">
        <v>667</v>
      </c>
      <c r="AJ2059" s="38">
        <v>10.19</v>
      </c>
      <c r="AK2059" s="38">
        <v>59.21</v>
      </c>
      <c r="AL2059" s="38">
        <v>12.95</v>
      </c>
      <c r="AM2059" s="38">
        <v>1.03</v>
      </c>
      <c r="AN2059" s="38">
        <v>9.64</v>
      </c>
      <c r="AO2059" s="38">
        <v>32</v>
      </c>
      <c r="AR2059" s="38"/>
      <c r="AS2059" s="38"/>
      <c r="AT2059" s="38"/>
      <c r="AU2059" s="38"/>
      <c r="AV2059" s="38"/>
      <c r="AW2059" s="38"/>
      <c r="BK2059" s="38"/>
      <c r="BL2059" s="38"/>
      <c r="BM2059" s="38"/>
      <c r="BN2059" s="38"/>
      <c r="BO2059" s="38"/>
      <c r="BP2059" s="38"/>
      <c r="BQ2059" s="38"/>
      <c r="BZ2059" s="38">
        <v>3400</v>
      </c>
      <c r="CA2059" s="38">
        <v>75</v>
      </c>
      <c r="CB2059" s="31"/>
      <c r="CC2059" s="31"/>
    </row>
    <row r="2060" spans="1:81" ht="15.6">
      <c r="A2060" s="90"/>
      <c r="B2060" s="90" t="s">
        <v>765</v>
      </c>
      <c r="C2060" s="38">
        <v>62.48</v>
      </c>
      <c r="D2060" s="38">
        <v>21.18</v>
      </c>
      <c r="E2060" s="38">
        <v>4.7300000000000004</v>
      </c>
      <c r="F2060" s="38">
        <v>2.5299999999999998</v>
      </c>
      <c r="G2060" s="38">
        <v>3.41</v>
      </c>
      <c r="H2060" s="38"/>
      <c r="I2060">
        <v>42.5</v>
      </c>
      <c r="J2060" s="38">
        <v>340</v>
      </c>
      <c r="K2060" s="38">
        <v>140</v>
      </c>
      <c r="L2060" s="36">
        <f t="shared" si="31"/>
        <v>0.41176470588235292</v>
      </c>
      <c r="N2060" s="184"/>
      <c r="U2060" s="38">
        <v>956</v>
      </c>
      <c r="AD2060" s="38"/>
      <c r="AE2060" s="38">
        <v>667</v>
      </c>
      <c r="AJ2060" s="38">
        <v>10.19</v>
      </c>
      <c r="AK2060" s="38">
        <v>59.21</v>
      </c>
      <c r="AL2060" s="38">
        <v>12.95</v>
      </c>
      <c r="AM2060" s="38">
        <v>1.03</v>
      </c>
      <c r="AN2060" s="38">
        <v>9.64</v>
      </c>
      <c r="AO2060" s="38">
        <v>60</v>
      </c>
      <c r="AR2060" s="38"/>
      <c r="AS2060" s="38"/>
      <c r="AT2060" s="38"/>
      <c r="AU2060" s="38"/>
      <c r="AV2060" s="38"/>
      <c r="AW2060" s="38"/>
      <c r="BK2060" s="38"/>
      <c r="BL2060" s="38"/>
      <c r="BM2060" s="38"/>
      <c r="BN2060" s="38"/>
      <c r="BO2060" s="38"/>
      <c r="BP2060" s="38"/>
      <c r="BQ2060" s="38"/>
      <c r="BZ2060" s="38">
        <v>2800</v>
      </c>
      <c r="CA2060" s="38">
        <v>78</v>
      </c>
      <c r="CB2060" s="31"/>
      <c r="CC2060" s="31"/>
    </row>
    <row r="2061" spans="1:81" ht="15.6">
      <c r="A2061" s="90"/>
      <c r="B2061" s="90" t="s">
        <v>766</v>
      </c>
      <c r="C2061" s="38">
        <v>62.48</v>
      </c>
      <c r="D2061" s="38">
        <v>21.18</v>
      </c>
      <c r="E2061" s="38">
        <v>4.7300000000000004</v>
      </c>
      <c r="F2061" s="38">
        <v>2.5299999999999998</v>
      </c>
      <c r="G2061" s="38">
        <v>3.41</v>
      </c>
      <c r="H2061" s="38"/>
      <c r="I2061">
        <v>42.5</v>
      </c>
      <c r="J2061" s="38">
        <v>368</v>
      </c>
      <c r="K2061" s="38">
        <v>140</v>
      </c>
      <c r="L2061" s="36">
        <f t="shared" si="31"/>
        <v>0.38043478260869568</v>
      </c>
      <c r="N2061" s="184"/>
      <c r="U2061" s="38">
        <v>956</v>
      </c>
      <c r="AD2061" s="38"/>
      <c r="AE2061" s="38">
        <v>667</v>
      </c>
      <c r="AJ2061" s="38"/>
      <c r="AK2061" s="38"/>
      <c r="AL2061" s="38"/>
      <c r="AM2061" s="38"/>
      <c r="AN2061" s="38"/>
      <c r="AO2061" s="38"/>
      <c r="AR2061" s="38"/>
      <c r="AS2061" s="38"/>
      <c r="AT2061" s="38"/>
      <c r="AU2061" s="38"/>
      <c r="AV2061" s="38"/>
      <c r="AW2061" s="38"/>
      <c r="BK2061" s="38">
        <v>0</v>
      </c>
      <c r="BL2061" s="38">
        <v>92.3</v>
      </c>
      <c r="BM2061" s="38">
        <v>0</v>
      </c>
      <c r="BN2061" s="38">
        <v>0</v>
      </c>
      <c r="BO2061" s="38">
        <v>0</v>
      </c>
      <c r="BP2061" s="38"/>
      <c r="BQ2061" s="38">
        <v>32</v>
      </c>
      <c r="BZ2061" s="38">
        <v>1900</v>
      </c>
      <c r="CA2061" s="38">
        <v>77</v>
      </c>
      <c r="CB2061" s="31"/>
      <c r="CC2061" s="31"/>
    </row>
    <row r="2062" spans="1:81" ht="15.6">
      <c r="A2062" s="90"/>
      <c r="B2062" s="90" t="s">
        <v>767</v>
      </c>
      <c r="C2062" s="38">
        <v>62.48</v>
      </c>
      <c r="D2062" s="38">
        <v>21.18</v>
      </c>
      <c r="E2062" s="38">
        <v>4.7300000000000004</v>
      </c>
      <c r="F2062" s="38">
        <v>2.5299999999999998</v>
      </c>
      <c r="G2062" s="38">
        <v>3.41</v>
      </c>
      <c r="H2062" s="38"/>
      <c r="I2062">
        <v>42.5</v>
      </c>
      <c r="J2062" s="38">
        <v>340</v>
      </c>
      <c r="K2062" s="38">
        <v>140</v>
      </c>
      <c r="L2062" s="36">
        <f t="shared" si="31"/>
        <v>0.41176470588235292</v>
      </c>
      <c r="N2062" s="184"/>
      <c r="U2062" s="38">
        <v>956</v>
      </c>
      <c r="AD2062" s="38"/>
      <c r="AE2062" s="38">
        <v>667</v>
      </c>
      <c r="AJ2062" s="38"/>
      <c r="AK2062" s="38"/>
      <c r="AL2062" s="38"/>
      <c r="AM2062" s="38"/>
      <c r="AN2062" s="38"/>
      <c r="AO2062" s="38"/>
      <c r="AR2062" s="38"/>
      <c r="AS2062" s="38"/>
      <c r="AT2062" s="38"/>
      <c r="AU2062" s="38"/>
      <c r="AV2062" s="38"/>
      <c r="AW2062" s="38"/>
      <c r="BK2062" s="38">
        <v>0</v>
      </c>
      <c r="BL2062" s="38">
        <v>92.3</v>
      </c>
      <c r="BM2062" s="38">
        <v>0</v>
      </c>
      <c r="BN2062" s="38">
        <v>0</v>
      </c>
      <c r="BO2062" s="38">
        <v>0</v>
      </c>
      <c r="BP2062" s="38"/>
      <c r="BQ2062" s="38">
        <v>60</v>
      </c>
      <c r="BZ2062" s="38">
        <v>1100</v>
      </c>
      <c r="CA2062" s="38">
        <v>79</v>
      </c>
      <c r="CB2062" s="31"/>
      <c r="CC2062" s="31"/>
    </row>
    <row r="2063" spans="1:81" ht="15.6">
      <c r="A2063" s="90"/>
      <c r="B2063" s="90" t="s">
        <v>768</v>
      </c>
      <c r="C2063" s="38">
        <v>62.48</v>
      </c>
      <c r="D2063" s="38">
        <v>21.18</v>
      </c>
      <c r="E2063" s="38">
        <v>4.7300000000000004</v>
      </c>
      <c r="F2063" s="38">
        <v>2.5299999999999998</v>
      </c>
      <c r="G2063" s="38">
        <v>3.41</v>
      </c>
      <c r="H2063" s="38"/>
      <c r="I2063">
        <v>42.5</v>
      </c>
      <c r="J2063" s="38">
        <v>400</v>
      </c>
      <c r="K2063" s="38">
        <v>100</v>
      </c>
      <c r="L2063" s="36">
        <f t="shared" si="31"/>
        <v>0.25</v>
      </c>
      <c r="N2063" s="184"/>
      <c r="U2063" s="38">
        <v>956</v>
      </c>
      <c r="AD2063" s="38"/>
      <c r="AE2063" s="38">
        <v>667</v>
      </c>
      <c r="AJ2063" s="38"/>
      <c r="AK2063" s="38"/>
      <c r="AL2063" s="38"/>
      <c r="AM2063" s="38"/>
      <c r="AN2063" s="38"/>
      <c r="AO2063" s="38"/>
      <c r="AR2063" s="38"/>
      <c r="AS2063" s="38"/>
      <c r="AT2063" s="38"/>
      <c r="AU2063" s="38"/>
      <c r="AV2063" s="38"/>
      <c r="AW2063" s="38"/>
      <c r="BK2063" s="38"/>
      <c r="BL2063" s="38"/>
      <c r="BM2063" s="38"/>
      <c r="BN2063" s="38"/>
      <c r="BO2063" s="38"/>
      <c r="BP2063" s="38"/>
      <c r="BQ2063" s="38"/>
      <c r="BZ2063" s="38">
        <v>2600</v>
      </c>
      <c r="CA2063" s="38">
        <v>86</v>
      </c>
      <c r="CB2063" s="31"/>
      <c r="CC2063" s="31"/>
    </row>
    <row r="2064" spans="1:81" ht="15.6">
      <c r="A2064" s="90"/>
      <c r="B2064" s="90" t="s">
        <v>769</v>
      </c>
      <c r="C2064" s="38">
        <v>62.48</v>
      </c>
      <c r="D2064" s="38">
        <v>21.18</v>
      </c>
      <c r="E2064" s="38">
        <v>4.7300000000000004</v>
      </c>
      <c r="F2064" s="38">
        <v>2.5299999999999998</v>
      </c>
      <c r="G2064" s="38">
        <v>3.41</v>
      </c>
      <c r="H2064" s="38"/>
      <c r="I2064">
        <v>42.5</v>
      </c>
      <c r="J2064" s="38">
        <v>368</v>
      </c>
      <c r="K2064" s="38">
        <v>100</v>
      </c>
      <c r="L2064" s="36">
        <f t="shared" si="31"/>
        <v>0.27173913043478259</v>
      </c>
      <c r="N2064" s="184"/>
      <c r="U2064" s="38">
        <v>956</v>
      </c>
      <c r="AD2064" s="38"/>
      <c r="AE2064" s="38">
        <v>667</v>
      </c>
      <c r="AJ2064" s="38">
        <v>10.19</v>
      </c>
      <c r="AK2064" s="38">
        <v>59.21</v>
      </c>
      <c r="AL2064" s="38">
        <v>12.95</v>
      </c>
      <c r="AM2064" s="38">
        <v>1.03</v>
      </c>
      <c r="AN2064" s="38">
        <v>9.64</v>
      </c>
      <c r="AO2064" s="38">
        <v>32</v>
      </c>
      <c r="AR2064" s="38"/>
      <c r="AS2064" s="38"/>
      <c r="AT2064" s="38"/>
      <c r="AU2064" s="38"/>
      <c r="AV2064" s="38"/>
      <c r="AW2064" s="38"/>
      <c r="BK2064" s="38"/>
      <c r="BL2064" s="38"/>
      <c r="BM2064" s="38"/>
      <c r="BN2064" s="38"/>
      <c r="BO2064" s="38"/>
      <c r="BP2064" s="38"/>
      <c r="BQ2064" s="38"/>
      <c r="BZ2064" s="38">
        <v>300</v>
      </c>
      <c r="CA2064" s="38">
        <v>98</v>
      </c>
      <c r="CB2064" s="31"/>
      <c r="CC2064" s="31"/>
    </row>
    <row r="2065" spans="1:81" ht="15.6">
      <c r="A2065" s="90"/>
      <c r="B2065" s="90" t="s">
        <v>770</v>
      </c>
      <c r="C2065" s="38">
        <v>62.48</v>
      </c>
      <c r="D2065" s="38">
        <v>21.18</v>
      </c>
      <c r="E2065" s="38">
        <v>4.7300000000000004</v>
      </c>
      <c r="F2065" s="38">
        <v>2.5299999999999998</v>
      </c>
      <c r="G2065" s="38">
        <v>3.41</v>
      </c>
      <c r="H2065" s="38"/>
      <c r="I2065">
        <v>42.5</v>
      </c>
      <c r="J2065" s="38">
        <v>340</v>
      </c>
      <c r="K2065" s="38">
        <v>100</v>
      </c>
      <c r="L2065" s="36">
        <f t="shared" si="31"/>
        <v>0.29411764705882354</v>
      </c>
      <c r="N2065" s="184"/>
      <c r="U2065" s="38">
        <v>956</v>
      </c>
      <c r="AD2065" s="38"/>
      <c r="AE2065" s="38">
        <v>667</v>
      </c>
      <c r="AJ2065" s="38">
        <v>10.19</v>
      </c>
      <c r="AK2065" s="38">
        <v>59.21</v>
      </c>
      <c r="AL2065" s="38">
        <v>12.95</v>
      </c>
      <c r="AM2065" s="38">
        <v>1.03</v>
      </c>
      <c r="AN2065" s="38">
        <v>9.64</v>
      </c>
      <c r="AO2065" s="38">
        <v>60</v>
      </c>
      <c r="AR2065" s="38"/>
      <c r="AS2065" s="38"/>
      <c r="AT2065" s="38"/>
      <c r="AU2065" s="38"/>
      <c r="AV2065" s="38"/>
      <c r="AW2065" s="38"/>
      <c r="BK2065" s="38"/>
      <c r="BL2065" s="38"/>
      <c r="BM2065" s="38"/>
      <c r="BN2065" s="38"/>
      <c r="BO2065" s="38"/>
      <c r="BP2065" s="38"/>
      <c r="BQ2065" s="38"/>
      <c r="BZ2065" s="38">
        <v>1900</v>
      </c>
      <c r="CA2065" s="38">
        <v>100</v>
      </c>
      <c r="CB2065" s="31"/>
      <c r="CC2065" s="31"/>
    </row>
    <row r="2066" spans="1:81" ht="15.6">
      <c r="A2066" s="90"/>
      <c r="B2066" s="90" t="s">
        <v>771</v>
      </c>
      <c r="C2066" s="38">
        <v>62.48</v>
      </c>
      <c r="D2066" s="38">
        <v>21.18</v>
      </c>
      <c r="E2066" s="38">
        <v>4.7300000000000004</v>
      </c>
      <c r="F2066" s="38">
        <v>2.5299999999999998</v>
      </c>
      <c r="G2066" s="38">
        <v>3.41</v>
      </c>
      <c r="H2066" s="38"/>
      <c r="I2066">
        <v>42.5</v>
      </c>
      <c r="J2066" s="38">
        <v>368</v>
      </c>
      <c r="K2066" s="38">
        <v>100</v>
      </c>
      <c r="L2066" s="36">
        <f t="shared" si="31"/>
        <v>0.27173913043478259</v>
      </c>
      <c r="N2066" s="184"/>
      <c r="U2066" s="38">
        <v>956</v>
      </c>
      <c r="AD2066" s="38"/>
      <c r="AE2066" s="38">
        <v>667</v>
      </c>
      <c r="AR2066" s="38"/>
      <c r="AS2066" s="38"/>
      <c r="AT2066" s="38"/>
      <c r="AU2066" s="38"/>
      <c r="AV2066" s="38"/>
      <c r="AW2066" s="38"/>
      <c r="BK2066" s="38">
        <v>0</v>
      </c>
      <c r="BL2066" s="38">
        <v>92.3</v>
      </c>
      <c r="BM2066" s="38">
        <v>0</v>
      </c>
      <c r="BN2066" s="38">
        <v>0</v>
      </c>
      <c r="BO2066" s="38">
        <v>0</v>
      </c>
      <c r="BP2066" s="38"/>
      <c r="BQ2066" s="38">
        <v>32</v>
      </c>
      <c r="BZ2066" s="38">
        <v>1200</v>
      </c>
      <c r="CA2066" s="38">
        <v>99</v>
      </c>
      <c r="CB2066" s="31"/>
      <c r="CC2066" s="31"/>
    </row>
    <row r="2067" spans="1:81" ht="15.6">
      <c r="A2067" s="90"/>
      <c r="B2067" s="90" t="s">
        <v>772</v>
      </c>
      <c r="C2067" s="38">
        <v>62.48</v>
      </c>
      <c r="D2067" s="38">
        <v>21.18</v>
      </c>
      <c r="E2067" s="38">
        <v>4.7300000000000004</v>
      </c>
      <c r="F2067" s="38">
        <v>2.5299999999999998</v>
      </c>
      <c r="G2067" s="38">
        <v>3.41</v>
      </c>
      <c r="H2067" s="38"/>
      <c r="I2067">
        <v>42.5</v>
      </c>
      <c r="J2067" s="38">
        <v>340</v>
      </c>
      <c r="K2067" s="38">
        <v>100</v>
      </c>
      <c r="L2067" s="36">
        <f t="shared" si="31"/>
        <v>0.29411764705882354</v>
      </c>
      <c r="N2067" s="184"/>
      <c r="U2067" s="38">
        <v>956</v>
      </c>
      <c r="AD2067" s="38"/>
      <c r="AE2067" s="38">
        <v>667</v>
      </c>
      <c r="AR2067" s="38"/>
      <c r="AS2067" s="38"/>
      <c r="AT2067" s="38"/>
      <c r="AU2067" s="38"/>
      <c r="AV2067" s="38"/>
      <c r="AW2067" s="38"/>
      <c r="BK2067" s="38">
        <v>0</v>
      </c>
      <c r="BL2067" s="38">
        <v>92.3</v>
      </c>
      <c r="BM2067" s="38">
        <v>0</v>
      </c>
      <c r="BN2067" s="38">
        <v>0</v>
      </c>
      <c r="BO2067" s="38">
        <v>0</v>
      </c>
      <c r="BP2067" s="38"/>
      <c r="BQ2067" s="38">
        <v>60</v>
      </c>
      <c r="BZ2067" s="38">
        <v>800</v>
      </c>
      <c r="CA2067" s="38">
        <v>87</v>
      </c>
      <c r="CB2067" s="31"/>
      <c r="CC2067" s="31"/>
    </row>
    <row r="2068" spans="1:81" ht="57.6">
      <c r="A2068" s="91">
        <v>244</v>
      </c>
      <c r="B2068" s="91" t="s">
        <v>1381</v>
      </c>
      <c r="C2068" s="34">
        <v>62.78</v>
      </c>
      <c r="D2068" s="34">
        <v>19.25</v>
      </c>
      <c r="E2068" s="34">
        <v>5.33</v>
      </c>
      <c r="F2068" s="34">
        <v>2.36</v>
      </c>
      <c r="G2068" s="34">
        <v>2.41</v>
      </c>
      <c r="H2068" s="34"/>
      <c r="J2068" s="34">
        <v>427.5</v>
      </c>
      <c r="K2068" s="34">
        <v>150.30000000000001</v>
      </c>
      <c r="L2068" s="37">
        <f t="shared" si="31"/>
        <v>0.3515789473684211</v>
      </c>
      <c r="N2068" s="183">
        <f>0.9*1.21*24*100/(J2068+AS2068+AT2068+AZ2068+BG2068+BN2068)</f>
        <v>6.1036898645492759</v>
      </c>
      <c r="Y2068" s="34">
        <v>950</v>
      </c>
      <c r="AD2068" s="34">
        <v>2.72</v>
      </c>
      <c r="AE2068" s="34">
        <v>842.5</v>
      </c>
      <c r="AR2068" s="34"/>
      <c r="AS2068" s="34"/>
      <c r="AT2068" s="34"/>
      <c r="AU2068" s="34"/>
      <c r="AV2068" s="34"/>
      <c r="AW2068" s="34"/>
      <c r="BK2068" s="34">
        <v>0.8</v>
      </c>
      <c r="BL2068" s="34">
        <v>92.1</v>
      </c>
      <c r="BM2068" s="34">
        <v>0.3</v>
      </c>
      <c r="BN2068" s="34">
        <v>0.7</v>
      </c>
      <c r="BO2068" s="34">
        <v>0.6</v>
      </c>
      <c r="BP2068" s="34"/>
      <c r="BQ2068" s="34">
        <v>22.5</v>
      </c>
      <c r="BZ2068" s="34">
        <v>6200</v>
      </c>
      <c r="CA2068" s="34">
        <v>72</v>
      </c>
      <c r="CB2068" s="33" t="s">
        <v>1382</v>
      </c>
      <c r="CC2068" s="33" t="s">
        <v>1383</v>
      </c>
    </row>
    <row r="2069" spans="1:81" ht="15.6">
      <c r="A2069" s="91"/>
      <c r="B2069" s="91" t="s">
        <v>1384</v>
      </c>
      <c r="C2069" s="34">
        <v>61.6</v>
      </c>
      <c r="D2069" s="34">
        <v>19.100000000000001</v>
      </c>
      <c r="E2069" s="34">
        <v>5.18</v>
      </c>
      <c r="F2069" s="34">
        <v>2.35</v>
      </c>
      <c r="G2069" s="34">
        <v>2.35</v>
      </c>
      <c r="H2069" s="34"/>
      <c r="J2069" s="34">
        <v>427.5</v>
      </c>
      <c r="K2069" s="34">
        <v>150.30000000000001</v>
      </c>
      <c r="L2069" s="37">
        <f t="shared" si="31"/>
        <v>0.3515789473684211</v>
      </c>
      <c r="N2069" s="183">
        <f>1*1.21*24*100/(J2069+AS2069+AT2069+AZ2069+BG2069+BN2069)</f>
        <v>6.7818776272769732</v>
      </c>
      <c r="Y2069" s="34">
        <v>950</v>
      </c>
      <c r="AD2069" s="34">
        <v>2.72</v>
      </c>
      <c r="AE2069" s="34">
        <v>842.5</v>
      </c>
      <c r="AR2069" s="34"/>
      <c r="AS2069" s="34"/>
      <c r="AT2069" s="34"/>
      <c r="AU2069" s="34"/>
      <c r="AV2069" s="34"/>
      <c r="AW2069" s="34"/>
      <c r="BK2069" s="34">
        <v>0.8</v>
      </c>
      <c r="BL2069" s="34">
        <v>92.1</v>
      </c>
      <c r="BM2069" s="34">
        <v>0.3</v>
      </c>
      <c r="BN2069" s="34">
        <v>0.7</v>
      </c>
      <c r="BO2069" s="34">
        <v>0.6</v>
      </c>
      <c r="BP2069" s="34"/>
      <c r="BQ2069" s="34">
        <v>22.5</v>
      </c>
      <c r="BZ2069" s="34">
        <v>4800</v>
      </c>
      <c r="CA2069" s="34">
        <v>71</v>
      </c>
      <c r="CB2069" s="33"/>
      <c r="CC2069" s="33"/>
    </row>
    <row r="2070" spans="1:81" ht="100.8">
      <c r="A2070" s="90">
        <v>246</v>
      </c>
      <c r="B2070" s="90" t="s">
        <v>44</v>
      </c>
      <c r="C2070" s="38">
        <v>62.21</v>
      </c>
      <c r="D2070" s="38">
        <v>21.46</v>
      </c>
      <c r="E2070" s="38">
        <v>4.5999999999999996</v>
      </c>
      <c r="F2070" s="38">
        <v>3.57</v>
      </c>
      <c r="G2070" s="38">
        <v>3.39</v>
      </c>
      <c r="H2070" s="38"/>
      <c r="J2070" s="38">
        <v>395</v>
      </c>
      <c r="K2070" s="38">
        <v>177.75</v>
      </c>
      <c r="L2070" s="36">
        <f t="shared" si="31"/>
        <v>0.45</v>
      </c>
      <c r="N2070" s="181">
        <f>1.18*100/(J2070+AS2070+AT2070+AZ2070+BG2070+BN2070)</f>
        <v>0.29873417721518986</v>
      </c>
      <c r="U2070" s="38">
        <v>803.5</v>
      </c>
      <c r="AD2070" s="38"/>
      <c r="AE2070" s="38">
        <v>919.7</v>
      </c>
      <c r="AR2070" s="38"/>
      <c r="AS2070" s="38"/>
      <c r="AT2070" s="38"/>
      <c r="AU2070" s="38"/>
      <c r="AV2070" s="38"/>
      <c r="AW2070" s="38"/>
      <c r="BK2070" s="38"/>
      <c r="BL2070" s="38"/>
      <c r="BM2070" s="38"/>
      <c r="BN2070" s="38"/>
      <c r="BO2070" s="38"/>
      <c r="BP2070" s="38"/>
      <c r="BQ2070" s="38"/>
      <c r="BZ2070" s="38">
        <v>5800</v>
      </c>
      <c r="CA2070" s="38">
        <v>48</v>
      </c>
      <c r="CB2070" s="31" t="s">
        <v>1385</v>
      </c>
      <c r="CC2070" s="31" t="s">
        <v>1386</v>
      </c>
    </row>
    <row r="2071" spans="1:81" ht="15.6">
      <c r="A2071" s="90"/>
      <c r="B2071" s="90" t="s">
        <v>1387</v>
      </c>
      <c r="C2071" s="38">
        <v>62.21</v>
      </c>
      <c r="D2071" s="38">
        <v>21.46</v>
      </c>
      <c r="E2071" s="38">
        <v>4.5999999999999996</v>
      </c>
      <c r="F2071" s="38">
        <v>3.57</v>
      </c>
      <c r="G2071" s="38">
        <v>3.39</v>
      </c>
      <c r="H2071" s="38"/>
      <c r="J2071" s="38">
        <v>383.1</v>
      </c>
      <c r="K2071" s="38">
        <v>177.75</v>
      </c>
      <c r="L2071" s="36">
        <f t="shared" si="31"/>
        <v>0.46397807361002347</v>
      </c>
      <c r="N2071" s="181">
        <f>1.18*100/(J2071+AS2071+AT2071+AZ2071+BG2071+BN2071)</f>
        <v>0.30729166666666669</v>
      </c>
      <c r="U2071" s="38">
        <v>801.5</v>
      </c>
      <c r="AD2071" s="38"/>
      <c r="AE2071" s="38">
        <v>917.5</v>
      </c>
      <c r="AR2071" s="38"/>
      <c r="AS2071" s="38"/>
      <c r="AT2071" s="38"/>
      <c r="AU2071" s="38"/>
      <c r="AV2071" s="38"/>
      <c r="AW2071" s="38"/>
      <c r="BK2071" s="38">
        <v>1.6</v>
      </c>
      <c r="BL2071" s="38">
        <v>92.3</v>
      </c>
      <c r="BM2071" s="38">
        <v>1.3</v>
      </c>
      <c r="BN2071" s="38">
        <v>0.9</v>
      </c>
      <c r="BO2071" s="38">
        <v>1</v>
      </c>
      <c r="BP2071" s="38">
        <v>21</v>
      </c>
      <c r="BQ2071" s="38">
        <v>11.85</v>
      </c>
      <c r="BZ2071" s="38">
        <v>2600</v>
      </c>
      <c r="CA2071" s="38">
        <v>54.5</v>
      </c>
      <c r="CB2071" s="31"/>
      <c r="CC2071" s="31"/>
    </row>
    <row r="2072" spans="1:81" ht="15.6">
      <c r="A2072" s="90"/>
      <c r="B2072" s="90" t="s">
        <v>1388</v>
      </c>
      <c r="C2072" s="38">
        <v>62.21</v>
      </c>
      <c r="D2072" s="38">
        <v>21.46</v>
      </c>
      <c r="E2072" s="38">
        <v>4.5999999999999996</v>
      </c>
      <c r="F2072" s="38">
        <v>3.57</v>
      </c>
      <c r="G2072" s="38">
        <v>3.39</v>
      </c>
      <c r="H2072" s="38"/>
      <c r="J2072" s="38">
        <v>375.2</v>
      </c>
      <c r="K2072" s="38">
        <v>177.75</v>
      </c>
      <c r="L2072" s="36">
        <f t="shared" si="31"/>
        <v>0.47374733475479747</v>
      </c>
      <c r="N2072" s="181">
        <f>1.26*100/(J2072+AS2072+AT2072+AZ2072+BG2072+BN2072)</f>
        <v>0.33501728263759639</v>
      </c>
      <c r="U2072" s="38">
        <v>800.2</v>
      </c>
      <c r="AD2072" s="38"/>
      <c r="AE2072" s="38">
        <v>916</v>
      </c>
      <c r="AR2072" s="38"/>
      <c r="AS2072" s="38"/>
      <c r="AT2072" s="38"/>
      <c r="AU2072" s="38"/>
      <c r="AV2072" s="38"/>
      <c r="AW2072" s="38"/>
      <c r="BK2072" s="38">
        <v>1.6</v>
      </c>
      <c r="BL2072" s="38">
        <v>92.3</v>
      </c>
      <c r="BM2072" s="38">
        <v>1.3</v>
      </c>
      <c r="BN2072" s="38">
        <v>0.9</v>
      </c>
      <c r="BO2072" s="38">
        <v>1</v>
      </c>
      <c r="BP2072" s="38">
        <v>21</v>
      </c>
      <c r="BQ2072" s="38">
        <v>19.8</v>
      </c>
      <c r="BZ2072" s="38">
        <v>2100</v>
      </c>
      <c r="CA2072" s="38">
        <v>56.5</v>
      </c>
      <c r="CB2072" s="31"/>
      <c r="CC2072" s="31"/>
    </row>
    <row r="2073" spans="1:81" ht="15.6">
      <c r="A2073" s="90"/>
      <c r="B2073" s="90" t="s">
        <v>1389</v>
      </c>
      <c r="C2073" s="38">
        <v>62.21</v>
      </c>
      <c r="D2073" s="38">
        <v>21.46</v>
      </c>
      <c r="E2073" s="38">
        <v>4.5999999999999996</v>
      </c>
      <c r="F2073" s="38">
        <v>3.57</v>
      </c>
      <c r="G2073" s="38">
        <v>3.39</v>
      </c>
      <c r="H2073" s="38"/>
      <c r="J2073" s="38">
        <v>365.4</v>
      </c>
      <c r="K2073" s="38">
        <v>177.75</v>
      </c>
      <c r="L2073" s="36">
        <f t="shared" si="31"/>
        <v>0.48645320197044339</v>
      </c>
      <c r="N2073" s="181">
        <f>1.38*100/(J2073+AS2073+AT2073+AZ2073+BG2073+BN2073)</f>
        <v>0.3767403767403768</v>
      </c>
      <c r="U2073" s="38">
        <v>798.5</v>
      </c>
      <c r="AD2073" s="38"/>
      <c r="AE2073" s="38">
        <v>914</v>
      </c>
      <c r="AR2073" s="38"/>
      <c r="AS2073" s="38"/>
      <c r="AT2073" s="38"/>
      <c r="AU2073" s="38"/>
      <c r="AV2073" s="38"/>
      <c r="AW2073" s="38"/>
      <c r="BK2073" s="38">
        <v>1.6</v>
      </c>
      <c r="BL2073" s="38">
        <v>92.3</v>
      </c>
      <c r="BM2073" s="38">
        <v>1.3</v>
      </c>
      <c r="BN2073" s="38">
        <v>0.9</v>
      </c>
      <c r="BO2073" s="38">
        <v>1</v>
      </c>
      <c r="BP2073" s="38">
        <v>21</v>
      </c>
      <c r="BQ2073" s="38">
        <v>29.6</v>
      </c>
      <c r="BZ2073" s="38">
        <v>1600</v>
      </c>
      <c r="CA2073" s="38">
        <v>57.5</v>
      </c>
      <c r="CB2073" s="31"/>
      <c r="CC2073" s="31"/>
    </row>
    <row r="2074" spans="1:81" ht="86.4">
      <c r="A2074" s="91">
        <v>250</v>
      </c>
      <c r="B2074" s="91" t="s">
        <v>704</v>
      </c>
      <c r="C2074" s="34"/>
      <c r="D2074" s="34"/>
      <c r="E2074" s="34"/>
      <c r="F2074" s="34"/>
      <c r="G2074" s="34"/>
      <c r="H2074" s="34"/>
      <c r="J2074" s="34">
        <v>558</v>
      </c>
      <c r="K2074" s="34">
        <v>189.4</v>
      </c>
      <c r="L2074" s="37">
        <f t="shared" si="31"/>
        <v>0.33942652329749107</v>
      </c>
      <c r="N2074" s="183">
        <f>5.6*100/(J2074+AS2074+AT2074+AZ2074+BG2074+BN2074)</f>
        <v>1.0035842293906809</v>
      </c>
      <c r="Y2074" s="34">
        <v>700</v>
      </c>
      <c r="AD2074" s="34">
        <v>2.87</v>
      </c>
      <c r="AE2074" s="34">
        <v>908</v>
      </c>
      <c r="AR2074" s="34"/>
      <c r="AS2074" s="34"/>
      <c r="AT2074" s="34"/>
      <c r="AU2074" s="34"/>
      <c r="AV2074" s="34"/>
      <c r="AW2074" s="34"/>
      <c r="BK2074" s="34"/>
      <c r="BL2074" s="34"/>
      <c r="BM2074" s="34"/>
      <c r="BN2074" s="34"/>
      <c r="BO2074" s="34"/>
      <c r="BP2074" s="34"/>
      <c r="BQ2074" s="34"/>
      <c r="BZ2074" s="34">
        <v>5611</v>
      </c>
      <c r="CA2074" s="34">
        <v>44</v>
      </c>
      <c r="CB2074" s="33" t="s">
        <v>1390</v>
      </c>
      <c r="CC2074" s="33" t="s">
        <v>1391</v>
      </c>
    </row>
    <row r="2075" spans="1:81" ht="15.6">
      <c r="A2075" s="91"/>
      <c r="B2075" s="91" t="s">
        <v>1392</v>
      </c>
      <c r="C2075" s="34"/>
      <c r="D2075" s="34"/>
      <c r="E2075" s="34"/>
      <c r="F2075" s="34"/>
      <c r="G2075" s="34"/>
      <c r="H2075" s="34"/>
      <c r="J2075" s="34">
        <v>530.1</v>
      </c>
      <c r="K2075" s="34">
        <v>189.4</v>
      </c>
      <c r="L2075" s="37">
        <f t="shared" si="31"/>
        <v>0.35729107715525371</v>
      </c>
      <c r="N2075" s="183">
        <f>5.6*100/(J2075+AS2075+AT2075+AZ2075+BG2075+BN2075)</f>
        <v>1.0564044519901905</v>
      </c>
      <c r="Y2075" s="34">
        <v>700</v>
      </c>
      <c r="AD2075" s="34">
        <v>2.87</v>
      </c>
      <c r="AE2075" s="34">
        <v>908</v>
      </c>
      <c r="AR2075" s="34"/>
      <c r="AS2075" s="34"/>
      <c r="AT2075" s="34"/>
      <c r="AU2075" s="34"/>
      <c r="AV2075" s="34"/>
      <c r="AW2075" s="34"/>
      <c r="BK2075" s="34"/>
      <c r="BL2075" s="34"/>
      <c r="BM2075" s="34"/>
      <c r="BN2075" s="34"/>
      <c r="BO2075" s="34"/>
      <c r="BP2075" s="34">
        <v>22.5</v>
      </c>
      <c r="BQ2075" s="34">
        <v>27.9</v>
      </c>
      <c r="BZ2075" s="34">
        <v>1210</v>
      </c>
      <c r="CA2075" s="34">
        <v>46</v>
      </c>
      <c r="CB2075" s="33"/>
      <c r="CC2075" s="33"/>
    </row>
    <row r="2076" spans="1:81" ht="15.6">
      <c r="A2076" s="91"/>
      <c r="B2076" s="91" t="s">
        <v>705</v>
      </c>
      <c r="C2076" s="34"/>
      <c r="D2076" s="34"/>
      <c r="E2076" s="34"/>
      <c r="F2076" s="34"/>
      <c r="G2076" s="34"/>
      <c r="H2076" s="34"/>
      <c r="J2076" s="34">
        <v>395</v>
      </c>
      <c r="K2076" s="34">
        <v>217</v>
      </c>
      <c r="L2076" s="37">
        <f t="shared" si="31"/>
        <v>0.54936708860759498</v>
      </c>
      <c r="N2076" s="183"/>
      <c r="Y2076" s="34">
        <v>780</v>
      </c>
      <c r="AD2076" s="34">
        <v>2.87</v>
      </c>
      <c r="AE2076" s="34">
        <v>908</v>
      </c>
      <c r="AR2076" s="34"/>
      <c r="AS2076" s="34"/>
      <c r="AT2076" s="34"/>
      <c r="AU2076" s="34"/>
      <c r="AV2076" s="34"/>
      <c r="AW2076" s="34"/>
      <c r="BK2076" s="34"/>
      <c r="BL2076" s="34"/>
      <c r="BM2076" s="34"/>
      <c r="BN2076" s="34"/>
      <c r="BO2076" s="34"/>
      <c r="BP2076" s="34"/>
      <c r="BQ2076" s="34"/>
      <c r="BZ2076" s="34">
        <v>9260</v>
      </c>
      <c r="CA2076" s="34">
        <v>26</v>
      </c>
      <c r="CB2076" s="33"/>
      <c r="CC2076" s="33"/>
    </row>
    <row r="2077" spans="1:81" ht="15.6">
      <c r="A2077" s="91"/>
      <c r="B2077" s="91" t="s">
        <v>1393</v>
      </c>
      <c r="C2077" s="34"/>
      <c r="D2077" s="34"/>
      <c r="E2077" s="34"/>
      <c r="F2077" s="34"/>
      <c r="G2077" s="34"/>
      <c r="H2077" s="34"/>
      <c r="J2077" s="34">
        <v>375.2</v>
      </c>
      <c r="K2077" s="34">
        <v>217</v>
      </c>
      <c r="L2077" s="37">
        <f t="shared" si="31"/>
        <v>0.57835820895522394</v>
      </c>
      <c r="N2077" s="183"/>
      <c r="Y2077" s="34">
        <v>780</v>
      </c>
      <c r="AD2077" s="34">
        <v>2.87</v>
      </c>
      <c r="AE2077" s="34">
        <v>908</v>
      </c>
      <c r="AR2077" s="34"/>
      <c r="AS2077" s="34"/>
      <c r="AT2077" s="34"/>
      <c r="AU2077" s="34"/>
      <c r="AV2077" s="34"/>
      <c r="AW2077" s="34"/>
      <c r="BK2077" s="34"/>
      <c r="BL2077" s="34"/>
      <c r="BM2077" s="34"/>
      <c r="BN2077" s="34"/>
      <c r="BO2077" s="34"/>
      <c r="BP2077" s="34">
        <v>22.5</v>
      </c>
      <c r="BQ2077" s="34">
        <v>19.8</v>
      </c>
      <c r="BZ2077" s="34">
        <v>2165</v>
      </c>
      <c r="CA2077" s="34">
        <v>32</v>
      </c>
      <c r="CB2077" s="33"/>
      <c r="CC2077" s="33"/>
    </row>
    <row r="2079" spans="1:81">
      <c r="A2079">
        <v>233</v>
      </c>
      <c r="B2079" t="s">
        <v>1259</v>
      </c>
      <c r="I2079">
        <v>42.5</v>
      </c>
      <c r="J2079">
        <v>410</v>
      </c>
      <c r="K2079">
        <v>177</v>
      </c>
      <c r="L2079" s="145">
        <f t="shared" ref="L2079:L2091" si="32">K2079/J2079</f>
        <v>0.43170731707317073</v>
      </c>
      <c r="M2079" s="29">
        <v>0.25</v>
      </c>
      <c r="N2079">
        <v>0</v>
      </c>
      <c r="V2079">
        <v>1093</v>
      </c>
      <c r="AD2079">
        <v>2.63</v>
      </c>
      <c r="AE2079">
        <v>792</v>
      </c>
      <c r="BZ2079">
        <v>2178</v>
      </c>
      <c r="CA2079">
        <v>40.9</v>
      </c>
      <c r="CB2079" s="146" t="s">
        <v>1394</v>
      </c>
      <c r="CC2079" s="146" t="s">
        <v>1395</v>
      </c>
    </row>
    <row r="2080" spans="1:81">
      <c r="B2080" t="s">
        <v>148</v>
      </c>
      <c r="I2080">
        <v>42.5</v>
      </c>
      <c r="J2080">
        <v>402</v>
      </c>
      <c r="K2080">
        <v>177</v>
      </c>
      <c r="L2080" s="145">
        <f t="shared" si="32"/>
        <v>0.44029850746268656</v>
      </c>
      <c r="M2080" s="29">
        <v>0.25</v>
      </c>
      <c r="N2080">
        <v>0</v>
      </c>
      <c r="V2080">
        <v>1093</v>
      </c>
      <c r="AD2080">
        <v>2.63</v>
      </c>
      <c r="AE2080">
        <v>792</v>
      </c>
      <c r="BL2080">
        <v>93.8</v>
      </c>
      <c r="BP2080">
        <v>18</v>
      </c>
      <c r="BQ2080">
        <v>8.1999999999999993</v>
      </c>
      <c r="BZ2080">
        <v>1443</v>
      </c>
      <c r="CA2080">
        <v>44.7</v>
      </c>
    </row>
    <row r="2081" spans="1:81">
      <c r="B2081" t="s">
        <v>151</v>
      </c>
      <c r="I2081">
        <v>42.5</v>
      </c>
      <c r="J2081">
        <v>394</v>
      </c>
      <c r="K2081">
        <v>177</v>
      </c>
      <c r="L2081" s="145">
        <f t="shared" si="32"/>
        <v>0.44923857868020306</v>
      </c>
      <c r="M2081" s="29">
        <v>0.25</v>
      </c>
      <c r="N2081">
        <v>0</v>
      </c>
      <c r="V2081">
        <v>1093</v>
      </c>
      <c r="AD2081">
        <v>2.63</v>
      </c>
      <c r="AE2081">
        <v>792</v>
      </c>
      <c r="BL2081">
        <v>93.8</v>
      </c>
      <c r="BP2081">
        <v>18</v>
      </c>
      <c r="BQ2081">
        <v>16.399999999999999</v>
      </c>
      <c r="BZ2081">
        <v>1101</v>
      </c>
      <c r="CA2081">
        <v>48.3</v>
      </c>
    </row>
    <row r="2082" spans="1:81">
      <c r="B2082" t="s">
        <v>152</v>
      </c>
      <c r="I2082">
        <v>42.5</v>
      </c>
      <c r="J2082">
        <v>385</v>
      </c>
      <c r="K2082">
        <v>177</v>
      </c>
      <c r="L2082" s="145">
        <f t="shared" si="32"/>
        <v>0.45974025974025973</v>
      </c>
      <c r="M2082" s="29">
        <v>0.25</v>
      </c>
      <c r="N2082">
        <v>0</v>
      </c>
      <c r="V2082">
        <v>1093</v>
      </c>
      <c r="AD2082">
        <v>2.63</v>
      </c>
      <c r="AE2082">
        <v>792</v>
      </c>
      <c r="BL2082">
        <v>93.8</v>
      </c>
      <c r="BP2082">
        <v>18</v>
      </c>
      <c r="BQ2082">
        <v>24.6</v>
      </c>
      <c r="BZ2082">
        <v>772</v>
      </c>
      <c r="CA2082">
        <v>52.8</v>
      </c>
    </row>
    <row r="2083" spans="1:81">
      <c r="B2083" t="s">
        <v>153</v>
      </c>
      <c r="I2083">
        <v>42.5</v>
      </c>
      <c r="J2083">
        <v>377</v>
      </c>
      <c r="K2083">
        <v>177</v>
      </c>
      <c r="L2083" s="145">
        <f t="shared" si="32"/>
        <v>0.46949602122015915</v>
      </c>
      <c r="M2083" s="29">
        <v>0.25</v>
      </c>
      <c r="N2083">
        <v>0</v>
      </c>
      <c r="V2083">
        <v>1093</v>
      </c>
      <c r="AD2083">
        <v>2.63</v>
      </c>
      <c r="AE2083">
        <v>792</v>
      </c>
      <c r="BL2083">
        <v>93.8</v>
      </c>
      <c r="BP2083">
        <v>18</v>
      </c>
      <c r="BQ2083">
        <v>32.799999999999997</v>
      </c>
      <c r="BZ2083">
        <v>683</v>
      </c>
      <c r="CA2083">
        <v>59.9</v>
      </c>
    </row>
    <row r="2084" spans="1:81">
      <c r="B2084" t="s">
        <v>154</v>
      </c>
      <c r="I2084">
        <v>42.5</v>
      </c>
      <c r="J2084">
        <v>369</v>
      </c>
      <c r="K2084">
        <v>177</v>
      </c>
      <c r="L2084" s="145">
        <f t="shared" si="32"/>
        <v>0.47967479674796748</v>
      </c>
      <c r="M2084" s="29">
        <v>0.25</v>
      </c>
      <c r="N2084">
        <v>0</v>
      </c>
      <c r="V2084">
        <v>1093</v>
      </c>
      <c r="AD2084">
        <v>2.63</v>
      </c>
      <c r="AE2084">
        <v>792</v>
      </c>
      <c r="BL2084">
        <v>93.8</v>
      </c>
      <c r="BP2084">
        <v>18</v>
      </c>
      <c r="BQ2084" s="26">
        <v>41</v>
      </c>
      <c r="BZ2084">
        <v>532</v>
      </c>
      <c r="CA2084">
        <v>61.3</v>
      </c>
    </row>
    <row r="2085" spans="1:81">
      <c r="B2085" t="s">
        <v>1396</v>
      </c>
      <c r="I2085">
        <v>42.5</v>
      </c>
      <c r="J2085">
        <v>410</v>
      </c>
      <c r="K2085">
        <v>177</v>
      </c>
      <c r="L2085" s="145">
        <f t="shared" si="32"/>
        <v>0.43170731707317073</v>
      </c>
      <c r="M2085" s="29">
        <v>0.25</v>
      </c>
      <c r="N2085">
        <v>1.5</v>
      </c>
      <c r="V2085">
        <v>1093</v>
      </c>
      <c r="AD2085">
        <v>2.63</v>
      </c>
      <c r="AE2085">
        <v>792</v>
      </c>
      <c r="BZ2085">
        <v>1835</v>
      </c>
      <c r="CA2085">
        <v>41.1</v>
      </c>
    </row>
    <row r="2086" spans="1:81">
      <c r="B2086" t="s">
        <v>1397</v>
      </c>
      <c r="I2086">
        <v>42.5</v>
      </c>
      <c r="J2086">
        <v>410</v>
      </c>
      <c r="K2086">
        <v>177</v>
      </c>
      <c r="L2086" s="145">
        <f t="shared" si="32"/>
        <v>0.43170731707317073</v>
      </c>
      <c r="M2086" s="29">
        <v>0.25</v>
      </c>
      <c r="N2086">
        <v>2</v>
      </c>
      <c r="V2086">
        <v>1093</v>
      </c>
      <c r="AD2086">
        <v>2.63</v>
      </c>
      <c r="AE2086">
        <v>792</v>
      </c>
      <c r="BZ2086">
        <v>1125</v>
      </c>
      <c r="CA2086">
        <v>42.7</v>
      </c>
    </row>
    <row r="2087" spans="1:81">
      <c r="B2087" t="s">
        <v>1398</v>
      </c>
      <c r="I2087">
        <v>42.5</v>
      </c>
      <c r="J2087">
        <v>410</v>
      </c>
      <c r="K2087">
        <v>177</v>
      </c>
      <c r="L2087" s="145">
        <f t="shared" si="32"/>
        <v>0.43170731707317073</v>
      </c>
      <c r="M2087" s="29">
        <v>0.25</v>
      </c>
      <c r="N2087">
        <v>2.5</v>
      </c>
      <c r="V2087">
        <v>1093</v>
      </c>
      <c r="AD2087">
        <v>2.63</v>
      </c>
      <c r="AE2087">
        <v>792</v>
      </c>
      <c r="BZ2087">
        <v>983</v>
      </c>
      <c r="CA2087">
        <v>42.9</v>
      </c>
    </row>
    <row r="2088" spans="1:81">
      <c r="B2088" t="s">
        <v>135</v>
      </c>
      <c r="I2088">
        <v>42.5</v>
      </c>
      <c r="J2088">
        <v>410</v>
      </c>
      <c r="K2088">
        <v>177</v>
      </c>
      <c r="L2088" s="145">
        <f t="shared" si="32"/>
        <v>0.43170731707317073</v>
      </c>
      <c r="M2088" s="29">
        <v>0.25</v>
      </c>
      <c r="N2088">
        <v>0</v>
      </c>
      <c r="V2088">
        <v>1168</v>
      </c>
      <c r="AD2088">
        <v>2.63</v>
      </c>
      <c r="AE2088">
        <v>716</v>
      </c>
      <c r="BZ2088">
        <v>2354</v>
      </c>
      <c r="CA2088">
        <v>38.700000000000003</v>
      </c>
    </row>
    <row r="2089" spans="1:81">
      <c r="B2089" t="s">
        <v>136</v>
      </c>
      <c r="I2089">
        <v>42.5</v>
      </c>
      <c r="J2089">
        <v>410</v>
      </c>
      <c r="K2089">
        <v>177</v>
      </c>
      <c r="L2089" s="145">
        <f t="shared" si="32"/>
        <v>0.43170731707317073</v>
      </c>
      <c r="M2089" s="29">
        <v>0.25</v>
      </c>
      <c r="N2089">
        <v>0</v>
      </c>
      <c r="V2089">
        <v>1130</v>
      </c>
      <c r="AD2089">
        <v>2.63</v>
      </c>
      <c r="AE2089">
        <v>754</v>
      </c>
      <c r="BZ2089">
        <v>2231</v>
      </c>
      <c r="CA2089">
        <v>39.299999999999997</v>
      </c>
    </row>
    <row r="2090" spans="1:81">
      <c r="B2090" t="s">
        <v>138</v>
      </c>
      <c r="I2090">
        <v>42.5</v>
      </c>
      <c r="J2090">
        <v>410</v>
      </c>
      <c r="K2090">
        <v>177</v>
      </c>
      <c r="L2090" s="145">
        <f t="shared" si="32"/>
        <v>0.43170731707317073</v>
      </c>
      <c r="M2090" s="29">
        <v>0.25</v>
      </c>
      <c r="N2090">
        <v>0</v>
      </c>
      <c r="V2090">
        <v>1055</v>
      </c>
      <c r="AD2090">
        <v>2.63</v>
      </c>
      <c r="AE2090">
        <v>829</v>
      </c>
      <c r="BZ2090">
        <v>2210</v>
      </c>
      <c r="CA2090">
        <v>40.200000000000003</v>
      </c>
    </row>
    <row r="2091" spans="1:81">
      <c r="B2091" t="s">
        <v>139</v>
      </c>
      <c r="I2091">
        <v>42.5</v>
      </c>
      <c r="J2091">
        <v>410</v>
      </c>
      <c r="K2091">
        <v>177</v>
      </c>
      <c r="L2091" s="145">
        <f t="shared" si="32"/>
        <v>0.43170731707317073</v>
      </c>
      <c r="M2091" s="29">
        <v>0.25</v>
      </c>
      <c r="N2091">
        <v>0</v>
      </c>
      <c r="V2091">
        <v>1017</v>
      </c>
      <c r="AD2091">
        <v>2.63</v>
      </c>
      <c r="AE2091">
        <v>867</v>
      </c>
      <c r="BZ2091">
        <v>2315</v>
      </c>
      <c r="CA2091">
        <v>38.799999999999997</v>
      </c>
    </row>
    <row r="2092" spans="1:81">
      <c r="A2092" s="76"/>
      <c r="B2092" s="76"/>
      <c r="C2092" s="76"/>
      <c r="D2092" s="76"/>
      <c r="E2092" s="76"/>
      <c r="F2092" s="76"/>
      <c r="G2092" s="76"/>
      <c r="H2092" s="76"/>
      <c r="I2092" s="76"/>
      <c r="J2092" s="76"/>
      <c r="K2092" s="76"/>
      <c r="L2092" s="76"/>
      <c r="M2092" s="76"/>
      <c r="N2092" s="76"/>
      <c r="AD2092" s="76"/>
      <c r="AE2092" s="76"/>
      <c r="AF2092" s="76"/>
      <c r="AG2092" s="76"/>
      <c r="AH2092" s="76"/>
      <c r="AJ2092" s="76"/>
      <c r="AK2092" s="76"/>
      <c r="AL2092" s="76"/>
      <c r="AM2092" s="76"/>
      <c r="AN2092" s="76"/>
      <c r="AO2092" s="76"/>
      <c r="AP2092" s="76"/>
      <c r="AR2092" s="76"/>
      <c r="AS2092" s="76"/>
      <c r="AT2092" s="76"/>
      <c r="AU2092" s="76"/>
      <c r="AV2092" s="76"/>
      <c r="AW2092" s="76"/>
      <c r="BK2092" s="76"/>
      <c r="BL2092" s="76"/>
      <c r="BM2092" s="76"/>
      <c r="BN2092" s="76"/>
      <c r="BO2092" s="76"/>
      <c r="BP2092" s="76"/>
      <c r="BQ2092" s="76"/>
      <c r="BX2092" s="76"/>
      <c r="BY2092" s="76"/>
      <c r="BZ2092" s="76"/>
      <c r="CA2092" s="76"/>
      <c r="CB2092" s="76"/>
      <c r="CC2092" s="76"/>
    </row>
    <row r="2093" spans="1:81">
      <c r="A2093">
        <v>234</v>
      </c>
      <c r="B2093" t="s">
        <v>432</v>
      </c>
      <c r="C2093">
        <v>61.13</v>
      </c>
      <c r="D2093">
        <v>21.45</v>
      </c>
      <c r="E2093">
        <v>5.24</v>
      </c>
      <c r="F2093">
        <v>2.08</v>
      </c>
      <c r="G2093">
        <v>2.89</v>
      </c>
      <c r="I2093">
        <v>42.5</v>
      </c>
      <c r="J2093">
        <v>452</v>
      </c>
      <c r="K2093">
        <v>190</v>
      </c>
      <c r="L2093" s="145">
        <f t="shared" ref="L2093:L2111" si="33">K2093/J2093</f>
        <v>0.42035398230088494</v>
      </c>
      <c r="M2093" s="29">
        <v>0.25</v>
      </c>
      <c r="N2093">
        <v>0.7</v>
      </c>
      <c r="V2093">
        <v>1060</v>
      </c>
      <c r="AD2093">
        <v>2.7</v>
      </c>
      <c r="AE2093">
        <v>678</v>
      </c>
      <c r="AI2093" s="29">
        <v>0.39</v>
      </c>
      <c r="BX2093">
        <v>6.84</v>
      </c>
      <c r="CA2093">
        <v>49.3</v>
      </c>
      <c r="CB2093" s="146" t="s">
        <v>1049</v>
      </c>
      <c r="CC2093" s="146" t="s">
        <v>1399</v>
      </c>
    </row>
    <row r="2094" spans="1:81">
      <c r="A2094" s="76"/>
      <c r="B2094" s="76"/>
      <c r="C2094" s="76"/>
      <c r="D2094" s="76"/>
      <c r="E2094" s="76"/>
      <c r="F2094" s="76"/>
      <c r="G2094" s="76"/>
      <c r="H2094" s="76"/>
      <c r="I2094" s="76"/>
      <c r="J2094" s="76"/>
      <c r="K2094" s="76"/>
      <c r="L2094" s="185"/>
      <c r="M2094" s="76"/>
      <c r="N2094" s="76"/>
      <c r="AD2094" s="76"/>
      <c r="AE2094" s="76"/>
      <c r="AF2094" s="76"/>
      <c r="AG2094" s="76"/>
      <c r="AH2094" s="76"/>
      <c r="AJ2094" s="76"/>
      <c r="AK2094" s="76"/>
      <c r="AL2094" s="76"/>
      <c r="AM2094" s="76"/>
      <c r="AN2094" s="76"/>
      <c r="AO2094" s="76"/>
      <c r="AP2094" s="76"/>
      <c r="AR2094" s="76"/>
      <c r="AS2094" s="76"/>
      <c r="AT2094" s="76"/>
      <c r="AU2094" s="76"/>
      <c r="AV2094" s="76"/>
      <c r="AW2094" s="76"/>
      <c r="BK2094" s="76"/>
      <c r="BL2094" s="76"/>
      <c r="BM2094" s="76"/>
      <c r="BN2094" s="76"/>
      <c r="BO2094" s="76"/>
      <c r="BP2094" s="76"/>
      <c r="BQ2094" s="76"/>
      <c r="BX2094" s="76"/>
      <c r="BY2094" s="76"/>
      <c r="BZ2094" s="76"/>
      <c r="CA2094" s="76"/>
      <c r="CB2094" s="76"/>
      <c r="CC2094" s="76"/>
    </row>
    <row r="2095" spans="1:81">
      <c r="A2095">
        <v>235</v>
      </c>
      <c r="B2095" t="s">
        <v>1400</v>
      </c>
      <c r="C2095">
        <v>59.23</v>
      </c>
      <c r="E2095">
        <v>6.45</v>
      </c>
      <c r="F2095">
        <v>3.78</v>
      </c>
      <c r="G2095">
        <v>4.3499999999999996</v>
      </c>
      <c r="I2095">
        <v>42.5</v>
      </c>
      <c r="J2095">
        <v>571</v>
      </c>
      <c r="K2095">
        <v>200</v>
      </c>
      <c r="L2095" s="145">
        <f t="shared" si="33"/>
        <v>0.35026269702276708</v>
      </c>
      <c r="U2095">
        <v>1150</v>
      </c>
      <c r="AD2095">
        <v>2.87</v>
      </c>
      <c r="AE2095">
        <v>541</v>
      </c>
      <c r="AK2095" s="8"/>
      <c r="BK2095">
        <v>0.91</v>
      </c>
      <c r="BL2095">
        <v>92.96</v>
      </c>
      <c r="BM2095">
        <v>1.72</v>
      </c>
      <c r="BO2095">
        <v>1.25</v>
      </c>
      <c r="BP2095">
        <v>19.5</v>
      </c>
      <c r="BQ2095">
        <v>0</v>
      </c>
      <c r="BX2095">
        <v>2.6579999999999999</v>
      </c>
      <c r="BZ2095">
        <v>1366</v>
      </c>
      <c r="CA2095">
        <v>43.9</v>
      </c>
      <c r="CB2095" s="146" t="s">
        <v>1401</v>
      </c>
      <c r="CC2095" s="146" t="s">
        <v>1402</v>
      </c>
    </row>
    <row r="2096" spans="1:81">
      <c r="B2096" t="s">
        <v>1403</v>
      </c>
      <c r="C2096">
        <v>59.23</v>
      </c>
      <c r="E2096">
        <v>6.45</v>
      </c>
      <c r="F2096">
        <v>3.78</v>
      </c>
      <c r="G2096">
        <v>4.3499999999999996</v>
      </c>
      <c r="I2096">
        <v>42.5</v>
      </c>
      <c r="J2096">
        <v>500</v>
      </c>
      <c r="K2096">
        <v>200</v>
      </c>
      <c r="L2096" s="145">
        <f t="shared" si="33"/>
        <v>0.4</v>
      </c>
      <c r="U2096">
        <v>1150</v>
      </c>
      <c r="AD2096">
        <v>2.87</v>
      </c>
      <c r="AE2096">
        <v>566</v>
      </c>
      <c r="BX2096">
        <v>3.5061</v>
      </c>
      <c r="BZ2096">
        <v>1481</v>
      </c>
      <c r="CA2096">
        <v>39</v>
      </c>
    </row>
    <row r="2097" spans="1:81">
      <c r="B2097" t="s">
        <v>1404</v>
      </c>
      <c r="C2097">
        <v>59.23</v>
      </c>
      <c r="E2097">
        <v>6.45</v>
      </c>
      <c r="F2097">
        <v>3.78</v>
      </c>
      <c r="G2097">
        <v>4.3499999999999996</v>
      </c>
      <c r="I2097">
        <v>42.5</v>
      </c>
      <c r="J2097">
        <v>444</v>
      </c>
      <c r="K2097">
        <v>200</v>
      </c>
      <c r="L2097" s="145">
        <f t="shared" si="33"/>
        <v>0.45045045045045046</v>
      </c>
      <c r="U2097">
        <v>1150</v>
      </c>
      <c r="AD2097">
        <v>2.87</v>
      </c>
      <c r="AE2097">
        <v>592</v>
      </c>
      <c r="BX2097">
        <v>4.7980999999999998</v>
      </c>
      <c r="BZ2097">
        <v>1510</v>
      </c>
      <c r="CA2097">
        <v>34</v>
      </c>
    </row>
    <row r="2098" spans="1:81">
      <c r="B2098" t="s">
        <v>1405</v>
      </c>
      <c r="C2098">
        <v>59.23</v>
      </c>
      <c r="E2098">
        <v>6.45</v>
      </c>
      <c r="F2098">
        <v>3.78</v>
      </c>
      <c r="G2098">
        <v>4.3499999999999996</v>
      </c>
      <c r="I2098">
        <v>42.5</v>
      </c>
      <c r="J2098">
        <v>400</v>
      </c>
      <c r="K2098">
        <v>200</v>
      </c>
      <c r="L2098" s="145">
        <f t="shared" si="33"/>
        <v>0.5</v>
      </c>
      <c r="U2098">
        <v>1150</v>
      </c>
      <c r="AD2098">
        <v>2.87</v>
      </c>
      <c r="AE2098">
        <v>619</v>
      </c>
      <c r="BX2098">
        <v>5.4032999999999998</v>
      </c>
      <c r="BZ2098">
        <v>1870</v>
      </c>
      <c r="CA2098">
        <v>31</v>
      </c>
    </row>
    <row r="2099" spans="1:81">
      <c r="B2099" t="s">
        <v>1406</v>
      </c>
      <c r="C2099">
        <v>59.23</v>
      </c>
      <c r="E2099">
        <v>6.45</v>
      </c>
      <c r="F2099">
        <v>3.78</v>
      </c>
      <c r="G2099">
        <v>4.3499999999999996</v>
      </c>
      <c r="I2099">
        <v>42.5</v>
      </c>
      <c r="J2099">
        <v>364</v>
      </c>
      <c r="K2099">
        <v>200</v>
      </c>
      <c r="L2099" s="145">
        <f t="shared" si="33"/>
        <v>0.5494505494505495</v>
      </c>
      <c r="U2099">
        <v>1150</v>
      </c>
      <c r="AD2099">
        <v>2.87</v>
      </c>
      <c r="AE2099">
        <v>647</v>
      </c>
      <c r="BX2099">
        <v>6.3000999999999996</v>
      </c>
      <c r="BZ2099">
        <v>2085</v>
      </c>
      <c r="CA2099">
        <v>27.9</v>
      </c>
    </row>
    <row r="2100" spans="1:81">
      <c r="B2100" t="s">
        <v>1407</v>
      </c>
      <c r="C2100">
        <v>59.23</v>
      </c>
      <c r="E2100">
        <v>6.45</v>
      </c>
      <c r="F2100">
        <v>3.78</v>
      </c>
      <c r="G2100">
        <v>4.3499999999999996</v>
      </c>
      <c r="I2100">
        <v>42.5</v>
      </c>
      <c r="J2100">
        <v>333</v>
      </c>
      <c r="K2100">
        <v>200</v>
      </c>
      <c r="L2100" s="145">
        <f t="shared" si="33"/>
        <v>0.60060060060060061</v>
      </c>
      <c r="U2100">
        <v>1150</v>
      </c>
      <c r="AD2100">
        <v>2.87</v>
      </c>
      <c r="AE2100">
        <v>675</v>
      </c>
      <c r="BX2100">
        <v>6.8929</v>
      </c>
      <c r="BZ2100">
        <v>2320</v>
      </c>
      <c r="CA2100">
        <v>23.3</v>
      </c>
    </row>
    <row r="2101" spans="1:81">
      <c r="B2101" t="s">
        <v>557</v>
      </c>
      <c r="C2101">
        <v>59.23</v>
      </c>
      <c r="E2101">
        <v>6.45</v>
      </c>
      <c r="F2101">
        <v>3.78</v>
      </c>
      <c r="G2101">
        <v>4.3499999999999996</v>
      </c>
      <c r="I2101">
        <v>42.5</v>
      </c>
      <c r="J2101">
        <v>444</v>
      </c>
      <c r="K2101">
        <v>200</v>
      </c>
      <c r="L2101" s="145">
        <f t="shared" si="33"/>
        <v>0.45045045045045046</v>
      </c>
      <c r="U2101">
        <v>1150</v>
      </c>
      <c r="AD2101">
        <v>2.87</v>
      </c>
      <c r="AE2101">
        <v>592</v>
      </c>
      <c r="BX2101">
        <v>6.5259999999999998</v>
      </c>
      <c r="BZ2101">
        <v>1548</v>
      </c>
    </row>
    <row r="2102" spans="1:81">
      <c r="B2102" t="s">
        <v>1408</v>
      </c>
      <c r="C2102">
        <v>59.23</v>
      </c>
      <c r="E2102">
        <v>6.45</v>
      </c>
      <c r="F2102">
        <v>3.78</v>
      </c>
      <c r="G2102">
        <v>4.3499999999999996</v>
      </c>
      <c r="I2102">
        <v>42.5</v>
      </c>
      <c r="J2102">
        <v>444</v>
      </c>
      <c r="K2102">
        <v>200</v>
      </c>
      <c r="L2102" s="145">
        <f t="shared" si="33"/>
        <v>0.45045045045045046</v>
      </c>
      <c r="U2102">
        <v>1150</v>
      </c>
      <c r="AD2102">
        <v>2.87</v>
      </c>
      <c r="AE2102">
        <v>592</v>
      </c>
      <c r="BX2102">
        <v>10.803000000000001</v>
      </c>
      <c r="BZ2102">
        <v>2336</v>
      </c>
    </row>
    <row r="2103" spans="1:81">
      <c r="B2103" t="s">
        <v>1409</v>
      </c>
      <c r="C2103">
        <v>59.23</v>
      </c>
      <c r="E2103">
        <v>6.45</v>
      </c>
      <c r="F2103">
        <v>3.78</v>
      </c>
      <c r="G2103">
        <v>4.3499999999999996</v>
      </c>
      <c r="I2103">
        <v>42.5</v>
      </c>
      <c r="J2103">
        <v>444</v>
      </c>
      <c r="K2103">
        <v>200</v>
      </c>
      <c r="L2103" s="145">
        <f t="shared" si="33"/>
        <v>0.45045045045045046</v>
      </c>
      <c r="U2103">
        <v>1150</v>
      </c>
      <c r="AD2103">
        <v>2.87</v>
      </c>
      <c r="AE2103">
        <v>592</v>
      </c>
      <c r="BX2103">
        <v>11.252000000000001</v>
      </c>
      <c r="BZ2103">
        <v>2440</v>
      </c>
    </row>
    <row r="2104" spans="1:81">
      <c r="B2104" t="s">
        <v>1410</v>
      </c>
      <c r="C2104">
        <v>59.23</v>
      </c>
      <c r="E2104">
        <v>6.45</v>
      </c>
      <c r="F2104">
        <v>3.78</v>
      </c>
      <c r="G2104">
        <v>4.3499999999999996</v>
      </c>
      <c r="I2104">
        <v>42.5</v>
      </c>
      <c r="J2104">
        <v>444</v>
      </c>
      <c r="K2104">
        <v>200</v>
      </c>
      <c r="L2104" s="145">
        <f t="shared" si="33"/>
        <v>0.45045045045045046</v>
      </c>
      <c r="U2104">
        <v>1150</v>
      </c>
      <c r="AD2104">
        <v>2.87</v>
      </c>
      <c r="AE2104">
        <v>592</v>
      </c>
      <c r="BX2104">
        <v>10.143000000000001</v>
      </c>
      <c r="BZ2104">
        <v>2182</v>
      </c>
    </row>
    <row r="2105" spans="1:81">
      <c r="B2105" t="s">
        <v>1411</v>
      </c>
      <c r="C2105">
        <v>59.23</v>
      </c>
      <c r="E2105">
        <v>6.45</v>
      </c>
      <c r="F2105">
        <v>3.78</v>
      </c>
      <c r="G2105">
        <v>4.3499999999999996</v>
      </c>
      <c r="I2105">
        <v>42.5</v>
      </c>
      <c r="J2105">
        <v>444</v>
      </c>
      <c r="K2105">
        <v>200</v>
      </c>
      <c r="L2105" s="145">
        <f t="shared" si="33"/>
        <v>0.45045045045045046</v>
      </c>
      <c r="U2105">
        <v>1150</v>
      </c>
      <c r="AD2105">
        <v>2.87</v>
      </c>
      <c r="AE2105">
        <v>592</v>
      </c>
      <c r="BX2105">
        <v>8.6349999999999998</v>
      </c>
      <c r="BZ2105">
        <v>1832</v>
      </c>
    </row>
    <row r="2106" spans="1:81">
      <c r="B2106" t="s">
        <v>1412</v>
      </c>
      <c r="C2106">
        <v>59.23</v>
      </c>
      <c r="E2106">
        <v>6.45</v>
      </c>
      <c r="F2106">
        <v>3.78</v>
      </c>
      <c r="G2106">
        <v>4.3499999999999996</v>
      </c>
      <c r="I2106">
        <v>42.5</v>
      </c>
      <c r="J2106">
        <v>444</v>
      </c>
      <c r="K2106">
        <v>200</v>
      </c>
      <c r="L2106" s="145">
        <f t="shared" si="33"/>
        <v>0.45045045045045046</v>
      </c>
      <c r="U2106">
        <v>1150</v>
      </c>
      <c r="AD2106">
        <v>2.87</v>
      </c>
      <c r="AE2106">
        <v>592</v>
      </c>
      <c r="BX2106">
        <v>10.127000000000001</v>
      </c>
      <c r="BZ2106">
        <v>2179</v>
      </c>
    </row>
    <row r="2107" spans="1:81">
      <c r="B2107" t="s">
        <v>1413</v>
      </c>
      <c r="C2107">
        <v>59.23</v>
      </c>
      <c r="E2107">
        <v>6.45</v>
      </c>
      <c r="F2107">
        <v>3.78</v>
      </c>
      <c r="G2107">
        <v>4.3499999999999996</v>
      </c>
      <c r="I2107">
        <v>42.5</v>
      </c>
      <c r="J2107">
        <v>444</v>
      </c>
      <c r="K2107">
        <v>200</v>
      </c>
      <c r="L2107" s="145">
        <f t="shared" si="33"/>
        <v>0.45045045045045046</v>
      </c>
      <c r="U2107">
        <v>1150</v>
      </c>
      <c r="AD2107">
        <v>2.87</v>
      </c>
      <c r="AE2107">
        <v>592</v>
      </c>
      <c r="BX2107">
        <v>10.895</v>
      </c>
      <c r="BZ2107">
        <v>2357</v>
      </c>
    </row>
    <row r="2108" spans="1:81">
      <c r="B2108" t="s">
        <v>1414</v>
      </c>
      <c r="C2108">
        <v>59.23</v>
      </c>
      <c r="E2108">
        <v>6.45</v>
      </c>
      <c r="F2108">
        <v>3.78</v>
      </c>
      <c r="G2108">
        <v>4.3499999999999996</v>
      </c>
      <c r="I2108">
        <v>42.5</v>
      </c>
      <c r="J2108">
        <v>444</v>
      </c>
      <c r="K2108">
        <v>200</v>
      </c>
      <c r="L2108" s="145">
        <f t="shared" si="33"/>
        <v>0.45045045045045046</v>
      </c>
      <c r="U2108">
        <v>1150</v>
      </c>
      <c r="AD2108">
        <v>2.87</v>
      </c>
      <c r="AE2108">
        <v>592</v>
      </c>
      <c r="BX2108" s="24">
        <v>10.210000000000001</v>
      </c>
      <c r="BZ2108">
        <v>2198</v>
      </c>
    </row>
    <row r="2109" spans="1:81">
      <c r="B2109" t="s">
        <v>1415</v>
      </c>
      <c r="C2109">
        <v>59.23</v>
      </c>
      <c r="E2109">
        <v>6.45</v>
      </c>
      <c r="F2109">
        <v>3.78</v>
      </c>
      <c r="G2109">
        <v>4.3499999999999996</v>
      </c>
      <c r="I2109">
        <v>42.5</v>
      </c>
      <c r="J2109">
        <v>444</v>
      </c>
      <c r="K2109">
        <v>200</v>
      </c>
      <c r="L2109" s="145">
        <f t="shared" si="33"/>
        <v>0.45045045045045046</v>
      </c>
      <c r="U2109">
        <v>1150</v>
      </c>
      <c r="AD2109">
        <v>2.87</v>
      </c>
      <c r="AE2109">
        <v>592</v>
      </c>
      <c r="BX2109">
        <v>8.7970000000000006</v>
      </c>
      <c r="BZ2109">
        <v>1870</v>
      </c>
    </row>
    <row r="2110" spans="1:81">
      <c r="B2110" t="s">
        <v>1416</v>
      </c>
      <c r="C2110">
        <v>59.23</v>
      </c>
      <c r="E2110">
        <v>6.45</v>
      </c>
      <c r="F2110">
        <v>3.78</v>
      </c>
      <c r="G2110">
        <v>4.3499999999999996</v>
      </c>
      <c r="I2110">
        <v>42.5</v>
      </c>
      <c r="J2110">
        <v>444</v>
      </c>
      <c r="K2110">
        <v>200</v>
      </c>
      <c r="L2110" s="145">
        <f t="shared" si="33"/>
        <v>0.45045045045045046</v>
      </c>
      <c r="U2110">
        <v>1150</v>
      </c>
      <c r="AD2110">
        <v>2.87</v>
      </c>
      <c r="AE2110">
        <v>592</v>
      </c>
      <c r="BX2110" s="24">
        <v>8.36</v>
      </c>
      <c r="BZ2110">
        <v>1768</v>
      </c>
    </row>
    <row r="2111" spans="1:81">
      <c r="B2111" t="s">
        <v>1417</v>
      </c>
      <c r="C2111">
        <v>59.23</v>
      </c>
      <c r="E2111">
        <v>6.45</v>
      </c>
      <c r="F2111">
        <v>3.78</v>
      </c>
      <c r="G2111">
        <v>4.3499999999999996</v>
      </c>
      <c r="I2111">
        <v>42.5</v>
      </c>
      <c r="J2111">
        <v>444</v>
      </c>
      <c r="K2111">
        <v>200</v>
      </c>
      <c r="L2111" s="145">
        <f t="shared" si="33"/>
        <v>0.45045045045045046</v>
      </c>
      <c r="U2111">
        <v>1150</v>
      </c>
      <c r="AD2111">
        <v>2.87</v>
      </c>
      <c r="AE2111">
        <v>592</v>
      </c>
      <c r="BX2111">
        <v>7.2489999999999997</v>
      </c>
      <c r="BZ2111">
        <v>1510</v>
      </c>
    </row>
    <row r="2112" spans="1:81">
      <c r="A2112" s="76"/>
      <c r="B2112" s="76"/>
      <c r="C2112" s="76"/>
      <c r="D2112" s="76"/>
      <c r="E2112" s="76"/>
      <c r="F2112" s="76"/>
      <c r="G2112" s="76"/>
      <c r="H2112" s="76"/>
      <c r="I2112" s="76"/>
      <c r="J2112" s="76"/>
      <c r="K2112" s="76"/>
      <c r="L2112" s="76"/>
      <c r="M2112" s="76"/>
      <c r="N2112" s="76"/>
      <c r="U2112" s="76"/>
      <c r="AD2112" s="76"/>
      <c r="AE2112" s="76"/>
      <c r="AF2112" s="76"/>
      <c r="AG2112" s="76"/>
      <c r="AH2112" s="76"/>
      <c r="AJ2112" s="76"/>
      <c r="AK2112" s="76"/>
      <c r="AL2112" s="76"/>
      <c r="AM2112" s="76"/>
      <c r="AN2112" s="76"/>
      <c r="AO2112" s="76"/>
      <c r="AP2112" s="76"/>
      <c r="AR2112" s="76"/>
      <c r="AS2112" s="76"/>
      <c r="AT2112" s="76"/>
      <c r="AU2112" s="76"/>
      <c r="AV2112" s="76"/>
      <c r="AW2112" s="76"/>
      <c r="BK2112" s="76"/>
      <c r="BL2112" s="76"/>
      <c r="BM2112" s="76"/>
      <c r="BN2112" s="76"/>
      <c r="BO2112" s="76"/>
      <c r="BP2112" s="76"/>
      <c r="BQ2112" s="76"/>
      <c r="BX2112" s="76"/>
      <c r="BY2112" s="76"/>
      <c r="BZ2112" s="76"/>
      <c r="CA2112" s="76"/>
      <c r="CB2112" s="76"/>
      <c r="CC2112" s="76"/>
    </row>
    <row r="2113" spans="1:81">
      <c r="A2113">
        <v>236</v>
      </c>
      <c r="B2113" t="s">
        <v>1355</v>
      </c>
      <c r="C2113">
        <v>58.99</v>
      </c>
      <c r="D2113">
        <v>20.02</v>
      </c>
      <c r="E2113">
        <v>6.19</v>
      </c>
      <c r="F2113">
        <v>2.5299999999999998</v>
      </c>
      <c r="G2113">
        <v>2.65</v>
      </c>
      <c r="I2113">
        <v>42.5</v>
      </c>
      <c r="J2113">
        <v>330</v>
      </c>
      <c r="K2113">
        <v>163</v>
      </c>
      <c r="L2113" s="145">
        <f t="shared" ref="L2113:L2122" si="34">K2113/J2113</f>
        <v>0.49393939393939396</v>
      </c>
      <c r="M2113" s="29">
        <v>0.22</v>
      </c>
      <c r="N2113">
        <v>2</v>
      </c>
      <c r="U2113">
        <v>1064</v>
      </c>
      <c r="AD2113">
        <v>3</v>
      </c>
      <c r="AE2113">
        <v>738</v>
      </c>
      <c r="AJ2113">
        <v>3.41</v>
      </c>
      <c r="AK2113">
        <v>40.08</v>
      </c>
      <c r="AL2113">
        <v>25.31</v>
      </c>
      <c r="AM2113">
        <v>0.49</v>
      </c>
      <c r="AN2113">
        <v>15.35</v>
      </c>
      <c r="AP2113">
        <v>50</v>
      </c>
      <c r="AR2113">
        <v>37.590000000000003</v>
      </c>
      <c r="AS2113">
        <v>30.97</v>
      </c>
      <c r="AT2113">
        <v>11.4</v>
      </c>
      <c r="AU2113">
        <v>7.6</v>
      </c>
      <c r="AV2113">
        <v>1.79</v>
      </c>
      <c r="AW2113">
        <v>20</v>
      </c>
      <c r="BZ2113">
        <v>2635</v>
      </c>
      <c r="CA2113" s="13">
        <v>49</v>
      </c>
      <c r="CB2113" s="146" t="s">
        <v>1418</v>
      </c>
      <c r="CC2113" s="146" t="s">
        <v>1419</v>
      </c>
    </row>
    <row r="2114" spans="1:81">
      <c r="B2114" t="s">
        <v>148</v>
      </c>
      <c r="C2114">
        <v>58.99</v>
      </c>
      <c r="D2114">
        <v>20.02</v>
      </c>
      <c r="E2114">
        <v>6.19</v>
      </c>
      <c r="F2114">
        <v>2.5299999999999998</v>
      </c>
      <c r="G2114">
        <v>2.65</v>
      </c>
      <c r="I2114">
        <v>42.5</v>
      </c>
      <c r="J2114">
        <v>330</v>
      </c>
      <c r="K2114">
        <v>163</v>
      </c>
      <c r="L2114" s="145">
        <f t="shared" si="34"/>
        <v>0.49393939393939396</v>
      </c>
      <c r="M2114" s="29">
        <v>0.22</v>
      </c>
      <c r="N2114">
        <v>2</v>
      </c>
      <c r="U2114">
        <v>1064</v>
      </c>
      <c r="AF2114">
        <v>3.4</v>
      </c>
      <c r="AG2114" s="29">
        <v>0.15</v>
      </c>
      <c r="AH2114">
        <v>738</v>
      </c>
      <c r="AJ2114">
        <v>3.41</v>
      </c>
      <c r="AK2114">
        <v>40.08</v>
      </c>
      <c r="AL2114">
        <v>25.31</v>
      </c>
      <c r="AM2114">
        <v>0.49</v>
      </c>
      <c r="AN2114">
        <v>15.35</v>
      </c>
      <c r="AP2114">
        <v>50</v>
      </c>
      <c r="AR2114">
        <v>37.590000000000003</v>
      </c>
      <c r="AS2114">
        <v>30.97</v>
      </c>
      <c r="AT2114">
        <v>11.4</v>
      </c>
      <c r="AU2114">
        <v>7.6</v>
      </c>
      <c r="AV2114">
        <v>1.79</v>
      </c>
      <c r="AW2114">
        <v>20</v>
      </c>
      <c r="BZ2114">
        <v>2315</v>
      </c>
      <c r="CA2114" s="13">
        <v>47</v>
      </c>
    </row>
    <row r="2115" spans="1:81">
      <c r="B2115" t="s">
        <v>1065</v>
      </c>
      <c r="C2115">
        <v>58.99</v>
      </c>
      <c r="D2115">
        <v>20.02</v>
      </c>
      <c r="E2115">
        <v>6.19</v>
      </c>
      <c r="F2115">
        <v>2.5299999999999998</v>
      </c>
      <c r="G2115">
        <v>2.65</v>
      </c>
      <c r="I2115">
        <v>42.5</v>
      </c>
      <c r="J2115">
        <v>280</v>
      </c>
      <c r="K2115">
        <v>165</v>
      </c>
      <c r="L2115" s="145">
        <f t="shared" si="34"/>
        <v>0.5892857142857143</v>
      </c>
      <c r="M2115" s="29">
        <v>0.22</v>
      </c>
      <c r="N2115">
        <v>1.2</v>
      </c>
      <c r="U2115">
        <v>1108</v>
      </c>
      <c r="AD2115">
        <v>3</v>
      </c>
      <c r="AE2115">
        <v>768</v>
      </c>
      <c r="AJ2115">
        <v>3.41</v>
      </c>
      <c r="AK2115">
        <v>40.08</v>
      </c>
      <c r="AL2115">
        <v>25.31</v>
      </c>
      <c r="AM2115">
        <v>0.49</v>
      </c>
      <c r="AN2115">
        <v>15.35</v>
      </c>
      <c r="AP2115">
        <v>40</v>
      </c>
      <c r="AR2115">
        <v>37.590000000000003</v>
      </c>
      <c r="AS2115">
        <v>30.97</v>
      </c>
      <c r="AT2115">
        <v>11.4</v>
      </c>
      <c r="AU2115">
        <v>7.6</v>
      </c>
      <c r="AV2115">
        <v>1.79</v>
      </c>
      <c r="AW2115">
        <v>20</v>
      </c>
      <c r="BZ2115">
        <v>2996</v>
      </c>
      <c r="CA2115" s="13">
        <v>39</v>
      </c>
    </row>
    <row r="2116" spans="1:81">
      <c r="B2116" t="s">
        <v>410</v>
      </c>
      <c r="C2116">
        <v>58.99</v>
      </c>
      <c r="D2116">
        <v>20.02</v>
      </c>
      <c r="E2116">
        <v>6.19</v>
      </c>
      <c r="F2116">
        <v>2.5299999999999998</v>
      </c>
      <c r="G2116">
        <v>2.65</v>
      </c>
      <c r="I2116">
        <v>42.5</v>
      </c>
      <c r="J2116">
        <v>280</v>
      </c>
      <c r="K2116">
        <v>165</v>
      </c>
      <c r="L2116" s="145">
        <f t="shared" si="34"/>
        <v>0.5892857142857143</v>
      </c>
      <c r="M2116" s="29">
        <v>0.22</v>
      </c>
      <c r="N2116">
        <v>1.2</v>
      </c>
      <c r="U2116">
        <v>1108</v>
      </c>
      <c r="AF2116">
        <v>3.4</v>
      </c>
      <c r="AG2116" s="29">
        <v>0.15</v>
      </c>
      <c r="AH2116">
        <v>768</v>
      </c>
      <c r="AJ2116">
        <v>3.41</v>
      </c>
      <c r="AK2116">
        <v>40.08</v>
      </c>
      <c r="AL2116">
        <v>25.31</v>
      </c>
      <c r="AM2116">
        <v>0.49</v>
      </c>
      <c r="AN2116">
        <v>15.35</v>
      </c>
      <c r="AP2116">
        <v>40</v>
      </c>
      <c r="AR2116">
        <v>37.590000000000003</v>
      </c>
      <c r="AS2116">
        <v>30.97</v>
      </c>
      <c r="AT2116">
        <v>11.4</v>
      </c>
      <c r="AU2116">
        <v>7.6</v>
      </c>
      <c r="AV2116">
        <v>1.79</v>
      </c>
      <c r="AW2116">
        <v>20</v>
      </c>
      <c r="BZ2116">
        <v>3052</v>
      </c>
      <c r="CA2116" s="13">
        <v>36</v>
      </c>
    </row>
    <row r="2117" spans="1:81">
      <c r="B2117" t="s">
        <v>413</v>
      </c>
      <c r="C2117">
        <v>58.99</v>
      </c>
      <c r="D2117">
        <v>20.02</v>
      </c>
      <c r="E2117">
        <v>6.19</v>
      </c>
      <c r="F2117">
        <v>2.5299999999999998</v>
      </c>
      <c r="G2117">
        <v>2.65</v>
      </c>
      <c r="I2117">
        <v>42.5</v>
      </c>
      <c r="J2117">
        <v>280</v>
      </c>
      <c r="K2117">
        <v>165</v>
      </c>
      <c r="L2117" s="145">
        <f t="shared" si="34"/>
        <v>0.5892857142857143</v>
      </c>
      <c r="M2117" s="29">
        <v>0.22</v>
      </c>
      <c r="N2117">
        <v>1.2</v>
      </c>
      <c r="U2117">
        <v>1108</v>
      </c>
      <c r="AF2117">
        <v>3.4</v>
      </c>
      <c r="AG2117" s="29">
        <v>0.15</v>
      </c>
      <c r="AH2117">
        <v>768</v>
      </c>
      <c r="AJ2117">
        <v>3.41</v>
      </c>
      <c r="AK2117">
        <v>40.08</v>
      </c>
      <c r="AL2117">
        <v>25.31</v>
      </c>
      <c r="AM2117">
        <v>0.49</v>
      </c>
      <c r="AN2117">
        <v>15.35</v>
      </c>
      <c r="AP2117">
        <v>40</v>
      </c>
      <c r="AR2117">
        <v>37.590000000000003</v>
      </c>
      <c r="AS2117">
        <v>30.97</v>
      </c>
      <c r="AT2117">
        <v>11.4</v>
      </c>
      <c r="AU2117">
        <v>7.6</v>
      </c>
      <c r="AV2117">
        <v>1.79</v>
      </c>
      <c r="AW2117">
        <v>20</v>
      </c>
      <c r="BZ2117">
        <v>2690</v>
      </c>
      <c r="CA2117" s="5">
        <v>39.1</v>
      </c>
    </row>
    <row r="2118" spans="1:81">
      <c r="B2118" t="s">
        <v>414</v>
      </c>
      <c r="C2118">
        <v>58.99</v>
      </c>
      <c r="D2118">
        <v>20.02</v>
      </c>
      <c r="E2118">
        <v>6.19</v>
      </c>
      <c r="F2118">
        <v>2.5299999999999998</v>
      </c>
      <c r="G2118">
        <v>2.65</v>
      </c>
      <c r="I2118">
        <v>42.5</v>
      </c>
      <c r="J2118">
        <v>280</v>
      </c>
      <c r="K2118">
        <v>165</v>
      </c>
      <c r="L2118" s="145">
        <f t="shared" si="34"/>
        <v>0.5892857142857143</v>
      </c>
      <c r="M2118" s="29">
        <v>0.22</v>
      </c>
      <c r="N2118">
        <v>1.2</v>
      </c>
      <c r="U2118">
        <v>1108</v>
      </c>
      <c r="AF2118">
        <v>3.4</v>
      </c>
      <c r="AG2118" s="29">
        <v>0.15</v>
      </c>
      <c r="AH2118">
        <v>768</v>
      </c>
      <c r="AJ2118">
        <v>3.41</v>
      </c>
      <c r="AK2118">
        <v>40.08</v>
      </c>
      <c r="AL2118">
        <v>25.31</v>
      </c>
      <c r="AM2118">
        <v>0.49</v>
      </c>
      <c r="AN2118">
        <v>15.35</v>
      </c>
      <c r="AP2118">
        <v>40</v>
      </c>
      <c r="AR2118">
        <v>37.590000000000003</v>
      </c>
      <c r="AS2118">
        <v>30.97</v>
      </c>
      <c r="AT2118">
        <v>11.4</v>
      </c>
      <c r="AU2118">
        <v>7.6</v>
      </c>
      <c r="AV2118">
        <v>1.79</v>
      </c>
      <c r="AW2118">
        <v>20</v>
      </c>
      <c r="BZ2118">
        <v>2435</v>
      </c>
      <c r="CA2118" s="13">
        <v>43</v>
      </c>
    </row>
    <row r="2119" spans="1:81">
      <c r="B2119" t="s">
        <v>1350</v>
      </c>
      <c r="C2119">
        <v>58.99</v>
      </c>
      <c r="D2119">
        <v>20.02</v>
      </c>
      <c r="E2119">
        <v>6.19</v>
      </c>
      <c r="F2119">
        <v>2.5299999999999998</v>
      </c>
      <c r="G2119">
        <v>2.65</v>
      </c>
      <c r="I2119">
        <v>42.5</v>
      </c>
      <c r="J2119">
        <v>370</v>
      </c>
      <c r="K2119">
        <v>165</v>
      </c>
      <c r="L2119" s="145">
        <f t="shared" si="34"/>
        <v>0.44594594594594594</v>
      </c>
      <c r="M2119" s="29">
        <v>0.22</v>
      </c>
      <c r="N2119">
        <v>2.2999999999999998</v>
      </c>
      <c r="U2119">
        <v>1092</v>
      </c>
      <c r="AD2119">
        <v>3</v>
      </c>
      <c r="AE2119">
        <v>682</v>
      </c>
      <c r="AJ2119">
        <v>3.41</v>
      </c>
      <c r="AK2119">
        <v>40.08</v>
      </c>
      <c r="AL2119">
        <v>25.31</v>
      </c>
      <c r="AM2119">
        <v>0.49</v>
      </c>
      <c r="AN2119">
        <v>15.35</v>
      </c>
      <c r="AP2119">
        <v>50</v>
      </c>
      <c r="AR2119">
        <v>37.590000000000003</v>
      </c>
      <c r="AS2119">
        <v>30.97</v>
      </c>
      <c r="AT2119">
        <v>11.4</v>
      </c>
      <c r="AU2119">
        <v>7.6</v>
      </c>
      <c r="AV2119">
        <v>1.79</v>
      </c>
      <c r="AW2119">
        <v>50</v>
      </c>
      <c r="BZ2119">
        <v>2295</v>
      </c>
      <c r="CA2119" s="5">
        <v>59.5</v>
      </c>
    </row>
    <row r="2120" spans="1:81">
      <c r="B2120" t="s">
        <v>708</v>
      </c>
      <c r="C2120">
        <v>58.99</v>
      </c>
      <c r="D2120">
        <v>20.02</v>
      </c>
      <c r="E2120">
        <v>6.19</v>
      </c>
      <c r="F2120">
        <v>2.5299999999999998</v>
      </c>
      <c r="G2120">
        <v>2.65</v>
      </c>
      <c r="I2120">
        <v>42.5</v>
      </c>
      <c r="J2120">
        <v>370</v>
      </c>
      <c r="K2120">
        <v>165</v>
      </c>
      <c r="L2120" s="145">
        <f t="shared" si="34"/>
        <v>0.44594594594594594</v>
      </c>
      <c r="M2120" s="29">
        <v>0.22</v>
      </c>
      <c r="N2120">
        <v>2.2999999999999998</v>
      </c>
      <c r="U2120">
        <v>1092</v>
      </c>
      <c r="AF2120">
        <v>3.4</v>
      </c>
      <c r="AG2120" s="29">
        <v>0.15</v>
      </c>
      <c r="AH2120">
        <v>682</v>
      </c>
      <c r="AJ2120">
        <v>3.41</v>
      </c>
      <c r="AK2120">
        <v>40.08</v>
      </c>
      <c r="AL2120">
        <v>25.31</v>
      </c>
      <c r="AM2120">
        <v>0.49</v>
      </c>
      <c r="AN2120">
        <v>15.35</v>
      </c>
      <c r="AP2120">
        <v>50</v>
      </c>
      <c r="AR2120">
        <v>37.590000000000003</v>
      </c>
      <c r="AS2120">
        <v>30.97</v>
      </c>
      <c r="AT2120">
        <v>11.4</v>
      </c>
      <c r="AU2120">
        <v>7.6</v>
      </c>
      <c r="AV2120">
        <v>1.79</v>
      </c>
      <c r="AW2120">
        <v>50</v>
      </c>
      <c r="BZ2120">
        <v>2336</v>
      </c>
      <c r="CA2120" s="13">
        <v>55</v>
      </c>
    </row>
    <row r="2121" spans="1:81">
      <c r="B2121" t="s">
        <v>709</v>
      </c>
      <c r="C2121">
        <v>58.99</v>
      </c>
      <c r="D2121">
        <v>20.02</v>
      </c>
      <c r="E2121">
        <v>6.19</v>
      </c>
      <c r="F2121">
        <v>2.5299999999999998</v>
      </c>
      <c r="G2121">
        <v>2.65</v>
      </c>
      <c r="I2121">
        <v>42.5</v>
      </c>
      <c r="J2121">
        <v>370</v>
      </c>
      <c r="K2121">
        <v>165</v>
      </c>
      <c r="L2121" s="145">
        <f t="shared" si="34"/>
        <v>0.44594594594594594</v>
      </c>
      <c r="M2121" s="29">
        <v>0.22</v>
      </c>
      <c r="N2121">
        <v>2.2999999999999998</v>
      </c>
      <c r="U2121">
        <v>1092</v>
      </c>
      <c r="AF2121">
        <v>3.4</v>
      </c>
      <c r="AG2121" s="29">
        <v>0.15</v>
      </c>
      <c r="AH2121">
        <v>682</v>
      </c>
      <c r="AJ2121">
        <v>3.41</v>
      </c>
      <c r="AK2121">
        <v>40.08</v>
      </c>
      <c r="AL2121">
        <v>25.31</v>
      </c>
      <c r="AM2121">
        <v>0.49</v>
      </c>
      <c r="AN2121">
        <v>15.35</v>
      </c>
      <c r="AP2121">
        <v>50</v>
      </c>
      <c r="AR2121">
        <v>37.590000000000003</v>
      </c>
      <c r="AS2121">
        <v>30.97</v>
      </c>
      <c r="AT2121">
        <v>11.4</v>
      </c>
      <c r="AU2121">
        <v>7.6</v>
      </c>
      <c r="AV2121">
        <v>1.79</v>
      </c>
      <c r="AW2121">
        <v>50</v>
      </c>
      <c r="BZ2121">
        <v>2291</v>
      </c>
      <c r="CA2121" s="13">
        <v>61</v>
      </c>
    </row>
    <row r="2122" spans="1:81">
      <c r="B2122" t="s">
        <v>710</v>
      </c>
      <c r="C2122">
        <v>58.99</v>
      </c>
      <c r="D2122">
        <v>20.02</v>
      </c>
      <c r="E2122">
        <v>6.19</v>
      </c>
      <c r="F2122">
        <v>2.5299999999999998</v>
      </c>
      <c r="G2122">
        <v>2.65</v>
      </c>
      <c r="I2122">
        <v>42.5</v>
      </c>
      <c r="J2122">
        <v>370</v>
      </c>
      <c r="K2122">
        <v>165</v>
      </c>
      <c r="L2122" s="145">
        <f t="shared" si="34"/>
        <v>0.44594594594594594</v>
      </c>
      <c r="M2122" s="29">
        <v>0.22</v>
      </c>
      <c r="N2122">
        <v>2.2999999999999998</v>
      </c>
      <c r="U2122">
        <v>1092</v>
      </c>
      <c r="AF2122">
        <v>3.4</v>
      </c>
      <c r="AG2122" s="29">
        <v>0.15</v>
      </c>
      <c r="AH2122">
        <v>682</v>
      </c>
      <c r="AJ2122">
        <v>3.41</v>
      </c>
      <c r="AK2122">
        <v>40.08</v>
      </c>
      <c r="AL2122">
        <v>25.31</v>
      </c>
      <c r="AM2122">
        <v>0.49</v>
      </c>
      <c r="AN2122">
        <v>15.35</v>
      </c>
      <c r="AP2122">
        <v>50</v>
      </c>
      <c r="AR2122">
        <v>37.590000000000003</v>
      </c>
      <c r="AS2122">
        <v>30.97</v>
      </c>
      <c r="AT2122">
        <v>11.4</v>
      </c>
      <c r="AU2122">
        <v>7.6</v>
      </c>
      <c r="AV2122">
        <v>1.79</v>
      </c>
      <c r="AW2122">
        <v>50</v>
      </c>
      <c r="BZ2122">
        <v>2263</v>
      </c>
      <c r="CA2122" s="13">
        <v>58</v>
      </c>
    </row>
    <row r="2123" spans="1:81">
      <c r="A2123" s="76"/>
      <c r="B2123" s="76"/>
      <c r="C2123" s="76"/>
      <c r="D2123" s="76"/>
      <c r="E2123" s="76"/>
      <c r="F2123" s="76"/>
      <c r="G2123" s="76"/>
      <c r="H2123" s="76"/>
      <c r="I2123" s="76"/>
      <c r="J2123" s="76"/>
      <c r="K2123" s="76"/>
      <c r="L2123" s="76"/>
      <c r="M2123" s="76"/>
      <c r="N2123" s="76"/>
      <c r="AD2123" s="76"/>
      <c r="AE2123" s="76"/>
      <c r="AF2123" s="76"/>
      <c r="AG2123" s="76"/>
      <c r="AH2123" s="76"/>
      <c r="AJ2123" s="76"/>
      <c r="AK2123" s="76"/>
      <c r="AL2123" s="76"/>
      <c r="AM2123" s="76"/>
      <c r="AN2123" s="76"/>
      <c r="AO2123" s="76"/>
      <c r="AP2123" s="76"/>
      <c r="AR2123" s="76"/>
      <c r="AS2123" s="76"/>
      <c r="AT2123" s="76"/>
      <c r="AU2123" s="76"/>
      <c r="AV2123" s="76"/>
      <c r="AW2123" s="76"/>
      <c r="BK2123" s="76"/>
      <c r="BL2123" s="76"/>
      <c r="BM2123" s="76"/>
      <c r="BN2123" s="76"/>
      <c r="BO2123" s="76"/>
      <c r="BP2123" s="76"/>
      <c r="BQ2123" s="76"/>
      <c r="BX2123" s="76"/>
      <c r="BY2123" s="76"/>
      <c r="BZ2123" s="76"/>
      <c r="CA2123" s="76"/>
      <c r="CB2123" s="76"/>
      <c r="CC2123" s="76"/>
    </row>
    <row r="2124" spans="1:81">
      <c r="A2124">
        <v>238</v>
      </c>
      <c r="B2124" t="s">
        <v>1420</v>
      </c>
      <c r="C2124">
        <v>55.3</v>
      </c>
      <c r="D2124">
        <v>25.44</v>
      </c>
      <c r="E2124">
        <v>7.06</v>
      </c>
      <c r="F2124">
        <v>2.25</v>
      </c>
      <c r="G2124">
        <v>2.89</v>
      </c>
      <c r="I2124">
        <v>42.5</v>
      </c>
      <c r="J2124">
        <v>447</v>
      </c>
      <c r="K2124">
        <v>134</v>
      </c>
      <c r="L2124" s="145">
        <f t="shared" ref="L2124:L2126" si="35">K2124/J2124</f>
        <v>0.29977628635346754</v>
      </c>
      <c r="N2124">
        <v>0.89</v>
      </c>
      <c r="AD2124">
        <v>2.93</v>
      </c>
      <c r="AE2124">
        <v>760</v>
      </c>
      <c r="BX2124">
        <v>4.7060000000000004</v>
      </c>
      <c r="CB2124" s="146" t="s">
        <v>1256</v>
      </c>
      <c r="CC2124" s="146" t="s">
        <v>1421</v>
      </c>
    </row>
    <row r="2125" spans="1:81">
      <c r="B2125" t="s">
        <v>1422</v>
      </c>
      <c r="C2125">
        <v>55.3</v>
      </c>
      <c r="D2125">
        <v>25.44</v>
      </c>
      <c r="E2125">
        <v>7.06</v>
      </c>
      <c r="F2125">
        <v>2.25</v>
      </c>
      <c r="G2125">
        <v>2.89</v>
      </c>
      <c r="I2125">
        <v>42.5</v>
      </c>
      <c r="J2125">
        <v>390</v>
      </c>
      <c r="K2125">
        <v>136</v>
      </c>
      <c r="L2125" s="145">
        <f t="shared" si="35"/>
        <v>0.3487179487179487</v>
      </c>
      <c r="N2125">
        <v>0.87</v>
      </c>
      <c r="AD2125">
        <v>2.93</v>
      </c>
      <c r="AE2125">
        <v>747</v>
      </c>
      <c r="BX2125">
        <v>7.0960000000000001</v>
      </c>
    </row>
    <row r="2126" spans="1:81">
      <c r="B2126" t="s">
        <v>1423</v>
      </c>
      <c r="C2126">
        <v>55.3</v>
      </c>
      <c r="D2126">
        <v>25.44</v>
      </c>
      <c r="E2126">
        <v>7.06</v>
      </c>
      <c r="F2126">
        <v>2.25</v>
      </c>
      <c r="G2126">
        <v>2.89</v>
      </c>
      <c r="I2126">
        <v>42.5</v>
      </c>
      <c r="J2126">
        <v>325</v>
      </c>
      <c r="K2126">
        <v>130</v>
      </c>
      <c r="L2126" s="145">
        <f t="shared" si="35"/>
        <v>0.4</v>
      </c>
      <c r="N2126">
        <v>0.84</v>
      </c>
      <c r="AD2126">
        <v>2.93</v>
      </c>
      <c r="AE2126">
        <v>746</v>
      </c>
      <c r="BX2126">
        <v>9.2349999999999994</v>
      </c>
    </row>
    <row r="2127" spans="1:81">
      <c r="A2127" s="76"/>
      <c r="C2127" s="76"/>
      <c r="D2127" s="76"/>
      <c r="E2127" s="76"/>
      <c r="F2127" s="76"/>
      <c r="G2127" s="76"/>
      <c r="H2127" s="76"/>
      <c r="I2127" s="76"/>
      <c r="J2127" s="76"/>
      <c r="K2127" s="76"/>
      <c r="L2127" s="76"/>
      <c r="M2127" s="76"/>
      <c r="N2127" s="76"/>
      <c r="AD2127" s="76"/>
      <c r="AE2127" s="76"/>
      <c r="AF2127" s="76"/>
      <c r="AG2127" s="76"/>
      <c r="AH2127" s="76"/>
      <c r="AJ2127" s="76"/>
      <c r="AK2127" s="76"/>
      <c r="AL2127" s="76"/>
      <c r="AM2127" s="76"/>
      <c r="AN2127" s="76"/>
      <c r="AO2127" s="76"/>
      <c r="AP2127" s="76"/>
      <c r="AR2127" s="76"/>
      <c r="AS2127" s="76"/>
      <c r="AT2127" s="76"/>
      <c r="AU2127" s="76"/>
      <c r="AV2127" s="76"/>
      <c r="AW2127" s="76"/>
      <c r="BK2127" s="76"/>
      <c r="BL2127" s="76"/>
      <c r="BM2127" s="76"/>
      <c r="BN2127" s="76"/>
      <c r="BO2127" s="76"/>
      <c r="BP2127" s="76"/>
      <c r="BQ2127" s="76"/>
      <c r="BX2127" s="76"/>
      <c r="BY2127" s="76"/>
      <c r="BZ2127" s="76"/>
      <c r="CA2127" s="76"/>
      <c r="CB2127" s="76"/>
      <c r="CC2127" s="76"/>
    </row>
    <row r="2128" spans="1:81">
      <c r="A2128">
        <v>239</v>
      </c>
      <c r="B2128" t="s">
        <v>1424</v>
      </c>
      <c r="C2128">
        <v>59.52</v>
      </c>
      <c r="D2128">
        <v>21.4</v>
      </c>
      <c r="E2128">
        <v>5.9</v>
      </c>
      <c r="F2128">
        <v>3.2</v>
      </c>
      <c r="G2128">
        <v>4.08</v>
      </c>
      <c r="I2128">
        <v>42.5</v>
      </c>
      <c r="J2128">
        <v>360</v>
      </c>
      <c r="K2128">
        <v>160</v>
      </c>
      <c r="L2128" s="145">
        <f t="shared" ref="L2128:L2146" si="36">K2128/J2128</f>
        <v>0.44444444444444442</v>
      </c>
      <c r="M2128" s="46">
        <v>0.254</v>
      </c>
      <c r="N2128">
        <v>1</v>
      </c>
      <c r="T2128">
        <v>546</v>
      </c>
      <c r="AD2128">
        <v>2.81</v>
      </c>
      <c r="AE2128" s="233">
        <f t="shared" ref="AE2128:AE2145" si="37">629+157</f>
        <v>786</v>
      </c>
      <c r="BX2128">
        <v>1.1753</v>
      </c>
      <c r="BZ2128">
        <v>1866</v>
      </c>
      <c r="CA2128">
        <v>43</v>
      </c>
      <c r="CB2128" s="146" t="s">
        <v>1425</v>
      </c>
      <c r="CC2128" s="146" t="s">
        <v>1426</v>
      </c>
    </row>
    <row r="2129" spans="2:79">
      <c r="B2129" t="s">
        <v>1427</v>
      </c>
      <c r="C2129">
        <v>59.52</v>
      </c>
      <c r="D2129">
        <v>21.4</v>
      </c>
      <c r="E2129">
        <v>5.9</v>
      </c>
      <c r="F2129">
        <v>3.2</v>
      </c>
      <c r="G2129">
        <v>4.08</v>
      </c>
      <c r="I2129">
        <v>42.5</v>
      </c>
      <c r="J2129">
        <v>288</v>
      </c>
      <c r="K2129">
        <v>160</v>
      </c>
      <c r="L2129" s="145">
        <f t="shared" si="36"/>
        <v>0.55555555555555558</v>
      </c>
      <c r="M2129" s="46">
        <v>0.254</v>
      </c>
      <c r="N2129">
        <v>1</v>
      </c>
      <c r="T2129">
        <v>546</v>
      </c>
      <c r="AD2129">
        <v>2.81</v>
      </c>
      <c r="AE2129" s="233">
        <f t="shared" si="37"/>
        <v>786</v>
      </c>
      <c r="AP2129">
        <v>72</v>
      </c>
      <c r="BX2129">
        <v>1.1880999999999999</v>
      </c>
      <c r="BZ2129">
        <v>1891</v>
      </c>
      <c r="CA2129">
        <v>39.9</v>
      </c>
    </row>
    <row r="2130" spans="2:79">
      <c r="B2130" t="s">
        <v>1428</v>
      </c>
      <c r="C2130">
        <v>59.52</v>
      </c>
      <c r="D2130">
        <v>21.4</v>
      </c>
      <c r="E2130">
        <v>5.9</v>
      </c>
      <c r="F2130">
        <v>3.2</v>
      </c>
      <c r="G2130">
        <v>4.08</v>
      </c>
      <c r="I2130">
        <v>42.5</v>
      </c>
      <c r="J2130">
        <v>216</v>
      </c>
      <c r="K2130">
        <v>160</v>
      </c>
      <c r="L2130" s="145">
        <f t="shared" si="36"/>
        <v>0.7407407407407407</v>
      </c>
      <c r="M2130" s="46">
        <v>0.254</v>
      </c>
      <c r="N2130">
        <v>1</v>
      </c>
      <c r="T2130">
        <v>546</v>
      </c>
      <c r="AD2130">
        <v>2.81</v>
      </c>
      <c r="AE2130" s="233">
        <f t="shared" si="37"/>
        <v>786</v>
      </c>
      <c r="AP2130">
        <v>144</v>
      </c>
      <c r="BX2130">
        <v>1.226</v>
      </c>
      <c r="BZ2130">
        <v>1968</v>
      </c>
      <c r="CA2130">
        <v>34.799999999999997</v>
      </c>
    </row>
    <row r="2131" spans="2:79">
      <c r="B2131" t="s">
        <v>1429</v>
      </c>
      <c r="C2131">
        <v>59.52</v>
      </c>
      <c r="D2131">
        <v>21.4</v>
      </c>
      <c r="E2131">
        <v>5.9</v>
      </c>
      <c r="F2131">
        <v>3.2</v>
      </c>
      <c r="G2131">
        <v>4.08</v>
      </c>
      <c r="I2131">
        <v>42.5</v>
      </c>
      <c r="J2131">
        <v>144</v>
      </c>
      <c r="K2131">
        <v>160</v>
      </c>
      <c r="L2131" s="145">
        <f t="shared" si="36"/>
        <v>1.1111111111111112</v>
      </c>
      <c r="M2131" s="46">
        <v>0.254</v>
      </c>
      <c r="N2131">
        <v>1</v>
      </c>
      <c r="T2131">
        <v>546</v>
      </c>
      <c r="AD2131">
        <v>2.81</v>
      </c>
      <c r="AE2131" s="233">
        <f t="shared" si="37"/>
        <v>786</v>
      </c>
      <c r="AP2131">
        <v>216</v>
      </c>
      <c r="BX2131">
        <v>1.2529999999999999</v>
      </c>
      <c r="BZ2131">
        <v>2033</v>
      </c>
      <c r="CA2131">
        <v>23.8</v>
      </c>
    </row>
    <row r="2132" spans="2:79">
      <c r="B2132" t="s">
        <v>1430</v>
      </c>
      <c r="C2132">
        <v>59.52</v>
      </c>
      <c r="D2132">
        <v>21.4</v>
      </c>
      <c r="E2132">
        <v>5.9</v>
      </c>
      <c r="F2132">
        <v>3.2</v>
      </c>
      <c r="G2132">
        <v>4.08</v>
      </c>
      <c r="I2132">
        <v>42.5</v>
      </c>
      <c r="J2132">
        <v>288</v>
      </c>
      <c r="K2132">
        <v>160</v>
      </c>
      <c r="L2132" s="145">
        <f t="shared" si="36"/>
        <v>0.55555555555555558</v>
      </c>
      <c r="M2132" s="46">
        <v>0.254</v>
      </c>
      <c r="N2132">
        <v>1</v>
      </c>
      <c r="T2132">
        <v>546</v>
      </c>
      <c r="AD2132">
        <v>2.81</v>
      </c>
      <c r="AE2132" s="233">
        <f t="shared" si="37"/>
        <v>786</v>
      </c>
      <c r="AW2132">
        <v>72</v>
      </c>
      <c r="BX2132">
        <v>0.74580000000000002</v>
      </c>
      <c r="BZ2132">
        <v>992</v>
      </c>
      <c r="CA2132">
        <v>40</v>
      </c>
    </row>
    <row r="2133" spans="2:79">
      <c r="B2133" t="s">
        <v>1431</v>
      </c>
      <c r="C2133">
        <v>59.52</v>
      </c>
      <c r="D2133">
        <v>21.4</v>
      </c>
      <c r="E2133">
        <v>5.9</v>
      </c>
      <c r="F2133">
        <v>3.2</v>
      </c>
      <c r="G2133">
        <v>4.08</v>
      </c>
      <c r="I2133">
        <v>42.5</v>
      </c>
      <c r="J2133">
        <v>216</v>
      </c>
      <c r="K2133">
        <v>160</v>
      </c>
      <c r="L2133" s="145">
        <f t="shared" si="36"/>
        <v>0.7407407407407407</v>
      </c>
      <c r="M2133" s="46">
        <v>0.254</v>
      </c>
      <c r="N2133">
        <v>1</v>
      </c>
      <c r="T2133">
        <v>546</v>
      </c>
      <c r="AD2133">
        <v>2.81</v>
      </c>
      <c r="AE2133" s="233">
        <f t="shared" si="37"/>
        <v>786</v>
      </c>
      <c r="AW2133">
        <v>144</v>
      </c>
      <c r="BX2133">
        <v>0.61199999999999999</v>
      </c>
      <c r="BZ2133">
        <v>722</v>
      </c>
      <c r="CA2133">
        <v>36.799999999999997</v>
      </c>
    </row>
    <row r="2134" spans="2:79">
      <c r="B2134" t="s">
        <v>1432</v>
      </c>
      <c r="C2134">
        <v>59.52</v>
      </c>
      <c r="D2134">
        <v>21.4</v>
      </c>
      <c r="E2134">
        <v>5.9</v>
      </c>
      <c r="F2134">
        <v>3.2</v>
      </c>
      <c r="G2134">
        <v>4.08</v>
      </c>
      <c r="I2134">
        <v>42.5</v>
      </c>
      <c r="J2134">
        <v>144</v>
      </c>
      <c r="K2134">
        <v>160</v>
      </c>
      <c r="L2134" s="145">
        <f t="shared" si="36"/>
        <v>1.1111111111111112</v>
      </c>
      <c r="M2134" s="46">
        <v>0.254</v>
      </c>
      <c r="N2134">
        <v>1</v>
      </c>
      <c r="T2134">
        <v>546</v>
      </c>
      <c r="AD2134">
        <v>2.81</v>
      </c>
      <c r="AE2134" s="233">
        <f t="shared" si="37"/>
        <v>786</v>
      </c>
      <c r="AW2134">
        <v>216</v>
      </c>
      <c r="BX2134">
        <v>0.64049999999999996</v>
      </c>
      <c r="BZ2134">
        <v>778</v>
      </c>
      <c r="CA2134">
        <v>33.799999999999997</v>
      </c>
    </row>
    <row r="2135" spans="2:79">
      <c r="B2135" t="s">
        <v>1433</v>
      </c>
      <c r="C2135">
        <v>59.52</v>
      </c>
      <c r="D2135">
        <v>21.4</v>
      </c>
      <c r="E2135">
        <v>5.9</v>
      </c>
      <c r="F2135">
        <v>3.2</v>
      </c>
      <c r="G2135">
        <v>4.08</v>
      </c>
      <c r="I2135">
        <v>42.5</v>
      </c>
      <c r="J2135">
        <v>216</v>
      </c>
      <c r="K2135">
        <v>160</v>
      </c>
      <c r="L2135" s="145">
        <f t="shared" si="36"/>
        <v>0.7407407407407407</v>
      </c>
      <c r="M2135" s="46">
        <v>0.254</v>
      </c>
      <c r="N2135">
        <v>1</v>
      </c>
      <c r="T2135">
        <v>546</v>
      </c>
      <c r="AD2135">
        <v>2.81</v>
      </c>
      <c r="AE2135" s="233">
        <f t="shared" si="37"/>
        <v>786</v>
      </c>
      <c r="AP2135">
        <v>36</v>
      </c>
      <c r="AW2135">
        <v>108</v>
      </c>
      <c r="BX2135">
        <v>0.60219999999999996</v>
      </c>
      <c r="BZ2135">
        <v>700</v>
      </c>
      <c r="CA2135">
        <v>41.5</v>
      </c>
    </row>
    <row r="2136" spans="2:79">
      <c r="B2136" t="s">
        <v>1434</v>
      </c>
      <c r="C2136">
        <v>59.52</v>
      </c>
      <c r="D2136">
        <v>21.4</v>
      </c>
      <c r="E2136">
        <v>5.9</v>
      </c>
      <c r="F2136">
        <v>3.2</v>
      </c>
      <c r="G2136">
        <v>4.08</v>
      </c>
      <c r="I2136">
        <v>42.5</v>
      </c>
      <c r="J2136">
        <v>180</v>
      </c>
      <c r="K2136">
        <v>160</v>
      </c>
      <c r="L2136" s="145">
        <f t="shared" si="36"/>
        <v>0.88888888888888884</v>
      </c>
      <c r="M2136" s="46">
        <v>0.254</v>
      </c>
      <c r="N2136">
        <v>1</v>
      </c>
      <c r="T2136">
        <v>546</v>
      </c>
      <c r="AD2136">
        <v>2.81</v>
      </c>
      <c r="AE2136" s="233">
        <f t="shared" si="37"/>
        <v>786</v>
      </c>
      <c r="AP2136">
        <v>36</v>
      </c>
      <c r="AW2136">
        <v>144</v>
      </c>
      <c r="BX2136">
        <v>0.4546</v>
      </c>
      <c r="BZ2136">
        <v>400</v>
      </c>
      <c r="CA2136">
        <v>37.1</v>
      </c>
    </row>
    <row r="2137" spans="2:79">
      <c r="B2137" t="s">
        <v>1435</v>
      </c>
      <c r="C2137">
        <v>59.52</v>
      </c>
      <c r="D2137">
        <v>21.4</v>
      </c>
      <c r="E2137">
        <v>5.9</v>
      </c>
      <c r="F2137">
        <v>3.2</v>
      </c>
      <c r="G2137">
        <v>4.08</v>
      </c>
      <c r="I2137">
        <v>42.5</v>
      </c>
      <c r="J2137">
        <v>144</v>
      </c>
      <c r="K2137">
        <v>160</v>
      </c>
      <c r="L2137" s="145">
        <f t="shared" si="36"/>
        <v>1.1111111111111112</v>
      </c>
      <c r="M2137" s="46">
        <v>0.254</v>
      </c>
      <c r="N2137">
        <v>1</v>
      </c>
      <c r="T2137">
        <v>546</v>
      </c>
      <c r="AD2137">
        <v>2.81</v>
      </c>
      <c r="AE2137" s="233">
        <f t="shared" si="37"/>
        <v>786</v>
      </c>
      <c r="AP2137">
        <v>36</v>
      </c>
      <c r="AW2137">
        <v>180</v>
      </c>
      <c r="BX2137">
        <v>0.44419999999999998</v>
      </c>
      <c r="BZ2137">
        <v>379</v>
      </c>
      <c r="CA2137">
        <v>36.5</v>
      </c>
    </row>
    <row r="2138" spans="2:79">
      <c r="B2138" t="s">
        <v>1436</v>
      </c>
      <c r="C2138">
        <v>59.52</v>
      </c>
      <c r="D2138">
        <v>21.4</v>
      </c>
      <c r="E2138">
        <v>5.9</v>
      </c>
      <c r="F2138">
        <v>3.2</v>
      </c>
      <c r="G2138">
        <v>4.08</v>
      </c>
      <c r="I2138">
        <v>42.5</v>
      </c>
      <c r="J2138">
        <v>216</v>
      </c>
      <c r="K2138">
        <v>160</v>
      </c>
      <c r="L2138" s="145">
        <f t="shared" si="36"/>
        <v>0.7407407407407407</v>
      </c>
      <c r="M2138" s="46">
        <v>0.254</v>
      </c>
      <c r="N2138">
        <v>1</v>
      </c>
      <c r="T2138">
        <v>546</v>
      </c>
      <c r="AD2138">
        <v>2.81</v>
      </c>
      <c r="AE2138" s="233">
        <f t="shared" si="37"/>
        <v>786</v>
      </c>
      <c r="AP2138">
        <v>72</v>
      </c>
      <c r="AW2138">
        <v>72</v>
      </c>
      <c r="BX2138">
        <v>0.51259999999999994</v>
      </c>
      <c r="BZ2138">
        <v>518</v>
      </c>
      <c r="CA2138">
        <v>40.700000000000003</v>
      </c>
    </row>
    <row r="2139" spans="2:79">
      <c r="B2139" t="s">
        <v>1437</v>
      </c>
      <c r="C2139">
        <v>59.52</v>
      </c>
      <c r="D2139">
        <v>21.4</v>
      </c>
      <c r="E2139">
        <v>5.9</v>
      </c>
      <c r="F2139">
        <v>3.2</v>
      </c>
      <c r="G2139">
        <v>4.08</v>
      </c>
      <c r="I2139">
        <v>42.5</v>
      </c>
      <c r="J2139">
        <v>180</v>
      </c>
      <c r="K2139">
        <v>160</v>
      </c>
      <c r="L2139" s="145">
        <f t="shared" si="36"/>
        <v>0.88888888888888884</v>
      </c>
      <c r="M2139" s="46">
        <v>0.254</v>
      </c>
      <c r="N2139">
        <v>1</v>
      </c>
      <c r="T2139">
        <v>546</v>
      </c>
      <c r="AD2139">
        <v>2.81</v>
      </c>
      <c r="AE2139" s="233">
        <f t="shared" si="37"/>
        <v>786</v>
      </c>
      <c r="AP2139">
        <v>72</v>
      </c>
      <c r="AW2139">
        <v>108</v>
      </c>
      <c r="BX2139">
        <v>0.4521</v>
      </c>
      <c r="BZ2139">
        <v>395</v>
      </c>
      <c r="CA2139">
        <v>38.799999999999997</v>
      </c>
    </row>
    <row r="2140" spans="2:79">
      <c r="B2140" t="s">
        <v>1438</v>
      </c>
      <c r="C2140">
        <v>59.52</v>
      </c>
      <c r="D2140">
        <v>21.4</v>
      </c>
      <c r="E2140">
        <v>5.9</v>
      </c>
      <c r="F2140">
        <v>3.2</v>
      </c>
      <c r="G2140">
        <v>4.08</v>
      </c>
      <c r="I2140">
        <v>42.5</v>
      </c>
      <c r="J2140">
        <v>144</v>
      </c>
      <c r="K2140">
        <v>160</v>
      </c>
      <c r="L2140" s="145">
        <f t="shared" si="36"/>
        <v>1.1111111111111112</v>
      </c>
      <c r="M2140" s="46">
        <v>0.254</v>
      </c>
      <c r="N2140">
        <v>1</v>
      </c>
      <c r="T2140">
        <v>546</v>
      </c>
      <c r="AD2140">
        <v>2.81</v>
      </c>
      <c r="AE2140" s="233">
        <f t="shared" si="37"/>
        <v>786</v>
      </c>
      <c r="AP2140">
        <v>72</v>
      </c>
      <c r="AW2140">
        <v>144</v>
      </c>
      <c r="BX2140">
        <v>0.48799999999999999</v>
      </c>
      <c r="BZ2140">
        <v>468</v>
      </c>
      <c r="CA2140">
        <v>34.200000000000003</v>
      </c>
    </row>
    <row r="2141" spans="2:79">
      <c r="B2141" t="s">
        <v>1439</v>
      </c>
      <c r="C2141">
        <v>59.52</v>
      </c>
      <c r="D2141">
        <v>21.4</v>
      </c>
      <c r="E2141">
        <v>5.9</v>
      </c>
      <c r="F2141">
        <v>3.2</v>
      </c>
      <c r="G2141">
        <v>4.08</v>
      </c>
      <c r="I2141">
        <v>42.5</v>
      </c>
      <c r="J2141">
        <v>216</v>
      </c>
      <c r="K2141">
        <v>160</v>
      </c>
      <c r="L2141" s="145">
        <f t="shared" si="36"/>
        <v>0.7407407407407407</v>
      </c>
      <c r="M2141" s="46">
        <v>0.254</v>
      </c>
      <c r="N2141">
        <v>1</v>
      </c>
      <c r="T2141">
        <v>546</v>
      </c>
      <c r="AD2141">
        <v>2.81</v>
      </c>
      <c r="AE2141" s="233">
        <f t="shared" si="37"/>
        <v>786</v>
      </c>
      <c r="AP2141">
        <v>108</v>
      </c>
      <c r="AW2141">
        <v>36</v>
      </c>
      <c r="BX2141">
        <v>0.58540000000000003</v>
      </c>
      <c r="BZ2141">
        <v>666</v>
      </c>
      <c r="CA2141">
        <v>39.700000000000003</v>
      </c>
    </row>
    <row r="2142" spans="2:79">
      <c r="B2142" t="s">
        <v>1440</v>
      </c>
      <c r="C2142">
        <v>59.52</v>
      </c>
      <c r="D2142">
        <v>21.4</v>
      </c>
      <c r="E2142">
        <v>5.9</v>
      </c>
      <c r="F2142">
        <v>3.2</v>
      </c>
      <c r="G2142">
        <v>4.08</v>
      </c>
      <c r="I2142">
        <v>42.5</v>
      </c>
      <c r="J2142">
        <v>180</v>
      </c>
      <c r="K2142">
        <v>160</v>
      </c>
      <c r="L2142" s="145">
        <f t="shared" si="36"/>
        <v>0.88888888888888884</v>
      </c>
      <c r="M2142" s="46">
        <v>0.254</v>
      </c>
      <c r="N2142">
        <v>1</v>
      </c>
      <c r="T2142">
        <v>546</v>
      </c>
      <c r="AD2142">
        <v>2.81</v>
      </c>
      <c r="AE2142" s="233">
        <f t="shared" si="37"/>
        <v>786</v>
      </c>
      <c r="AP2142">
        <v>108</v>
      </c>
      <c r="AW2142">
        <v>72</v>
      </c>
      <c r="BX2142">
        <v>0.53769999999999996</v>
      </c>
      <c r="BZ2142">
        <v>569</v>
      </c>
      <c r="CA2142">
        <v>37.1</v>
      </c>
    </row>
    <row r="2143" spans="2:79">
      <c r="B2143" t="s">
        <v>1441</v>
      </c>
      <c r="C2143">
        <v>59.52</v>
      </c>
      <c r="D2143">
        <v>21.4</v>
      </c>
      <c r="E2143">
        <v>5.9</v>
      </c>
      <c r="F2143">
        <v>3.2</v>
      </c>
      <c r="G2143">
        <v>4.08</v>
      </c>
      <c r="I2143">
        <v>42.5</v>
      </c>
      <c r="J2143">
        <v>144</v>
      </c>
      <c r="K2143">
        <v>160</v>
      </c>
      <c r="L2143" s="145">
        <f t="shared" si="36"/>
        <v>1.1111111111111112</v>
      </c>
      <c r="M2143" s="46">
        <v>0.254</v>
      </c>
      <c r="N2143">
        <v>1</v>
      </c>
      <c r="T2143">
        <v>546</v>
      </c>
      <c r="AD2143">
        <v>2.81</v>
      </c>
      <c r="AE2143" s="233">
        <f t="shared" si="37"/>
        <v>786</v>
      </c>
      <c r="AP2143">
        <v>108</v>
      </c>
      <c r="AW2143">
        <v>108</v>
      </c>
      <c r="BX2143">
        <v>0.47470000000000001</v>
      </c>
      <c r="BZ2143">
        <v>441</v>
      </c>
      <c r="CA2143">
        <v>33.6</v>
      </c>
    </row>
    <row r="2144" spans="2:79">
      <c r="B2144" t="s">
        <v>1442</v>
      </c>
      <c r="C2144">
        <v>59.52</v>
      </c>
      <c r="D2144">
        <v>21.4</v>
      </c>
      <c r="E2144">
        <v>5.9</v>
      </c>
      <c r="F2144">
        <v>3.2</v>
      </c>
      <c r="G2144">
        <v>4.08</v>
      </c>
      <c r="I2144">
        <v>42.5</v>
      </c>
      <c r="J2144">
        <v>180</v>
      </c>
      <c r="K2144">
        <v>160</v>
      </c>
      <c r="L2144" s="145">
        <f t="shared" si="36"/>
        <v>0.88888888888888884</v>
      </c>
      <c r="M2144" s="46">
        <v>0.254</v>
      </c>
      <c r="N2144">
        <v>1</v>
      </c>
      <c r="T2144">
        <v>546</v>
      </c>
      <c r="AD2144">
        <v>2.81</v>
      </c>
      <c r="AE2144" s="233">
        <f t="shared" si="37"/>
        <v>786</v>
      </c>
      <c r="AP2144">
        <v>144</v>
      </c>
      <c r="AW2144">
        <v>36</v>
      </c>
      <c r="BX2144">
        <v>0.56279999999999997</v>
      </c>
      <c r="BZ2144">
        <v>620</v>
      </c>
      <c r="CA2144">
        <v>35.9</v>
      </c>
    </row>
    <row r="2145" spans="1:81">
      <c r="B2145" t="s">
        <v>1443</v>
      </c>
      <c r="C2145">
        <v>59.52</v>
      </c>
      <c r="D2145">
        <v>21.4</v>
      </c>
      <c r="E2145">
        <v>5.9</v>
      </c>
      <c r="F2145">
        <v>3.2</v>
      </c>
      <c r="G2145">
        <v>4.08</v>
      </c>
      <c r="I2145">
        <v>42.5</v>
      </c>
      <c r="J2145">
        <v>144</v>
      </c>
      <c r="K2145">
        <v>160</v>
      </c>
      <c r="L2145" s="145">
        <f t="shared" si="36"/>
        <v>1.1111111111111112</v>
      </c>
      <c r="M2145" s="46">
        <v>0.254</v>
      </c>
      <c r="N2145">
        <v>1</v>
      </c>
      <c r="T2145">
        <v>546</v>
      </c>
      <c r="AD2145">
        <v>2.81</v>
      </c>
      <c r="AE2145" s="233">
        <f t="shared" si="37"/>
        <v>786</v>
      </c>
      <c r="AP2145">
        <v>144</v>
      </c>
      <c r="AW2145">
        <v>72</v>
      </c>
      <c r="BX2145">
        <v>0.5323</v>
      </c>
      <c r="BZ2145">
        <v>558</v>
      </c>
      <c r="CA2145">
        <v>33.299999999999997</v>
      </c>
    </row>
    <row r="2146" spans="1:81">
      <c r="B2146" t="s">
        <v>1444</v>
      </c>
      <c r="C2146">
        <v>59.52</v>
      </c>
      <c r="D2146">
        <v>21.4</v>
      </c>
      <c r="E2146">
        <v>5.9</v>
      </c>
      <c r="F2146">
        <v>3.2</v>
      </c>
      <c r="G2146">
        <v>4.08</v>
      </c>
      <c r="I2146">
        <v>42.5</v>
      </c>
      <c r="J2146">
        <v>144</v>
      </c>
      <c r="K2146">
        <v>160</v>
      </c>
      <c r="L2146" s="145">
        <f t="shared" si="36"/>
        <v>1.1111111111111112</v>
      </c>
      <c r="M2146" s="46">
        <v>0.254</v>
      </c>
      <c r="N2146">
        <v>1</v>
      </c>
      <c r="T2146">
        <v>546</v>
      </c>
      <c r="AD2146">
        <v>2.81</v>
      </c>
      <c r="AE2146" s="233">
        <f>629+157</f>
        <v>786</v>
      </c>
      <c r="AP2146">
        <v>180</v>
      </c>
      <c r="AW2146">
        <v>36</v>
      </c>
      <c r="BX2146">
        <v>0.50380000000000003</v>
      </c>
      <c r="BZ2146">
        <v>500</v>
      </c>
      <c r="CA2146">
        <v>31.2</v>
      </c>
    </row>
    <row r="2147" spans="1:81">
      <c r="A2147" s="76"/>
      <c r="B2147" s="76"/>
      <c r="M2147" s="76"/>
      <c r="N2147" s="76"/>
      <c r="AD2147" s="76"/>
      <c r="AE2147" s="76"/>
      <c r="AF2147" s="76"/>
      <c r="AG2147" s="76"/>
      <c r="AH2147" s="76"/>
      <c r="AJ2147" s="76"/>
      <c r="AK2147" s="76"/>
      <c r="AL2147" s="76"/>
      <c r="AM2147" s="76"/>
      <c r="AN2147" s="76"/>
      <c r="AO2147" s="76"/>
      <c r="AP2147" s="76"/>
      <c r="AR2147" s="76"/>
      <c r="AS2147" s="76"/>
      <c r="AT2147" s="76"/>
      <c r="AU2147" s="76"/>
      <c r="AV2147" s="76"/>
      <c r="AW2147" s="76"/>
      <c r="BK2147" s="76"/>
      <c r="BL2147" s="76"/>
      <c r="BM2147" s="76"/>
      <c r="BN2147" s="76"/>
      <c r="BO2147" s="76"/>
      <c r="BP2147" s="76"/>
      <c r="BQ2147" s="76"/>
      <c r="BX2147" s="76"/>
      <c r="BY2147" s="76"/>
      <c r="BZ2147" s="76"/>
      <c r="CA2147" s="76"/>
      <c r="CB2147" s="76"/>
      <c r="CC2147" s="76"/>
    </row>
    <row r="2148" spans="1:81">
      <c r="A2148">
        <v>241</v>
      </c>
      <c r="B2148" t="s">
        <v>410</v>
      </c>
      <c r="I2148">
        <v>42.5</v>
      </c>
      <c r="J2148">
        <v>269</v>
      </c>
      <c r="K2148">
        <v>175</v>
      </c>
      <c r="L2148" s="145">
        <f t="shared" ref="L2148:L2152" si="38">K2148/J2148</f>
        <v>0.65055762081784385</v>
      </c>
      <c r="V2148">
        <v>1144</v>
      </c>
      <c r="AD2148">
        <v>2.9</v>
      </c>
      <c r="AE2148">
        <v>762</v>
      </c>
      <c r="BX2148">
        <v>1.45</v>
      </c>
      <c r="CB2148" s="146" t="s">
        <v>1445</v>
      </c>
      <c r="CC2148" s="146" t="s">
        <v>1446</v>
      </c>
    </row>
    <row r="2149" spans="1:81">
      <c r="B2149" t="s">
        <v>413</v>
      </c>
      <c r="I2149">
        <v>42.5</v>
      </c>
      <c r="J2149">
        <v>269</v>
      </c>
      <c r="K2149">
        <v>175</v>
      </c>
      <c r="L2149" s="145">
        <f t="shared" si="38"/>
        <v>0.65055762081784385</v>
      </c>
      <c r="V2149">
        <v>1144</v>
      </c>
      <c r="AD2149">
        <v>2.9</v>
      </c>
      <c r="AE2149">
        <v>762</v>
      </c>
      <c r="BX2149">
        <v>4.58</v>
      </c>
    </row>
    <row r="2150" spans="1:81">
      <c r="B2150" t="s">
        <v>414</v>
      </c>
      <c r="I2150">
        <v>42.5</v>
      </c>
      <c r="J2150">
        <v>269</v>
      </c>
      <c r="K2150">
        <v>175</v>
      </c>
      <c r="L2150" s="145">
        <f t="shared" si="38"/>
        <v>0.65055762081784385</v>
      </c>
      <c r="V2150">
        <v>1144</v>
      </c>
      <c r="AD2150">
        <v>2.9</v>
      </c>
      <c r="AE2150">
        <v>762</v>
      </c>
      <c r="BX2150">
        <v>5.62</v>
      </c>
    </row>
    <row r="2151" spans="1:81">
      <c r="B2151" t="s">
        <v>415</v>
      </c>
      <c r="I2151">
        <v>42.5</v>
      </c>
      <c r="J2151">
        <v>269</v>
      </c>
      <c r="K2151">
        <v>175</v>
      </c>
      <c r="L2151" s="145">
        <f t="shared" si="38"/>
        <v>0.65055762081784385</v>
      </c>
      <c r="V2151">
        <v>1144</v>
      </c>
      <c r="AD2151">
        <v>2.9</v>
      </c>
      <c r="AE2151">
        <v>762</v>
      </c>
      <c r="BX2151">
        <v>1.45</v>
      </c>
    </row>
    <row r="2152" spans="1:81">
      <c r="B2152" t="s">
        <v>416</v>
      </c>
      <c r="I2152">
        <v>42.5</v>
      </c>
      <c r="J2152">
        <v>269</v>
      </c>
      <c r="K2152">
        <v>175</v>
      </c>
      <c r="L2152" s="145">
        <f t="shared" si="38"/>
        <v>0.65055762081784385</v>
      </c>
      <c r="V2152">
        <v>1144</v>
      </c>
      <c r="AD2152">
        <v>2.9</v>
      </c>
      <c r="AE2152">
        <v>762</v>
      </c>
      <c r="BX2152">
        <v>6.75</v>
      </c>
    </row>
    <row r="2153" spans="1:81">
      <c r="A2153" s="76"/>
      <c r="B2153" s="76"/>
      <c r="C2153" s="76"/>
      <c r="D2153" s="76"/>
      <c r="E2153" s="76"/>
      <c r="F2153" s="76"/>
      <c r="G2153" s="76"/>
      <c r="H2153" s="76"/>
      <c r="I2153" s="76"/>
      <c r="J2153" s="76"/>
      <c r="K2153" s="76"/>
      <c r="L2153" s="185"/>
      <c r="M2153" s="76"/>
      <c r="N2153" s="76"/>
      <c r="AD2153" s="76"/>
      <c r="AE2153" s="76"/>
      <c r="AF2153" s="76"/>
      <c r="AG2153" s="76"/>
      <c r="AH2153" s="76"/>
      <c r="AJ2153" s="76"/>
      <c r="AK2153" s="76"/>
      <c r="AL2153" s="76"/>
      <c r="AM2153" s="76"/>
      <c r="AN2153" s="76"/>
      <c r="AO2153" s="76"/>
      <c r="AP2153" s="76"/>
      <c r="AR2153" s="76"/>
      <c r="AS2153" s="76"/>
      <c r="AT2153" s="76"/>
      <c r="AU2153" s="76"/>
      <c r="AV2153" s="76"/>
      <c r="AW2153" s="76"/>
      <c r="BK2153" s="76"/>
      <c r="BL2153" s="76"/>
      <c r="BM2153" s="76"/>
      <c r="BN2153" s="76"/>
      <c r="BO2153" s="76"/>
      <c r="BP2153" s="76"/>
      <c r="BQ2153" s="76"/>
      <c r="BX2153" s="76"/>
      <c r="BY2153" s="76"/>
      <c r="BZ2153" s="76"/>
      <c r="CA2153" s="76"/>
      <c r="CB2153" s="76"/>
      <c r="CC2153" s="76"/>
    </row>
    <row r="2154" spans="1:81">
      <c r="A2154">
        <v>243</v>
      </c>
      <c r="B2154" t="s">
        <v>1447</v>
      </c>
      <c r="I2154">
        <v>42.5</v>
      </c>
      <c r="J2154">
        <v>271</v>
      </c>
      <c r="K2154">
        <v>190</v>
      </c>
      <c r="L2154" s="145">
        <f t="shared" ref="L2154:L2158" si="39">K2154/J2154</f>
        <v>0.70110701107011075</v>
      </c>
      <c r="M2154" s="29">
        <v>0.21</v>
      </c>
      <c r="N2154">
        <v>2.1</v>
      </c>
      <c r="U2154">
        <v>1023</v>
      </c>
      <c r="AD2154">
        <v>2.7</v>
      </c>
      <c r="AE2154">
        <v>741</v>
      </c>
      <c r="AO2154">
        <v>70</v>
      </c>
      <c r="AW2154">
        <v>47</v>
      </c>
      <c r="BX2154">
        <v>2.31</v>
      </c>
      <c r="CA2154">
        <v>30.4</v>
      </c>
      <c r="CB2154" s="146" t="s">
        <v>1095</v>
      </c>
      <c r="CC2154" s="146" t="s">
        <v>1448</v>
      </c>
    </row>
    <row r="2155" spans="1:81">
      <c r="B2155" t="s">
        <v>1449</v>
      </c>
      <c r="I2155">
        <v>42.5</v>
      </c>
      <c r="J2155">
        <v>438</v>
      </c>
      <c r="K2155">
        <v>183</v>
      </c>
      <c r="L2155" s="145">
        <f t="shared" si="39"/>
        <v>0.4178082191780822</v>
      </c>
      <c r="M2155" s="29">
        <v>0.21</v>
      </c>
      <c r="N2155">
        <v>2.1</v>
      </c>
      <c r="U2155">
        <v>1020</v>
      </c>
      <c r="AD2155">
        <v>2.7</v>
      </c>
      <c r="AE2155">
        <v>680</v>
      </c>
      <c r="AO2155">
        <v>60</v>
      </c>
      <c r="AW2155">
        <v>65</v>
      </c>
      <c r="BX2155">
        <v>0.86399999999999999</v>
      </c>
      <c r="CA2155">
        <v>50.5</v>
      </c>
    </row>
    <row r="2156" spans="1:81">
      <c r="A2156" s="76"/>
      <c r="B2156" s="76"/>
      <c r="C2156" s="76"/>
      <c r="D2156" s="76"/>
      <c r="E2156" s="76"/>
      <c r="F2156" s="76"/>
      <c r="G2156" s="76"/>
      <c r="H2156" s="76"/>
      <c r="I2156" s="76"/>
      <c r="J2156" s="76"/>
      <c r="K2156" s="76"/>
      <c r="L2156" s="185"/>
      <c r="M2156" s="76"/>
      <c r="N2156" s="76"/>
      <c r="AD2156" s="76"/>
      <c r="AE2156" s="76"/>
      <c r="AF2156" s="76"/>
      <c r="AG2156" s="76"/>
      <c r="AH2156" s="76"/>
      <c r="AJ2156" s="76"/>
      <c r="AK2156" s="76"/>
      <c r="AL2156" s="76"/>
      <c r="AM2156" s="76"/>
      <c r="AN2156" s="76"/>
      <c r="AO2156" s="76"/>
      <c r="AP2156" s="76"/>
      <c r="AR2156" s="76"/>
      <c r="AS2156" s="76"/>
      <c r="AT2156" s="76"/>
      <c r="AU2156" s="76"/>
      <c r="AV2156" s="76"/>
      <c r="AW2156" s="76"/>
      <c r="BK2156" s="76"/>
      <c r="BL2156" s="76"/>
      <c r="BM2156" s="76"/>
      <c r="BN2156" s="76"/>
      <c r="BO2156" s="76"/>
      <c r="BP2156" s="76"/>
      <c r="BQ2156" s="76"/>
      <c r="BX2156" s="76"/>
      <c r="BY2156" s="76"/>
      <c r="BZ2156" s="76"/>
      <c r="CA2156" s="76"/>
      <c r="CB2156" s="76"/>
      <c r="CC2156" s="76"/>
    </row>
    <row r="2157" spans="1:81">
      <c r="A2157">
        <v>244</v>
      </c>
      <c r="B2157" t="s">
        <v>1450</v>
      </c>
      <c r="J2157">
        <v>200</v>
      </c>
      <c r="K2157">
        <v>160</v>
      </c>
      <c r="L2157" s="145">
        <f t="shared" si="39"/>
        <v>0.8</v>
      </c>
      <c r="N2157">
        <v>0.77</v>
      </c>
      <c r="U2157">
        <v>1077</v>
      </c>
      <c r="AE2157">
        <v>718</v>
      </c>
      <c r="AO2157">
        <v>75</v>
      </c>
      <c r="AW2157">
        <v>81</v>
      </c>
      <c r="BX2157">
        <v>11.38</v>
      </c>
      <c r="CB2157" s="146" t="s">
        <v>1173</v>
      </c>
      <c r="CC2157" s="146" t="s">
        <v>1451</v>
      </c>
    </row>
    <row r="2158" spans="1:81">
      <c r="B2158" t="s">
        <v>1452</v>
      </c>
      <c r="J2158">
        <v>200</v>
      </c>
      <c r="K2158">
        <v>160</v>
      </c>
      <c r="L2158" s="145">
        <f t="shared" si="39"/>
        <v>0.8</v>
      </c>
      <c r="U2158">
        <v>1077</v>
      </c>
      <c r="BX2158">
        <v>10.8</v>
      </c>
    </row>
    <row r="2159" spans="1:81">
      <c r="B2159" t="s">
        <v>1453</v>
      </c>
      <c r="J2159">
        <v>250</v>
      </c>
      <c r="K2159">
        <v>160</v>
      </c>
      <c r="L2159" s="145">
        <f t="shared" ref="L2159:L2167" si="40">K2159/J2159</f>
        <v>0.64</v>
      </c>
      <c r="N2159">
        <v>1</v>
      </c>
      <c r="U2159">
        <v>1095</v>
      </c>
      <c r="AE2159">
        <v>730</v>
      </c>
      <c r="AO2159">
        <v>75</v>
      </c>
      <c r="AW2159">
        <v>145</v>
      </c>
      <c r="BX2159">
        <v>77.67</v>
      </c>
    </row>
    <row r="2160" spans="1:81">
      <c r="B2160" t="s">
        <v>1454</v>
      </c>
      <c r="J2160">
        <v>250</v>
      </c>
      <c r="K2160">
        <v>160</v>
      </c>
      <c r="L2160" s="145">
        <f t="shared" si="40"/>
        <v>0.64</v>
      </c>
      <c r="U2160">
        <v>1095</v>
      </c>
      <c r="BX2160">
        <v>71.97</v>
      </c>
    </row>
    <row r="2161" spans="1:81">
      <c r="A2161" s="76"/>
      <c r="B2161" s="76"/>
      <c r="C2161" s="76"/>
      <c r="D2161" s="76"/>
      <c r="E2161" s="76"/>
      <c r="F2161" s="76"/>
      <c r="G2161" s="76"/>
      <c r="H2161" s="76"/>
      <c r="I2161" s="76"/>
      <c r="J2161" s="76"/>
      <c r="K2161" s="76"/>
      <c r="L2161" s="185"/>
      <c r="M2161" s="76"/>
      <c r="N2161" s="76"/>
      <c r="AD2161" s="76"/>
      <c r="AE2161" s="76"/>
      <c r="AF2161" s="76"/>
      <c r="AG2161" s="76"/>
      <c r="AH2161" s="76"/>
      <c r="AJ2161" s="76"/>
      <c r="AK2161" s="76"/>
      <c r="AL2161" s="76"/>
      <c r="AM2161" s="76"/>
      <c r="AN2161" s="76"/>
      <c r="AO2161" s="76"/>
      <c r="AP2161" s="76"/>
      <c r="AR2161" s="76"/>
      <c r="AS2161" s="76"/>
      <c r="AT2161" s="76"/>
      <c r="AU2161" s="76"/>
      <c r="AV2161" s="76"/>
      <c r="AW2161" s="76"/>
      <c r="BK2161" s="76"/>
      <c r="BL2161" s="76"/>
      <c r="BM2161" s="76"/>
      <c r="BN2161" s="76"/>
      <c r="BO2161" s="76"/>
      <c r="BP2161" s="76"/>
      <c r="BQ2161" s="76"/>
      <c r="BX2161" s="76"/>
      <c r="BY2161" s="76"/>
      <c r="BZ2161" s="76"/>
      <c r="CA2161" s="76"/>
      <c r="CB2161" s="76"/>
      <c r="CC2161" s="76"/>
    </row>
    <row r="2162" spans="1:81">
      <c r="A2162">
        <v>246</v>
      </c>
      <c r="B2162" t="s">
        <v>1455</v>
      </c>
      <c r="I2162">
        <v>42.5</v>
      </c>
      <c r="J2162">
        <v>360</v>
      </c>
      <c r="K2162">
        <v>180</v>
      </c>
      <c r="L2162">
        <f t="shared" si="40"/>
        <v>0.5</v>
      </c>
      <c r="M2162" s="29">
        <v>0.21</v>
      </c>
      <c r="N2162">
        <v>0.8</v>
      </c>
      <c r="T2162">
        <v>1230</v>
      </c>
      <c r="AD2162">
        <v>2.8</v>
      </c>
      <c r="AE2162">
        <v>630</v>
      </c>
      <c r="BX2162">
        <v>12.05</v>
      </c>
      <c r="CB2162" s="146" t="s">
        <v>1456</v>
      </c>
      <c r="CC2162" s="146" t="s">
        <v>1457</v>
      </c>
    </row>
    <row r="2163" spans="1:81">
      <c r="B2163">
        <v>0.04</v>
      </c>
      <c r="I2163">
        <v>42.5</v>
      </c>
      <c r="J2163">
        <v>360</v>
      </c>
      <c r="K2163">
        <v>180</v>
      </c>
      <c r="L2163">
        <f t="shared" si="40"/>
        <v>0.5</v>
      </c>
      <c r="T2163">
        <v>1230</v>
      </c>
      <c r="BX2163">
        <v>14.21</v>
      </c>
    </row>
    <row r="2164" spans="1:81">
      <c r="B2164">
        <v>0.08</v>
      </c>
      <c r="I2164">
        <v>42.5</v>
      </c>
      <c r="J2164">
        <v>360</v>
      </c>
      <c r="K2164">
        <v>180</v>
      </c>
      <c r="L2164">
        <f t="shared" si="40"/>
        <v>0.5</v>
      </c>
      <c r="T2164">
        <v>1230</v>
      </c>
      <c r="BX2164">
        <v>15.78</v>
      </c>
    </row>
    <row r="2165" spans="1:81">
      <c r="B2165">
        <v>0.14000000000000001</v>
      </c>
      <c r="I2165">
        <v>42.5</v>
      </c>
      <c r="J2165">
        <v>360</v>
      </c>
      <c r="K2165">
        <v>180</v>
      </c>
      <c r="L2165">
        <f t="shared" si="40"/>
        <v>0.5</v>
      </c>
      <c r="T2165">
        <v>1230</v>
      </c>
      <c r="BX2165">
        <v>21.51</v>
      </c>
    </row>
    <row r="2166" spans="1:81">
      <c r="B2166">
        <v>0.18</v>
      </c>
      <c r="I2166">
        <v>42.5</v>
      </c>
      <c r="J2166">
        <v>360</v>
      </c>
      <c r="K2166">
        <v>180</v>
      </c>
      <c r="L2166">
        <f t="shared" si="40"/>
        <v>0.5</v>
      </c>
      <c r="T2166">
        <v>1230</v>
      </c>
      <c r="BX2166">
        <v>24.58</v>
      </c>
    </row>
    <row r="2167" spans="1:81">
      <c r="B2167">
        <v>0.24</v>
      </c>
      <c r="I2167">
        <v>42.5</v>
      </c>
      <c r="J2167">
        <v>360</v>
      </c>
      <c r="K2167">
        <v>180</v>
      </c>
      <c r="L2167">
        <f t="shared" si="40"/>
        <v>0.5</v>
      </c>
      <c r="T2167">
        <v>1230</v>
      </c>
      <c r="BX2167">
        <v>30.71</v>
      </c>
    </row>
    <row r="2168" spans="1:81">
      <c r="A2168" s="76"/>
      <c r="B2168" s="76"/>
      <c r="C2168" s="76"/>
      <c r="D2168" s="76"/>
      <c r="E2168" s="76"/>
      <c r="F2168" s="76"/>
      <c r="G2168" s="76"/>
      <c r="H2168" s="76"/>
      <c r="I2168" s="76"/>
      <c r="J2168" s="76"/>
      <c r="K2168" s="76"/>
      <c r="L2168" s="76"/>
      <c r="M2168" s="76"/>
      <c r="N2168" s="76"/>
      <c r="AD2168" s="76"/>
      <c r="AE2168" s="76"/>
      <c r="AF2168" s="76"/>
      <c r="AG2168" s="76"/>
      <c r="AH2168" s="76"/>
      <c r="AJ2168" s="76"/>
      <c r="AK2168" s="76"/>
      <c r="AL2168" s="76"/>
      <c r="AM2168" s="76"/>
      <c r="AN2168" s="76"/>
      <c r="AO2168" s="76"/>
      <c r="AP2168" s="76"/>
      <c r="AR2168" s="76"/>
      <c r="AS2168" s="76"/>
      <c r="AT2168" s="76"/>
      <c r="AU2168" s="76"/>
      <c r="AV2168" s="76"/>
      <c r="AW2168" s="76"/>
      <c r="BK2168" s="76"/>
      <c r="BL2168" s="76"/>
      <c r="BM2168" s="76"/>
      <c r="BN2168" s="76"/>
      <c r="BO2168" s="76"/>
      <c r="BP2168" s="76"/>
      <c r="BQ2168" s="76"/>
      <c r="BX2168" s="76"/>
      <c r="BY2168" s="76"/>
      <c r="BZ2168" s="76"/>
      <c r="CA2168" s="76"/>
      <c r="CB2168" s="76"/>
      <c r="CC2168" s="76"/>
    </row>
    <row r="2169" spans="1:81">
      <c r="A2169">
        <v>247</v>
      </c>
      <c r="B2169" t="s">
        <v>525</v>
      </c>
      <c r="C2169">
        <v>59.3</v>
      </c>
      <c r="D2169">
        <v>21.9</v>
      </c>
      <c r="E2169">
        <v>6.27</v>
      </c>
      <c r="F2169">
        <v>1.65</v>
      </c>
      <c r="G2169">
        <v>3.77</v>
      </c>
      <c r="I2169">
        <v>42.5</v>
      </c>
      <c r="J2169">
        <v>277</v>
      </c>
      <c r="K2169">
        <v>174</v>
      </c>
      <c r="L2169" s="145">
        <f t="shared" ref="L2169:L2180" si="41">K2169/J2169</f>
        <v>0.62815884476534301</v>
      </c>
      <c r="N2169" s="8">
        <v>0.8</v>
      </c>
      <c r="V2169">
        <v>993</v>
      </c>
      <c r="AD2169">
        <v>2.12</v>
      </c>
      <c r="AE2169">
        <v>690</v>
      </c>
      <c r="AO2169">
        <v>124</v>
      </c>
      <c r="BK2169">
        <v>1.94</v>
      </c>
      <c r="BL2169">
        <v>92.1</v>
      </c>
      <c r="BN2169">
        <v>0.28000000000000003</v>
      </c>
      <c r="BO2169">
        <v>0.78</v>
      </c>
      <c r="BQ2169">
        <v>13</v>
      </c>
      <c r="BZ2169">
        <v>998</v>
      </c>
      <c r="CA2169">
        <v>38.9</v>
      </c>
      <c r="CB2169" s="146" t="s">
        <v>1049</v>
      </c>
      <c r="CC2169" s="146" t="s">
        <v>1458</v>
      </c>
    </row>
    <row r="2170" spans="1:81">
      <c r="A2170" s="76"/>
      <c r="B2170" s="76"/>
      <c r="C2170" s="76"/>
      <c r="D2170" s="76"/>
      <c r="E2170" s="76"/>
      <c r="F2170" s="76"/>
      <c r="G2170" s="76"/>
      <c r="H2170" s="76"/>
      <c r="I2170" s="76"/>
      <c r="J2170" s="76"/>
      <c r="K2170" s="76"/>
      <c r="L2170" s="185"/>
      <c r="M2170" s="76"/>
      <c r="N2170" s="76"/>
      <c r="AD2170" s="76"/>
      <c r="AE2170" s="76"/>
      <c r="AF2170" s="76"/>
      <c r="AG2170" s="76"/>
      <c r="AH2170" s="76"/>
      <c r="AJ2170" s="76"/>
      <c r="AK2170" s="76"/>
      <c r="AL2170" s="76"/>
      <c r="AM2170" s="76"/>
      <c r="AN2170" s="76"/>
      <c r="AO2170" s="76"/>
      <c r="AP2170" s="76"/>
      <c r="AR2170" s="76"/>
      <c r="AS2170" s="76"/>
      <c r="AT2170" s="76"/>
      <c r="AU2170" s="76"/>
      <c r="AV2170" s="76"/>
      <c r="AW2170" s="76"/>
      <c r="BK2170" s="76"/>
      <c r="BL2170" s="76"/>
      <c r="BM2170" s="76"/>
      <c r="BN2170" s="76"/>
      <c r="BO2170" s="76"/>
      <c r="BP2170" s="76"/>
      <c r="BQ2170" s="76"/>
      <c r="BX2170" s="76"/>
      <c r="BY2170" s="76"/>
      <c r="BZ2170" s="76"/>
      <c r="CA2170" s="76"/>
      <c r="CB2170" s="76"/>
      <c r="CC2170" s="76"/>
    </row>
    <row r="2171" spans="1:81">
      <c r="A2171">
        <v>248</v>
      </c>
      <c r="B2171" t="s">
        <v>1259</v>
      </c>
      <c r="C2171">
        <v>59.3</v>
      </c>
      <c r="D2171">
        <v>21.91</v>
      </c>
      <c r="E2171">
        <v>6.27</v>
      </c>
      <c r="F2171">
        <v>1.64</v>
      </c>
      <c r="G2171">
        <v>3.78</v>
      </c>
      <c r="I2171">
        <v>42.5</v>
      </c>
      <c r="J2171">
        <v>450</v>
      </c>
      <c r="K2171">
        <v>180</v>
      </c>
      <c r="L2171" s="145">
        <f t="shared" si="41"/>
        <v>0.4</v>
      </c>
      <c r="N2171" s="8">
        <v>0.84</v>
      </c>
      <c r="V2171">
        <v>1050</v>
      </c>
      <c r="AD2171">
        <v>2.7</v>
      </c>
      <c r="AE2171">
        <v>625</v>
      </c>
      <c r="AO2171">
        <v>0</v>
      </c>
      <c r="AR2171">
        <v>41.34</v>
      </c>
      <c r="AS2171">
        <v>32.729999999999997</v>
      </c>
      <c r="AT2171">
        <v>12.28</v>
      </c>
      <c r="AU2171">
        <v>9.3699999999999992</v>
      </c>
      <c r="AV2171">
        <v>1.52</v>
      </c>
      <c r="AW2171">
        <v>0</v>
      </c>
      <c r="BX2171">
        <v>7.8244999999999996</v>
      </c>
      <c r="CA2171">
        <v>39.200000000000003</v>
      </c>
      <c r="CB2171" s="146" t="s">
        <v>1049</v>
      </c>
      <c r="CC2171" s="146" t="s">
        <v>1459</v>
      </c>
    </row>
    <row r="2172" spans="1:81">
      <c r="B2172" t="s">
        <v>1460</v>
      </c>
      <c r="C2172">
        <v>59.3</v>
      </c>
      <c r="D2172">
        <v>21.91</v>
      </c>
      <c r="E2172">
        <v>6.27</v>
      </c>
      <c r="F2172">
        <v>1.64</v>
      </c>
      <c r="G2172">
        <v>3.78</v>
      </c>
      <c r="I2172">
        <v>42.5</v>
      </c>
      <c r="J2172">
        <v>405</v>
      </c>
      <c r="K2172">
        <v>180</v>
      </c>
      <c r="L2172" s="145">
        <f t="shared" si="41"/>
        <v>0.44444444444444442</v>
      </c>
      <c r="N2172" s="8">
        <v>0.84</v>
      </c>
      <c r="V2172">
        <v>1050</v>
      </c>
      <c r="AD2172">
        <v>2.7</v>
      </c>
      <c r="AE2172">
        <v>617</v>
      </c>
      <c r="AO2172">
        <v>0</v>
      </c>
      <c r="AR2172">
        <v>41.34</v>
      </c>
      <c r="AS2172">
        <v>32.729999999999997</v>
      </c>
      <c r="AT2172">
        <v>12.28</v>
      </c>
      <c r="AU2172">
        <v>9.3699999999999992</v>
      </c>
      <c r="AV2172">
        <v>1.52</v>
      </c>
      <c r="AW2172">
        <v>45</v>
      </c>
      <c r="BX2172">
        <v>4.8971999999999998</v>
      </c>
      <c r="CA2172">
        <v>41.6</v>
      </c>
    </row>
    <row r="2173" spans="1:81">
      <c r="B2173" t="s">
        <v>1461</v>
      </c>
      <c r="C2173">
        <v>59.3</v>
      </c>
      <c r="D2173">
        <v>21.91</v>
      </c>
      <c r="E2173">
        <v>6.27</v>
      </c>
      <c r="F2173">
        <v>1.64</v>
      </c>
      <c r="G2173">
        <v>3.78</v>
      </c>
      <c r="I2173">
        <v>42.5</v>
      </c>
      <c r="J2173">
        <v>360</v>
      </c>
      <c r="K2173">
        <v>180</v>
      </c>
      <c r="L2173" s="145">
        <f t="shared" si="41"/>
        <v>0.5</v>
      </c>
      <c r="N2173" s="8">
        <v>0.84</v>
      </c>
      <c r="V2173">
        <v>1050</v>
      </c>
      <c r="AD2173">
        <v>2.7</v>
      </c>
      <c r="AE2173">
        <v>609</v>
      </c>
      <c r="AO2173">
        <v>0</v>
      </c>
      <c r="AR2173">
        <v>41.34</v>
      </c>
      <c r="AS2173">
        <v>32.729999999999997</v>
      </c>
      <c r="AT2173">
        <v>12.28</v>
      </c>
      <c r="AU2173">
        <v>9.3699999999999992</v>
      </c>
      <c r="AV2173">
        <v>1.52</v>
      </c>
      <c r="AW2173">
        <v>90</v>
      </c>
      <c r="BX2173">
        <v>3.6962000000000002</v>
      </c>
      <c r="CA2173">
        <v>43.7</v>
      </c>
    </row>
    <row r="2174" spans="1:81">
      <c r="B2174" t="s">
        <v>1462</v>
      </c>
      <c r="C2174">
        <v>59.3</v>
      </c>
      <c r="D2174">
        <v>21.91</v>
      </c>
      <c r="E2174">
        <v>6.27</v>
      </c>
      <c r="F2174">
        <v>1.64</v>
      </c>
      <c r="G2174">
        <v>3.78</v>
      </c>
      <c r="I2174">
        <v>42.5</v>
      </c>
      <c r="J2174">
        <v>270</v>
      </c>
      <c r="K2174">
        <v>180</v>
      </c>
      <c r="L2174" s="145">
        <f t="shared" si="41"/>
        <v>0.66666666666666663</v>
      </c>
      <c r="N2174" s="8">
        <v>0.84</v>
      </c>
      <c r="V2174">
        <v>1050</v>
      </c>
      <c r="AD2174">
        <v>2.7</v>
      </c>
      <c r="AE2174">
        <v>593</v>
      </c>
      <c r="AO2174">
        <v>0</v>
      </c>
      <c r="AR2174">
        <v>41.34</v>
      </c>
      <c r="AS2174">
        <v>32.729999999999997</v>
      </c>
      <c r="AT2174">
        <v>12.28</v>
      </c>
      <c r="AU2174">
        <v>9.3699999999999992</v>
      </c>
      <c r="AV2174">
        <v>1.52</v>
      </c>
      <c r="AW2174">
        <v>180</v>
      </c>
      <c r="BX2174">
        <v>1.8395999999999999</v>
      </c>
      <c r="CA2174">
        <v>36.799999999999997</v>
      </c>
    </row>
    <row r="2175" spans="1:81">
      <c r="B2175" t="s">
        <v>1463</v>
      </c>
      <c r="C2175">
        <v>59.3</v>
      </c>
      <c r="D2175">
        <v>21.91</v>
      </c>
      <c r="E2175">
        <v>6.27</v>
      </c>
      <c r="F2175">
        <v>1.64</v>
      </c>
      <c r="G2175">
        <v>3.78</v>
      </c>
      <c r="I2175">
        <v>42.5</v>
      </c>
      <c r="J2175">
        <v>405</v>
      </c>
      <c r="K2175">
        <v>180</v>
      </c>
      <c r="L2175" s="145">
        <f t="shared" si="41"/>
        <v>0.44444444444444442</v>
      </c>
      <c r="N2175" s="8">
        <v>0.84</v>
      </c>
      <c r="V2175">
        <v>1050</v>
      </c>
      <c r="AD2175">
        <v>2.7</v>
      </c>
      <c r="AE2175">
        <v>609</v>
      </c>
      <c r="AJ2175">
        <v>2.54</v>
      </c>
      <c r="AK2175">
        <v>57.94</v>
      </c>
      <c r="AL2175">
        <v>25.8</v>
      </c>
      <c r="AM2175">
        <v>0.57999999999999996</v>
      </c>
      <c r="AN2175">
        <v>8.6300000000000008</v>
      </c>
      <c r="AO2175">
        <v>45</v>
      </c>
      <c r="AW2175">
        <v>0</v>
      </c>
      <c r="BX2175">
        <v>6.0244</v>
      </c>
      <c r="CA2175">
        <v>38.4</v>
      </c>
    </row>
    <row r="2176" spans="1:81">
      <c r="B2176" t="s">
        <v>1464</v>
      </c>
      <c r="C2176">
        <v>59.3</v>
      </c>
      <c r="D2176">
        <v>21.91</v>
      </c>
      <c r="E2176">
        <v>6.27</v>
      </c>
      <c r="F2176">
        <v>1.64</v>
      </c>
      <c r="G2176">
        <v>3.78</v>
      </c>
      <c r="I2176">
        <v>42.5</v>
      </c>
      <c r="J2176">
        <v>360</v>
      </c>
      <c r="K2176">
        <v>180</v>
      </c>
      <c r="L2176" s="145">
        <f t="shared" si="41"/>
        <v>0.5</v>
      </c>
      <c r="N2176" s="8">
        <v>0.84</v>
      </c>
      <c r="V2176">
        <v>1050</v>
      </c>
      <c r="AD2176">
        <v>2.7</v>
      </c>
      <c r="AE2176">
        <v>592</v>
      </c>
      <c r="AJ2176">
        <v>2.54</v>
      </c>
      <c r="AK2176">
        <v>57.94</v>
      </c>
      <c r="AL2176">
        <v>25.8</v>
      </c>
      <c r="AM2176">
        <v>0.57999999999999996</v>
      </c>
      <c r="AN2176">
        <v>8.6300000000000008</v>
      </c>
      <c r="AO2176">
        <v>90</v>
      </c>
      <c r="AW2176">
        <v>0</v>
      </c>
      <c r="BX2176">
        <v>3.8759000000000001</v>
      </c>
      <c r="CA2176">
        <v>36.299999999999997</v>
      </c>
    </row>
    <row r="2177" spans="1:81">
      <c r="B2177" t="s">
        <v>1465</v>
      </c>
      <c r="C2177">
        <v>59.3</v>
      </c>
      <c r="D2177">
        <v>21.91</v>
      </c>
      <c r="E2177">
        <v>6.27</v>
      </c>
      <c r="F2177">
        <v>1.64</v>
      </c>
      <c r="G2177">
        <v>3.78</v>
      </c>
      <c r="I2177">
        <v>42.5</v>
      </c>
      <c r="J2177">
        <v>270</v>
      </c>
      <c r="K2177">
        <v>180</v>
      </c>
      <c r="L2177" s="145">
        <f t="shared" si="41"/>
        <v>0.66666666666666663</v>
      </c>
      <c r="N2177" s="8">
        <v>0.84</v>
      </c>
      <c r="V2177">
        <v>1050</v>
      </c>
      <c r="AD2177">
        <v>2.7</v>
      </c>
      <c r="AE2177">
        <v>560</v>
      </c>
      <c r="AJ2177">
        <v>2.54</v>
      </c>
      <c r="AK2177">
        <v>57.94</v>
      </c>
      <c r="AL2177">
        <v>25.8</v>
      </c>
      <c r="AM2177">
        <v>0.57999999999999996</v>
      </c>
      <c r="AN2177">
        <v>8.6300000000000008</v>
      </c>
      <c r="AO2177">
        <v>180</v>
      </c>
      <c r="AW2177">
        <v>0</v>
      </c>
      <c r="BX2177">
        <v>2.7627999999999999</v>
      </c>
      <c r="CA2177">
        <v>35.700000000000003</v>
      </c>
    </row>
    <row r="2178" spans="1:81">
      <c r="B2178" t="s">
        <v>1466</v>
      </c>
      <c r="C2178">
        <v>59.3</v>
      </c>
      <c r="D2178">
        <v>21.91</v>
      </c>
      <c r="E2178">
        <v>6.27</v>
      </c>
      <c r="F2178">
        <v>1.64</v>
      </c>
      <c r="G2178">
        <v>3.78</v>
      </c>
      <c r="I2178">
        <v>42.5</v>
      </c>
      <c r="J2178">
        <v>441</v>
      </c>
      <c r="K2178">
        <v>180</v>
      </c>
      <c r="L2178" s="145">
        <f t="shared" si="41"/>
        <v>0.40816326530612246</v>
      </c>
      <c r="N2178" s="8">
        <v>0.84</v>
      </c>
      <c r="V2178">
        <v>1050</v>
      </c>
      <c r="AD2178">
        <v>2.7</v>
      </c>
      <c r="AE2178">
        <v>622</v>
      </c>
      <c r="AO2178">
        <v>0</v>
      </c>
      <c r="AW2178">
        <v>0</v>
      </c>
      <c r="BK2178">
        <v>0.44</v>
      </c>
      <c r="BL2178">
        <v>95.48</v>
      </c>
      <c r="BM2178">
        <v>0.41</v>
      </c>
      <c r="BN2178">
        <v>0.39</v>
      </c>
      <c r="BO2178">
        <v>0.03</v>
      </c>
      <c r="BQ2178">
        <v>9</v>
      </c>
      <c r="BX2178">
        <v>4.6616999999999997</v>
      </c>
      <c r="CA2178">
        <v>40.299999999999997</v>
      </c>
    </row>
    <row r="2179" spans="1:81">
      <c r="B2179" t="s">
        <v>1467</v>
      </c>
      <c r="C2179">
        <v>59.3</v>
      </c>
      <c r="D2179">
        <v>21.91</v>
      </c>
      <c r="E2179">
        <v>6.27</v>
      </c>
      <c r="F2179">
        <v>1.64</v>
      </c>
      <c r="G2179">
        <v>3.78</v>
      </c>
      <c r="I2179">
        <v>42.5</v>
      </c>
      <c r="J2179">
        <v>432</v>
      </c>
      <c r="K2179">
        <v>180</v>
      </c>
      <c r="L2179" s="145">
        <f t="shared" si="41"/>
        <v>0.41666666666666669</v>
      </c>
      <c r="N2179" s="8">
        <v>0.84</v>
      </c>
      <c r="V2179">
        <v>1050</v>
      </c>
      <c r="AD2179">
        <v>2.7</v>
      </c>
      <c r="AE2179">
        <v>619</v>
      </c>
      <c r="AO2179">
        <v>0</v>
      </c>
      <c r="AW2179">
        <v>0</v>
      </c>
      <c r="BK2179">
        <v>0.44</v>
      </c>
      <c r="BL2179">
        <v>95.48</v>
      </c>
      <c r="BM2179">
        <v>0.41</v>
      </c>
      <c r="BN2179">
        <v>0.39</v>
      </c>
      <c r="BO2179">
        <v>0.03</v>
      </c>
      <c r="BQ2179">
        <v>18</v>
      </c>
      <c r="BX2179">
        <v>2.5669</v>
      </c>
      <c r="CA2179">
        <v>42.4</v>
      </c>
    </row>
    <row r="2180" spans="1:81">
      <c r="B2180" t="s">
        <v>1468</v>
      </c>
      <c r="C2180">
        <v>59.3</v>
      </c>
      <c r="D2180">
        <v>21.91</v>
      </c>
      <c r="E2180">
        <v>6.27</v>
      </c>
      <c r="F2180">
        <v>1.64</v>
      </c>
      <c r="G2180">
        <v>3.78</v>
      </c>
      <c r="I2180">
        <v>42.5</v>
      </c>
      <c r="J2180">
        <v>414</v>
      </c>
      <c r="K2180">
        <v>180</v>
      </c>
      <c r="L2180" s="145">
        <f t="shared" si="41"/>
        <v>0.43478260869565216</v>
      </c>
      <c r="N2180" s="8">
        <v>0.84</v>
      </c>
      <c r="V2180">
        <v>1050</v>
      </c>
      <c r="AD2180">
        <v>2.7</v>
      </c>
      <c r="AE2180">
        <v>612</v>
      </c>
      <c r="AO2180">
        <v>0</v>
      </c>
      <c r="AW2180">
        <v>0</v>
      </c>
      <c r="BK2180">
        <v>0.44</v>
      </c>
      <c r="BL2180">
        <v>95.48</v>
      </c>
      <c r="BM2180">
        <v>0.41</v>
      </c>
      <c r="BN2180">
        <v>0.39</v>
      </c>
      <c r="BO2180">
        <v>0.03</v>
      </c>
      <c r="BQ2180">
        <v>36</v>
      </c>
      <c r="BX2180">
        <v>0.87429999999999997</v>
      </c>
      <c r="CA2180">
        <v>45.2</v>
      </c>
    </row>
    <row r="2181" spans="1:81">
      <c r="A2181" s="76"/>
      <c r="B2181" s="76"/>
      <c r="C2181" s="76"/>
      <c r="D2181" s="76"/>
      <c r="E2181" s="76"/>
      <c r="F2181" s="76"/>
      <c r="G2181" s="76"/>
      <c r="H2181" s="76"/>
      <c r="I2181" s="76"/>
      <c r="J2181" s="76"/>
      <c r="K2181" s="76"/>
      <c r="L2181" s="76"/>
      <c r="M2181" s="76"/>
      <c r="N2181" s="76"/>
      <c r="AD2181" s="76"/>
      <c r="AE2181" s="76"/>
      <c r="AF2181" s="76"/>
      <c r="AG2181" s="76"/>
      <c r="AH2181" s="76"/>
      <c r="AJ2181" s="76"/>
      <c r="AK2181" s="76"/>
      <c r="AL2181" s="76"/>
      <c r="AM2181" s="76"/>
      <c r="AN2181" s="76"/>
      <c r="AO2181" s="76"/>
      <c r="AP2181" s="76"/>
      <c r="AR2181" s="76"/>
      <c r="AS2181" s="76"/>
      <c r="AT2181" s="76"/>
      <c r="AU2181" s="76"/>
      <c r="AV2181" s="76"/>
      <c r="AW2181" s="76"/>
      <c r="BK2181" s="76"/>
      <c r="BL2181" s="76"/>
      <c r="BM2181" s="76"/>
      <c r="BN2181" s="76"/>
      <c r="BO2181" s="76"/>
      <c r="BP2181" s="76"/>
      <c r="BQ2181" s="76"/>
      <c r="BX2181" s="76"/>
      <c r="BY2181" s="76"/>
      <c r="BZ2181" s="76"/>
      <c r="CA2181" s="76"/>
      <c r="CB2181" s="76"/>
      <c r="CC2181" s="76"/>
    </row>
    <row r="2182" spans="1:81">
      <c r="A2182">
        <v>249</v>
      </c>
      <c r="B2182" t="s">
        <v>704</v>
      </c>
      <c r="I2182">
        <v>42.5</v>
      </c>
      <c r="J2182">
        <v>567</v>
      </c>
      <c r="K2182">
        <v>170</v>
      </c>
      <c r="L2182" s="145">
        <f t="shared" ref="L2182:L2184" si="42">K2182/J2182</f>
        <v>0.29982363315696647</v>
      </c>
      <c r="M2182" s="29">
        <v>0.2</v>
      </c>
      <c r="N2182">
        <v>0.16</v>
      </c>
      <c r="U2182">
        <v>1020</v>
      </c>
      <c r="AD2182">
        <v>2.4</v>
      </c>
      <c r="AE2182">
        <v>680</v>
      </c>
      <c r="BX2182">
        <v>5.94</v>
      </c>
      <c r="BZ2182">
        <v>1489.34</v>
      </c>
      <c r="CA2182">
        <v>84.1</v>
      </c>
      <c r="CB2182" s="146" t="s">
        <v>1098</v>
      </c>
      <c r="CC2182" s="146" t="s">
        <v>1469</v>
      </c>
    </row>
    <row r="2183" spans="1:81">
      <c r="B2183" t="s">
        <v>707</v>
      </c>
      <c r="I2183">
        <v>42.5</v>
      </c>
      <c r="J2183">
        <v>514</v>
      </c>
      <c r="K2183">
        <v>180</v>
      </c>
      <c r="L2183" s="145">
        <f t="shared" si="42"/>
        <v>0.35019455252918286</v>
      </c>
      <c r="N2183">
        <v>0.12</v>
      </c>
      <c r="U2183">
        <v>1020</v>
      </c>
      <c r="AD2183">
        <v>2.4</v>
      </c>
      <c r="AE2183">
        <v>680</v>
      </c>
      <c r="BX2183">
        <v>7.43</v>
      </c>
      <c r="BZ2183">
        <v>2091.5039999999999</v>
      </c>
      <c r="CA2183">
        <v>75.5</v>
      </c>
    </row>
    <row r="2184" spans="1:81">
      <c r="B2184" t="s">
        <v>755</v>
      </c>
      <c r="I2184">
        <v>42.5</v>
      </c>
      <c r="J2184">
        <v>500</v>
      </c>
      <c r="K2184">
        <v>200</v>
      </c>
      <c r="L2184" s="145">
        <f t="shared" si="42"/>
        <v>0.4</v>
      </c>
      <c r="N2184">
        <v>0.09</v>
      </c>
      <c r="U2184">
        <v>1020</v>
      </c>
      <c r="AD2184">
        <v>2.4</v>
      </c>
      <c r="AE2184">
        <v>680</v>
      </c>
      <c r="BX2184">
        <v>9.51</v>
      </c>
      <c r="BZ2184">
        <v>2308.62</v>
      </c>
      <c r="CA2184">
        <v>58.2</v>
      </c>
    </row>
    <row r="2185" spans="1:81">
      <c r="A2185" s="76"/>
      <c r="B2185" s="76"/>
      <c r="C2185" s="76"/>
      <c r="D2185" s="76"/>
      <c r="E2185" s="76"/>
      <c r="F2185" s="76"/>
      <c r="G2185" s="76"/>
      <c r="H2185" s="76"/>
      <c r="I2185" s="76"/>
      <c r="J2185" s="76"/>
      <c r="K2185" s="76"/>
      <c r="L2185" s="76"/>
      <c r="M2185" s="76"/>
      <c r="N2185" s="76"/>
      <c r="AD2185" s="76"/>
      <c r="AE2185" s="76"/>
      <c r="AF2185" s="76"/>
      <c r="AG2185" s="76"/>
      <c r="AH2185" s="76"/>
      <c r="AJ2185" s="76"/>
      <c r="AK2185" s="76"/>
      <c r="AL2185" s="76"/>
      <c r="AM2185" s="76"/>
      <c r="AN2185" s="76"/>
      <c r="AO2185" s="76"/>
      <c r="AP2185" s="76"/>
      <c r="AR2185" s="76"/>
      <c r="AS2185" s="76"/>
      <c r="AT2185" s="76"/>
      <c r="AU2185" s="76"/>
      <c r="AV2185" s="76"/>
      <c r="AW2185" s="76"/>
      <c r="BK2185" s="76"/>
      <c r="BL2185" s="76"/>
      <c r="BM2185" s="76"/>
      <c r="BN2185" s="76"/>
      <c r="BO2185" s="76"/>
      <c r="BP2185" s="76"/>
      <c r="BQ2185" s="76"/>
      <c r="BX2185" s="76"/>
      <c r="BY2185" s="76"/>
      <c r="BZ2185" s="76"/>
      <c r="CA2185" s="76"/>
      <c r="CB2185" s="76"/>
      <c r="CC2185" s="76"/>
    </row>
    <row r="2186" spans="1:81">
      <c r="A2186">
        <v>250</v>
      </c>
      <c r="B2186" t="s">
        <v>415</v>
      </c>
      <c r="I2186">
        <v>42.5</v>
      </c>
      <c r="J2186">
        <v>676</v>
      </c>
      <c r="K2186">
        <v>173</v>
      </c>
      <c r="L2186" s="145">
        <f t="shared" ref="L2186:L2188" si="43">K2186/J2186</f>
        <v>0.25591715976331358</v>
      </c>
      <c r="M2186" s="29">
        <v>0.3</v>
      </c>
      <c r="N2186" s="8">
        <v>1.8</v>
      </c>
      <c r="AE2186" s="5">
        <v>1180</v>
      </c>
      <c r="AW2186">
        <v>203</v>
      </c>
      <c r="BP2186">
        <v>9.6</v>
      </c>
      <c r="BQ2186">
        <v>169</v>
      </c>
      <c r="BX2186">
        <v>0.41299999999999998</v>
      </c>
      <c r="BZ2186">
        <v>3.25</v>
      </c>
      <c r="CB2186" s="146" t="s">
        <v>1470</v>
      </c>
      <c r="CC2186" s="146" t="s">
        <v>1471</v>
      </c>
    </row>
    <row r="2187" spans="1:81">
      <c r="B2187" t="s">
        <v>416</v>
      </c>
      <c r="I2187">
        <v>42.5</v>
      </c>
      <c r="J2187">
        <v>663</v>
      </c>
      <c r="K2187">
        <v>171</v>
      </c>
      <c r="L2187" s="145">
        <f t="shared" si="43"/>
        <v>0.25791855203619912</v>
      </c>
      <c r="M2187" s="29">
        <v>0.3</v>
      </c>
      <c r="N2187" s="8">
        <v>1.4</v>
      </c>
      <c r="AE2187" s="5">
        <v>1227</v>
      </c>
      <c r="AW2187">
        <v>231</v>
      </c>
      <c r="BP2187">
        <v>9.6</v>
      </c>
      <c r="BQ2187">
        <v>158</v>
      </c>
      <c r="BX2187">
        <v>0.69399999999999995</v>
      </c>
      <c r="BZ2187">
        <v>3.09</v>
      </c>
    </row>
    <row r="2188" spans="1:81">
      <c r="B2188" t="s">
        <v>905</v>
      </c>
      <c r="I2188">
        <v>42.5</v>
      </c>
      <c r="J2188">
        <v>713</v>
      </c>
      <c r="K2188">
        <v>238</v>
      </c>
      <c r="L2188" s="145">
        <f t="shared" si="43"/>
        <v>0.3338008415147265</v>
      </c>
      <c r="M2188" s="29">
        <v>0.3</v>
      </c>
      <c r="N2188" s="8">
        <v>1.4</v>
      </c>
      <c r="AE2188" s="5">
        <v>1017</v>
      </c>
      <c r="AW2188">
        <v>251</v>
      </c>
      <c r="BP2188">
        <v>9.6</v>
      </c>
      <c r="BQ2188">
        <v>231</v>
      </c>
      <c r="BX2188">
        <v>0.39700000000000002</v>
      </c>
      <c r="BZ2188">
        <v>0.8</v>
      </c>
    </row>
    <row r="2189" spans="1:81">
      <c r="A2189" s="76"/>
      <c r="B2189" s="76"/>
      <c r="C2189" s="76"/>
      <c r="D2189" s="76"/>
      <c r="E2189" s="76"/>
      <c r="F2189" s="76"/>
      <c r="G2189" s="76"/>
      <c r="H2189" s="76"/>
      <c r="I2189" s="76"/>
      <c r="J2189" s="76"/>
      <c r="K2189" s="76"/>
      <c r="L2189" s="76"/>
      <c r="M2189" s="76"/>
      <c r="N2189" s="76"/>
      <c r="AD2189" s="76"/>
      <c r="AE2189" s="76"/>
      <c r="AF2189" s="76"/>
      <c r="AG2189" s="76"/>
      <c r="AH2189" s="76"/>
      <c r="AJ2189" s="76"/>
      <c r="AK2189" s="76"/>
      <c r="AL2189" s="76"/>
      <c r="AM2189" s="76"/>
      <c r="AN2189" s="76"/>
      <c r="AO2189" s="76"/>
      <c r="AP2189" s="76"/>
      <c r="AR2189" s="76"/>
      <c r="AS2189" s="76"/>
      <c r="AT2189" s="76"/>
      <c r="AU2189" s="76"/>
      <c r="AV2189" s="76"/>
      <c r="AW2189" s="76"/>
      <c r="BK2189" s="76"/>
      <c r="BL2189" s="76"/>
      <c r="BM2189" s="76"/>
      <c r="BN2189" s="76"/>
      <c r="BO2189" s="76"/>
      <c r="BP2189" s="76"/>
      <c r="BQ2189" s="76"/>
      <c r="BX2189" s="76"/>
      <c r="BY2189" s="76"/>
      <c r="BZ2189" s="76"/>
      <c r="CA2189" s="76"/>
      <c r="CB2189" s="76"/>
      <c r="CC2189" s="76"/>
    </row>
    <row r="2190" spans="1:81">
      <c r="A2190">
        <v>251</v>
      </c>
      <c r="B2190" t="s">
        <v>1472</v>
      </c>
      <c r="I2190">
        <v>42.5</v>
      </c>
      <c r="J2190">
        <v>706</v>
      </c>
      <c r="K2190">
        <v>122</v>
      </c>
      <c r="L2190" s="145">
        <f t="shared" ref="L2190:L2198" si="44">K2190/J2190</f>
        <v>0.17280453257790368</v>
      </c>
      <c r="M2190" s="29">
        <v>0.28999999999999998</v>
      </c>
      <c r="N2190">
        <v>8.5500000000000007</v>
      </c>
      <c r="AE2190" s="5">
        <v>1409</v>
      </c>
      <c r="BK2190">
        <v>0.36</v>
      </c>
      <c r="BL2190">
        <v>82.22</v>
      </c>
      <c r="BM2190">
        <v>0.97</v>
      </c>
      <c r="BN2190">
        <v>1.31</v>
      </c>
      <c r="BO2190">
        <v>1.81</v>
      </c>
      <c r="BP2190">
        <v>14.31</v>
      </c>
      <c r="BQ2190">
        <v>160</v>
      </c>
      <c r="BX2190">
        <v>0.43709999999999999</v>
      </c>
      <c r="CB2190" s="146" t="s">
        <v>1086</v>
      </c>
      <c r="CC2190" s="146" t="s">
        <v>1473</v>
      </c>
    </row>
    <row r="2191" spans="1:81">
      <c r="B2191" t="s">
        <v>1474</v>
      </c>
      <c r="I2191">
        <v>42.5</v>
      </c>
      <c r="J2191">
        <v>706</v>
      </c>
      <c r="K2191">
        <v>122</v>
      </c>
      <c r="L2191" s="145">
        <f t="shared" si="44"/>
        <v>0.17280453257790368</v>
      </c>
      <c r="BX2191">
        <v>0.42570000000000002</v>
      </c>
    </row>
    <row r="2192" spans="1:81">
      <c r="B2192" t="s">
        <v>1475</v>
      </c>
      <c r="I2192">
        <v>42.5</v>
      </c>
      <c r="J2192">
        <v>706</v>
      </c>
      <c r="K2192">
        <v>122</v>
      </c>
      <c r="L2192" s="145">
        <f t="shared" si="44"/>
        <v>0.17280453257790368</v>
      </c>
      <c r="BX2192">
        <v>0.52070000000000005</v>
      </c>
    </row>
    <row r="2193" spans="1:81">
      <c r="B2193" t="s">
        <v>1476</v>
      </c>
      <c r="I2193">
        <v>42.5</v>
      </c>
      <c r="J2193">
        <v>706</v>
      </c>
      <c r="K2193">
        <v>122</v>
      </c>
      <c r="L2193" s="145">
        <f t="shared" si="44"/>
        <v>0.17280453257790368</v>
      </c>
      <c r="BX2193">
        <v>0.41360000000000002</v>
      </c>
    </row>
    <row r="2194" spans="1:81">
      <c r="B2194" t="s">
        <v>1477</v>
      </c>
      <c r="I2194">
        <v>42.5</v>
      </c>
      <c r="J2194">
        <v>706</v>
      </c>
      <c r="K2194">
        <v>122</v>
      </c>
      <c r="L2194" s="145">
        <f t="shared" si="44"/>
        <v>0.17280453257790368</v>
      </c>
      <c r="BX2194">
        <v>0.60670000000000002</v>
      </c>
    </row>
    <row r="2195" spans="1:81">
      <c r="B2195" t="s">
        <v>1478</v>
      </c>
      <c r="I2195">
        <v>42.5</v>
      </c>
      <c r="J2195">
        <v>706</v>
      </c>
      <c r="K2195">
        <v>122</v>
      </c>
      <c r="L2195" s="145">
        <f t="shared" si="44"/>
        <v>0.17280453257790368</v>
      </c>
      <c r="BX2195">
        <v>0.70320000000000005</v>
      </c>
    </row>
    <row r="2196" spans="1:81">
      <c r="B2196" t="s">
        <v>1479</v>
      </c>
      <c r="I2196">
        <v>42.5</v>
      </c>
      <c r="J2196">
        <v>706</v>
      </c>
      <c r="K2196">
        <v>122</v>
      </c>
      <c r="L2196" s="145">
        <f t="shared" si="44"/>
        <v>0.17280453257790368</v>
      </c>
      <c r="BX2196">
        <v>0.62729999999999997</v>
      </c>
    </row>
    <row r="2197" spans="1:81">
      <c r="B2197" t="s">
        <v>1480</v>
      </c>
      <c r="I2197">
        <v>42.5</v>
      </c>
      <c r="J2197">
        <v>706</v>
      </c>
      <c r="K2197">
        <v>122</v>
      </c>
      <c r="L2197" s="145">
        <f t="shared" si="44"/>
        <v>0.17280453257790368</v>
      </c>
      <c r="BX2197">
        <v>0.1026</v>
      </c>
    </row>
    <row r="2198" spans="1:81">
      <c r="B2198" t="s">
        <v>1481</v>
      </c>
      <c r="I2198">
        <v>42.5</v>
      </c>
      <c r="J2198">
        <v>706</v>
      </c>
      <c r="K2198">
        <v>122</v>
      </c>
      <c r="L2198" s="145">
        <f t="shared" si="44"/>
        <v>0.17280453257790368</v>
      </c>
      <c r="BX2198">
        <v>0.92789999999999995</v>
      </c>
    </row>
    <row r="2199" spans="1:81">
      <c r="B2199" t="s">
        <v>1482</v>
      </c>
      <c r="I2199">
        <v>42.5</v>
      </c>
      <c r="J2199">
        <v>390</v>
      </c>
      <c r="K2199">
        <v>133</v>
      </c>
      <c r="L2199" s="145">
        <f t="shared" ref="L2199:L2206" si="45">K2199/J2199</f>
        <v>0.34102564102564104</v>
      </c>
      <c r="M2199" s="29">
        <v>0.3</v>
      </c>
      <c r="N2199">
        <v>1</v>
      </c>
      <c r="U2199">
        <v>1300</v>
      </c>
      <c r="AD2199">
        <v>1.95</v>
      </c>
      <c r="AE2199">
        <v>617</v>
      </c>
      <c r="AW2199">
        <v>56</v>
      </c>
      <c r="BK2199">
        <v>0.36</v>
      </c>
      <c r="BL2199">
        <v>82.22</v>
      </c>
      <c r="BM2199">
        <v>0.97</v>
      </c>
      <c r="BN2199">
        <v>1.31</v>
      </c>
      <c r="BO2199">
        <v>1.81</v>
      </c>
      <c r="BP2199">
        <v>14.31</v>
      </c>
      <c r="BQ2199">
        <v>30</v>
      </c>
      <c r="BX2199">
        <v>0.1275</v>
      </c>
    </row>
    <row r="2200" spans="1:81">
      <c r="B2200" t="s">
        <v>1483</v>
      </c>
      <c r="I2200">
        <v>42.5</v>
      </c>
      <c r="J2200">
        <v>390</v>
      </c>
      <c r="K2200">
        <v>133</v>
      </c>
      <c r="L2200" s="145">
        <f t="shared" si="45"/>
        <v>0.34102564102564104</v>
      </c>
      <c r="BX2200">
        <v>0.124</v>
      </c>
    </row>
    <row r="2201" spans="1:81">
      <c r="B2201" t="s">
        <v>1484</v>
      </c>
      <c r="I2201">
        <v>42.5</v>
      </c>
      <c r="J2201">
        <v>390</v>
      </c>
      <c r="K2201">
        <v>133</v>
      </c>
      <c r="L2201" s="145">
        <f t="shared" si="45"/>
        <v>0.34102564102564104</v>
      </c>
      <c r="BX2201">
        <v>0.16550000000000001</v>
      </c>
    </row>
    <row r="2202" spans="1:81">
      <c r="B2202" t="s">
        <v>1485</v>
      </c>
      <c r="I2202">
        <v>42.5</v>
      </c>
      <c r="J2202">
        <v>390</v>
      </c>
      <c r="K2202">
        <v>133</v>
      </c>
      <c r="L2202" s="145">
        <f t="shared" si="45"/>
        <v>0.34102564102564104</v>
      </c>
      <c r="BX2202">
        <v>0.1709</v>
      </c>
    </row>
    <row r="2203" spans="1:81">
      <c r="B2203" t="s">
        <v>1486</v>
      </c>
      <c r="I2203">
        <v>42.5</v>
      </c>
      <c r="J2203">
        <v>390</v>
      </c>
      <c r="K2203">
        <v>133</v>
      </c>
      <c r="L2203" s="145">
        <f t="shared" si="45"/>
        <v>0.34102564102564104</v>
      </c>
      <c r="BX2203">
        <v>0.18459999999999999</v>
      </c>
    </row>
    <row r="2204" spans="1:81">
      <c r="B2204" t="s">
        <v>1487</v>
      </c>
      <c r="I2204">
        <v>42.5</v>
      </c>
      <c r="J2204">
        <v>390</v>
      </c>
      <c r="K2204">
        <v>133</v>
      </c>
      <c r="L2204" s="145">
        <f t="shared" si="45"/>
        <v>0.34102564102564104</v>
      </c>
      <c r="BX2204">
        <v>0.1812</v>
      </c>
    </row>
    <row r="2205" spans="1:81">
      <c r="B2205" t="s">
        <v>1488</v>
      </c>
      <c r="I2205">
        <v>42.5</v>
      </c>
      <c r="J2205">
        <v>390</v>
      </c>
      <c r="K2205">
        <v>133</v>
      </c>
      <c r="L2205" s="145">
        <f t="shared" si="45"/>
        <v>0.34102564102564104</v>
      </c>
      <c r="BX2205">
        <v>0.20619999999999999</v>
      </c>
    </row>
    <row r="2206" spans="1:81">
      <c r="B2206" t="s">
        <v>1489</v>
      </c>
      <c r="I2206">
        <v>42.5</v>
      </c>
      <c r="J2206">
        <v>390</v>
      </c>
      <c r="K2206">
        <v>133</v>
      </c>
      <c r="L2206" s="145">
        <f t="shared" si="45"/>
        <v>0.34102564102564104</v>
      </c>
      <c r="BX2206">
        <v>0.20080000000000001</v>
      </c>
    </row>
    <row r="2207" spans="1:81">
      <c r="A2207" s="76"/>
      <c r="B2207" s="76"/>
      <c r="C2207" s="76"/>
      <c r="D2207" s="76"/>
      <c r="E2207" s="76"/>
      <c r="F2207" s="76"/>
      <c r="G2207" s="76"/>
      <c r="H2207" s="76"/>
      <c r="I2207" s="76"/>
      <c r="J2207" s="76"/>
      <c r="K2207" s="76"/>
      <c r="L2207" s="76"/>
      <c r="M2207" s="76"/>
      <c r="N2207" s="76"/>
      <c r="AD2207" s="76"/>
      <c r="AE2207" s="76"/>
      <c r="AF2207" s="76"/>
      <c r="AG2207" s="76"/>
      <c r="AH2207" s="76"/>
      <c r="AJ2207" s="76"/>
      <c r="AK2207" s="76"/>
      <c r="AL2207" s="76"/>
      <c r="AM2207" s="76"/>
      <c r="AN2207" s="76"/>
      <c r="AO2207" s="76"/>
      <c r="AP2207" s="76"/>
      <c r="AR2207" s="76"/>
      <c r="AS2207" s="76"/>
      <c r="AT2207" s="76"/>
      <c r="AU2207" s="76"/>
      <c r="AV2207" s="76"/>
      <c r="AW2207" s="76"/>
      <c r="BK2207" s="76"/>
      <c r="BL2207" s="76"/>
      <c r="BM2207" s="76"/>
      <c r="BN2207" s="76"/>
      <c r="BO2207" s="76"/>
      <c r="BP2207" s="76"/>
      <c r="BQ2207" s="76"/>
      <c r="BX2207" s="76"/>
      <c r="BY2207" s="76"/>
      <c r="BZ2207" s="76"/>
      <c r="CA2207" s="76"/>
      <c r="CB2207" s="76"/>
      <c r="CC2207" s="76"/>
    </row>
    <row r="2208" spans="1:81">
      <c r="A2208">
        <v>252</v>
      </c>
      <c r="B2208" t="s">
        <v>1490</v>
      </c>
      <c r="I2208">
        <v>42.5</v>
      </c>
      <c r="J2208">
        <v>706</v>
      </c>
      <c r="K2208">
        <v>122</v>
      </c>
      <c r="L2208" s="145">
        <f t="shared" ref="L2208:L2211" si="46">K2208/J2208</f>
        <v>0.17280453257790368</v>
      </c>
      <c r="M2208" s="29">
        <v>0.28999999999999998</v>
      </c>
      <c r="N2208">
        <v>8.5500000000000007</v>
      </c>
      <c r="AD2208" s="5"/>
      <c r="AE2208" s="5">
        <v>1255</v>
      </c>
      <c r="BP2208">
        <v>14.31</v>
      </c>
      <c r="BQ2208">
        <v>160</v>
      </c>
      <c r="BX2208">
        <v>0.7712</v>
      </c>
      <c r="CB2208" s="146" t="s">
        <v>1086</v>
      </c>
      <c r="CC2208" s="146" t="s">
        <v>1491</v>
      </c>
    </row>
    <row r="2210" spans="1:81">
      <c r="A2210">
        <v>253</v>
      </c>
      <c r="B2210">
        <v>0</v>
      </c>
      <c r="F2210">
        <v>3.59</v>
      </c>
      <c r="I2210">
        <v>42.5</v>
      </c>
      <c r="J2210">
        <v>397</v>
      </c>
      <c r="K2210">
        <v>143</v>
      </c>
      <c r="L2210" s="145">
        <f t="shared" si="46"/>
        <v>0.3602015113350126</v>
      </c>
      <c r="N2210">
        <v>1.1100000000000001</v>
      </c>
      <c r="R2210">
        <v>303</v>
      </c>
      <c r="U2210">
        <v>708</v>
      </c>
      <c r="AD2210">
        <v>2.08</v>
      </c>
      <c r="AE2210">
        <v>763</v>
      </c>
      <c r="BX2210">
        <v>11.27</v>
      </c>
      <c r="CA2210">
        <v>58.16</v>
      </c>
      <c r="CB2210" s="146" t="s">
        <v>1492</v>
      </c>
      <c r="CC2210" s="146" t="s">
        <v>1493</v>
      </c>
    </row>
    <row r="2211" spans="1:81">
      <c r="B2211" t="s">
        <v>1494</v>
      </c>
      <c r="I2211">
        <v>42.5</v>
      </c>
      <c r="J2211">
        <v>338</v>
      </c>
      <c r="K2211">
        <v>143</v>
      </c>
      <c r="L2211" s="145">
        <f t="shared" si="46"/>
        <v>0.42307692307692307</v>
      </c>
      <c r="N2211">
        <v>1</v>
      </c>
      <c r="R2211">
        <v>303</v>
      </c>
      <c r="U2211">
        <v>708</v>
      </c>
      <c r="AD2211">
        <v>2.08</v>
      </c>
      <c r="AE2211">
        <v>763</v>
      </c>
      <c r="AK2211">
        <v>55</v>
      </c>
      <c r="AL2211">
        <v>25</v>
      </c>
      <c r="AN2211">
        <v>10</v>
      </c>
      <c r="AP2211">
        <v>59</v>
      </c>
      <c r="BX2211">
        <v>9.43</v>
      </c>
      <c r="CA2211">
        <v>60.37</v>
      </c>
    </row>
    <row r="2212" spans="1:81">
      <c r="A2212" s="76"/>
      <c r="B2212" s="76"/>
      <c r="C2212" s="76"/>
      <c r="D2212" s="76"/>
      <c r="E2212" s="76"/>
      <c r="F2212" s="76"/>
      <c r="G2212" s="76"/>
      <c r="H2212" s="76"/>
      <c r="I2212" s="76"/>
      <c r="J2212" s="76"/>
      <c r="K2212" s="76"/>
      <c r="L2212" s="76"/>
      <c r="M2212" s="76"/>
      <c r="N2212" s="76"/>
      <c r="P2212" s="76"/>
      <c r="Q2212" s="76"/>
      <c r="AD2212" s="76"/>
      <c r="AE2212" s="76"/>
      <c r="AJ2212" s="76"/>
      <c r="AK2212" s="76"/>
      <c r="AL2212" s="76"/>
      <c r="AM2212" s="76"/>
      <c r="AN2212" s="76"/>
      <c r="AO2212" s="76"/>
      <c r="AP2212" s="76"/>
      <c r="BK2212" s="76"/>
      <c r="BL2212" s="76"/>
      <c r="BM2212" s="76"/>
      <c r="BN2212" s="76"/>
      <c r="BO2212" s="76"/>
      <c r="BP2212" s="76"/>
      <c r="BQ2212" s="76"/>
      <c r="BR2212" s="76"/>
      <c r="BX2212" s="76"/>
      <c r="BY2212" s="76"/>
      <c r="BZ2212" s="76"/>
      <c r="CA2212" s="76"/>
      <c r="CB2212" s="76"/>
      <c r="CC2212" s="76"/>
    </row>
    <row r="2213" spans="1:81">
      <c r="A2213">
        <v>254</v>
      </c>
      <c r="B2213" t="s">
        <v>1495</v>
      </c>
      <c r="C2213">
        <v>60.15</v>
      </c>
      <c r="D2213">
        <v>21.3</v>
      </c>
      <c r="E2213">
        <v>5.79</v>
      </c>
      <c r="F2213">
        <v>2.35</v>
      </c>
      <c r="G2213">
        <v>2.5299999999999998</v>
      </c>
      <c r="I2213">
        <v>42.5</v>
      </c>
      <c r="J2213">
        <v>340</v>
      </c>
      <c r="K2213">
        <v>190</v>
      </c>
      <c r="L2213" s="145">
        <f t="shared" ref="L2213:L2221" si="47">K2213/J2213</f>
        <v>0.55882352941176472</v>
      </c>
      <c r="R2213">
        <v>320</v>
      </c>
      <c r="U2213">
        <v>748</v>
      </c>
      <c r="AD2213">
        <v>3</v>
      </c>
      <c r="AE2213">
        <v>787</v>
      </c>
      <c r="AW2213">
        <v>0</v>
      </c>
      <c r="BX2213">
        <v>2.327</v>
      </c>
      <c r="BZ2213">
        <v>4205</v>
      </c>
      <c r="CA2213">
        <v>27.5</v>
      </c>
      <c r="CB2213" s="146" t="s">
        <v>1418</v>
      </c>
      <c r="CC2213" s="146" t="s">
        <v>1496</v>
      </c>
    </row>
    <row r="2214" spans="1:81">
      <c r="B2214" t="s">
        <v>1497</v>
      </c>
      <c r="C2214">
        <v>60.15</v>
      </c>
      <c r="D2214">
        <v>21.3</v>
      </c>
      <c r="E2214">
        <v>5.79</v>
      </c>
      <c r="F2214">
        <v>2.35</v>
      </c>
      <c r="G2214">
        <v>2.5299999999999998</v>
      </c>
      <c r="I2214">
        <v>42.5</v>
      </c>
      <c r="J2214">
        <v>238</v>
      </c>
      <c r="K2214">
        <v>190</v>
      </c>
      <c r="L2214" s="145">
        <f t="shared" si="47"/>
        <v>0.79831932773109249</v>
      </c>
      <c r="R2214">
        <v>320</v>
      </c>
      <c r="U2214">
        <v>748</v>
      </c>
      <c r="AD2214">
        <v>3</v>
      </c>
      <c r="AE2214">
        <v>787</v>
      </c>
      <c r="AJ2214">
        <v>4.01</v>
      </c>
      <c r="AK2214">
        <v>49.05</v>
      </c>
      <c r="AL2214">
        <v>25.85</v>
      </c>
      <c r="AM2214">
        <v>1.1499999999999999</v>
      </c>
      <c r="AN2214">
        <v>15.68</v>
      </c>
      <c r="AO2214">
        <v>105</v>
      </c>
      <c r="AW2214">
        <v>0</v>
      </c>
      <c r="BX2214">
        <v>1.9970000000000001</v>
      </c>
      <c r="BZ2214">
        <v>3536</v>
      </c>
      <c r="CA2214">
        <v>26.7</v>
      </c>
    </row>
    <row r="2215" spans="1:81">
      <c r="B2215" t="s">
        <v>1498</v>
      </c>
      <c r="C2215">
        <v>60.15</v>
      </c>
      <c r="D2215">
        <v>21.3</v>
      </c>
      <c r="E2215">
        <v>5.79</v>
      </c>
      <c r="F2215">
        <v>2.35</v>
      </c>
      <c r="G2215">
        <v>2.5299999999999998</v>
      </c>
      <c r="I2215">
        <v>42.5</v>
      </c>
      <c r="J2215">
        <v>238</v>
      </c>
      <c r="K2215">
        <v>190</v>
      </c>
      <c r="L2215" s="145">
        <f t="shared" si="47"/>
        <v>0.79831932773109249</v>
      </c>
      <c r="R2215">
        <v>320</v>
      </c>
      <c r="U2215">
        <v>748</v>
      </c>
      <c r="AD2215">
        <v>3</v>
      </c>
      <c r="AE2215">
        <v>787</v>
      </c>
      <c r="AR2215">
        <v>37.590000000000003</v>
      </c>
      <c r="AS2215">
        <v>30.97</v>
      </c>
      <c r="AT2215">
        <v>11.4</v>
      </c>
      <c r="AU2215">
        <v>7.6</v>
      </c>
      <c r="AV2215">
        <v>1.79</v>
      </c>
      <c r="AW2215">
        <v>105</v>
      </c>
      <c r="BX2215">
        <v>1.252</v>
      </c>
      <c r="BZ2215">
        <v>2020</v>
      </c>
      <c r="CA2215">
        <v>27.7</v>
      </c>
    </row>
    <row r="2216" spans="1:81">
      <c r="B2216" t="s">
        <v>1499</v>
      </c>
      <c r="C2216">
        <v>60.15</v>
      </c>
      <c r="D2216">
        <v>21.3</v>
      </c>
      <c r="E2216">
        <v>5.79</v>
      </c>
      <c r="F2216">
        <v>2.35</v>
      </c>
      <c r="G2216">
        <v>2.5299999999999998</v>
      </c>
      <c r="I2216">
        <v>42.5</v>
      </c>
      <c r="J2216">
        <v>420</v>
      </c>
      <c r="K2216">
        <v>190</v>
      </c>
      <c r="L2216" s="145">
        <f t="shared" si="47"/>
        <v>0.45238095238095238</v>
      </c>
      <c r="R2216">
        <v>367</v>
      </c>
      <c r="U2216">
        <v>856</v>
      </c>
      <c r="AD2216">
        <v>3</v>
      </c>
      <c r="AE2216">
        <v>562</v>
      </c>
      <c r="AW2216">
        <v>0</v>
      </c>
      <c r="BX2216">
        <v>2.452</v>
      </c>
      <c r="BZ2216">
        <v>4460</v>
      </c>
      <c r="CA2216">
        <v>33.9</v>
      </c>
    </row>
    <row r="2217" spans="1:81">
      <c r="B2217" t="s">
        <v>1500</v>
      </c>
      <c r="C2217">
        <v>60.15</v>
      </c>
      <c r="D2217">
        <v>21.3</v>
      </c>
      <c r="E2217">
        <v>5.79</v>
      </c>
      <c r="F2217">
        <v>2.35</v>
      </c>
      <c r="G2217">
        <v>2.5299999999999998</v>
      </c>
      <c r="I2217">
        <v>42.5</v>
      </c>
      <c r="J2217">
        <v>294</v>
      </c>
      <c r="K2217">
        <v>190</v>
      </c>
      <c r="L2217" s="145">
        <f t="shared" si="47"/>
        <v>0.6462585034013606</v>
      </c>
      <c r="R2217">
        <v>367</v>
      </c>
      <c r="U2217">
        <v>856</v>
      </c>
      <c r="AD2217">
        <v>3</v>
      </c>
      <c r="AE2217">
        <v>562</v>
      </c>
      <c r="AJ2217">
        <v>4.01</v>
      </c>
      <c r="AK2217">
        <v>49.05</v>
      </c>
      <c r="AL2217">
        <v>25.85</v>
      </c>
      <c r="AM2217">
        <v>1.1499999999999999</v>
      </c>
      <c r="AN2217">
        <v>15.68</v>
      </c>
      <c r="AO2217">
        <v>126</v>
      </c>
      <c r="AW2217">
        <v>0</v>
      </c>
      <c r="BX2217">
        <v>1.909</v>
      </c>
      <c r="BZ2217">
        <v>3356</v>
      </c>
      <c r="CA2217">
        <v>31.9</v>
      </c>
    </row>
    <row r="2218" spans="1:81">
      <c r="B2218" t="s">
        <v>1501</v>
      </c>
      <c r="C2218">
        <v>60.15</v>
      </c>
      <c r="D2218">
        <v>21.3</v>
      </c>
      <c r="E2218">
        <v>5.79</v>
      </c>
      <c r="F2218">
        <v>2.35</v>
      </c>
      <c r="G2218">
        <v>2.5299999999999998</v>
      </c>
      <c r="I2218">
        <v>42.5</v>
      </c>
      <c r="J2218">
        <v>294</v>
      </c>
      <c r="K2218">
        <v>190</v>
      </c>
      <c r="L2218" s="145">
        <f t="shared" si="47"/>
        <v>0.6462585034013606</v>
      </c>
      <c r="R2218">
        <v>367</v>
      </c>
      <c r="U2218">
        <v>856</v>
      </c>
      <c r="AD2218">
        <v>3</v>
      </c>
      <c r="AE2218">
        <v>562</v>
      </c>
      <c r="AR2218">
        <v>37.590000000000003</v>
      </c>
      <c r="AS2218">
        <v>30.97</v>
      </c>
      <c r="AT2218">
        <v>11.4</v>
      </c>
      <c r="AU2218">
        <v>7.6</v>
      </c>
      <c r="AV2218">
        <v>1.79</v>
      </c>
      <c r="AW2218">
        <v>126</v>
      </c>
      <c r="BX2218">
        <v>1.222</v>
      </c>
      <c r="BZ2218">
        <v>1982</v>
      </c>
      <c r="CA2218">
        <v>39.1</v>
      </c>
    </row>
    <row r="2219" spans="1:81">
      <c r="B2219" t="s">
        <v>1502</v>
      </c>
      <c r="C2219">
        <v>60.15</v>
      </c>
      <c r="D2219">
        <v>21.3</v>
      </c>
      <c r="E2219">
        <v>5.79</v>
      </c>
      <c r="F2219">
        <v>2.35</v>
      </c>
      <c r="G2219">
        <v>2.5299999999999998</v>
      </c>
      <c r="I2219">
        <v>42.5</v>
      </c>
      <c r="J2219">
        <v>510</v>
      </c>
      <c r="K2219">
        <v>190</v>
      </c>
      <c r="L2219" s="145">
        <f t="shared" si="47"/>
        <v>0.37254901960784315</v>
      </c>
      <c r="R2219">
        <v>364</v>
      </c>
      <c r="U2219">
        <v>718</v>
      </c>
      <c r="AD2219">
        <v>3</v>
      </c>
      <c r="AE2219">
        <v>496</v>
      </c>
      <c r="AW2219">
        <v>0</v>
      </c>
      <c r="BX2219">
        <v>1.9430000000000001</v>
      </c>
      <c r="BZ2219">
        <v>3425</v>
      </c>
      <c r="CA2219">
        <v>50.8</v>
      </c>
    </row>
    <row r="2220" spans="1:81">
      <c r="B2220" t="s">
        <v>1503</v>
      </c>
      <c r="C2220">
        <v>60.15</v>
      </c>
      <c r="D2220">
        <v>21.3</v>
      </c>
      <c r="E2220">
        <v>5.79</v>
      </c>
      <c r="F2220">
        <v>2.35</v>
      </c>
      <c r="G2220">
        <v>2.5299999999999998</v>
      </c>
      <c r="I2220">
        <v>42.5</v>
      </c>
      <c r="J2220">
        <v>357</v>
      </c>
      <c r="K2220">
        <v>190</v>
      </c>
      <c r="L2220" s="145">
        <f t="shared" si="47"/>
        <v>0.53221288515406162</v>
      </c>
      <c r="R2220">
        <v>364</v>
      </c>
      <c r="U2220">
        <v>718</v>
      </c>
      <c r="AD2220">
        <v>3</v>
      </c>
      <c r="AE2220">
        <v>496</v>
      </c>
      <c r="AJ2220">
        <v>4.01</v>
      </c>
      <c r="AK2220">
        <v>49.05</v>
      </c>
      <c r="AL2220">
        <v>25.85</v>
      </c>
      <c r="AM2220">
        <v>1.1499999999999999</v>
      </c>
      <c r="AN2220">
        <v>15.68</v>
      </c>
      <c r="AO2220">
        <v>153</v>
      </c>
      <c r="AW2220">
        <v>0</v>
      </c>
      <c r="BX2220">
        <v>1.8129999999999999</v>
      </c>
      <c r="BZ2220">
        <v>3162</v>
      </c>
      <c r="CA2220">
        <v>49.7</v>
      </c>
    </row>
    <row r="2221" spans="1:81">
      <c r="B2221" t="s">
        <v>1504</v>
      </c>
      <c r="C2221">
        <v>60.15</v>
      </c>
      <c r="D2221">
        <v>21.3</v>
      </c>
      <c r="E2221">
        <v>5.79</v>
      </c>
      <c r="F2221">
        <v>2.35</v>
      </c>
      <c r="G2221">
        <v>2.5299999999999998</v>
      </c>
      <c r="I2221">
        <v>42.5</v>
      </c>
      <c r="J2221">
        <v>357</v>
      </c>
      <c r="K2221">
        <v>190</v>
      </c>
      <c r="L2221" s="145">
        <f t="shared" si="47"/>
        <v>0.53221288515406162</v>
      </c>
      <c r="R2221">
        <v>364</v>
      </c>
      <c r="U2221">
        <v>718</v>
      </c>
      <c r="AD2221">
        <v>3</v>
      </c>
      <c r="AE2221">
        <v>496</v>
      </c>
      <c r="AR2221">
        <v>37.590000000000003</v>
      </c>
      <c r="AS2221">
        <v>30.97</v>
      </c>
      <c r="AT2221">
        <v>11.4</v>
      </c>
      <c r="AU2221">
        <v>7.6</v>
      </c>
      <c r="AV2221">
        <v>1.79</v>
      </c>
      <c r="AW2221">
        <v>153</v>
      </c>
      <c r="BX2221">
        <v>1.3959999999999999</v>
      </c>
      <c r="BZ2221">
        <v>2314</v>
      </c>
      <c r="CA2221">
        <v>53</v>
      </c>
    </row>
    <row r="2222" spans="1:81">
      <c r="A2222" s="76"/>
      <c r="B2222" s="76"/>
      <c r="C2222" s="76"/>
      <c r="D2222" s="76"/>
      <c r="E2222" s="76"/>
      <c r="F2222" s="76"/>
      <c r="G2222" s="76"/>
      <c r="H2222" s="76"/>
      <c r="I2222" s="76"/>
      <c r="J2222" s="76"/>
      <c r="K2222" s="76"/>
      <c r="L2222" s="76"/>
      <c r="M2222" s="76"/>
      <c r="N2222" s="76"/>
      <c r="P2222" s="76"/>
      <c r="Q2222" s="76"/>
      <c r="AD2222" s="76"/>
      <c r="AE2222" s="76"/>
      <c r="AJ2222" s="76"/>
      <c r="AK2222" s="76"/>
      <c r="AL2222" s="76"/>
      <c r="AM2222" s="76"/>
      <c r="AN2222" s="76"/>
      <c r="AO2222" s="76"/>
      <c r="AP2222" s="76"/>
      <c r="AR2222" s="76"/>
      <c r="AS2222" s="76"/>
      <c r="AT2222" s="76"/>
      <c r="AU2222" s="76"/>
      <c r="AV2222" s="76"/>
      <c r="AW2222" s="76"/>
      <c r="BK2222" s="76"/>
      <c r="BL2222" s="76"/>
      <c r="BM2222" s="76"/>
      <c r="BN2222" s="76"/>
      <c r="BO2222" s="76"/>
      <c r="BP2222" s="76"/>
      <c r="BQ2222" s="76"/>
      <c r="BR2222" s="76"/>
      <c r="BX2222" s="76"/>
      <c r="BY2222" s="76"/>
      <c r="BZ2222" s="76"/>
      <c r="CA2222" s="76"/>
      <c r="CB2222" s="76"/>
      <c r="CC2222" s="76"/>
    </row>
    <row r="2223" spans="1:81">
      <c r="A2223">
        <v>256</v>
      </c>
      <c r="B2223" t="s">
        <v>1505</v>
      </c>
      <c r="I2223">
        <v>42.5</v>
      </c>
      <c r="J2223">
        <v>518</v>
      </c>
      <c r="K2223">
        <v>233</v>
      </c>
      <c r="L2223" s="145">
        <f t="shared" ref="L2223:L2228" si="48">K2223/J2223</f>
        <v>0.4498069498069498</v>
      </c>
      <c r="R2223">
        <v>1087</v>
      </c>
      <c r="AD2223">
        <v>2.4</v>
      </c>
      <c r="AE2223">
        <v>588</v>
      </c>
      <c r="BX2223">
        <v>1.234</v>
      </c>
      <c r="CB2223" s="146" t="s">
        <v>1506</v>
      </c>
      <c r="CC2223" s="146" t="s">
        <v>1507</v>
      </c>
    </row>
    <row r="2224" spans="1:81">
      <c r="B2224" t="s">
        <v>1508</v>
      </c>
      <c r="I2224">
        <v>42.5</v>
      </c>
      <c r="J2224">
        <v>518</v>
      </c>
      <c r="K2224">
        <v>233</v>
      </c>
      <c r="L2224" s="145">
        <f t="shared" si="48"/>
        <v>0.4498069498069498</v>
      </c>
      <c r="BX2224">
        <v>2.7970000000000002</v>
      </c>
    </row>
    <row r="2225" spans="1:81">
      <c r="B2225" t="s">
        <v>1509</v>
      </c>
      <c r="I2225">
        <v>42.5</v>
      </c>
      <c r="J2225">
        <v>485</v>
      </c>
      <c r="K2225">
        <v>215</v>
      </c>
      <c r="L2225" s="145">
        <f t="shared" si="48"/>
        <v>0.44329896907216493</v>
      </c>
      <c r="R2225">
        <v>1087</v>
      </c>
      <c r="AD2225">
        <v>2.4</v>
      </c>
      <c r="AE2225">
        <v>612</v>
      </c>
      <c r="BX2225">
        <v>1.234</v>
      </c>
    </row>
    <row r="2226" spans="1:81">
      <c r="B2226" t="s">
        <v>1508</v>
      </c>
      <c r="I2226">
        <v>42.5</v>
      </c>
      <c r="J2226">
        <v>485</v>
      </c>
      <c r="K2226">
        <v>215</v>
      </c>
      <c r="L2226" s="145">
        <f t="shared" si="48"/>
        <v>0.44329896907216493</v>
      </c>
      <c r="N2226" s="8"/>
      <c r="BX2226">
        <v>2.7160000000000002</v>
      </c>
    </row>
    <row r="2227" spans="1:81">
      <c r="B2227" t="s">
        <v>1510</v>
      </c>
      <c r="I2227">
        <v>42.5</v>
      </c>
      <c r="J2227">
        <v>400</v>
      </c>
      <c r="K2227">
        <v>188</v>
      </c>
      <c r="L2227" s="145">
        <f t="shared" si="48"/>
        <v>0.47</v>
      </c>
      <c r="N2227" s="8">
        <v>0.3</v>
      </c>
      <c r="R2227">
        <v>1087</v>
      </c>
      <c r="AD2227">
        <v>2.4</v>
      </c>
      <c r="AE2227">
        <v>690</v>
      </c>
      <c r="AP2227">
        <v>106</v>
      </c>
      <c r="BX2227">
        <v>0.186</v>
      </c>
    </row>
    <row r="2228" spans="1:81">
      <c r="B2228" t="s">
        <v>1508</v>
      </c>
      <c r="I2228">
        <v>42.5</v>
      </c>
      <c r="J2228">
        <v>400</v>
      </c>
      <c r="K2228">
        <v>188</v>
      </c>
      <c r="L2228" s="145">
        <f t="shared" si="48"/>
        <v>0.47</v>
      </c>
      <c r="N2228" s="8"/>
      <c r="BX2228">
        <v>0.82799999999999996</v>
      </c>
    </row>
    <row r="2229" spans="1:81">
      <c r="B2229" t="s">
        <v>1511</v>
      </c>
      <c r="I2229">
        <v>42.5</v>
      </c>
      <c r="J2229">
        <v>381</v>
      </c>
      <c r="K2229">
        <v>202</v>
      </c>
      <c r="L2229" s="145">
        <f t="shared" ref="L2229:L2234" si="49">K2229/J2229</f>
        <v>0.53018372703412076</v>
      </c>
      <c r="N2229" s="8">
        <v>0.3</v>
      </c>
      <c r="R2229">
        <v>1087</v>
      </c>
      <c r="AD2229">
        <v>2.4</v>
      </c>
      <c r="AE2229">
        <v>670</v>
      </c>
      <c r="AP2229">
        <v>127</v>
      </c>
      <c r="BX2229">
        <v>0.20799999999999999</v>
      </c>
    </row>
    <row r="2230" spans="1:81">
      <c r="B2230" t="s">
        <v>1508</v>
      </c>
      <c r="I2230">
        <v>42.5</v>
      </c>
      <c r="J2230">
        <v>381</v>
      </c>
      <c r="K2230">
        <v>202</v>
      </c>
      <c r="L2230" s="145">
        <f t="shared" si="49"/>
        <v>0.53018372703412076</v>
      </c>
      <c r="BX2230">
        <v>0.996</v>
      </c>
    </row>
    <row r="2231" spans="1:81">
      <c r="A2231" s="76"/>
      <c r="B2231" s="76"/>
      <c r="C2231" s="76"/>
      <c r="D2231" s="76"/>
      <c r="E2231" s="76"/>
      <c r="F2231" s="76"/>
      <c r="G2231" s="76"/>
      <c r="H2231" s="76"/>
      <c r="I2231" s="76"/>
      <c r="J2231" s="76"/>
      <c r="K2231" s="76"/>
      <c r="L2231" s="76"/>
      <c r="M2231" s="76"/>
      <c r="N2231" s="76"/>
      <c r="P2231" s="76"/>
      <c r="Q2231" s="76"/>
      <c r="AD2231" s="76"/>
      <c r="AE2231" s="76"/>
      <c r="AJ2231" s="76"/>
      <c r="AK2231" s="76"/>
      <c r="AL2231" s="76"/>
      <c r="AM2231" s="76"/>
      <c r="AN2231" s="76"/>
      <c r="AO2231" s="76"/>
      <c r="AP2231" s="76"/>
      <c r="AR2231" s="76"/>
      <c r="AS2231" s="76"/>
      <c r="AT2231" s="76"/>
      <c r="AU2231" s="76"/>
      <c r="AV2231" s="76"/>
      <c r="AW2231" s="76"/>
      <c r="BK2231" s="76"/>
      <c r="BL2231" s="76"/>
      <c r="BM2231" s="76"/>
      <c r="BN2231" s="76"/>
      <c r="BO2231" s="76"/>
      <c r="BP2231" s="76"/>
      <c r="BQ2231" s="76"/>
      <c r="BR2231" s="76"/>
      <c r="BX2231" s="76"/>
      <c r="BY2231" s="76"/>
      <c r="BZ2231" s="76"/>
      <c r="CA2231" s="76"/>
      <c r="CB2231" s="76"/>
      <c r="CC2231" s="76"/>
    </row>
    <row r="2232" spans="1:81">
      <c r="A2232">
        <v>258</v>
      </c>
      <c r="B2232" t="s">
        <v>1512</v>
      </c>
      <c r="I2232">
        <v>32.5</v>
      </c>
      <c r="J2232">
        <v>375</v>
      </c>
      <c r="K2232">
        <v>180</v>
      </c>
      <c r="L2232" s="145">
        <f t="shared" si="49"/>
        <v>0.48</v>
      </c>
      <c r="N2232">
        <v>1</v>
      </c>
      <c r="T2232">
        <v>1048</v>
      </c>
      <c r="AD2232">
        <v>2.7</v>
      </c>
      <c r="AE2232">
        <v>720</v>
      </c>
      <c r="AP2232">
        <v>85</v>
      </c>
      <c r="BX2232">
        <v>10.199999999999999</v>
      </c>
      <c r="CB2232" s="146" t="s">
        <v>1310</v>
      </c>
      <c r="CC2232" s="146" t="s">
        <v>1513</v>
      </c>
    </row>
    <row r="2233" spans="1:81">
      <c r="B2233" t="s">
        <v>1514</v>
      </c>
      <c r="I2233">
        <v>32.5</v>
      </c>
      <c r="J2233">
        <v>375</v>
      </c>
      <c r="K2233">
        <v>180</v>
      </c>
      <c r="L2233" s="145">
        <f t="shared" si="49"/>
        <v>0.48</v>
      </c>
      <c r="BX2233">
        <v>9.69</v>
      </c>
    </row>
    <row r="2234" spans="1:81">
      <c r="B2234" t="s">
        <v>1515</v>
      </c>
      <c r="I2234">
        <v>32.5</v>
      </c>
      <c r="J2234">
        <v>375</v>
      </c>
      <c r="K2234">
        <v>180</v>
      </c>
      <c r="L2234" s="145">
        <f t="shared" si="49"/>
        <v>0.48</v>
      </c>
      <c r="BX2234">
        <v>8.19</v>
      </c>
    </row>
    <row r="2235" spans="1:81">
      <c r="A2235" s="76"/>
      <c r="B2235" s="76"/>
      <c r="C2235" s="76"/>
      <c r="D2235" s="76"/>
      <c r="E2235" s="76"/>
      <c r="F2235" s="76"/>
      <c r="G2235" s="76"/>
      <c r="H2235" s="76"/>
      <c r="I2235" s="76"/>
      <c r="J2235" s="76"/>
      <c r="K2235" s="76"/>
      <c r="L2235" s="185"/>
      <c r="M2235" s="76"/>
      <c r="N2235" s="76"/>
      <c r="P2235" s="76"/>
      <c r="Q2235" s="76"/>
      <c r="AD2235" s="76"/>
      <c r="AE2235" s="76"/>
      <c r="AJ2235" s="76"/>
      <c r="AK2235" s="76"/>
      <c r="AL2235" s="76"/>
      <c r="AM2235" s="76"/>
      <c r="AN2235" s="76"/>
      <c r="AO2235" s="76"/>
      <c r="AP2235" s="76"/>
      <c r="AR2235" s="76"/>
      <c r="AS2235" s="76"/>
      <c r="AT2235" s="76"/>
      <c r="AU2235" s="76"/>
      <c r="AV2235" s="76"/>
      <c r="AW2235" s="76"/>
      <c r="BK2235" s="76"/>
      <c r="BL2235" s="76"/>
      <c r="BM2235" s="76"/>
      <c r="BN2235" s="76"/>
      <c r="BO2235" s="76"/>
      <c r="BP2235" s="76"/>
      <c r="BQ2235" s="76"/>
      <c r="BR2235" s="76"/>
      <c r="BX2235" s="76"/>
      <c r="BY2235" s="76"/>
      <c r="BZ2235" s="76"/>
      <c r="CA2235" s="76"/>
      <c r="CB2235" s="76"/>
      <c r="CC2235" s="76"/>
    </row>
    <row r="2236" spans="1:81">
      <c r="A2236">
        <v>259</v>
      </c>
      <c r="I2236">
        <v>42.5</v>
      </c>
      <c r="J2236">
        <v>345</v>
      </c>
      <c r="K2236">
        <v>190</v>
      </c>
      <c r="L2236" s="145">
        <f t="shared" ref="L2236:L2239" si="50">K2236/J2236</f>
        <v>0.55072463768115942</v>
      </c>
      <c r="T2236">
        <v>1038</v>
      </c>
      <c r="AD2236">
        <v>2.8</v>
      </c>
      <c r="AE2236">
        <v>677</v>
      </c>
      <c r="BX2236">
        <v>0.76</v>
      </c>
      <c r="CA2236">
        <v>31.49</v>
      </c>
      <c r="CB2236" s="146" t="s">
        <v>1516</v>
      </c>
      <c r="CC2236" s="146" t="s">
        <v>1517</v>
      </c>
    </row>
    <row r="2237" spans="1:81">
      <c r="A2237" s="76"/>
      <c r="B2237" s="76"/>
      <c r="C2237" s="76"/>
      <c r="D2237" s="76"/>
      <c r="E2237" s="76"/>
      <c r="F2237" s="76"/>
      <c r="G2237" s="76"/>
      <c r="H2237" s="76"/>
      <c r="I2237" s="76"/>
      <c r="J2237" s="76"/>
      <c r="K2237" s="76"/>
      <c r="L2237" s="185"/>
      <c r="M2237" s="76"/>
      <c r="N2237" s="76"/>
      <c r="P2237" s="76"/>
      <c r="Q2237" s="76"/>
      <c r="AD2237" s="76"/>
      <c r="AE2237" s="76"/>
      <c r="AJ2237" s="76"/>
      <c r="AK2237" s="76"/>
      <c r="AL2237" s="76"/>
      <c r="AM2237" s="76"/>
      <c r="AN2237" s="76"/>
      <c r="AO2237" s="76"/>
      <c r="AP2237" s="76"/>
      <c r="AR2237" s="76"/>
      <c r="AS2237" s="76"/>
      <c r="AT2237" s="76"/>
      <c r="AU2237" s="76"/>
      <c r="AV2237" s="76"/>
      <c r="AW2237" s="76"/>
      <c r="BK2237" s="76"/>
      <c r="BL2237" s="76"/>
      <c r="BM2237" s="76"/>
      <c r="BN2237" s="76"/>
      <c r="BO2237" s="76"/>
      <c r="BP2237" s="76"/>
      <c r="BQ2237" s="76"/>
      <c r="BR2237" s="76"/>
      <c r="BX2237" s="76"/>
      <c r="BY2237" s="76"/>
      <c r="BZ2237" s="76"/>
      <c r="CA2237" s="76"/>
      <c r="CB2237" s="76"/>
      <c r="CC2237" s="76"/>
    </row>
    <row r="2238" spans="1:81">
      <c r="A2238">
        <v>260</v>
      </c>
      <c r="I2238">
        <v>42.5</v>
      </c>
      <c r="J2238">
        <v>297</v>
      </c>
      <c r="K2238">
        <v>197</v>
      </c>
      <c r="L2238" s="145">
        <f t="shared" si="50"/>
        <v>0.66329966329966328</v>
      </c>
      <c r="N2238">
        <v>0.32</v>
      </c>
      <c r="T2238">
        <v>1125</v>
      </c>
      <c r="AE2238">
        <v>749</v>
      </c>
      <c r="BX2238">
        <v>3.44</v>
      </c>
      <c r="CA2238">
        <v>30.6</v>
      </c>
      <c r="CB2238" s="146" t="s">
        <v>1518</v>
      </c>
      <c r="CC2238" s="146" t="s">
        <v>1519</v>
      </c>
    </row>
    <row r="2239" spans="1:81">
      <c r="I2239">
        <v>42.5</v>
      </c>
      <c r="J2239">
        <v>297</v>
      </c>
      <c r="K2239">
        <v>197</v>
      </c>
      <c r="L2239" s="145">
        <f t="shared" si="50"/>
        <v>0.66329966329966328</v>
      </c>
      <c r="N2239">
        <v>0.32</v>
      </c>
      <c r="P2239" s="101"/>
      <c r="Q2239" s="101">
        <v>1.4E-2</v>
      </c>
      <c r="T2239">
        <v>1125</v>
      </c>
      <c r="AE2239">
        <v>749</v>
      </c>
      <c r="BX2239">
        <v>3.36</v>
      </c>
      <c r="CA2239">
        <v>27.8</v>
      </c>
    </row>
    <row r="2240" spans="1:81">
      <c r="A2240" s="76"/>
      <c r="B2240" s="76"/>
      <c r="C2240" s="76"/>
      <c r="D2240" s="76"/>
      <c r="E2240" s="76"/>
      <c r="F2240" s="76"/>
      <c r="G2240" s="76"/>
      <c r="H2240" s="76"/>
      <c r="I2240" s="76"/>
      <c r="J2240" s="76"/>
      <c r="K2240" s="76"/>
      <c r="L2240" s="185"/>
      <c r="M2240" s="76"/>
      <c r="N2240" s="76"/>
      <c r="P2240" s="76"/>
      <c r="Q2240" s="76"/>
      <c r="AD2240" s="76"/>
      <c r="AE2240" s="76"/>
      <c r="AJ2240" s="76"/>
      <c r="AK2240" s="76"/>
      <c r="AL2240" s="76"/>
      <c r="AM2240" s="76"/>
      <c r="AN2240" s="76"/>
      <c r="AO2240" s="76"/>
      <c r="AP2240" s="76"/>
      <c r="AR2240" s="76"/>
      <c r="AS2240" s="76"/>
      <c r="AT2240" s="76"/>
      <c r="AU2240" s="76"/>
      <c r="AV2240" s="76"/>
      <c r="AW2240" s="76"/>
      <c r="BK2240" s="76"/>
      <c r="BL2240" s="76"/>
      <c r="BM2240" s="76"/>
      <c r="BN2240" s="76"/>
      <c r="BO2240" s="76"/>
      <c r="BP2240" s="76"/>
      <c r="BQ2240" s="76"/>
      <c r="BR2240" s="76"/>
      <c r="BX2240" s="76"/>
      <c r="BY2240" s="76"/>
      <c r="BZ2240" s="76"/>
      <c r="CA2240" s="76"/>
      <c r="CB2240" s="76"/>
      <c r="CC2240" s="76"/>
    </row>
    <row r="2241" spans="1:81">
      <c r="A2241">
        <v>261</v>
      </c>
      <c r="B2241" t="s">
        <v>1520</v>
      </c>
      <c r="C2241">
        <v>59.3</v>
      </c>
      <c r="D2241">
        <v>21.91</v>
      </c>
      <c r="E2241">
        <v>6.27</v>
      </c>
      <c r="F2241">
        <v>1.64</v>
      </c>
      <c r="G2241">
        <v>3.78</v>
      </c>
      <c r="I2241">
        <v>42.5</v>
      </c>
      <c r="J2241">
        <v>322.5</v>
      </c>
      <c r="K2241">
        <v>180.6</v>
      </c>
      <c r="L2241">
        <f t="shared" ref="L2241:L2243" si="51">K2241/J2241</f>
        <v>0.55999999999999994</v>
      </c>
      <c r="N2241">
        <v>0.8</v>
      </c>
      <c r="Q2241">
        <v>0.215</v>
      </c>
      <c r="V2241">
        <v>998</v>
      </c>
      <c r="AD2241">
        <v>2.13</v>
      </c>
      <c r="AE2241">
        <v>723</v>
      </c>
      <c r="AP2241">
        <v>107.5</v>
      </c>
      <c r="BX2241">
        <v>3.52</v>
      </c>
      <c r="CA2241">
        <v>38.299999999999997</v>
      </c>
      <c r="CB2241" s="146" t="s">
        <v>1049</v>
      </c>
      <c r="CC2241" s="146" t="s">
        <v>1521</v>
      </c>
    </row>
    <row r="2242" spans="1:81">
      <c r="B2242" t="s">
        <v>1522</v>
      </c>
      <c r="C2242">
        <v>59.3</v>
      </c>
      <c r="D2242">
        <v>21.91</v>
      </c>
      <c r="E2242">
        <v>6.27</v>
      </c>
      <c r="F2242">
        <v>1.64</v>
      </c>
      <c r="G2242">
        <v>3.78</v>
      </c>
      <c r="I2242">
        <v>42.5</v>
      </c>
      <c r="J2242">
        <v>322.5</v>
      </c>
      <c r="K2242">
        <v>180.6</v>
      </c>
      <c r="L2242">
        <f t="shared" si="51"/>
        <v>0.55999999999999994</v>
      </c>
      <c r="BX2242">
        <v>4.6500000000000004</v>
      </c>
    </row>
    <row r="2243" spans="1:81">
      <c r="B2243" t="s">
        <v>1523</v>
      </c>
      <c r="C2243">
        <v>59.3</v>
      </c>
      <c r="D2243">
        <v>21.91</v>
      </c>
      <c r="E2243">
        <v>6.27</v>
      </c>
      <c r="F2243">
        <v>1.64</v>
      </c>
      <c r="G2243">
        <v>3.78</v>
      </c>
      <c r="I2243">
        <v>42.5</v>
      </c>
      <c r="J2243">
        <v>322.5</v>
      </c>
      <c r="K2243">
        <v>180.6</v>
      </c>
      <c r="L2243">
        <f t="shared" si="51"/>
        <v>0.55999999999999994</v>
      </c>
      <c r="BX2243" s="8">
        <v>5.2</v>
      </c>
    </row>
    <row r="2244" spans="1:81">
      <c r="A2244" s="76"/>
      <c r="B2244" s="76"/>
      <c r="C2244" s="76"/>
      <c r="D2244" s="76"/>
      <c r="E2244" s="76"/>
      <c r="F2244" s="76"/>
      <c r="G2244" s="76"/>
      <c r="H2244" s="76"/>
      <c r="I2244" s="76"/>
      <c r="J2244" s="76"/>
      <c r="K2244" s="76"/>
      <c r="L2244" s="76"/>
      <c r="M2244" s="76"/>
      <c r="N2244" s="76"/>
      <c r="P2244" s="76"/>
      <c r="Q2244" s="76"/>
      <c r="AD2244" s="76"/>
      <c r="AE2244" s="76"/>
      <c r="AJ2244" s="76"/>
      <c r="AK2244" s="76"/>
      <c r="AL2244" s="76"/>
      <c r="AM2244" s="76"/>
      <c r="AN2244" s="76"/>
      <c r="AO2244" s="76"/>
      <c r="AP2244" s="76"/>
      <c r="AR2244" s="76"/>
      <c r="AS2244" s="76"/>
      <c r="AT2244" s="76"/>
      <c r="AU2244" s="76"/>
      <c r="AV2244" s="76"/>
      <c r="AW2244" s="76"/>
      <c r="BK2244" s="76"/>
      <c r="BL2244" s="76"/>
      <c r="BM2244" s="76"/>
      <c r="BN2244" s="76"/>
      <c r="BO2244" s="76"/>
      <c r="BP2244" s="76"/>
      <c r="BQ2244" s="76"/>
      <c r="BR2244" s="76"/>
      <c r="BX2244" s="76"/>
      <c r="BY2244" s="76"/>
      <c r="BZ2244" s="76"/>
      <c r="CA2244" s="76"/>
      <c r="CB2244" s="76"/>
      <c r="CC2244" s="76"/>
    </row>
    <row r="2245" spans="1:81">
      <c r="A2245">
        <v>262</v>
      </c>
      <c r="B2245" t="s">
        <v>1524</v>
      </c>
      <c r="C2245">
        <v>59.3</v>
      </c>
      <c r="D2245">
        <v>21.91</v>
      </c>
      <c r="E2245">
        <v>6.27</v>
      </c>
      <c r="F2245">
        <v>1.64</v>
      </c>
      <c r="G2245">
        <v>3.78</v>
      </c>
      <c r="I2245">
        <v>42.5</v>
      </c>
      <c r="J2245">
        <v>277</v>
      </c>
      <c r="K2245">
        <v>174</v>
      </c>
      <c r="L2245" s="145">
        <f t="shared" ref="L2245:L2250" si="52">K2245/J2245</f>
        <v>0.62815884476534301</v>
      </c>
      <c r="N2245" s="8">
        <v>0.8</v>
      </c>
      <c r="V2245">
        <v>993</v>
      </c>
      <c r="AD2245">
        <v>2.13</v>
      </c>
      <c r="AE2245">
        <v>690</v>
      </c>
      <c r="AO2245">
        <v>124</v>
      </c>
      <c r="BK2245">
        <v>1.94</v>
      </c>
      <c r="BL2245">
        <v>92.1</v>
      </c>
      <c r="BN2245">
        <v>0.28000000000000003</v>
      </c>
      <c r="BO2245">
        <v>0.78</v>
      </c>
      <c r="BP2245">
        <v>16.8</v>
      </c>
      <c r="BQ2245">
        <v>13</v>
      </c>
      <c r="BX2245">
        <v>5.1176300000000001</v>
      </c>
      <c r="CA2245">
        <v>38.200000000000003</v>
      </c>
      <c r="CB2245" s="187" t="s">
        <v>1049</v>
      </c>
      <c r="CC2245" s="187" t="s">
        <v>1525</v>
      </c>
    </row>
    <row r="2246" spans="1:81">
      <c r="B2246" t="s">
        <v>1526</v>
      </c>
      <c r="C2246">
        <v>59.3</v>
      </c>
      <c r="D2246">
        <v>21.91</v>
      </c>
      <c r="E2246">
        <v>6.27</v>
      </c>
      <c r="F2246">
        <v>1.64</v>
      </c>
      <c r="G2246">
        <v>3.78</v>
      </c>
      <c r="I2246">
        <v>42.5</v>
      </c>
      <c r="J2246">
        <v>277</v>
      </c>
      <c r="K2246">
        <v>174</v>
      </c>
      <c r="L2246" s="145">
        <f t="shared" si="52"/>
        <v>0.62815884476534301</v>
      </c>
      <c r="BX2246">
        <v>5.1166299999999998</v>
      </c>
    </row>
    <row r="2247" spans="1:81">
      <c r="B2247" t="s">
        <v>1527</v>
      </c>
      <c r="C2247">
        <v>59.3</v>
      </c>
      <c r="D2247">
        <v>21.91</v>
      </c>
      <c r="E2247">
        <v>6.27</v>
      </c>
      <c r="F2247">
        <v>1.64</v>
      </c>
      <c r="G2247">
        <v>3.78</v>
      </c>
      <c r="I2247">
        <v>42.5</v>
      </c>
      <c r="J2247">
        <v>277</v>
      </c>
      <c r="K2247">
        <v>166</v>
      </c>
      <c r="L2247" s="145">
        <f t="shared" si="52"/>
        <v>0.59927797833935015</v>
      </c>
      <c r="N2247">
        <v>1</v>
      </c>
      <c r="Q2247">
        <v>280</v>
      </c>
      <c r="V2247">
        <v>993</v>
      </c>
      <c r="AD2247">
        <v>2.13</v>
      </c>
      <c r="AE2247">
        <v>690</v>
      </c>
      <c r="AO2247">
        <v>124</v>
      </c>
      <c r="BK2247">
        <v>1.94</v>
      </c>
      <c r="BL2247">
        <v>92.1</v>
      </c>
      <c r="BN2247">
        <v>0.28000000000000003</v>
      </c>
      <c r="BO2247">
        <v>0.78</v>
      </c>
      <c r="BP2247">
        <v>16.8</v>
      </c>
      <c r="BQ2247">
        <v>13</v>
      </c>
      <c r="BX2247">
        <v>4.41275</v>
      </c>
      <c r="CA2247">
        <v>44.3</v>
      </c>
    </row>
    <row r="2248" spans="1:81">
      <c r="B2248" t="s">
        <v>1526</v>
      </c>
      <c r="C2248">
        <v>59.3</v>
      </c>
      <c r="D2248">
        <v>21.91</v>
      </c>
      <c r="E2248">
        <v>6.27</v>
      </c>
      <c r="F2248">
        <v>1.64</v>
      </c>
      <c r="G2248">
        <v>3.78</v>
      </c>
      <c r="I2248">
        <v>42.5</v>
      </c>
      <c r="J2248">
        <v>277</v>
      </c>
      <c r="K2248">
        <v>166</v>
      </c>
      <c r="L2248" s="145">
        <f t="shared" si="52"/>
        <v>0.59927797833935015</v>
      </c>
      <c r="N2248" s="8"/>
      <c r="BX2248">
        <v>4.3432599999999999</v>
      </c>
    </row>
    <row r="2249" spans="1:81">
      <c r="B2249" t="s">
        <v>1528</v>
      </c>
      <c r="C2249">
        <v>59.3</v>
      </c>
      <c r="D2249">
        <v>21.91</v>
      </c>
      <c r="E2249">
        <v>6.27</v>
      </c>
      <c r="F2249">
        <v>1.64</v>
      </c>
      <c r="G2249">
        <v>3.78</v>
      </c>
      <c r="I2249">
        <v>42.5</v>
      </c>
      <c r="J2249">
        <v>277</v>
      </c>
      <c r="K2249">
        <v>157</v>
      </c>
      <c r="L2249" s="145">
        <f t="shared" si="52"/>
        <v>0.56678700361010825</v>
      </c>
      <c r="N2249" s="8">
        <v>1.2</v>
      </c>
      <c r="Q2249">
        <v>300</v>
      </c>
      <c r="V2249">
        <v>993</v>
      </c>
      <c r="AD2249">
        <v>2.13</v>
      </c>
      <c r="AE2249">
        <v>690</v>
      </c>
      <c r="AO2249">
        <v>124</v>
      </c>
      <c r="BK2249">
        <v>1.94</v>
      </c>
      <c r="BL2249">
        <v>92.1</v>
      </c>
      <c r="BN2249">
        <v>0.28000000000000003</v>
      </c>
      <c r="BO2249">
        <v>0.78</v>
      </c>
      <c r="BP2249">
        <v>16.8</v>
      </c>
      <c r="BQ2249">
        <v>13</v>
      </c>
      <c r="BX2249">
        <v>4.1341799999999997</v>
      </c>
      <c r="CA2249">
        <v>49.8</v>
      </c>
    </row>
    <row r="2250" spans="1:81">
      <c r="B2250" t="s">
        <v>1526</v>
      </c>
      <c r="C2250">
        <v>59.3</v>
      </c>
      <c r="D2250">
        <v>21.91</v>
      </c>
      <c r="E2250">
        <v>6.27</v>
      </c>
      <c r="F2250">
        <v>1.64</v>
      </c>
      <c r="G2250">
        <v>3.78</v>
      </c>
      <c r="I2250">
        <v>42.5</v>
      </c>
      <c r="J2250">
        <v>277</v>
      </c>
      <c r="K2250">
        <v>157</v>
      </c>
      <c r="L2250" s="145">
        <f t="shared" si="52"/>
        <v>0.56678700361010825</v>
      </c>
      <c r="BX2250">
        <v>2.62412</v>
      </c>
    </row>
    <row r="2251" spans="1:81">
      <c r="A2251" s="76"/>
      <c r="B2251" s="76"/>
      <c r="C2251" s="76"/>
      <c r="D2251" s="76"/>
      <c r="E2251" s="76"/>
      <c r="F2251" s="76"/>
      <c r="G2251" s="76"/>
      <c r="H2251" s="76"/>
      <c r="I2251" s="76"/>
      <c r="J2251" s="76"/>
      <c r="K2251" s="76"/>
      <c r="L2251" s="76"/>
      <c r="M2251" s="76"/>
      <c r="N2251" s="76"/>
      <c r="P2251" s="76"/>
      <c r="Q2251" s="76"/>
      <c r="V2251" s="76"/>
      <c r="AD2251" s="76"/>
      <c r="AE2251" s="76"/>
      <c r="AJ2251" s="76"/>
      <c r="AK2251" s="76"/>
      <c r="AL2251" s="76"/>
      <c r="AM2251" s="76"/>
      <c r="AN2251" s="76"/>
      <c r="AO2251" s="76"/>
      <c r="AP2251" s="76"/>
      <c r="AR2251" s="76"/>
      <c r="AS2251" s="76"/>
      <c r="AT2251" s="76"/>
      <c r="AU2251" s="76"/>
      <c r="AV2251" s="76"/>
      <c r="AW2251" s="76"/>
      <c r="BK2251" s="76"/>
      <c r="BL2251" s="76"/>
      <c r="BM2251" s="76"/>
      <c r="BN2251" s="76"/>
      <c r="BO2251" s="76"/>
      <c r="BP2251" s="76"/>
      <c r="BQ2251" s="76"/>
      <c r="BR2251" s="76"/>
      <c r="BX2251" s="76"/>
      <c r="BY2251" s="76"/>
      <c r="BZ2251" s="76"/>
      <c r="CA2251" s="76"/>
      <c r="CB2251" s="76"/>
      <c r="CC2251" s="76"/>
    </row>
    <row r="2252" spans="1:81">
      <c r="A2252">
        <v>266</v>
      </c>
      <c r="B2252" t="s">
        <v>1529</v>
      </c>
      <c r="I2252">
        <v>42.5</v>
      </c>
      <c r="J2252">
        <v>452</v>
      </c>
      <c r="K2252">
        <v>190</v>
      </c>
      <c r="L2252" s="145">
        <f t="shared" ref="L2252:L2259" si="53">K2252/J2252</f>
        <v>0.42035398230088494</v>
      </c>
      <c r="M2252" s="29"/>
      <c r="N2252">
        <v>0.8</v>
      </c>
      <c r="V2252">
        <v>1060</v>
      </c>
      <c r="AD2252">
        <v>2.83</v>
      </c>
      <c r="AE2252">
        <v>678</v>
      </c>
      <c r="BZ2252">
        <v>2959</v>
      </c>
      <c r="CB2252" s="146" t="s">
        <v>1049</v>
      </c>
      <c r="CC2252" s="146" t="s">
        <v>1530</v>
      </c>
    </row>
    <row r="2253" spans="1:81">
      <c r="B2253" t="s">
        <v>1531</v>
      </c>
      <c r="I2253">
        <v>42.5</v>
      </c>
      <c r="J2253">
        <v>452</v>
      </c>
      <c r="K2253">
        <v>190</v>
      </c>
      <c r="L2253" s="145">
        <f t="shared" si="53"/>
        <v>0.42035398230088494</v>
      </c>
      <c r="BZ2253">
        <v>2988</v>
      </c>
    </row>
    <row r="2254" spans="1:81">
      <c r="B2254" t="s">
        <v>1532</v>
      </c>
      <c r="I2254">
        <v>42.5</v>
      </c>
      <c r="J2254">
        <v>452</v>
      </c>
      <c r="K2254">
        <v>190</v>
      </c>
      <c r="L2254" s="145">
        <f t="shared" si="53"/>
        <v>0.42035398230088494</v>
      </c>
      <c r="BZ2254">
        <v>2658</v>
      </c>
    </row>
    <row r="2255" spans="1:81">
      <c r="A2255" s="76"/>
      <c r="B2255" s="76"/>
      <c r="C2255" s="76"/>
      <c r="D2255" s="76"/>
      <c r="E2255" s="76"/>
      <c r="F2255" s="76"/>
      <c r="G2255" s="76"/>
      <c r="H2255" s="76"/>
      <c r="I2255" s="76"/>
      <c r="J2255" s="76"/>
      <c r="K2255" s="76"/>
      <c r="L2255" s="76"/>
      <c r="M2255" s="76"/>
      <c r="N2255" s="76"/>
      <c r="P2255" s="76"/>
      <c r="Q2255" s="76"/>
      <c r="AD2255" s="76"/>
      <c r="AE2255" s="76"/>
      <c r="AJ2255" s="76"/>
      <c r="AK2255" s="76"/>
      <c r="AL2255" s="76"/>
      <c r="AM2255" s="76"/>
      <c r="AN2255" s="76"/>
      <c r="AO2255" s="76"/>
      <c r="AP2255" s="76"/>
      <c r="AR2255" s="76"/>
      <c r="AS2255" s="76"/>
      <c r="AT2255" s="76"/>
      <c r="AU2255" s="76"/>
      <c r="AV2255" s="76"/>
      <c r="AW2255" s="76"/>
      <c r="BK2255" s="76"/>
      <c r="BL2255" s="76"/>
      <c r="BM2255" s="76"/>
      <c r="BN2255" s="76"/>
      <c r="BO2255" s="76"/>
      <c r="BP2255" s="76"/>
      <c r="BQ2255" s="76"/>
      <c r="BR2255" s="76"/>
      <c r="BX2255" s="76"/>
      <c r="BY2255" s="76"/>
      <c r="BZ2255" s="76"/>
      <c r="CA2255" s="76"/>
      <c r="CB2255" s="76"/>
      <c r="CC2255" s="76"/>
    </row>
    <row r="2256" spans="1:81">
      <c r="A2256">
        <v>267</v>
      </c>
      <c r="B2256" s="186" t="s">
        <v>1533</v>
      </c>
      <c r="I2256">
        <v>42.5</v>
      </c>
      <c r="J2256">
        <v>380</v>
      </c>
      <c r="K2256">
        <v>190</v>
      </c>
      <c r="L2256">
        <f t="shared" si="53"/>
        <v>0.5</v>
      </c>
      <c r="M2256" s="29">
        <v>0.19</v>
      </c>
      <c r="N2256">
        <v>0.75</v>
      </c>
      <c r="V2256">
        <v>1098</v>
      </c>
      <c r="AD2256">
        <v>2.5499999999999998</v>
      </c>
      <c r="AE2256">
        <v>732</v>
      </c>
      <c r="BX2256">
        <v>12.044</v>
      </c>
      <c r="CA2256">
        <v>31.5</v>
      </c>
      <c r="CB2256" s="146" t="s">
        <v>1516</v>
      </c>
      <c r="CC2256" s="146" t="s">
        <v>1534</v>
      </c>
    </row>
    <row r="2257" spans="1:81">
      <c r="B2257" t="s">
        <v>1202</v>
      </c>
      <c r="I2257">
        <v>42.5</v>
      </c>
      <c r="J2257">
        <v>380</v>
      </c>
      <c r="K2257">
        <v>190</v>
      </c>
      <c r="L2257">
        <f t="shared" si="53"/>
        <v>0.5</v>
      </c>
      <c r="M2257" s="29">
        <v>0.19</v>
      </c>
      <c r="N2257">
        <v>0.74</v>
      </c>
      <c r="V2257">
        <v>1098</v>
      </c>
      <c r="AD2257">
        <v>2.5499999999999998</v>
      </c>
      <c r="AE2257">
        <v>732</v>
      </c>
      <c r="BK2257">
        <v>0.9</v>
      </c>
      <c r="BL2257">
        <v>95.9</v>
      </c>
      <c r="BM2257">
        <v>0.2</v>
      </c>
      <c r="BN2257">
        <v>0.3</v>
      </c>
      <c r="BO2257">
        <v>0.1</v>
      </c>
      <c r="BQ2257">
        <v>3.8</v>
      </c>
      <c r="BX2257">
        <v>12.256</v>
      </c>
      <c r="CA2257">
        <v>32.799999999999997</v>
      </c>
    </row>
    <row r="2258" spans="1:81">
      <c r="B2258" t="s">
        <v>1205</v>
      </c>
      <c r="I2258">
        <v>42.5</v>
      </c>
      <c r="J2258">
        <v>380</v>
      </c>
      <c r="K2258">
        <v>190</v>
      </c>
      <c r="L2258">
        <f t="shared" si="53"/>
        <v>0.5</v>
      </c>
      <c r="M2258" s="29">
        <v>0.19</v>
      </c>
      <c r="N2258">
        <v>0.72</v>
      </c>
      <c r="V2258">
        <v>1098</v>
      </c>
      <c r="AD2258">
        <v>2.5499999999999998</v>
      </c>
      <c r="AE2258">
        <v>732</v>
      </c>
      <c r="BK2258">
        <v>0.9</v>
      </c>
      <c r="BL2258">
        <v>95.9</v>
      </c>
      <c r="BM2258">
        <v>0.2</v>
      </c>
      <c r="BN2258">
        <v>0.3</v>
      </c>
      <c r="BO2258">
        <v>0.1</v>
      </c>
      <c r="BQ2258">
        <v>15.2</v>
      </c>
      <c r="BX2258">
        <v>9.4879999999999995</v>
      </c>
      <c r="CA2258">
        <v>37</v>
      </c>
    </row>
    <row r="2259" spans="1:81">
      <c r="B2259" t="s">
        <v>1535</v>
      </c>
      <c r="I2259">
        <v>42.5</v>
      </c>
      <c r="J2259">
        <v>420</v>
      </c>
      <c r="K2259">
        <v>210</v>
      </c>
      <c r="L2259">
        <f t="shared" si="53"/>
        <v>0.5</v>
      </c>
      <c r="M2259" s="29">
        <v>0.19</v>
      </c>
      <c r="N2259" s="8">
        <v>0.7</v>
      </c>
      <c r="V2259">
        <v>1062</v>
      </c>
      <c r="AD2259">
        <v>2.5499999999999998</v>
      </c>
      <c r="AE2259">
        <v>708</v>
      </c>
      <c r="BK2259">
        <v>0.9</v>
      </c>
      <c r="BL2259">
        <v>95.9</v>
      </c>
      <c r="BM2259">
        <v>0.2</v>
      </c>
      <c r="BN2259">
        <v>0.3</v>
      </c>
      <c r="BO2259">
        <v>0.1</v>
      </c>
      <c r="BQ2259">
        <v>25.2</v>
      </c>
      <c r="BX2259">
        <v>2.198</v>
      </c>
      <c r="CA2259">
        <v>37.6</v>
      </c>
    </row>
    <row r="2260" spans="1:81">
      <c r="A2260" s="76"/>
      <c r="B2260" s="76"/>
      <c r="C2260" s="76"/>
      <c r="D2260" s="76"/>
      <c r="E2260" s="76"/>
      <c r="F2260" s="76"/>
      <c r="G2260" s="76"/>
      <c r="H2260" s="76"/>
      <c r="I2260" s="76"/>
      <c r="J2260" s="76"/>
      <c r="K2260" s="76"/>
      <c r="L2260" s="76"/>
      <c r="M2260" s="76"/>
      <c r="N2260" s="76"/>
      <c r="P2260" s="76"/>
      <c r="Q2260" s="76"/>
      <c r="U2260" s="76"/>
      <c r="V2260" s="76"/>
      <c r="AD2260" s="76"/>
      <c r="AE2260" s="76"/>
      <c r="AJ2260" s="76"/>
      <c r="AK2260" s="76"/>
      <c r="AL2260" s="76"/>
      <c r="AM2260" s="76"/>
      <c r="AN2260" s="76"/>
      <c r="AO2260" s="76"/>
      <c r="AP2260" s="76"/>
      <c r="AR2260" s="76"/>
      <c r="AS2260" s="76"/>
      <c r="AT2260" s="76"/>
      <c r="AU2260" s="76"/>
      <c r="AV2260" s="76"/>
      <c r="AW2260" s="76"/>
      <c r="BK2260" s="76"/>
      <c r="BL2260" s="76"/>
      <c r="BM2260" s="76"/>
      <c r="BN2260" s="76"/>
      <c r="BO2260" s="76"/>
      <c r="BP2260" s="76"/>
      <c r="BQ2260" s="76"/>
      <c r="BR2260" s="76"/>
      <c r="BX2260" s="76"/>
      <c r="BY2260" s="76"/>
      <c r="BZ2260" s="76"/>
      <c r="CA2260" s="76"/>
      <c r="CB2260" s="76"/>
      <c r="CC2260" s="76"/>
    </row>
    <row r="2261" spans="1:81">
      <c r="A2261">
        <v>269</v>
      </c>
      <c r="B2261" t="s">
        <v>1536</v>
      </c>
      <c r="C2261">
        <v>60.5</v>
      </c>
      <c r="D2261">
        <v>22.5</v>
      </c>
      <c r="E2261">
        <v>6.5</v>
      </c>
      <c r="F2261">
        <v>3.8</v>
      </c>
      <c r="G2261">
        <v>3.8</v>
      </c>
      <c r="I2261">
        <v>42.5</v>
      </c>
      <c r="J2261">
        <v>380</v>
      </c>
      <c r="K2261">
        <v>190</v>
      </c>
      <c r="L2261" s="145">
        <f t="shared" ref="L2261:L2263" si="54">K2261/J2261</f>
        <v>0.5</v>
      </c>
      <c r="N2261">
        <v>0.6</v>
      </c>
      <c r="U2261">
        <v>1160</v>
      </c>
      <c r="AD2261">
        <v>2.3199999999999998</v>
      </c>
      <c r="AE2261">
        <v>600</v>
      </c>
      <c r="AO2261">
        <v>0</v>
      </c>
      <c r="AW2261">
        <v>0</v>
      </c>
      <c r="BR2261" s="46">
        <v>5.5399999999999998E-2</v>
      </c>
      <c r="BZ2261">
        <v>4209.5600000000004</v>
      </c>
      <c r="CA2261" s="5">
        <v>35.5</v>
      </c>
      <c r="CB2261" s="146" t="s">
        <v>1055</v>
      </c>
      <c r="CC2261" s="146" t="s">
        <v>1537</v>
      </c>
    </row>
    <row r="2262" spans="1:81">
      <c r="B2262" t="s">
        <v>1538</v>
      </c>
      <c r="C2262">
        <v>60.5</v>
      </c>
      <c r="D2262">
        <v>22.5</v>
      </c>
      <c r="E2262">
        <v>6.5</v>
      </c>
      <c r="F2262">
        <v>3.8</v>
      </c>
      <c r="G2262">
        <v>3.8</v>
      </c>
      <c r="I2262">
        <v>42.5</v>
      </c>
      <c r="J2262">
        <v>245</v>
      </c>
      <c r="K2262">
        <v>160</v>
      </c>
      <c r="L2262" s="145">
        <f t="shared" si="54"/>
        <v>0.65306122448979587</v>
      </c>
      <c r="N2262">
        <v>0.6</v>
      </c>
      <c r="U2262">
        <v>1046</v>
      </c>
      <c r="AD2262">
        <v>2.3199999999999998</v>
      </c>
      <c r="AE2262">
        <v>794</v>
      </c>
      <c r="AJ2262">
        <v>3.7</v>
      </c>
      <c r="AK2262">
        <v>52.7</v>
      </c>
      <c r="AL2262">
        <v>25.8</v>
      </c>
      <c r="AM2262">
        <v>1.2</v>
      </c>
      <c r="AN2262">
        <v>9.6999999999999993</v>
      </c>
      <c r="AO2262">
        <v>115</v>
      </c>
      <c r="AW2262">
        <v>0</v>
      </c>
      <c r="BR2262" s="46">
        <v>4.4900000000000002E-2</v>
      </c>
      <c r="BZ2262">
        <v>1756.59</v>
      </c>
      <c r="CA2262" s="5">
        <v>30.5</v>
      </c>
    </row>
    <row r="2263" spans="1:81">
      <c r="B2263" t="s">
        <v>388</v>
      </c>
      <c r="C2263">
        <v>60.5</v>
      </c>
      <c r="D2263">
        <v>22.5</v>
      </c>
      <c r="E2263">
        <v>6.5</v>
      </c>
      <c r="F2263">
        <v>3.8</v>
      </c>
      <c r="G2263">
        <v>3.8</v>
      </c>
      <c r="I2263">
        <v>42.5</v>
      </c>
      <c r="J2263">
        <v>270</v>
      </c>
      <c r="K2263">
        <v>162</v>
      </c>
      <c r="L2263" s="145">
        <f t="shared" si="54"/>
        <v>0.6</v>
      </c>
      <c r="N2263">
        <v>0.6</v>
      </c>
      <c r="U2263">
        <v>1022</v>
      </c>
      <c r="AD2263">
        <v>2.3199999999999998</v>
      </c>
      <c r="AE2263">
        <v>680</v>
      </c>
      <c r="AJ2263">
        <v>3.7</v>
      </c>
      <c r="AK2263">
        <v>52.7</v>
      </c>
      <c r="AL2263">
        <v>25.8</v>
      </c>
      <c r="AM2263">
        <v>1.2</v>
      </c>
      <c r="AN2263">
        <v>9.6999999999999993</v>
      </c>
      <c r="AO2263">
        <v>100</v>
      </c>
      <c r="AR2263">
        <v>26.6</v>
      </c>
      <c r="AS2263">
        <v>34.200000000000003</v>
      </c>
      <c r="AT2263">
        <v>13.8</v>
      </c>
      <c r="AU2263">
        <v>8.1</v>
      </c>
      <c r="AV2263">
        <v>15.3</v>
      </c>
      <c r="AW2263">
        <v>80</v>
      </c>
      <c r="BR2263" s="46">
        <v>4.07E-2</v>
      </c>
      <c r="BZ2263">
        <v>1033.26</v>
      </c>
      <c r="CA2263" s="13">
        <v>40</v>
      </c>
    </row>
    <row r="2264" spans="1:81">
      <c r="A2264" s="76"/>
      <c r="B2264" s="76"/>
      <c r="C2264" s="76"/>
      <c r="D2264" s="76"/>
      <c r="E2264" s="76"/>
      <c r="F2264" s="76"/>
      <c r="G2264" s="76"/>
      <c r="H2264" s="76"/>
      <c r="I2264" s="76"/>
      <c r="J2264" s="76"/>
      <c r="K2264" s="76"/>
      <c r="L2264" s="76"/>
      <c r="M2264" s="76"/>
      <c r="N2264" s="76"/>
      <c r="P2264" s="76"/>
      <c r="Q2264" s="76"/>
      <c r="U2264" s="76"/>
      <c r="V2264" s="76"/>
      <c r="AD2264" s="76"/>
      <c r="AE2264" s="76"/>
      <c r="AJ2264" s="76"/>
      <c r="AK2264" s="76"/>
      <c r="AL2264" s="76"/>
      <c r="AM2264" s="76"/>
      <c r="AN2264" s="76"/>
      <c r="AO2264" s="76"/>
      <c r="AP2264" s="76"/>
      <c r="AR2264" s="76"/>
      <c r="AS2264" s="76"/>
      <c r="AT2264" s="76"/>
      <c r="AU2264" s="76"/>
      <c r="AV2264" s="76"/>
      <c r="AW2264" s="76"/>
      <c r="BK2264" s="76"/>
      <c r="BL2264" s="76"/>
      <c r="BM2264" s="76"/>
      <c r="BN2264" s="76"/>
      <c r="BO2264" s="76"/>
      <c r="BP2264" s="76"/>
      <c r="BQ2264" s="76"/>
      <c r="BR2264" s="76"/>
      <c r="BX2264" s="76"/>
      <c r="BY2264" s="76"/>
      <c r="BZ2264" s="76"/>
      <c r="CA2264" s="76"/>
      <c r="CB2264" s="76"/>
      <c r="CC2264" s="76"/>
    </row>
    <row r="2265" spans="1:81">
      <c r="A2265">
        <v>270</v>
      </c>
      <c r="B2265" t="s">
        <v>525</v>
      </c>
      <c r="I2265">
        <v>42.5</v>
      </c>
      <c r="J2265">
        <v>291</v>
      </c>
      <c r="K2265">
        <v>160</v>
      </c>
      <c r="L2265" s="145">
        <f t="shared" ref="L2265:L2303" si="55">K2265/J2265</f>
        <v>0.54982817869415812</v>
      </c>
      <c r="M2265" s="46">
        <v>0.254</v>
      </c>
      <c r="N2265" s="8">
        <v>1.1000000000000001</v>
      </c>
      <c r="U2265">
        <v>1022</v>
      </c>
      <c r="AD2265">
        <v>3.6</v>
      </c>
      <c r="AE2265">
        <v>944</v>
      </c>
      <c r="BZ2265">
        <v>3867</v>
      </c>
      <c r="CB2265" s="146" t="s">
        <v>1425</v>
      </c>
      <c r="CC2265" s="146" t="s">
        <v>1539</v>
      </c>
    </row>
    <row r="2266" spans="1:81">
      <c r="B2266" t="s">
        <v>557</v>
      </c>
      <c r="I2266">
        <v>42.5</v>
      </c>
      <c r="J2266">
        <v>356</v>
      </c>
      <c r="K2266">
        <v>160</v>
      </c>
      <c r="L2266" s="145">
        <f t="shared" si="55"/>
        <v>0.449438202247191</v>
      </c>
      <c r="M2266" s="46">
        <v>0.254</v>
      </c>
      <c r="N2266">
        <v>1</v>
      </c>
      <c r="U2266">
        <v>1026</v>
      </c>
      <c r="AD2266">
        <v>3.6</v>
      </c>
      <c r="AE2266">
        <v>874</v>
      </c>
      <c r="BZ2266">
        <v>3443</v>
      </c>
    </row>
    <row r="2267" spans="1:81">
      <c r="B2267" t="s">
        <v>1008</v>
      </c>
      <c r="I2267">
        <v>52.5</v>
      </c>
      <c r="J2267">
        <v>410</v>
      </c>
      <c r="K2267">
        <v>160</v>
      </c>
      <c r="L2267" s="145">
        <f t="shared" si="55"/>
        <v>0.3902439024390244</v>
      </c>
      <c r="M2267" s="46">
        <v>0.254</v>
      </c>
      <c r="N2267">
        <v>1.1000000000000001</v>
      </c>
      <c r="U2267">
        <v>1052</v>
      </c>
      <c r="AD2267">
        <v>3.6</v>
      </c>
      <c r="AE2267">
        <v>793</v>
      </c>
      <c r="BZ2267">
        <v>2582</v>
      </c>
    </row>
    <row r="2268" spans="1:81">
      <c r="B2268" t="s">
        <v>1540</v>
      </c>
      <c r="I2268">
        <v>42.5</v>
      </c>
      <c r="J2268">
        <v>291</v>
      </c>
      <c r="K2268">
        <v>160</v>
      </c>
      <c r="L2268" s="145">
        <f t="shared" si="55"/>
        <v>0.54982817869415812</v>
      </c>
      <c r="M2268" s="46">
        <v>0.254</v>
      </c>
      <c r="N2268" s="8">
        <v>1.1000000000000001</v>
      </c>
      <c r="Q2268">
        <v>5.8000000000000003E-2</v>
      </c>
      <c r="U2268">
        <v>1022</v>
      </c>
      <c r="AD2268">
        <v>3.6</v>
      </c>
      <c r="AE2268">
        <v>944</v>
      </c>
      <c r="BZ2268">
        <v>3538</v>
      </c>
      <c r="CA2268">
        <v>40.700000000000003</v>
      </c>
    </row>
    <row r="2269" spans="1:81">
      <c r="B2269" t="s">
        <v>1541</v>
      </c>
      <c r="I2269">
        <v>42.5</v>
      </c>
      <c r="J2269">
        <v>291</v>
      </c>
      <c r="K2269">
        <v>160</v>
      </c>
      <c r="L2269" s="145">
        <f t="shared" si="55"/>
        <v>0.54982817869415812</v>
      </c>
      <c r="M2269" s="46">
        <v>0.254</v>
      </c>
      <c r="N2269" s="8">
        <v>1.1000000000000001</v>
      </c>
      <c r="Q2269">
        <v>7.2999999999999995E-2</v>
      </c>
      <c r="U2269">
        <v>1022</v>
      </c>
      <c r="AD2269">
        <v>3.6</v>
      </c>
      <c r="AE2269">
        <v>944</v>
      </c>
      <c r="BZ2269">
        <v>3245</v>
      </c>
      <c r="CA2269">
        <v>37.9</v>
      </c>
    </row>
    <row r="2270" spans="1:81">
      <c r="B2270" t="s">
        <v>1542</v>
      </c>
      <c r="I2270">
        <v>42.5</v>
      </c>
      <c r="J2270">
        <v>291</v>
      </c>
      <c r="K2270">
        <v>160</v>
      </c>
      <c r="L2270" s="145">
        <f t="shared" si="55"/>
        <v>0.54982817869415812</v>
      </c>
      <c r="M2270" s="46">
        <v>0.254</v>
      </c>
      <c r="N2270" s="8">
        <v>1.1000000000000001</v>
      </c>
      <c r="Q2270">
        <v>8.6999999999999994E-2</v>
      </c>
      <c r="U2270">
        <v>1022</v>
      </c>
      <c r="AD2270">
        <v>3.6</v>
      </c>
      <c r="AE2270">
        <v>944</v>
      </c>
      <c r="BZ2270">
        <v>3979</v>
      </c>
      <c r="CA2270">
        <v>31.3</v>
      </c>
    </row>
    <row r="2271" spans="1:81">
      <c r="B2271" t="s">
        <v>1543</v>
      </c>
      <c r="I2271">
        <v>42.5</v>
      </c>
      <c r="J2271">
        <v>356</v>
      </c>
      <c r="K2271">
        <v>160</v>
      </c>
      <c r="L2271" s="145">
        <f t="shared" si="55"/>
        <v>0.449438202247191</v>
      </c>
      <c r="M2271" s="46">
        <v>0.254</v>
      </c>
      <c r="N2271" s="8">
        <v>1.1000000000000001</v>
      </c>
      <c r="Q2271">
        <v>7.0999999999999994E-2</v>
      </c>
      <c r="U2271">
        <v>1026</v>
      </c>
      <c r="AD2271">
        <v>3.6</v>
      </c>
      <c r="AE2271">
        <v>874</v>
      </c>
      <c r="BZ2271">
        <v>3357</v>
      </c>
      <c r="CA2271">
        <v>50.7</v>
      </c>
    </row>
    <row r="2272" spans="1:81">
      <c r="B2272" t="s">
        <v>1544</v>
      </c>
      <c r="I2272">
        <v>42.5</v>
      </c>
      <c r="J2272">
        <v>356</v>
      </c>
      <c r="K2272">
        <v>160</v>
      </c>
      <c r="L2272" s="145">
        <f t="shared" si="55"/>
        <v>0.449438202247191</v>
      </c>
      <c r="M2272" s="46">
        <v>0.254</v>
      </c>
      <c r="N2272" s="8">
        <v>1.1000000000000001</v>
      </c>
      <c r="Q2272">
        <v>8.8999999999999996E-2</v>
      </c>
      <c r="U2272">
        <v>1026</v>
      </c>
      <c r="AD2272">
        <v>3.6</v>
      </c>
      <c r="AE2272">
        <v>874</v>
      </c>
      <c r="BZ2272">
        <v>2945</v>
      </c>
      <c r="CA2272">
        <v>47.9</v>
      </c>
    </row>
    <row r="2273" spans="2:79">
      <c r="B2273" t="s">
        <v>1545</v>
      </c>
      <c r="I2273">
        <v>42.5</v>
      </c>
      <c r="J2273">
        <v>356</v>
      </c>
      <c r="K2273">
        <v>160</v>
      </c>
      <c r="L2273" s="145">
        <f t="shared" si="55"/>
        <v>0.449438202247191</v>
      </c>
      <c r="M2273" s="46">
        <v>0.254</v>
      </c>
      <c r="N2273" s="8">
        <v>1.1000000000000001</v>
      </c>
      <c r="Q2273">
        <v>0.107</v>
      </c>
      <c r="U2273">
        <v>1026</v>
      </c>
      <c r="AD2273">
        <v>3.6</v>
      </c>
      <c r="AE2273">
        <v>874</v>
      </c>
      <c r="BZ2273">
        <v>3379</v>
      </c>
      <c r="CA2273">
        <v>40.799999999999997</v>
      </c>
    </row>
    <row r="2274" spans="2:79">
      <c r="B2274" t="s">
        <v>1546</v>
      </c>
      <c r="I2274">
        <v>52.5</v>
      </c>
      <c r="J2274">
        <v>410</v>
      </c>
      <c r="K2274">
        <v>160</v>
      </c>
      <c r="L2274" s="145">
        <f t="shared" si="55"/>
        <v>0.3902439024390244</v>
      </c>
      <c r="M2274" s="46">
        <v>0.254</v>
      </c>
      <c r="N2274">
        <v>1.2</v>
      </c>
      <c r="Q2274">
        <v>0.10299999999999999</v>
      </c>
      <c r="U2274">
        <v>1052</v>
      </c>
      <c r="AD2274">
        <v>3.6</v>
      </c>
      <c r="AE2274">
        <v>793</v>
      </c>
      <c r="BZ2274">
        <v>2431</v>
      </c>
      <c r="CA2274">
        <v>61.7</v>
      </c>
    </row>
    <row r="2275" spans="2:79">
      <c r="B2275" t="s">
        <v>1547</v>
      </c>
      <c r="I2275">
        <v>52.5</v>
      </c>
      <c r="J2275">
        <v>410</v>
      </c>
      <c r="K2275">
        <v>160</v>
      </c>
      <c r="L2275" s="145">
        <f t="shared" si="55"/>
        <v>0.3902439024390244</v>
      </c>
      <c r="M2275" s="46">
        <v>0.254</v>
      </c>
      <c r="N2275">
        <v>1.2</v>
      </c>
      <c r="Q2275">
        <v>0.123</v>
      </c>
      <c r="U2275">
        <v>1052</v>
      </c>
      <c r="AD2275">
        <v>3.6</v>
      </c>
      <c r="AE2275">
        <v>793</v>
      </c>
      <c r="BZ2275">
        <v>2276</v>
      </c>
      <c r="CA2275">
        <v>58.9</v>
      </c>
    </row>
    <row r="2276" spans="2:79">
      <c r="B2276" t="s">
        <v>1548</v>
      </c>
      <c r="I2276">
        <v>52.5</v>
      </c>
      <c r="J2276">
        <v>410</v>
      </c>
      <c r="K2276">
        <v>160</v>
      </c>
      <c r="L2276" s="145">
        <f t="shared" si="55"/>
        <v>0.3902439024390244</v>
      </c>
      <c r="M2276" s="46">
        <v>0.254</v>
      </c>
      <c r="N2276">
        <v>1.2</v>
      </c>
      <c r="Q2276">
        <v>0.14399999999999999</v>
      </c>
      <c r="U2276">
        <v>1052</v>
      </c>
      <c r="AD2276">
        <v>3.6</v>
      </c>
      <c r="AE2276">
        <v>793</v>
      </c>
      <c r="BZ2276">
        <v>2534</v>
      </c>
      <c r="CA2276">
        <v>51.4</v>
      </c>
    </row>
    <row r="2277" spans="2:79">
      <c r="B2277" t="s">
        <v>135</v>
      </c>
      <c r="I2277">
        <v>42.5</v>
      </c>
      <c r="J2277">
        <v>245</v>
      </c>
      <c r="K2277">
        <v>160</v>
      </c>
      <c r="L2277" s="145">
        <f t="shared" si="55"/>
        <v>0.65306122448979587</v>
      </c>
      <c r="M2277" s="46">
        <v>0.254</v>
      </c>
      <c r="N2277">
        <v>1.2</v>
      </c>
      <c r="Q2277">
        <v>5.8000000000000003E-2</v>
      </c>
      <c r="U2277">
        <v>1022</v>
      </c>
      <c r="AD2277">
        <v>3.6</v>
      </c>
      <c r="AE2277">
        <v>944</v>
      </c>
      <c r="AW2277">
        <v>29</v>
      </c>
      <c r="BQ2277">
        <v>17</v>
      </c>
      <c r="BZ2277">
        <v>2825</v>
      </c>
      <c r="CA2277">
        <v>51.7</v>
      </c>
    </row>
    <row r="2278" spans="2:79">
      <c r="B2278" t="s">
        <v>136</v>
      </c>
      <c r="I2278">
        <v>42.5</v>
      </c>
      <c r="J2278">
        <v>245</v>
      </c>
      <c r="K2278">
        <v>160</v>
      </c>
      <c r="L2278" s="145">
        <f t="shared" si="55"/>
        <v>0.65306122448979587</v>
      </c>
      <c r="M2278" s="46">
        <v>0.254</v>
      </c>
      <c r="N2278">
        <v>1.2</v>
      </c>
      <c r="Q2278">
        <v>7.2999999999999995E-2</v>
      </c>
      <c r="U2278">
        <v>1022</v>
      </c>
      <c r="AD2278">
        <v>3.6</v>
      </c>
      <c r="AE2278">
        <v>944</v>
      </c>
      <c r="AW2278">
        <v>29</v>
      </c>
      <c r="BQ2278">
        <v>17</v>
      </c>
      <c r="BZ2278">
        <v>2452</v>
      </c>
      <c r="CA2278">
        <v>47.4</v>
      </c>
    </row>
    <row r="2279" spans="2:79">
      <c r="B2279" t="s">
        <v>137</v>
      </c>
      <c r="I2279">
        <v>42.5</v>
      </c>
      <c r="J2279">
        <v>245</v>
      </c>
      <c r="K2279">
        <v>160</v>
      </c>
      <c r="L2279" s="145">
        <f t="shared" si="55"/>
        <v>0.65306122448979587</v>
      </c>
      <c r="M2279" s="46">
        <v>0.254</v>
      </c>
      <c r="N2279">
        <v>1.2</v>
      </c>
      <c r="Q2279">
        <v>8.6999999999999994E-2</v>
      </c>
      <c r="U2279">
        <v>1022</v>
      </c>
      <c r="AD2279">
        <v>3.6</v>
      </c>
      <c r="AE2279">
        <v>944</v>
      </c>
      <c r="AW2279">
        <v>29</v>
      </c>
      <c r="BQ2279">
        <v>17</v>
      </c>
      <c r="BZ2279">
        <v>3346</v>
      </c>
      <c r="CA2279">
        <v>40.200000000000003</v>
      </c>
    </row>
    <row r="2280" spans="2:79">
      <c r="B2280" t="s">
        <v>138</v>
      </c>
      <c r="I2280">
        <v>42.5</v>
      </c>
      <c r="J2280">
        <v>230</v>
      </c>
      <c r="K2280">
        <v>160</v>
      </c>
      <c r="L2280" s="145">
        <f t="shared" si="55"/>
        <v>0.69565217391304346</v>
      </c>
      <c r="M2280" s="46">
        <v>0.254</v>
      </c>
      <c r="N2280">
        <v>1.2</v>
      </c>
      <c r="Q2280">
        <v>5.8000000000000003E-2</v>
      </c>
      <c r="U2280">
        <v>1022</v>
      </c>
      <c r="AD2280">
        <v>3.6</v>
      </c>
      <c r="AE2280">
        <v>944</v>
      </c>
      <c r="AO2280">
        <v>32</v>
      </c>
      <c r="AW2280">
        <v>29</v>
      </c>
      <c r="BZ2280">
        <v>2992</v>
      </c>
      <c r="CA2280">
        <v>47.8</v>
      </c>
    </row>
    <row r="2281" spans="2:79">
      <c r="B2281" t="s">
        <v>139</v>
      </c>
      <c r="I2281">
        <v>42.5</v>
      </c>
      <c r="J2281">
        <v>230</v>
      </c>
      <c r="K2281">
        <v>160</v>
      </c>
      <c r="L2281" s="145">
        <f t="shared" si="55"/>
        <v>0.69565217391304346</v>
      </c>
      <c r="M2281" s="46">
        <v>0.254</v>
      </c>
      <c r="N2281">
        <v>1.2</v>
      </c>
      <c r="Q2281">
        <v>7.2999999999999995E-2</v>
      </c>
      <c r="U2281">
        <v>1022</v>
      </c>
      <c r="AD2281">
        <v>3.6</v>
      </c>
      <c r="AE2281">
        <v>944</v>
      </c>
      <c r="AO2281">
        <v>32</v>
      </c>
      <c r="AW2281">
        <v>29</v>
      </c>
      <c r="BZ2281">
        <v>2735</v>
      </c>
      <c r="CA2281">
        <v>43.6</v>
      </c>
    </row>
    <row r="2282" spans="2:79">
      <c r="B2282" t="s">
        <v>140</v>
      </c>
      <c r="I2282">
        <v>42.5</v>
      </c>
      <c r="J2282">
        <v>230</v>
      </c>
      <c r="K2282">
        <v>160</v>
      </c>
      <c r="L2282" s="145">
        <f t="shared" si="55"/>
        <v>0.69565217391304346</v>
      </c>
      <c r="M2282" s="46">
        <v>0.254</v>
      </c>
      <c r="N2282">
        <v>1.2</v>
      </c>
      <c r="Q2282">
        <v>8.6999999999999994E-2</v>
      </c>
      <c r="U2282">
        <v>1022</v>
      </c>
      <c r="AD2282">
        <v>3.6</v>
      </c>
      <c r="AE2282">
        <v>944</v>
      </c>
      <c r="AO2282">
        <v>32</v>
      </c>
      <c r="AW2282">
        <v>29</v>
      </c>
      <c r="BZ2282">
        <v>3267</v>
      </c>
      <c r="CA2282">
        <v>36.700000000000003</v>
      </c>
    </row>
    <row r="2283" spans="2:79">
      <c r="B2283" t="s">
        <v>237</v>
      </c>
      <c r="I2283">
        <v>42.5</v>
      </c>
      <c r="J2283">
        <v>242</v>
      </c>
      <c r="K2283">
        <v>160</v>
      </c>
      <c r="L2283" s="145">
        <f t="shared" si="55"/>
        <v>0.66115702479338845</v>
      </c>
      <c r="M2283" s="46">
        <v>0.254</v>
      </c>
      <c r="N2283">
        <v>1.2</v>
      </c>
      <c r="Q2283">
        <v>5.8000000000000003E-2</v>
      </c>
      <c r="U2283">
        <v>1022</v>
      </c>
      <c r="AD2283">
        <v>3.6</v>
      </c>
      <c r="AE2283">
        <v>944</v>
      </c>
      <c r="AO2283">
        <v>32</v>
      </c>
      <c r="BQ2283">
        <v>17</v>
      </c>
      <c r="BZ2283">
        <v>2873</v>
      </c>
      <c r="CA2283">
        <v>48.9</v>
      </c>
    </row>
    <row r="2284" spans="2:79">
      <c r="B2284" t="s">
        <v>238</v>
      </c>
      <c r="I2284">
        <v>42.5</v>
      </c>
      <c r="J2284">
        <v>242</v>
      </c>
      <c r="K2284">
        <v>160</v>
      </c>
      <c r="L2284" s="145">
        <f t="shared" si="55"/>
        <v>0.66115702479338845</v>
      </c>
      <c r="M2284" s="46">
        <v>0.254</v>
      </c>
      <c r="N2284">
        <v>1.2</v>
      </c>
      <c r="Q2284">
        <v>7.2999999999999995E-2</v>
      </c>
      <c r="U2284">
        <v>1022</v>
      </c>
      <c r="AD2284">
        <v>3.6</v>
      </c>
      <c r="AE2284">
        <v>944</v>
      </c>
      <c r="AO2284">
        <v>32</v>
      </c>
      <c r="BQ2284">
        <v>17</v>
      </c>
      <c r="BZ2284">
        <v>2735</v>
      </c>
      <c r="CA2284">
        <v>43.6</v>
      </c>
    </row>
    <row r="2285" spans="2:79">
      <c r="B2285" t="s">
        <v>239</v>
      </c>
      <c r="I2285">
        <v>42.5</v>
      </c>
      <c r="J2285">
        <v>242</v>
      </c>
      <c r="K2285">
        <v>160</v>
      </c>
      <c r="L2285" s="145">
        <f t="shared" si="55"/>
        <v>0.66115702479338845</v>
      </c>
      <c r="M2285" s="46">
        <v>0.254</v>
      </c>
      <c r="N2285">
        <v>1.2</v>
      </c>
      <c r="Q2285">
        <v>8.6999999999999994E-2</v>
      </c>
      <c r="U2285">
        <v>1022</v>
      </c>
      <c r="AD2285">
        <v>3.6</v>
      </c>
      <c r="AE2285">
        <v>944</v>
      </c>
      <c r="AO2285">
        <v>32</v>
      </c>
      <c r="BQ2285">
        <v>17</v>
      </c>
      <c r="BZ2285">
        <v>3478</v>
      </c>
      <c r="CA2285">
        <v>37.1</v>
      </c>
    </row>
    <row r="2286" spans="2:79">
      <c r="B2286" t="s">
        <v>1549</v>
      </c>
      <c r="I2286">
        <v>42.5</v>
      </c>
      <c r="J2286">
        <v>299</v>
      </c>
      <c r="K2286">
        <v>160</v>
      </c>
      <c r="L2286" s="145">
        <f t="shared" si="55"/>
        <v>0.53511705685618727</v>
      </c>
      <c r="M2286" s="46">
        <v>0.254</v>
      </c>
      <c r="N2286">
        <v>1.2</v>
      </c>
      <c r="Q2286">
        <v>7.0999999999999994E-2</v>
      </c>
      <c r="U2286">
        <v>1026</v>
      </c>
      <c r="AD2286">
        <v>3.6</v>
      </c>
      <c r="AE2286">
        <v>874</v>
      </c>
      <c r="AW2286">
        <v>36</v>
      </c>
      <c r="BQ2286">
        <v>21</v>
      </c>
      <c r="BZ2286">
        <v>2321</v>
      </c>
      <c r="CA2286">
        <v>62.1</v>
      </c>
    </row>
    <row r="2287" spans="2:79">
      <c r="B2287" t="s">
        <v>1550</v>
      </c>
      <c r="I2287">
        <v>42.5</v>
      </c>
      <c r="J2287">
        <v>299</v>
      </c>
      <c r="K2287">
        <v>160</v>
      </c>
      <c r="L2287" s="145">
        <f t="shared" si="55"/>
        <v>0.53511705685618727</v>
      </c>
      <c r="M2287" s="46">
        <v>0.254</v>
      </c>
      <c r="N2287">
        <v>1.2</v>
      </c>
      <c r="Q2287">
        <v>8.8999999999999996E-2</v>
      </c>
      <c r="U2287">
        <v>1026</v>
      </c>
      <c r="AD2287">
        <v>3.6</v>
      </c>
      <c r="AE2287">
        <v>874</v>
      </c>
      <c r="AW2287">
        <v>36</v>
      </c>
      <c r="BQ2287">
        <v>21</v>
      </c>
      <c r="BZ2287">
        <v>1987</v>
      </c>
      <c r="CA2287">
        <v>57.3</v>
      </c>
    </row>
    <row r="2288" spans="2:79">
      <c r="B2288" t="s">
        <v>1551</v>
      </c>
      <c r="I2288">
        <v>42.5</v>
      </c>
      <c r="J2288">
        <v>299</v>
      </c>
      <c r="K2288">
        <v>160</v>
      </c>
      <c r="L2288" s="145">
        <f t="shared" si="55"/>
        <v>0.53511705685618727</v>
      </c>
      <c r="M2288" s="46">
        <v>0.254</v>
      </c>
      <c r="N2288">
        <v>1.2</v>
      </c>
      <c r="Q2288">
        <v>0.107</v>
      </c>
      <c r="U2288">
        <v>1026</v>
      </c>
      <c r="AD2288">
        <v>3.6</v>
      </c>
      <c r="AE2288">
        <v>874</v>
      </c>
      <c r="AW2288">
        <v>36</v>
      </c>
      <c r="BQ2288">
        <v>21</v>
      </c>
      <c r="BZ2288">
        <v>1865</v>
      </c>
      <c r="CA2288">
        <v>50.2</v>
      </c>
    </row>
    <row r="2289" spans="1:81">
      <c r="B2289" t="s">
        <v>1552</v>
      </c>
      <c r="I2289">
        <v>42.5</v>
      </c>
      <c r="J2289">
        <v>280</v>
      </c>
      <c r="K2289">
        <v>160</v>
      </c>
      <c r="L2289" s="145">
        <f t="shared" si="55"/>
        <v>0.5714285714285714</v>
      </c>
      <c r="M2289" s="46">
        <v>0.254</v>
      </c>
      <c r="N2289">
        <v>1.2</v>
      </c>
      <c r="Q2289">
        <v>7.0999999999999994E-2</v>
      </c>
      <c r="U2289">
        <v>1026</v>
      </c>
      <c r="AD2289">
        <v>3.6</v>
      </c>
      <c r="AE2289">
        <v>874</v>
      </c>
      <c r="AO2289">
        <v>40</v>
      </c>
      <c r="AW2289">
        <v>36</v>
      </c>
      <c r="BZ2289">
        <v>2576</v>
      </c>
      <c r="CA2289">
        <v>56.7</v>
      </c>
    </row>
    <row r="2290" spans="1:81">
      <c r="B2290" t="s">
        <v>1553</v>
      </c>
      <c r="I2290">
        <v>42.5</v>
      </c>
      <c r="J2290">
        <v>280</v>
      </c>
      <c r="K2290">
        <v>160</v>
      </c>
      <c r="L2290" s="145">
        <f t="shared" si="55"/>
        <v>0.5714285714285714</v>
      </c>
      <c r="M2290" s="46">
        <v>0.254</v>
      </c>
      <c r="N2290">
        <v>1.2</v>
      </c>
      <c r="Q2290">
        <v>8.8999999999999996E-2</v>
      </c>
      <c r="U2290">
        <v>1026</v>
      </c>
      <c r="AD2290">
        <v>3.6</v>
      </c>
      <c r="AE2290">
        <v>874</v>
      </c>
      <c r="AO2290">
        <v>40</v>
      </c>
      <c r="AW2290">
        <v>36</v>
      </c>
      <c r="BZ2290">
        <v>1873</v>
      </c>
      <c r="CA2290">
        <v>50.7</v>
      </c>
    </row>
    <row r="2291" spans="1:81">
      <c r="B2291" t="s">
        <v>1554</v>
      </c>
      <c r="I2291">
        <v>42.5</v>
      </c>
      <c r="J2291">
        <v>280</v>
      </c>
      <c r="K2291">
        <v>160</v>
      </c>
      <c r="L2291" s="145">
        <f t="shared" si="55"/>
        <v>0.5714285714285714</v>
      </c>
      <c r="M2291" s="46">
        <v>0.254</v>
      </c>
      <c r="N2291">
        <v>1.2</v>
      </c>
      <c r="Q2291">
        <v>0.107</v>
      </c>
      <c r="U2291">
        <v>1026</v>
      </c>
      <c r="AD2291">
        <v>3.6</v>
      </c>
      <c r="AE2291">
        <v>874</v>
      </c>
      <c r="AO2291">
        <v>40</v>
      </c>
      <c r="AW2291">
        <v>36</v>
      </c>
      <c r="BZ2291">
        <v>1789</v>
      </c>
      <c r="CA2291">
        <v>42.3</v>
      </c>
    </row>
    <row r="2292" spans="1:81">
      <c r="B2292" t="s">
        <v>1555</v>
      </c>
      <c r="I2292">
        <v>42.5</v>
      </c>
      <c r="J2292">
        <v>295</v>
      </c>
      <c r="K2292">
        <v>160</v>
      </c>
      <c r="L2292" s="145">
        <f t="shared" si="55"/>
        <v>0.5423728813559322</v>
      </c>
      <c r="M2292" s="46">
        <v>0.254</v>
      </c>
      <c r="N2292">
        <v>1.2</v>
      </c>
      <c r="Q2292">
        <v>7.0999999999999994E-2</v>
      </c>
      <c r="U2292">
        <v>1026</v>
      </c>
      <c r="AD2292">
        <v>3.6</v>
      </c>
      <c r="AE2292">
        <v>874</v>
      </c>
      <c r="AO2292">
        <v>40</v>
      </c>
      <c r="BQ2292">
        <v>21</v>
      </c>
      <c r="BZ2292">
        <v>2469</v>
      </c>
      <c r="CA2292">
        <v>58.9</v>
      </c>
    </row>
    <row r="2293" spans="1:81">
      <c r="B2293" t="s">
        <v>1556</v>
      </c>
      <c r="I2293">
        <v>42.5</v>
      </c>
      <c r="J2293">
        <v>295</v>
      </c>
      <c r="K2293">
        <v>160</v>
      </c>
      <c r="L2293" s="145">
        <f t="shared" si="55"/>
        <v>0.5423728813559322</v>
      </c>
      <c r="M2293" s="46">
        <v>0.254</v>
      </c>
      <c r="N2293">
        <v>1.2</v>
      </c>
      <c r="Q2293">
        <v>8.8999999999999996E-2</v>
      </c>
      <c r="U2293">
        <v>1026</v>
      </c>
      <c r="AD2293">
        <v>3.6</v>
      </c>
      <c r="AE2293">
        <v>874</v>
      </c>
      <c r="AO2293">
        <v>40</v>
      </c>
      <c r="BQ2293">
        <v>21</v>
      </c>
      <c r="BZ2293">
        <v>2237</v>
      </c>
      <c r="CA2293">
        <v>54.2</v>
      </c>
    </row>
    <row r="2294" spans="1:81">
      <c r="B2294" t="s">
        <v>1557</v>
      </c>
      <c r="I2294">
        <v>42.5</v>
      </c>
      <c r="J2294">
        <v>295</v>
      </c>
      <c r="K2294">
        <v>160</v>
      </c>
      <c r="L2294" s="145">
        <f t="shared" si="55"/>
        <v>0.5423728813559322</v>
      </c>
      <c r="M2294" s="46">
        <v>0.254</v>
      </c>
      <c r="N2294">
        <v>1.2</v>
      </c>
      <c r="Q2294">
        <v>0.107</v>
      </c>
      <c r="U2294">
        <v>1026</v>
      </c>
      <c r="AD2294">
        <v>3.6</v>
      </c>
      <c r="AE2294">
        <v>874</v>
      </c>
      <c r="AO2294">
        <v>40</v>
      </c>
      <c r="BQ2294">
        <v>21</v>
      </c>
      <c r="BZ2294">
        <v>2095</v>
      </c>
      <c r="CA2294">
        <v>47.3</v>
      </c>
    </row>
    <row r="2295" spans="1:81">
      <c r="B2295" t="s">
        <v>1396</v>
      </c>
      <c r="I2295">
        <v>52.5</v>
      </c>
      <c r="J2295">
        <v>344</v>
      </c>
      <c r="K2295">
        <v>160</v>
      </c>
      <c r="L2295" s="145">
        <f t="shared" si="55"/>
        <v>0.46511627906976744</v>
      </c>
      <c r="M2295" s="46">
        <v>0.254</v>
      </c>
      <c r="N2295">
        <v>1.2</v>
      </c>
      <c r="Q2295">
        <v>0.10299999999999999</v>
      </c>
      <c r="U2295">
        <v>1052</v>
      </c>
      <c r="AD2295">
        <v>3.6</v>
      </c>
      <c r="AE2295">
        <v>793</v>
      </c>
      <c r="AW2295">
        <v>41</v>
      </c>
      <c r="BQ2295">
        <v>25</v>
      </c>
      <c r="BZ2295">
        <v>1457</v>
      </c>
      <c r="CA2295">
        <v>73.599999999999994</v>
      </c>
    </row>
    <row r="2296" spans="1:81">
      <c r="B2296" t="s">
        <v>1397</v>
      </c>
      <c r="I2296">
        <v>52.5</v>
      </c>
      <c r="J2296">
        <v>344</v>
      </c>
      <c r="K2296">
        <v>160</v>
      </c>
      <c r="L2296" s="145">
        <f t="shared" si="55"/>
        <v>0.46511627906976744</v>
      </c>
      <c r="M2296" s="46">
        <v>0.254</v>
      </c>
      <c r="N2296">
        <v>1.2</v>
      </c>
      <c r="Q2296">
        <v>0.123</v>
      </c>
      <c r="U2296">
        <v>1052</v>
      </c>
      <c r="AD2296">
        <v>3.6</v>
      </c>
      <c r="AE2296">
        <v>793</v>
      </c>
      <c r="AW2296">
        <v>41</v>
      </c>
      <c r="BQ2296">
        <v>25</v>
      </c>
      <c r="BZ2296">
        <v>683</v>
      </c>
      <c r="CA2296">
        <v>68.2</v>
      </c>
    </row>
    <row r="2297" spans="1:81">
      <c r="B2297" t="s">
        <v>1398</v>
      </c>
      <c r="I2297">
        <v>52.5</v>
      </c>
      <c r="J2297">
        <v>344</v>
      </c>
      <c r="K2297">
        <v>160</v>
      </c>
      <c r="L2297" s="145">
        <f t="shared" si="55"/>
        <v>0.46511627906976744</v>
      </c>
      <c r="M2297" s="46">
        <v>0.254</v>
      </c>
      <c r="N2297">
        <v>1.2</v>
      </c>
      <c r="Q2297">
        <v>0.14399999999999999</v>
      </c>
      <c r="U2297">
        <v>1052</v>
      </c>
      <c r="AD2297">
        <v>3.6</v>
      </c>
      <c r="AE2297">
        <v>793</v>
      </c>
      <c r="AW2297">
        <v>41</v>
      </c>
      <c r="BQ2297">
        <v>25</v>
      </c>
      <c r="BZ2297">
        <v>578</v>
      </c>
      <c r="CA2297">
        <v>60.3</v>
      </c>
    </row>
    <row r="2298" spans="1:81">
      <c r="B2298" t="s">
        <v>1045</v>
      </c>
      <c r="I2298">
        <v>52.5</v>
      </c>
      <c r="J2298">
        <v>324</v>
      </c>
      <c r="K2298">
        <v>160</v>
      </c>
      <c r="L2298" s="145">
        <f t="shared" si="55"/>
        <v>0.49382716049382713</v>
      </c>
      <c r="M2298" s="46">
        <v>0.254</v>
      </c>
      <c r="N2298">
        <v>1.2</v>
      </c>
      <c r="Q2298">
        <v>0.10299999999999999</v>
      </c>
      <c r="U2298">
        <v>1052</v>
      </c>
      <c r="AD2298">
        <v>3.6</v>
      </c>
      <c r="AE2298">
        <v>793</v>
      </c>
      <c r="AO2298">
        <v>45</v>
      </c>
      <c r="AW2298">
        <v>41</v>
      </c>
      <c r="BZ2298">
        <v>1405</v>
      </c>
      <c r="CA2298">
        <v>65.8</v>
      </c>
    </row>
    <row r="2299" spans="1:81">
      <c r="B2299" t="s">
        <v>1046</v>
      </c>
      <c r="I2299">
        <v>52.5</v>
      </c>
      <c r="J2299">
        <v>324</v>
      </c>
      <c r="K2299">
        <v>160</v>
      </c>
      <c r="L2299" s="145">
        <f t="shared" si="55"/>
        <v>0.49382716049382713</v>
      </c>
      <c r="M2299" s="46">
        <v>0.254</v>
      </c>
      <c r="N2299">
        <v>1.2</v>
      </c>
      <c r="Q2299">
        <v>0.123</v>
      </c>
      <c r="U2299">
        <v>1052</v>
      </c>
      <c r="AD2299">
        <v>3.6</v>
      </c>
      <c r="AE2299">
        <v>793</v>
      </c>
      <c r="AO2299">
        <v>45</v>
      </c>
      <c r="AW2299">
        <v>41</v>
      </c>
      <c r="BZ2299">
        <v>995</v>
      </c>
      <c r="CA2299">
        <v>61.2</v>
      </c>
    </row>
    <row r="2300" spans="1:81">
      <c r="B2300" t="s">
        <v>1558</v>
      </c>
      <c r="I2300">
        <v>52.5</v>
      </c>
      <c r="J2300">
        <v>324</v>
      </c>
      <c r="K2300">
        <v>160</v>
      </c>
      <c r="L2300" s="145">
        <f t="shared" si="55"/>
        <v>0.49382716049382713</v>
      </c>
      <c r="M2300" s="46">
        <v>0.254</v>
      </c>
      <c r="N2300">
        <v>1.2</v>
      </c>
      <c r="Q2300">
        <v>0.14399999999999999</v>
      </c>
      <c r="U2300">
        <v>1052</v>
      </c>
      <c r="AD2300">
        <v>3.6</v>
      </c>
      <c r="AE2300">
        <v>793</v>
      </c>
      <c r="AO2300">
        <v>45</v>
      </c>
      <c r="AW2300">
        <v>41</v>
      </c>
      <c r="BZ2300">
        <v>736</v>
      </c>
      <c r="CA2300">
        <v>56.1</v>
      </c>
    </row>
    <row r="2301" spans="1:81">
      <c r="B2301" t="s">
        <v>1559</v>
      </c>
      <c r="I2301">
        <v>52.5</v>
      </c>
      <c r="J2301">
        <v>340</v>
      </c>
      <c r="K2301">
        <v>160</v>
      </c>
      <c r="L2301" s="145">
        <f t="shared" si="55"/>
        <v>0.47058823529411764</v>
      </c>
      <c r="M2301" s="46">
        <v>0.254</v>
      </c>
      <c r="N2301">
        <v>1.2</v>
      </c>
      <c r="Q2301">
        <v>0.10299999999999999</v>
      </c>
      <c r="U2301">
        <v>1052</v>
      </c>
      <c r="AD2301">
        <v>3.6</v>
      </c>
      <c r="AE2301">
        <v>793</v>
      </c>
      <c r="AO2301">
        <v>45</v>
      </c>
      <c r="BQ2301">
        <v>25</v>
      </c>
      <c r="BZ2301">
        <v>1345</v>
      </c>
      <c r="CA2301">
        <v>70.3</v>
      </c>
    </row>
    <row r="2302" spans="1:81">
      <c r="B2302" t="s">
        <v>1560</v>
      </c>
      <c r="I2302">
        <v>52.5</v>
      </c>
      <c r="J2302">
        <v>340</v>
      </c>
      <c r="K2302">
        <v>160</v>
      </c>
      <c r="L2302" s="145">
        <f t="shared" si="55"/>
        <v>0.47058823529411764</v>
      </c>
      <c r="M2302" s="46">
        <v>0.254</v>
      </c>
      <c r="N2302">
        <v>1.2</v>
      </c>
      <c r="Q2302">
        <v>0.123</v>
      </c>
      <c r="U2302">
        <v>1052</v>
      </c>
      <c r="AD2302">
        <v>3.6</v>
      </c>
      <c r="AE2302">
        <v>793</v>
      </c>
      <c r="AO2302">
        <v>45</v>
      </c>
      <c r="BQ2302">
        <v>25</v>
      </c>
      <c r="BZ2302">
        <v>872</v>
      </c>
      <c r="CA2302">
        <v>65.7</v>
      </c>
    </row>
    <row r="2303" spans="1:81">
      <c r="B2303" t="s">
        <v>1561</v>
      </c>
      <c r="I2303">
        <v>52.5</v>
      </c>
      <c r="J2303">
        <v>340</v>
      </c>
      <c r="K2303">
        <v>160</v>
      </c>
      <c r="L2303" s="145">
        <f t="shared" si="55"/>
        <v>0.47058823529411764</v>
      </c>
      <c r="M2303" s="46">
        <v>0.254</v>
      </c>
      <c r="N2303">
        <v>1.2</v>
      </c>
      <c r="Q2303">
        <v>0.14399999999999999</v>
      </c>
      <c r="U2303">
        <v>1052</v>
      </c>
      <c r="AD2303">
        <v>3.6</v>
      </c>
      <c r="AE2303">
        <v>793</v>
      </c>
      <c r="AO2303">
        <v>45</v>
      </c>
      <c r="BQ2303">
        <v>25</v>
      </c>
      <c r="BZ2303">
        <v>613</v>
      </c>
      <c r="CA2303">
        <v>59.1</v>
      </c>
    </row>
    <row r="2304" spans="1:81">
      <c r="A2304" s="76"/>
      <c r="B2304" s="76"/>
      <c r="C2304" s="76"/>
      <c r="D2304" s="76"/>
      <c r="E2304" s="76"/>
      <c r="F2304" s="76"/>
      <c r="G2304" s="76"/>
      <c r="H2304" s="76"/>
      <c r="I2304" s="76"/>
      <c r="J2304" s="76"/>
      <c r="K2304" s="76"/>
      <c r="L2304" s="76"/>
      <c r="M2304" s="76"/>
      <c r="N2304" s="76"/>
      <c r="P2304" s="76"/>
      <c r="Q2304" s="76"/>
      <c r="U2304" s="76"/>
      <c r="V2304" s="76"/>
      <c r="AD2304" s="76"/>
      <c r="AE2304" s="76"/>
      <c r="AJ2304" s="76"/>
      <c r="AK2304" s="76"/>
      <c r="AL2304" s="76"/>
      <c r="AM2304" s="76"/>
      <c r="AN2304" s="76"/>
      <c r="AO2304" s="76"/>
      <c r="AP2304" s="76"/>
      <c r="AR2304" s="76"/>
      <c r="AS2304" s="76"/>
      <c r="AT2304" s="76"/>
      <c r="AU2304" s="76"/>
      <c r="AV2304" s="76"/>
      <c r="AW2304" s="76"/>
      <c r="BK2304" s="76"/>
      <c r="BL2304" s="76"/>
      <c r="BM2304" s="76"/>
      <c r="BN2304" s="76"/>
      <c r="BO2304" s="76"/>
      <c r="BP2304" s="76"/>
      <c r="BQ2304" s="76"/>
      <c r="BR2304" s="76"/>
      <c r="BX2304" s="76"/>
      <c r="BY2304" s="76"/>
      <c r="BZ2304" s="76"/>
      <c r="CA2304" s="76"/>
      <c r="CB2304" s="76"/>
      <c r="CC2304" s="76"/>
    </row>
    <row r="2305" spans="1:81">
      <c r="A2305">
        <v>271</v>
      </c>
      <c r="B2305" t="s">
        <v>1562</v>
      </c>
      <c r="C2305">
        <v>56.4</v>
      </c>
      <c r="D2305">
        <v>24.4</v>
      </c>
      <c r="E2305">
        <v>5.6</v>
      </c>
      <c r="F2305">
        <v>3</v>
      </c>
      <c r="G2305">
        <v>4.5</v>
      </c>
      <c r="I2305">
        <v>52.5</v>
      </c>
      <c r="J2305">
        <v>272</v>
      </c>
      <c r="K2305">
        <v>155</v>
      </c>
      <c r="L2305" s="145">
        <f t="shared" ref="L2305:L2330" si="56">K2305/J2305</f>
        <v>0.56985294117647056</v>
      </c>
      <c r="M2305" s="46">
        <v>0.19600000000000001</v>
      </c>
      <c r="N2305">
        <v>1</v>
      </c>
      <c r="U2305">
        <v>1096</v>
      </c>
      <c r="AD2305">
        <v>3.6</v>
      </c>
      <c r="AE2305">
        <v>897</v>
      </c>
      <c r="AJ2305">
        <v>3.7</v>
      </c>
      <c r="AK2305">
        <v>52.7</v>
      </c>
      <c r="AL2305">
        <v>25.8</v>
      </c>
      <c r="AM2305">
        <v>1.2</v>
      </c>
      <c r="AN2305">
        <v>9.6999999999999993</v>
      </c>
      <c r="BX2305">
        <v>2.06</v>
      </c>
      <c r="BZ2305">
        <v>3664</v>
      </c>
      <c r="CA2305">
        <v>39.200000000000003</v>
      </c>
      <c r="CB2305" s="146" t="s">
        <v>1425</v>
      </c>
      <c r="CC2305" s="146" t="s">
        <v>1563</v>
      </c>
    </row>
    <row r="2306" spans="1:81">
      <c r="B2306" t="s">
        <v>1564</v>
      </c>
      <c r="C2306">
        <v>56.4</v>
      </c>
      <c r="D2306">
        <v>24.4</v>
      </c>
      <c r="E2306">
        <v>5.6</v>
      </c>
      <c r="F2306">
        <v>3</v>
      </c>
      <c r="G2306">
        <v>4.5</v>
      </c>
      <c r="I2306">
        <v>52.5</v>
      </c>
      <c r="J2306">
        <v>344</v>
      </c>
      <c r="K2306">
        <v>155</v>
      </c>
      <c r="L2306" s="145">
        <f t="shared" si="56"/>
        <v>0.45058139534883723</v>
      </c>
      <c r="M2306" s="46">
        <v>0.19600000000000001</v>
      </c>
      <c r="N2306">
        <v>1.1000000000000001</v>
      </c>
      <c r="U2306">
        <v>1057</v>
      </c>
      <c r="AD2306">
        <v>3.6</v>
      </c>
      <c r="AE2306">
        <v>864</v>
      </c>
      <c r="BX2306">
        <v>1.7789999999999999</v>
      </c>
      <c r="BZ2306">
        <v>3092</v>
      </c>
      <c r="CA2306">
        <v>49.8</v>
      </c>
    </row>
    <row r="2307" spans="1:81">
      <c r="B2307" t="s">
        <v>1565</v>
      </c>
      <c r="C2307">
        <v>56.4</v>
      </c>
      <c r="D2307">
        <v>24.4</v>
      </c>
      <c r="E2307">
        <v>5.6</v>
      </c>
      <c r="F2307">
        <v>3</v>
      </c>
      <c r="G2307">
        <v>4.5</v>
      </c>
      <c r="I2307">
        <v>52.5</v>
      </c>
      <c r="J2307">
        <v>410</v>
      </c>
      <c r="K2307">
        <v>155</v>
      </c>
      <c r="L2307" s="145">
        <f t="shared" si="56"/>
        <v>0.37804878048780488</v>
      </c>
      <c r="M2307" s="46">
        <v>0.19600000000000001</v>
      </c>
      <c r="N2307">
        <v>1.2</v>
      </c>
      <c r="U2307">
        <v>1020</v>
      </c>
      <c r="AD2307">
        <v>3.6</v>
      </c>
      <c r="AE2307">
        <v>835</v>
      </c>
      <c r="BX2307">
        <v>1.2549999999999999</v>
      </c>
      <c r="BZ2307">
        <v>2026</v>
      </c>
      <c r="CA2307">
        <v>60.4</v>
      </c>
    </row>
    <row r="2308" spans="1:81">
      <c r="B2308" t="s">
        <v>1566</v>
      </c>
      <c r="C2308">
        <v>56.4</v>
      </c>
      <c r="D2308">
        <v>24.4</v>
      </c>
      <c r="E2308">
        <v>5.6</v>
      </c>
      <c r="F2308">
        <v>3</v>
      </c>
      <c r="G2308">
        <v>4.5</v>
      </c>
      <c r="I2308">
        <v>52.5</v>
      </c>
      <c r="J2308">
        <v>369</v>
      </c>
      <c r="K2308">
        <v>155</v>
      </c>
      <c r="L2308" s="145">
        <f t="shared" si="56"/>
        <v>0.42005420054200543</v>
      </c>
      <c r="M2308" s="46">
        <v>0.19600000000000001</v>
      </c>
      <c r="N2308">
        <v>1.1000000000000001</v>
      </c>
      <c r="U2308">
        <v>1020</v>
      </c>
      <c r="AD2308">
        <v>3.6</v>
      </c>
      <c r="AE2308">
        <v>835</v>
      </c>
      <c r="AJ2308">
        <v>3.7</v>
      </c>
      <c r="AK2308">
        <v>52.7</v>
      </c>
      <c r="AL2308">
        <v>25.8</v>
      </c>
      <c r="AM2308">
        <v>1.2</v>
      </c>
      <c r="AN2308">
        <v>9.6999999999999993</v>
      </c>
      <c r="AO2308">
        <v>45</v>
      </c>
      <c r="BX2308">
        <v>1.238</v>
      </c>
      <c r="BZ2308">
        <v>1993</v>
      </c>
      <c r="CA2308">
        <v>57.3</v>
      </c>
    </row>
    <row r="2309" spans="1:81">
      <c r="B2309" t="s">
        <v>1567</v>
      </c>
      <c r="C2309">
        <v>56.4</v>
      </c>
      <c r="D2309">
        <v>24.4</v>
      </c>
      <c r="E2309">
        <v>5.6</v>
      </c>
      <c r="F2309">
        <v>3</v>
      </c>
      <c r="G2309">
        <v>4.5</v>
      </c>
      <c r="I2309">
        <v>52.5</v>
      </c>
      <c r="J2309">
        <v>328</v>
      </c>
      <c r="K2309">
        <v>155</v>
      </c>
      <c r="L2309" s="145">
        <f t="shared" si="56"/>
        <v>0.47256097560975607</v>
      </c>
      <c r="M2309" s="46">
        <v>0.19600000000000001</v>
      </c>
      <c r="N2309">
        <v>1.1000000000000001</v>
      </c>
      <c r="U2309">
        <v>1020</v>
      </c>
      <c r="AD2309">
        <v>3.6</v>
      </c>
      <c r="AE2309">
        <v>835</v>
      </c>
      <c r="AJ2309">
        <v>3.7</v>
      </c>
      <c r="AK2309">
        <v>52.7</v>
      </c>
      <c r="AL2309">
        <v>25.8</v>
      </c>
      <c r="AM2309">
        <v>1.2</v>
      </c>
      <c r="AN2309">
        <v>9.6999999999999993</v>
      </c>
      <c r="AO2309">
        <v>90</v>
      </c>
      <c r="BX2309">
        <v>1.2889999999999999</v>
      </c>
      <c r="BZ2309">
        <v>2095</v>
      </c>
      <c r="CA2309">
        <v>53.8</v>
      </c>
    </row>
    <row r="2310" spans="1:81">
      <c r="B2310" t="s">
        <v>1568</v>
      </c>
      <c r="C2310">
        <v>56.4</v>
      </c>
      <c r="D2310">
        <v>24.4</v>
      </c>
      <c r="E2310">
        <v>5.6</v>
      </c>
      <c r="F2310">
        <v>3</v>
      </c>
      <c r="G2310">
        <v>4.5</v>
      </c>
      <c r="I2310">
        <v>52.5</v>
      </c>
      <c r="J2310">
        <v>287</v>
      </c>
      <c r="K2310">
        <v>155</v>
      </c>
      <c r="L2310" s="145">
        <f t="shared" si="56"/>
        <v>0.54006968641114983</v>
      </c>
      <c r="M2310" s="46">
        <v>0.19600000000000001</v>
      </c>
      <c r="N2310">
        <v>1</v>
      </c>
      <c r="U2310">
        <v>1020</v>
      </c>
      <c r="AD2310">
        <v>3.6</v>
      </c>
      <c r="AE2310">
        <v>835</v>
      </c>
      <c r="AJ2310">
        <v>3.7</v>
      </c>
      <c r="AK2310">
        <v>52.7</v>
      </c>
      <c r="AL2310">
        <v>25.8</v>
      </c>
      <c r="AM2310">
        <v>1.2</v>
      </c>
      <c r="AN2310">
        <v>9.6999999999999993</v>
      </c>
      <c r="AO2310">
        <v>135</v>
      </c>
      <c r="BX2310">
        <v>1.3089999999999999</v>
      </c>
      <c r="BZ2310">
        <v>2136</v>
      </c>
      <c r="CA2310">
        <v>48.1</v>
      </c>
    </row>
    <row r="2311" spans="1:81">
      <c r="B2311" t="s">
        <v>1569</v>
      </c>
      <c r="C2311">
        <v>56.4</v>
      </c>
      <c r="D2311">
        <v>24.4</v>
      </c>
      <c r="E2311">
        <v>5.6</v>
      </c>
      <c r="F2311">
        <v>3</v>
      </c>
      <c r="G2311">
        <v>4.5</v>
      </c>
      <c r="I2311">
        <v>52.5</v>
      </c>
      <c r="J2311">
        <v>369</v>
      </c>
      <c r="K2311">
        <v>155</v>
      </c>
      <c r="L2311" s="145">
        <f t="shared" si="56"/>
        <v>0.42005420054200543</v>
      </c>
      <c r="M2311" s="46">
        <v>0.19600000000000001</v>
      </c>
      <c r="N2311">
        <v>1.1000000000000001</v>
      </c>
      <c r="U2311">
        <v>1020</v>
      </c>
      <c r="AD2311">
        <v>3.6</v>
      </c>
      <c r="AE2311">
        <v>835</v>
      </c>
      <c r="AR2311">
        <v>26.5</v>
      </c>
      <c r="AS2311">
        <v>34.200000000000003</v>
      </c>
      <c r="AT2311">
        <v>13.8</v>
      </c>
      <c r="AU2311">
        <v>8.14</v>
      </c>
      <c r="AV2311">
        <v>15.3</v>
      </c>
      <c r="AW2311">
        <v>41</v>
      </c>
      <c r="BX2311">
        <v>1.0860000000000001</v>
      </c>
      <c r="BZ2311">
        <v>1683</v>
      </c>
      <c r="CA2311">
        <v>65.2</v>
      </c>
    </row>
    <row r="2312" spans="1:81">
      <c r="B2312" t="s">
        <v>1570</v>
      </c>
      <c r="C2312">
        <v>56.4</v>
      </c>
      <c r="D2312">
        <v>24.4</v>
      </c>
      <c r="E2312">
        <v>5.6</v>
      </c>
      <c r="F2312">
        <v>3</v>
      </c>
      <c r="G2312">
        <v>4.5</v>
      </c>
      <c r="I2312">
        <v>52.5</v>
      </c>
      <c r="J2312">
        <v>328</v>
      </c>
      <c r="K2312">
        <v>155</v>
      </c>
      <c r="L2312" s="145">
        <f t="shared" si="56"/>
        <v>0.47256097560975607</v>
      </c>
      <c r="M2312" s="46">
        <v>0.19600000000000001</v>
      </c>
      <c r="N2312">
        <v>1.1000000000000001</v>
      </c>
      <c r="U2312">
        <v>1020</v>
      </c>
      <c r="AD2312">
        <v>3.6</v>
      </c>
      <c r="AE2312">
        <v>835</v>
      </c>
      <c r="AR2312">
        <v>26.5</v>
      </c>
      <c r="AS2312">
        <v>34.200000000000003</v>
      </c>
      <c r="AT2312">
        <v>13.8</v>
      </c>
      <c r="AU2312">
        <v>8.14</v>
      </c>
      <c r="AV2312">
        <v>15.3</v>
      </c>
      <c r="AW2312">
        <v>82</v>
      </c>
      <c r="BX2312">
        <v>1.028</v>
      </c>
      <c r="BZ2312">
        <v>1565</v>
      </c>
      <c r="CA2312">
        <v>62.7</v>
      </c>
    </row>
    <row r="2313" spans="1:81">
      <c r="B2313" t="s">
        <v>1571</v>
      </c>
      <c r="C2313">
        <v>56.4</v>
      </c>
      <c r="D2313">
        <v>24.4</v>
      </c>
      <c r="E2313">
        <v>5.6</v>
      </c>
      <c r="F2313">
        <v>3</v>
      </c>
      <c r="G2313">
        <v>4.5</v>
      </c>
      <c r="I2313">
        <v>52.5</v>
      </c>
      <c r="J2313">
        <v>287</v>
      </c>
      <c r="K2313">
        <v>155</v>
      </c>
      <c r="L2313" s="145">
        <f t="shared" si="56"/>
        <v>0.54006968641114983</v>
      </c>
      <c r="M2313" s="46">
        <v>0.19600000000000001</v>
      </c>
      <c r="N2313">
        <v>1</v>
      </c>
      <c r="U2313">
        <v>1020</v>
      </c>
      <c r="AD2313">
        <v>3.6</v>
      </c>
      <c r="AE2313">
        <v>835</v>
      </c>
      <c r="AR2313">
        <v>26.5</v>
      </c>
      <c r="AS2313">
        <v>34.200000000000003</v>
      </c>
      <c r="AT2313">
        <v>13.8</v>
      </c>
      <c r="AU2313">
        <v>8.14</v>
      </c>
      <c r="AV2313">
        <v>15.3</v>
      </c>
      <c r="AW2313">
        <v>123</v>
      </c>
      <c r="BX2313">
        <v>0.94099999999999995</v>
      </c>
      <c r="BZ2313">
        <v>1389</v>
      </c>
      <c r="CA2313">
        <v>56.3</v>
      </c>
    </row>
    <row r="2314" spans="1:81">
      <c r="B2314" t="s">
        <v>1572</v>
      </c>
      <c r="C2314">
        <v>56.4</v>
      </c>
      <c r="D2314">
        <v>24.4</v>
      </c>
      <c r="E2314">
        <v>5.6</v>
      </c>
      <c r="F2314">
        <v>3</v>
      </c>
      <c r="G2314">
        <v>4.5</v>
      </c>
      <c r="I2314">
        <v>52.5</v>
      </c>
      <c r="J2314">
        <v>385</v>
      </c>
      <c r="K2314">
        <v>155</v>
      </c>
      <c r="L2314" s="145">
        <f t="shared" si="56"/>
        <v>0.40259740259740262</v>
      </c>
      <c r="M2314" s="46">
        <v>0.19600000000000001</v>
      </c>
      <c r="N2314">
        <v>1.2</v>
      </c>
      <c r="U2314">
        <v>1020</v>
      </c>
      <c r="AD2314">
        <v>3.6</v>
      </c>
      <c r="AE2314">
        <v>835</v>
      </c>
      <c r="BK2314">
        <v>0.4</v>
      </c>
      <c r="BL2314">
        <v>92.3</v>
      </c>
      <c r="BM2314">
        <v>0.8</v>
      </c>
      <c r="BN2314">
        <v>0.27</v>
      </c>
      <c r="BO2314">
        <v>1.3</v>
      </c>
      <c r="BP2314">
        <v>21</v>
      </c>
      <c r="BQ2314">
        <v>25</v>
      </c>
      <c r="BX2314">
        <v>0.85299999999999998</v>
      </c>
      <c r="BZ2314">
        <v>1209</v>
      </c>
      <c r="CA2314">
        <v>65.7</v>
      </c>
    </row>
    <row r="2315" spans="1:81">
      <c r="B2315" t="s">
        <v>1573</v>
      </c>
      <c r="C2315">
        <v>56.4</v>
      </c>
      <c r="D2315">
        <v>24.4</v>
      </c>
      <c r="E2315">
        <v>5.6</v>
      </c>
      <c r="F2315">
        <v>3</v>
      </c>
      <c r="G2315">
        <v>4.5</v>
      </c>
      <c r="I2315">
        <v>52.5</v>
      </c>
      <c r="J2315">
        <v>377</v>
      </c>
      <c r="K2315">
        <v>155</v>
      </c>
      <c r="L2315" s="145">
        <f t="shared" si="56"/>
        <v>0.41114058355437666</v>
      </c>
      <c r="M2315" s="46">
        <v>0.19600000000000001</v>
      </c>
      <c r="N2315">
        <v>1.5</v>
      </c>
      <c r="U2315">
        <v>1020</v>
      </c>
      <c r="AD2315">
        <v>3.6</v>
      </c>
      <c r="AE2315">
        <v>835</v>
      </c>
      <c r="BK2315">
        <v>0.4</v>
      </c>
      <c r="BL2315">
        <v>92.3</v>
      </c>
      <c r="BM2315">
        <v>0.8</v>
      </c>
      <c r="BN2315">
        <v>0.27</v>
      </c>
      <c r="BO2315">
        <v>1.3</v>
      </c>
      <c r="BP2315">
        <v>21</v>
      </c>
      <c r="BQ2315">
        <v>33</v>
      </c>
      <c r="BX2315">
        <v>0.72699999999999998</v>
      </c>
      <c r="BZ2315">
        <v>953</v>
      </c>
      <c r="CA2315">
        <v>69.599999999999994</v>
      </c>
    </row>
    <row r="2316" spans="1:81">
      <c r="B2316" t="s">
        <v>1574</v>
      </c>
      <c r="C2316">
        <v>56.4</v>
      </c>
      <c r="D2316">
        <v>24.4</v>
      </c>
      <c r="E2316">
        <v>5.6</v>
      </c>
      <c r="F2316">
        <v>3</v>
      </c>
      <c r="G2316">
        <v>4.5</v>
      </c>
      <c r="I2316">
        <v>52.5</v>
      </c>
      <c r="J2316">
        <v>369</v>
      </c>
      <c r="K2316">
        <v>155</v>
      </c>
      <c r="L2316" s="145">
        <f t="shared" si="56"/>
        <v>0.42005420054200543</v>
      </c>
      <c r="M2316" s="46">
        <v>0.19600000000000001</v>
      </c>
      <c r="N2316">
        <v>2</v>
      </c>
      <c r="U2316">
        <v>1020</v>
      </c>
      <c r="AD2316">
        <v>3.6</v>
      </c>
      <c r="AE2316">
        <v>835</v>
      </c>
      <c r="BK2316">
        <v>0.4</v>
      </c>
      <c r="BL2316">
        <v>92.3</v>
      </c>
      <c r="BM2316">
        <v>0.8</v>
      </c>
      <c r="BN2316">
        <v>0.27</v>
      </c>
      <c r="BO2316">
        <v>1.3</v>
      </c>
      <c r="BP2316">
        <v>21</v>
      </c>
      <c r="BQ2316">
        <v>41</v>
      </c>
      <c r="BX2316">
        <v>0.60099999999999998</v>
      </c>
      <c r="BZ2316">
        <v>697</v>
      </c>
      <c r="CA2316">
        <v>72.3</v>
      </c>
    </row>
    <row r="2317" spans="1:81">
      <c r="B2317" t="s">
        <v>1575</v>
      </c>
      <c r="C2317">
        <v>56.4</v>
      </c>
      <c r="D2317">
        <v>24.4</v>
      </c>
      <c r="E2317">
        <v>5.6</v>
      </c>
      <c r="F2317">
        <v>3</v>
      </c>
      <c r="G2317">
        <v>4.5</v>
      </c>
      <c r="I2317">
        <v>52.5</v>
      </c>
      <c r="J2317">
        <v>410</v>
      </c>
      <c r="K2317">
        <v>155</v>
      </c>
      <c r="L2317" s="145">
        <f t="shared" si="56"/>
        <v>0.37804878048780488</v>
      </c>
      <c r="M2317" s="46">
        <v>0.19600000000000001</v>
      </c>
      <c r="N2317">
        <v>1.2</v>
      </c>
      <c r="U2317">
        <v>1020</v>
      </c>
      <c r="AD2317">
        <v>3.6</v>
      </c>
      <c r="AE2317">
        <v>835</v>
      </c>
      <c r="BX2317">
        <v>1.175</v>
      </c>
      <c r="BZ2317">
        <v>1865</v>
      </c>
      <c r="CA2317">
        <v>59.3</v>
      </c>
    </row>
    <row r="2318" spans="1:81">
      <c r="B2318" t="s">
        <v>1576</v>
      </c>
      <c r="C2318">
        <v>56.4</v>
      </c>
      <c r="D2318">
        <v>24.4</v>
      </c>
      <c r="E2318">
        <v>5.6</v>
      </c>
      <c r="F2318">
        <v>3</v>
      </c>
      <c r="G2318">
        <v>4.5</v>
      </c>
      <c r="I2318">
        <v>52.5</v>
      </c>
      <c r="J2318">
        <v>410</v>
      </c>
      <c r="K2318">
        <v>155</v>
      </c>
      <c r="L2318" s="145">
        <f t="shared" si="56"/>
        <v>0.37804878048780488</v>
      </c>
      <c r="M2318" s="46">
        <v>0.19600000000000001</v>
      </c>
      <c r="N2318">
        <v>1.2</v>
      </c>
      <c r="U2318">
        <v>1020</v>
      </c>
      <c r="AD2318">
        <v>3.6</v>
      </c>
      <c r="AE2318">
        <v>835</v>
      </c>
      <c r="BX2318" s="24">
        <v>1.1299999999999999</v>
      </c>
      <c r="BZ2318">
        <v>1773</v>
      </c>
      <c r="CA2318">
        <v>61.5</v>
      </c>
    </row>
    <row r="2319" spans="1:81">
      <c r="B2319" t="s">
        <v>1577</v>
      </c>
      <c r="C2319">
        <v>56.4</v>
      </c>
      <c r="D2319">
        <v>24.4</v>
      </c>
      <c r="E2319">
        <v>5.6</v>
      </c>
      <c r="F2319">
        <v>3</v>
      </c>
      <c r="G2319">
        <v>4.5</v>
      </c>
      <c r="I2319">
        <v>52.5</v>
      </c>
      <c r="J2319">
        <v>410</v>
      </c>
      <c r="K2319">
        <v>155</v>
      </c>
      <c r="L2319" s="145">
        <f t="shared" si="56"/>
        <v>0.37804878048780488</v>
      </c>
      <c r="M2319" s="46">
        <v>0.19600000000000001</v>
      </c>
      <c r="N2319">
        <v>1.1000000000000001</v>
      </c>
      <c r="U2319">
        <v>1020</v>
      </c>
      <c r="AD2319">
        <v>3.6</v>
      </c>
      <c r="AE2319">
        <v>835</v>
      </c>
      <c r="BX2319">
        <v>1.1950000000000001</v>
      </c>
      <c r="BZ2319">
        <v>1904</v>
      </c>
      <c r="CA2319">
        <v>56.6</v>
      </c>
    </row>
    <row r="2320" spans="1:81">
      <c r="B2320" t="s">
        <v>1578</v>
      </c>
      <c r="C2320">
        <v>56.4</v>
      </c>
      <c r="D2320">
        <v>24.4</v>
      </c>
      <c r="E2320">
        <v>5.6</v>
      </c>
      <c r="F2320">
        <v>3</v>
      </c>
      <c r="G2320">
        <v>4.5</v>
      </c>
      <c r="I2320">
        <v>52.5</v>
      </c>
      <c r="J2320">
        <v>287</v>
      </c>
      <c r="K2320">
        <v>155</v>
      </c>
      <c r="L2320" s="145">
        <f t="shared" si="56"/>
        <v>0.54006968641114983</v>
      </c>
      <c r="M2320" s="46">
        <v>0.19600000000000001</v>
      </c>
      <c r="N2320">
        <v>1</v>
      </c>
      <c r="U2320">
        <v>1020</v>
      </c>
      <c r="AD2320">
        <v>3.6</v>
      </c>
      <c r="AE2320">
        <v>835</v>
      </c>
      <c r="AJ2320">
        <v>3.7</v>
      </c>
      <c r="AK2320">
        <v>52.7</v>
      </c>
      <c r="AL2320">
        <v>25.8</v>
      </c>
      <c r="AM2320">
        <v>1.2</v>
      </c>
      <c r="AN2320">
        <v>9.6999999999999993</v>
      </c>
      <c r="AO2320">
        <v>45</v>
      </c>
      <c r="AR2320">
        <v>26.5</v>
      </c>
      <c r="AS2320">
        <v>34.200000000000003</v>
      </c>
      <c r="AT2320">
        <v>13.8</v>
      </c>
      <c r="AU2320">
        <v>8.14</v>
      </c>
      <c r="AV2320">
        <v>15.3</v>
      </c>
      <c r="AW2320">
        <v>82</v>
      </c>
      <c r="BX2320">
        <v>1.044</v>
      </c>
      <c r="BZ2320">
        <v>1598</v>
      </c>
      <c r="CA2320">
        <v>60.8</v>
      </c>
    </row>
    <row r="2321" spans="1:81">
      <c r="B2321" t="s">
        <v>1579</v>
      </c>
      <c r="C2321">
        <v>56.4</v>
      </c>
      <c r="D2321">
        <v>24.4</v>
      </c>
      <c r="E2321">
        <v>5.6</v>
      </c>
      <c r="F2321">
        <v>3</v>
      </c>
      <c r="G2321">
        <v>4.5</v>
      </c>
      <c r="I2321">
        <v>52.5</v>
      </c>
      <c r="J2321">
        <v>287</v>
      </c>
      <c r="K2321">
        <v>155</v>
      </c>
      <c r="L2321" s="145">
        <f t="shared" si="56"/>
        <v>0.54006968641114983</v>
      </c>
      <c r="M2321" s="46">
        <v>0.19600000000000001</v>
      </c>
      <c r="N2321">
        <v>1.1000000000000001</v>
      </c>
      <c r="U2321">
        <v>1020</v>
      </c>
      <c r="AD2321">
        <v>3.6</v>
      </c>
      <c r="AE2321">
        <v>835</v>
      </c>
      <c r="AJ2321">
        <v>3.7</v>
      </c>
      <c r="AK2321">
        <v>52.7</v>
      </c>
      <c r="AL2321">
        <v>25.8</v>
      </c>
      <c r="AM2321">
        <v>1.2</v>
      </c>
      <c r="AN2321">
        <v>9.6999999999999993</v>
      </c>
      <c r="AO2321">
        <v>90</v>
      </c>
      <c r="AR2321">
        <v>26.5</v>
      </c>
      <c r="AS2321">
        <v>34.200000000000003</v>
      </c>
      <c r="AT2321">
        <v>13.8</v>
      </c>
      <c r="AU2321">
        <v>8.14</v>
      </c>
      <c r="AV2321">
        <v>15.3</v>
      </c>
      <c r="AW2321">
        <v>41</v>
      </c>
      <c r="BX2321">
        <v>1.117</v>
      </c>
      <c r="BZ2321">
        <v>1746</v>
      </c>
      <c r="CA2321" s="26">
        <v>57</v>
      </c>
    </row>
    <row r="2322" spans="1:81">
      <c r="B2322" t="s">
        <v>1580</v>
      </c>
      <c r="C2322">
        <v>56.4</v>
      </c>
      <c r="D2322">
        <v>24.4</v>
      </c>
      <c r="E2322">
        <v>5.6</v>
      </c>
      <c r="F2322">
        <v>3</v>
      </c>
      <c r="G2322">
        <v>4.5</v>
      </c>
      <c r="I2322">
        <v>52.5</v>
      </c>
      <c r="J2322">
        <v>287</v>
      </c>
      <c r="K2322">
        <v>155</v>
      </c>
      <c r="L2322" s="145">
        <f t="shared" si="56"/>
        <v>0.54006968641114983</v>
      </c>
      <c r="M2322" s="46">
        <v>0.19600000000000001</v>
      </c>
      <c r="N2322">
        <v>1.4</v>
      </c>
      <c r="U2322">
        <v>1020</v>
      </c>
      <c r="AD2322">
        <v>3.6</v>
      </c>
      <c r="AE2322">
        <v>835</v>
      </c>
      <c r="AJ2322">
        <v>3.7</v>
      </c>
      <c r="AK2322">
        <v>52.7</v>
      </c>
      <c r="AL2322">
        <v>25.8</v>
      </c>
      <c r="AM2322">
        <v>1.2</v>
      </c>
      <c r="AN2322">
        <v>9.6999999999999993</v>
      </c>
      <c r="AO2322">
        <v>110</v>
      </c>
      <c r="BK2322">
        <v>0.4</v>
      </c>
      <c r="BL2322">
        <v>92.3</v>
      </c>
      <c r="BM2322">
        <v>0.8</v>
      </c>
      <c r="BN2322">
        <v>0.27</v>
      </c>
      <c r="BO2322">
        <v>1.3</v>
      </c>
      <c r="BP2322">
        <v>21</v>
      </c>
      <c r="BQ2322">
        <v>23</v>
      </c>
      <c r="BX2322">
        <v>0.96399999999999997</v>
      </c>
      <c r="BZ2322">
        <v>1435</v>
      </c>
      <c r="CA2322">
        <v>64.7</v>
      </c>
    </row>
    <row r="2323" spans="1:81">
      <c r="B2323" t="s">
        <v>1581</v>
      </c>
      <c r="C2323">
        <v>56.4</v>
      </c>
      <c r="D2323">
        <v>24.4</v>
      </c>
      <c r="E2323">
        <v>5.6</v>
      </c>
      <c r="F2323">
        <v>3</v>
      </c>
      <c r="G2323">
        <v>4.5</v>
      </c>
      <c r="I2323">
        <v>52.5</v>
      </c>
      <c r="J2323">
        <v>287</v>
      </c>
      <c r="K2323">
        <v>155</v>
      </c>
      <c r="L2323" s="145">
        <f t="shared" si="56"/>
        <v>0.54006968641114983</v>
      </c>
      <c r="M2323" s="46">
        <v>0.19600000000000001</v>
      </c>
      <c r="N2323">
        <v>1.3</v>
      </c>
      <c r="U2323">
        <v>1020</v>
      </c>
      <c r="AD2323">
        <v>3.6</v>
      </c>
      <c r="AE2323">
        <v>835</v>
      </c>
      <c r="AR2323">
        <v>26.5</v>
      </c>
      <c r="AS2323">
        <v>34.200000000000003</v>
      </c>
      <c r="AT2323">
        <v>13.8</v>
      </c>
      <c r="AU2323">
        <v>8.14</v>
      </c>
      <c r="AV2323">
        <v>15.3</v>
      </c>
      <c r="AW2323">
        <v>100</v>
      </c>
      <c r="BK2323">
        <v>0.4</v>
      </c>
      <c r="BL2323">
        <v>92.3</v>
      </c>
      <c r="BM2323">
        <v>0.8</v>
      </c>
      <c r="BN2323">
        <v>0.27</v>
      </c>
      <c r="BO2323">
        <v>1.3</v>
      </c>
      <c r="BP2323">
        <v>21</v>
      </c>
      <c r="BQ2323">
        <v>23</v>
      </c>
      <c r="BX2323">
        <v>0.754</v>
      </c>
      <c r="BZ2323">
        <v>1008</v>
      </c>
      <c r="CA2323">
        <v>68.400000000000006</v>
      </c>
    </row>
    <row r="2324" spans="1:81">
      <c r="B2324" t="s">
        <v>1582</v>
      </c>
      <c r="C2324">
        <v>56.4</v>
      </c>
      <c r="D2324">
        <v>24.4</v>
      </c>
      <c r="E2324">
        <v>5.6</v>
      </c>
      <c r="F2324">
        <v>3</v>
      </c>
      <c r="G2324">
        <v>4.5</v>
      </c>
      <c r="I2324">
        <v>52.5</v>
      </c>
      <c r="J2324">
        <v>287</v>
      </c>
      <c r="K2324">
        <v>155</v>
      </c>
      <c r="L2324" s="145">
        <f t="shared" si="56"/>
        <v>0.54006968641114983</v>
      </c>
      <c r="M2324" s="46">
        <v>0.19600000000000001</v>
      </c>
      <c r="N2324">
        <v>1.4</v>
      </c>
      <c r="U2324">
        <v>1020</v>
      </c>
      <c r="AD2324">
        <v>3.6</v>
      </c>
      <c r="AE2324">
        <v>835</v>
      </c>
      <c r="AO2324">
        <v>55</v>
      </c>
      <c r="AR2324">
        <v>26.5</v>
      </c>
      <c r="AS2324">
        <v>34.200000000000003</v>
      </c>
      <c r="AT2324">
        <v>13.8</v>
      </c>
      <c r="AU2324">
        <v>8.14</v>
      </c>
      <c r="AV2324">
        <v>15.3</v>
      </c>
      <c r="AW2324">
        <v>50</v>
      </c>
      <c r="BK2324">
        <v>0.4</v>
      </c>
      <c r="BL2324">
        <v>92.3</v>
      </c>
      <c r="BM2324">
        <v>0.8</v>
      </c>
      <c r="BN2324">
        <v>0.27</v>
      </c>
      <c r="BO2324">
        <v>1.3</v>
      </c>
      <c r="BP2324">
        <v>21</v>
      </c>
      <c r="BQ2324">
        <v>23</v>
      </c>
      <c r="BX2324">
        <v>0.81299999999999994</v>
      </c>
      <c r="BZ2324">
        <v>1128</v>
      </c>
      <c r="CA2324">
        <v>65.5</v>
      </c>
    </row>
    <row r="2325" spans="1:81">
      <c r="B2325" t="s">
        <v>1583</v>
      </c>
      <c r="C2325">
        <v>56.4</v>
      </c>
      <c r="D2325">
        <v>24.4</v>
      </c>
      <c r="E2325">
        <v>5.6</v>
      </c>
      <c r="F2325">
        <v>3</v>
      </c>
      <c r="G2325">
        <v>4.5</v>
      </c>
      <c r="I2325">
        <v>52.5</v>
      </c>
      <c r="J2325">
        <v>272</v>
      </c>
      <c r="K2325">
        <v>155</v>
      </c>
      <c r="L2325" s="145">
        <f t="shared" si="56"/>
        <v>0.56985294117647056</v>
      </c>
      <c r="M2325" s="46">
        <v>0.19600000000000001</v>
      </c>
      <c r="N2325">
        <v>1</v>
      </c>
      <c r="U2325">
        <v>1096</v>
      </c>
      <c r="AD2325">
        <v>3.6</v>
      </c>
      <c r="AE2325">
        <v>897</v>
      </c>
      <c r="AJ2325">
        <v>3.7</v>
      </c>
      <c r="AK2325">
        <v>52.7</v>
      </c>
      <c r="AL2325">
        <v>25.8</v>
      </c>
      <c r="AM2325">
        <v>1.2</v>
      </c>
      <c r="AN2325">
        <v>9.6999999999999993</v>
      </c>
      <c r="BX2325">
        <v>2.2349999999999999</v>
      </c>
      <c r="BZ2325">
        <v>4018</v>
      </c>
      <c r="CA2325">
        <v>29.8</v>
      </c>
    </row>
    <row r="2326" spans="1:81">
      <c r="B2326" t="s">
        <v>1584</v>
      </c>
      <c r="C2326">
        <v>56.4</v>
      </c>
      <c r="D2326">
        <v>24.4</v>
      </c>
      <c r="E2326">
        <v>5.6</v>
      </c>
      <c r="F2326">
        <v>3</v>
      </c>
      <c r="G2326">
        <v>4.5</v>
      </c>
      <c r="I2326">
        <v>52.5</v>
      </c>
      <c r="J2326">
        <v>344</v>
      </c>
      <c r="K2326">
        <v>155</v>
      </c>
      <c r="L2326" s="145">
        <f t="shared" si="56"/>
        <v>0.45058139534883723</v>
      </c>
      <c r="M2326" s="46">
        <v>0.19600000000000001</v>
      </c>
      <c r="N2326">
        <v>1.1000000000000001</v>
      </c>
      <c r="U2326">
        <v>1057</v>
      </c>
      <c r="AD2326">
        <v>3.6</v>
      </c>
      <c r="AE2326">
        <v>864</v>
      </c>
      <c r="BX2326">
        <v>1.8640000000000001</v>
      </c>
      <c r="BZ2326">
        <v>3265</v>
      </c>
      <c r="CA2326">
        <v>39.5</v>
      </c>
    </row>
    <row r="2327" spans="1:81">
      <c r="B2327" t="s">
        <v>1585</v>
      </c>
      <c r="C2327">
        <v>56.4</v>
      </c>
      <c r="D2327">
        <v>24.4</v>
      </c>
      <c r="E2327">
        <v>5.6</v>
      </c>
      <c r="F2327">
        <v>3</v>
      </c>
      <c r="G2327">
        <v>4.5</v>
      </c>
      <c r="I2327">
        <v>52.5</v>
      </c>
      <c r="J2327">
        <v>410</v>
      </c>
      <c r="K2327">
        <v>155</v>
      </c>
      <c r="L2327" s="145">
        <f t="shared" si="56"/>
        <v>0.37804878048780488</v>
      </c>
      <c r="M2327" s="46">
        <v>0.19600000000000001</v>
      </c>
      <c r="N2327">
        <v>1.2</v>
      </c>
      <c r="U2327">
        <v>1020</v>
      </c>
      <c r="AD2327">
        <v>3.6</v>
      </c>
      <c r="AE2327">
        <v>835</v>
      </c>
      <c r="BX2327">
        <v>1.343</v>
      </c>
      <c r="BZ2327">
        <v>2205</v>
      </c>
      <c r="CA2327">
        <v>48.2</v>
      </c>
    </row>
    <row r="2328" spans="1:81">
      <c r="B2328" t="s">
        <v>1586</v>
      </c>
      <c r="C2328">
        <v>56.4</v>
      </c>
      <c r="D2328">
        <v>24.4</v>
      </c>
      <c r="E2328">
        <v>5.6</v>
      </c>
      <c r="F2328">
        <v>3</v>
      </c>
      <c r="G2328">
        <v>4.5</v>
      </c>
      <c r="I2328">
        <v>52.5</v>
      </c>
      <c r="J2328">
        <v>272</v>
      </c>
      <c r="K2328">
        <v>155</v>
      </c>
      <c r="L2328" s="145">
        <f t="shared" si="56"/>
        <v>0.56985294117647056</v>
      </c>
      <c r="M2328" s="46">
        <v>0.19600000000000001</v>
      </c>
      <c r="N2328">
        <v>1</v>
      </c>
      <c r="U2328">
        <v>1096</v>
      </c>
      <c r="AD2328">
        <v>3.6</v>
      </c>
      <c r="AE2328">
        <v>897</v>
      </c>
      <c r="AJ2328">
        <v>3.7</v>
      </c>
      <c r="AK2328">
        <v>52.7</v>
      </c>
      <c r="AL2328">
        <v>25.8</v>
      </c>
      <c r="AM2328">
        <v>1.2</v>
      </c>
      <c r="AN2328">
        <v>9.6999999999999993</v>
      </c>
      <c r="BX2328" s="24">
        <v>2.77</v>
      </c>
      <c r="BZ2328">
        <v>5107</v>
      </c>
      <c r="CA2328">
        <v>26.9</v>
      </c>
    </row>
    <row r="2329" spans="1:81">
      <c r="B2329" t="s">
        <v>1587</v>
      </c>
      <c r="C2329">
        <v>56.4</v>
      </c>
      <c r="D2329">
        <v>24.4</v>
      </c>
      <c r="E2329">
        <v>5.6</v>
      </c>
      <c r="F2329">
        <v>3</v>
      </c>
      <c r="G2329">
        <v>4.5</v>
      </c>
      <c r="I2329">
        <v>52.5</v>
      </c>
      <c r="J2329">
        <v>344</v>
      </c>
      <c r="K2329">
        <v>155</v>
      </c>
      <c r="L2329" s="145">
        <f t="shared" si="56"/>
        <v>0.45058139534883723</v>
      </c>
      <c r="M2329" s="46">
        <v>0.19600000000000001</v>
      </c>
      <c r="N2329">
        <v>1.1000000000000001</v>
      </c>
      <c r="U2329">
        <v>1057</v>
      </c>
      <c r="AD2329">
        <v>3.6</v>
      </c>
      <c r="AE2329">
        <v>864</v>
      </c>
      <c r="BX2329">
        <v>2.121</v>
      </c>
      <c r="BZ2329">
        <v>3787</v>
      </c>
      <c r="CA2329">
        <v>34</v>
      </c>
    </row>
    <row r="2330" spans="1:81">
      <c r="B2330" t="s">
        <v>1588</v>
      </c>
      <c r="C2330">
        <v>56.4</v>
      </c>
      <c r="D2330">
        <v>24.4</v>
      </c>
      <c r="E2330">
        <v>5.6</v>
      </c>
      <c r="F2330">
        <v>3</v>
      </c>
      <c r="G2330">
        <v>4.5</v>
      </c>
      <c r="I2330">
        <v>52.5</v>
      </c>
      <c r="J2330">
        <v>410</v>
      </c>
      <c r="K2330">
        <v>155</v>
      </c>
      <c r="L2330" s="145">
        <f t="shared" si="56"/>
        <v>0.37804878048780488</v>
      </c>
      <c r="M2330" s="46">
        <v>0.19600000000000001</v>
      </c>
      <c r="N2330">
        <v>1.2</v>
      </c>
      <c r="U2330">
        <v>1020</v>
      </c>
      <c r="AD2330">
        <v>3.6</v>
      </c>
      <c r="AE2330">
        <v>835</v>
      </c>
      <c r="BX2330">
        <v>1.6539999999999999</v>
      </c>
      <c r="BZ2330">
        <v>2838</v>
      </c>
      <c r="CA2330">
        <v>42.5</v>
      </c>
    </row>
    <row r="2331" spans="1:81">
      <c r="A2331" s="76"/>
      <c r="B2331" s="76"/>
      <c r="C2331" s="76"/>
      <c r="D2331" s="76"/>
      <c r="E2331" s="76"/>
      <c r="F2331" s="76"/>
      <c r="G2331" s="76"/>
      <c r="H2331" s="76"/>
      <c r="I2331" s="76"/>
      <c r="J2331" s="76"/>
      <c r="K2331" s="76"/>
      <c r="L2331" s="76"/>
      <c r="M2331" s="76"/>
      <c r="N2331" s="76"/>
      <c r="P2331" s="76"/>
      <c r="Q2331" s="76"/>
      <c r="U2331" s="76"/>
      <c r="V2331" s="76"/>
      <c r="AD2331" s="76"/>
      <c r="AE2331" s="76"/>
      <c r="AJ2331" s="76"/>
      <c r="AK2331" s="76"/>
      <c r="AL2331" s="76"/>
      <c r="AM2331" s="76"/>
      <c r="AN2331" s="76"/>
      <c r="AO2331" s="76"/>
      <c r="AP2331" s="76"/>
      <c r="AR2331" s="76"/>
      <c r="AS2331" s="76"/>
      <c r="AT2331" s="76"/>
      <c r="AU2331" s="76"/>
      <c r="AV2331" s="76"/>
      <c r="AW2331" s="76"/>
      <c r="BK2331" s="76"/>
      <c r="BL2331" s="76"/>
      <c r="BM2331" s="76"/>
      <c r="BN2331" s="76"/>
      <c r="BO2331" s="76"/>
      <c r="BP2331" s="76"/>
      <c r="BQ2331" s="76"/>
      <c r="BR2331" s="76"/>
      <c r="BX2331" s="76"/>
      <c r="BY2331" s="76"/>
      <c r="BZ2331" s="76"/>
      <c r="CA2331" s="76"/>
      <c r="CB2331" s="76"/>
      <c r="CC2331" s="76"/>
    </row>
    <row r="2332" spans="1:81">
      <c r="A2332">
        <v>272</v>
      </c>
      <c r="B2332" t="s">
        <v>6</v>
      </c>
      <c r="I2332">
        <v>42.5</v>
      </c>
      <c r="J2332">
        <v>209</v>
      </c>
      <c r="K2332">
        <v>152</v>
      </c>
      <c r="L2332" s="145">
        <f t="shared" ref="L2332:L2335" si="57">K2332/J2332</f>
        <v>0.72727272727272729</v>
      </c>
      <c r="M2332" s="29">
        <v>0.25</v>
      </c>
      <c r="N2332">
        <v>1.3</v>
      </c>
      <c r="U2332">
        <v>1144</v>
      </c>
      <c r="AD2332">
        <v>2.77</v>
      </c>
      <c r="AE2332">
        <v>731</v>
      </c>
      <c r="AJ2332">
        <v>1.93</v>
      </c>
      <c r="AK2332">
        <v>60.02</v>
      </c>
      <c r="AL2332">
        <v>24.55</v>
      </c>
      <c r="AM2332">
        <v>0.8</v>
      </c>
      <c r="AN2332">
        <v>4.7</v>
      </c>
      <c r="AO2332">
        <v>95</v>
      </c>
      <c r="AW2332">
        <v>76</v>
      </c>
      <c r="BZ2332">
        <v>1005</v>
      </c>
      <c r="CA2332">
        <v>44.62</v>
      </c>
      <c r="CB2332" s="49" t="s">
        <v>1222</v>
      </c>
      <c r="CC2332" s="49" t="s">
        <v>1589</v>
      </c>
    </row>
    <row r="2333" spans="1:81">
      <c r="B2333" t="s">
        <v>557</v>
      </c>
      <c r="I2333">
        <v>42.5</v>
      </c>
      <c r="J2333">
        <v>220</v>
      </c>
      <c r="K2333">
        <v>152</v>
      </c>
      <c r="L2333" s="145">
        <f t="shared" si="57"/>
        <v>0.69090909090909092</v>
      </c>
      <c r="M2333" s="29">
        <v>0.25</v>
      </c>
      <c r="N2333">
        <v>1.3</v>
      </c>
      <c r="U2333">
        <v>1130</v>
      </c>
      <c r="AD2333">
        <v>2.77</v>
      </c>
      <c r="AE2333">
        <v>722</v>
      </c>
      <c r="AJ2333">
        <v>1.93</v>
      </c>
      <c r="AK2333">
        <v>60.02</v>
      </c>
      <c r="AL2333">
        <v>24.55</v>
      </c>
      <c r="AM2333">
        <v>0.8</v>
      </c>
      <c r="AN2333">
        <v>4.7</v>
      </c>
      <c r="AO2333">
        <v>100</v>
      </c>
      <c r="AW2333">
        <v>80</v>
      </c>
      <c r="BZ2333">
        <v>992</v>
      </c>
      <c r="CA2333">
        <v>50.1</v>
      </c>
    </row>
    <row r="2334" spans="1:81">
      <c r="B2334" t="s">
        <v>9</v>
      </c>
      <c r="I2334">
        <v>42.5</v>
      </c>
      <c r="J2334">
        <v>248</v>
      </c>
      <c r="K2334">
        <v>153</v>
      </c>
      <c r="L2334" s="145">
        <f t="shared" si="57"/>
        <v>0.61693548387096775</v>
      </c>
      <c r="M2334" s="29">
        <v>0.25</v>
      </c>
      <c r="N2334">
        <v>1.3</v>
      </c>
      <c r="U2334">
        <v>1132</v>
      </c>
      <c r="AD2334">
        <v>2.77</v>
      </c>
      <c r="AE2334">
        <v>665</v>
      </c>
      <c r="AJ2334">
        <v>1.93</v>
      </c>
      <c r="AK2334">
        <v>60.02</v>
      </c>
      <c r="AL2334">
        <v>24.55</v>
      </c>
      <c r="AM2334">
        <v>0.8</v>
      </c>
      <c r="AN2334">
        <v>4.7</v>
      </c>
      <c r="AO2334">
        <v>112</v>
      </c>
      <c r="AW2334">
        <v>90</v>
      </c>
      <c r="BZ2334">
        <v>713</v>
      </c>
      <c r="CA2334">
        <v>58.52</v>
      </c>
    </row>
    <row r="2335" spans="1:81">
      <c r="B2335" t="s">
        <v>1008</v>
      </c>
      <c r="I2335">
        <v>42.5</v>
      </c>
      <c r="J2335">
        <v>267</v>
      </c>
      <c r="K2335">
        <v>150</v>
      </c>
      <c r="L2335" s="145">
        <f t="shared" si="57"/>
        <v>0.5617977528089888</v>
      </c>
      <c r="M2335" s="29">
        <v>0.25</v>
      </c>
      <c r="N2335">
        <v>1.3</v>
      </c>
      <c r="U2335">
        <v>1153</v>
      </c>
      <c r="AD2335">
        <v>2.77</v>
      </c>
      <c r="AE2335">
        <v>621</v>
      </c>
      <c r="AJ2335">
        <v>1.93</v>
      </c>
      <c r="AK2335">
        <v>60.02</v>
      </c>
      <c r="AL2335">
        <v>24.55</v>
      </c>
      <c r="AM2335">
        <v>0.8</v>
      </c>
      <c r="AN2335">
        <v>4.7</v>
      </c>
      <c r="AO2335">
        <v>121</v>
      </c>
      <c r="AW2335">
        <v>97</v>
      </c>
      <c r="BZ2335">
        <v>663</v>
      </c>
      <c r="CA2335">
        <v>63.41</v>
      </c>
    </row>
    <row r="2336" spans="1:81">
      <c r="A2336" s="76"/>
      <c r="B2336" s="76"/>
      <c r="C2336" s="76"/>
      <c r="D2336" s="76"/>
      <c r="E2336" s="76"/>
      <c r="F2336" s="76"/>
      <c r="G2336" s="76"/>
      <c r="H2336" s="76"/>
      <c r="I2336" s="76"/>
      <c r="J2336" s="76"/>
      <c r="K2336" s="76"/>
      <c r="L2336" s="76"/>
      <c r="M2336" s="76"/>
      <c r="N2336" s="76"/>
      <c r="P2336" s="76"/>
      <c r="Q2336" s="76"/>
      <c r="AD2336" s="76"/>
      <c r="AE2336" s="76"/>
      <c r="AJ2336" s="76"/>
      <c r="AK2336" s="76"/>
      <c r="AL2336" s="76"/>
      <c r="AM2336" s="76"/>
      <c r="AN2336" s="76"/>
      <c r="AO2336" s="76"/>
      <c r="AP2336" s="76"/>
      <c r="AR2336" s="76"/>
      <c r="AS2336" s="76"/>
      <c r="AT2336" s="76"/>
      <c r="AU2336" s="76"/>
      <c r="AV2336" s="76"/>
      <c r="AW2336" s="76"/>
      <c r="BK2336" s="76"/>
      <c r="BL2336" s="76"/>
      <c r="BM2336" s="76"/>
      <c r="BN2336" s="76"/>
      <c r="BO2336" s="76"/>
      <c r="BP2336" s="76"/>
      <c r="BQ2336" s="76"/>
      <c r="BR2336" s="76"/>
      <c r="BX2336" s="76"/>
      <c r="BY2336" s="76"/>
      <c r="BZ2336" s="76"/>
      <c r="CA2336" s="76"/>
      <c r="CB2336" s="76"/>
      <c r="CC2336" s="76"/>
    </row>
    <row r="2337" spans="1:81">
      <c r="A2337">
        <v>273</v>
      </c>
      <c r="B2337" t="s">
        <v>1590</v>
      </c>
      <c r="I2337">
        <v>42.5</v>
      </c>
      <c r="J2337">
        <v>490</v>
      </c>
      <c r="K2337">
        <v>165</v>
      </c>
      <c r="L2337" s="145">
        <f t="shared" ref="L2337:L2353" si="58">K2337/J2337</f>
        <v>0.33673469387755101</v>
      </c>
      <c r="N2337">
        <v>2.04</v>
      </c>
      <c r="V2337">
        <v>1078</v>
      </c>
      <c r="AD2337">
        <v>2.8</v>
      </c>
      <c r="AE2337">
        <v>719</v>
      </c>
      <c r="BZ2337" s="233">
        <v>3240</v>
      </c>
      <c r="CA2337">
        <v>69.400000000000006</v>
      </c>
      <c r="CB2337" s="146" t="s">
        <v>1128</v>
      </c>
      <c r="CC2337" s="146" t="s">
        <v>1591</v>
      </c>
    </row>
    <row r="2338" spans="1:81">
      <c r="B2338" t="s">
        <v>1592</v>
      </c>
      <c r="I2338">
        <v>42.5</v>
      </c>
      <c r="J2338">
        <v>490</v>
      </c>
      <c r="K2338">
        <v>165</v>
      </c>
      <c r="L2338" s="145">
        <f t="shared" si="58"/>
        <v>0.33673469387755101</v>
      </c>
      <c r="N2338">
        <v>2.04</v>
      </c>
      <c r="V2338">
        <v>1078</v>
      </c>
      <c r="AE2338">
        <v>719</v>
      </c>
      <c r="BZ2338">
        <v>844</v>
      </c>
      <c r="CA2338">
        <v>71.8</v>
      </c>
    </row>
    <row r="2339" spans="1:81">
      <c r="B2339" t="s">
        <v>1593</v>
      </c>
      <c r="I2339">
        <v>42.5</v>
      </c>
      <c r="J2339">
        <v>490</v>
      </c>
      <c r="K2339">
        <v>165</v>
      </c>
      <c r="L2339" s="145">
        <f t="shared" si="58"/>
        <v>0.33673469387755101</v>
      </c>
      <c r="N2339">
        <v>2.04</v>
      </c>
      <c r="V2339">
        <v>1078</v>
      </c>
      <c r="AD2339">
        <v>2.65</v>
      </c>
      <c r="AE2339">
        <v>719</v>
      </c>
      <c r="BZ2339">
        <v>696</v>
      </c>
      <c r="CA2339">
        <v>72.5</v>
      </c>
    </row>
    <row r="2340" spans="1:81">
      <c r="B2340" t="s">
        <v>1594</v>
      </c>
      <c r="I2340">
        <v>42.5</v>
      </c>
      <c r="J2340">
        <v>437</v>
      </c>
      <c r="K2340">
        <v>157</v>
      </c>
      <c r="L2340" s="145">
        <f t="shared" si="58"/>
        <v>0.35926773455377575</v>
      </c>
      <c r="N2340">
        <v>1.1499999999999999</v>
      </c>
      <c r="V2340">
        <v>992</v>
      </c>
      <c r="BL2340">
        <v>95.04</v>
      </c>
      <c r="BP2340">
        <v>19.2</v>
      </c>
      <c r="BQ2340">
        <v>23</v>
      </c>
      <c r="BZ2340">
        <v>931</v>
      </c>
      <c r="CA2340">
        <v>67.400000000000006</v>
      </c>
    </row>
    <row r="2341" spans="1:81">
      <c r="B2341" t="s">
        <v>1595</v>
      </c>
      <c r="I2341">
        <v>42.5</v>
      </c>
      <c r="J2341">
        <v>432</v>
      </c>
      <c r="K2341">
        <v>157</v>
      </c>
      <c r="L2341" s="145">
        <f t="shared" si="58"/>
        <v>0.36342592592592593</v>
      </c>
      <c r="N2341" s="8">
        <v>1.2</v>
      </c>
      <c r="V2341">
        <v>992</v>
      </c>
      <c r="BL2341">
        <v>95.04</v>
      </c>
      <c r="BP2341">
        <v>19.2</v>
      </c>
      <c r="BQ2341">
        <v>28</v>
      </c>
      <c r="BZ2341">
        <v>775</v>
      </c>
      <c r="CA2341">
        <v>68</v>
      </c>
    </row>
    <row r="2342" spans="1:81">
      <c r="B2342" t="s">
        <v>1596</v>
      </c>
      <c r="I2342">
        <v>42.5</v>
      </c>
      <c r="J2342">
        <v>428</v>
      </c>
      <c r="K2342">
        <v>156</v>
      </c>
      <c r="L2342" s="145">
        <f t="shared" si="58"/>
        <v>0.3644859813084112</v>
      </c>
      <c r="N2342">
        <v>1.26</v>
      </c>
      <c r="V2342">
        <v>992</v>
      </c>
      <c r="BL2342">
        <v>95.04</v>
      </c>
      <c r="BP2342">
        <v>19.2</v>
      </c>
      <c r="BQ2342">
        <v>32</v>
      </c>
      <c r="BZ2342">
        <v>715</v>
      </c>
      <c r="CA2342">
        <v>68.599999999999994</v>
      </c>
    </row>
    <row r="2343" spans="1:81">
      <c r="B2343" t="s">
        <v>1597</v>
      </c>
      <c r="I2343">
        <v>42.5</v>
      </c>
      <c r="J2343">
        <v>423</v>
      </c>
      <c r="K2343">
        <v>156</v>
      </c>
      <c r="L2343" s="145">
        <f t="shared" si="58"/>
        <v>0.36879432624113473</v>
      </c>
      <c r="N2343">
        <v>1.35</v>
      </c>
      <c r="V2343">
        <v>992</v>
      </c>
      <c r="BL2343">
        <v>95.04</v>
      </c>
      <c r="BP2343">
        <v>19.2</v>
      </c>
      <c r="BQ2343">
        <v>37</v>
      </c>
      <c r="BZ2343">
        <v>700</v>
      </c>
      <c r="CA2343">
        <v>69.7</v>
      </c>
    </row>
    <row r="2344" spans="1:81">
      <c r="B2344" t="s">
        <v>1598</v>
      </c>
      <c r="I2344">
        <v>42.5</v>
      </c>
      <c r="J2344">
        <v>419</v>
      </c>
      <c r="K2344">
        <v>156</v>
      </c>
      <c r="L2344" s="145">
        <f t="shared" si="58"/>
        <v>0.37231503579952269</v>
      </c>
      <c r="N2344">
        <v>1.39</v>
      </c>
      <c r="V2344">
        <v>992</v>
      </c>
      <c r="BL2344">
        <v>95.04</v>
      </c>
      <c r="BP2344">
        <v>19.2</v>
      </c>
      <c r="BQ2344">
        <v>41</v>
      </c>
      <c r="BZ2344">
        <v>592</v>
      </c>
      <c r="CA2344">
        <v>74.599999999999994</v>
      </c>
    </row>
    <row r="2345" spans="1:81">
      <c r="B2345" t="s">
        <v>1599</v>
      </c>
      <c r="I2345">
        <v>42.5</v>
      </c>
      <c r="J2345">
        <v>414</v>
      </c>
      <c r="K2345">
        <v>156</v>
      </c>
      <c r="L2345" s="145">
        <f t="shared" si="58"/>
        <v>0.37681159420289856</v>
      </c>
      <c r="N2345">
        <v>1.46</v>
      </c>
      <c r="V2345">
        <v>992</v>
      </c>
      <c r="BL2345">
        <v>95.04</v>
      </c>
      <c r="BP2345">
        <v>19.2</v>
      </c>
      <c r="BQ2345">
        <v>46</v>
      </c>
      <c r="BZ2345">
        <v>539</v>
      </c>
      <c r="CA2345">
        <v>66.099999999999994</v>
      </c>
    </row>
    <row r="2346" spans="1:81">
      <c r="B2346" t="s">
        <v>1600</v>
      </c>
      <c r="I2346">
        <v>42.5</v>
      </c>
      <c r="J2346">
        <v>409</v>
      </c>
      <c r="K2346">
        <v>156</v>
      </c>
      <c r="L2346" s="145">
        <f t="shared" si="58"/>
        <v>0.38141809290953543</v>
      </c>
      <c r="N2346">
        <v>1.5</v>
      </c>
      <c r="V2346">
        <v>992</v>
      </c>
      <c r="BL2346">
        <v>95.04</v>
      </c>
      <c r="BP2346">
        <v>19.2</v>
      </c>
      <c r="BQ2346">
        <v>51</v>
      </c>
      <c r="BZ2346">
        <v>510</v>
      </c>
      <c r="CA2346">
        <v>63.4</v>
      </c>
    </row>
    <row r="2347" spans="1:81">
      <c r="B2347" t="s">
        <v>1601</v>
      </c>
      <c r="I2347">
        <v>42.5</v>
      </c>
      <c r="J2347">
        <v>405</v>
      </c>
      <c r="K2347">
        <v>156</v>
      </c>
      <c r="L2347" s="145">
        <f t="shared" si="58"/>
        <v>0.38518518518518519</v>
      </c>
      <c r="N2347">
        <v>1.54</v>
      </c>
      <c r="V2347">
        <v>992</v>
      </c>
      <c r="BL2347">
        <v>95.04</v>
      </c>
      <c r="BP2347">
        <v>19.2</v>
      </c>
      <c r="BQ2347">
        <v>55</v>
      </c>
      <c r="BZ2347">
        <v>505</v>
      </c>
      <c r="CA2347">
        <v>62.3</v>
      </c>
    </row>
    <row r="2348" spans="1:81">
      <c r="B2348" t="s">
        <v>1602</v>
      </c>
      <c r="I2348">
        <v>42.5</v>
      </c>
      <c r="J2348">
        <v>437</v>
      </c>
      <c r="K2348">
        <v>156</v>
      </c>
      <c r="L2348" s="145">
        <f t="shared" si="58"/>
        <v>0.35697940503432496</v>
      </c>
      <c r="N2348">
        <v>1.1599999999999999</v>
      </c>
      <c r="V2348">
        <v>992</v>
      </c>
      <c r="AQ2348">
        <v>46</v>
      </c>
      <c r="BL2348">
        <v>95.04</v>
      </c>
      <c r="BP2348">
        <v>19.2</v>
      </c>
      <c r="BQ2348">
        <v>18</v>
      </c>
      <c r="BZ2348">
        <v>623</v>
      </c>
      <c r="CA2348">
        <v>73.2</v>
      </c>
    </row>
    <row r="2349" spans="1:81">
      <c r="B2349" t="s">
        <v>1603</v>
      </c>
      <c r="I2349">
        <v>42.5</v>
      </c>
      <c r="J2349">
        <v>432</v>
      </c>
      <c r="K2349">
        <v>157</v>
      </c>
      <c r="L2349" s="145">
        <f t="shared" si="58"/>
        <v>0.36342592592592593</v>
      </c>
      <c r="N2349">
        <v>1.06</v>
      </c>
      <c r="V2349">
        <v>992</v>
      </c>
      <c r="AQ2349">
        <v>69</v>
      </c>
      <c r="BL2349">
        <v>95.04</v>
      </c>
      <c r="BP2349">
        <v>19.2</v>
      </c>
      <c r="BQ2349">
        <v>18</v>
      </c>
      <c r="BZ2349">
        <v>524</v>
      </c>
      <c r="CA2349">
        <v>72.8</v>
      </c>
    </row>
    <row r="2350" spans="1:81">
      <c r="B2350" t="s">
        <v>1604</v>
      </c>
      <c r="I2350">
        <v>42.5</v>
      </c>
      <c r="J2350">
        <v>428</v>
      </c>
      <c r="K2350">
        <v>156</v>
      </c>
      <c r="L2350" s="145">
        <f t="shared" si="58"/>
        <v>0.3644859813084112</v>
      </c>
      <c r="N2350">
        <v>1.21</v>
      </c>
      <c r="V2350">
        <v>992</v>
      </c>
      <c r="AQ2350">
        <v>46</v>
      </c>
      <c r="BL2350">
        <v>95.04</v>
      </c>
      <c r="BP2350">
        <v>19.2</v>
      </c>
      <c r="BQ2350">
        <v>23</v>
      </c>
      <c r="BZ2350">
        <v>437</v>
      </c>
      <c r="CA2350">
        <v>75.900000000000006</v>
      </c>
    </row>
    <row r="2351" spans="1:81">
      <c r="B2351" t="s">
        <v>1605</v>
      </c>
      <c r="I2351">
        <v>42.5</v>
      </c>
      <c r="J2351">
        <v>423</v>
      </c>
      <c r="K2351">
        <v>156</v>
      </c>
      <c r="L2351" s="145">
        <f t="shared" si="58"/>
        <v>0.36879432624113473</v>
      </c>
      <c r="N2351">
        <v>1.1599999999999999</v>
      </c>
      <c r="V2351">
        <v>992</v>
      </c>
      <c r="AQ2351">
        <v>69</v>
      </c>
      <c r="BL2351">
        <v>95.04</v>
      </c>
      <c r="BP2351">
        <v>19.2</v>
      </c>
      <c r="BQ2351">
        <v>23</v>
      </c>
      <c r="BZ2351">
        <v>441</v>
      </c>
      <c r="CA2351">
        <v>76.400000000000006</v>
      </c>
    </row>
    <row r="2352" spans="1:81">
      <c r="B2352" t="s">
        <v>1606</v>
      </c>
      <c r="I2352">
        <v>42.5</v>
      </c>
      <c r="J2352">
        <v>419</v>
      </c>
      <c r="K2352">
        <v>156</v>
      </c>
      <c r="L2352" s="145">
        <f t="shared" si="58"/>
        <v>0.37231503579952269</v>
      </c>
      <c r="N2352">
        <v>1.22</v>
      </c>
      <c r="V2352">
        <v>992</v>
      </c>
      <c r="AQ2352">
        <v>46</v>
      </c>
      <c r="BL2352">
        <v>95.04</v>
      </c>
      <c r="BP2352">
        <v>19.2</v>
      </c>
      <c r="BQ2352">
        <v>28</v>
      </c>
      <c r="BZ2352">
        <v>394</v>
      </c>
      <c r="CA2352">
        <v>78.099999999999994</v>
      </c>
    </row>
    <row r="2353" spans="1:81">
      <c r="B2353" t="s">
        <v>1607</v>
      </c>
      <c r="I2353">
        <v>42.5</v>
      </c>
      <c r="J2353">
        <v>414</v>
      </c>
      <c r="K2353">
        <v>156</v>
      </c>
      <c r="L2353" s="145">
        <f t="shared" si="58"/>
        <v>0.37681159420289856</v>
      </c>
      <c r="N2353">
        <v>1.17</v>
      </c>
      <c r="V2353">
        <v>992</v>
      </c>
      <c r="AQ2353">
        <v>69</v>
      </c>
      <c r="BL2353">
        <v>95.04</v>
      </c>
      <c r="BP2353">
        <v>19.2</v>
      </c>
      <c r="BQ2353">
        <v>28</v>
      </c>
      <c r="BZ2353">
        <v>346</v>
      </c>
      <c r="CA2353">
        <v>72.5</v>
      </c>
    </row>
    <row r="2354" spans="1:81">
      <c r="A2354" s="76"/>
      <c r="B2354" s="76"/>
      <c r="C2354" s="76"/>
      <c r="D2354" s="76"/>
      <c r="E2354" s="76"/>
      <c r="F2354" s="76"/>
      <c r="G2354" s="76"/>
      <c r="H2354" s="76"/>
      <c r="I2354" s="76"/>
      <c r="J2354" s="76"/>
      <c r="K2354" s="76"/>
      <c r="L2354" s="76"/>
      <c r="M2354" s="76"/>
      <c r="N2354" s="76"/>
      <c r="P2354" s="76"/>
      <c r="Q2354" s="76"/>
      <c r="AD2354" s="76"/>
      <c r="AE2354" s="76"/>
      <c r="AJ2354" s="76"/>
      <c r="AK2354" s="76"/>
      <c r="AL2354" s="76"/>
      <c r="AM2354" s="76"/>
      <c r="AN2354" s="76"/>
      <c r="AO2354" s="76"/>
      <c r="AP2354" s="76"/>
      <c r="AR2354" s="76"/>
      <c r="AS2354" s="76"/>
      <c r="AT2354" s="76"/>
      <c r="AU2354" s="76"/>
      <c r="AV2354" s="76"/>
      <c r="AW2354" s="76"/>
      <c r="BK2354" s="76"/>
      <c r="BL2354" s="76"/>
      <c r="BM2354" s="76"/>
      <c r="BN2354" s="76"/>
      <c r="BO2354" s="76"/>
      <c r="BP2354" s="76"/>
      <c r="BQ2354" s="76"/>
      <c r="BR2354" s="76"/>
      <c r="BX2354" s="76"/>
      <c r="BY2354" s="76"/>
      <c r="BZ2354" s="76"/>
      <c r="CA2354" s="76"/>
      <c r="CB2354" s="76"/>
      <c r="CC2354" s="76"/>
    </row>
    <row r="2355" spans="1:81">
      <c r="A2355">
        <v>274</v>
      </c>
      <c r="B2355" t="s">
        <v>1608</v>
      </c>
      <c r="C2355">
        <v>64.099999999999994</v>
      </c>
      <c r="D2355">
        <v>20.399999999999999</v>
      </c>
      <c r="E2355">
        <v>5.25</v>
      </c>
      <c r="F2355">
        <v>1.28</v>
      </c>
      <c r="G2355">
        <v>3.38</v>
      </c>
      <c r="I2355">
        <v>42.5</v>
      </c>
      <c r="J2355">
        <v>450</v>
      </c>
      <c r="K2355">
        <v>158</v>
      </c>
      <c r="L2355" s="145">
        <f t="shared" ref="L2355:L2383" si="59">K2355/J2355</f>
        <v>0.3511111111111111</v>
      </c>
      <c r="M2355" s="29">
        <v>0.25</v>
      </c>
      <c r="N2355">
        <v>1</v>
      </c>
      <c r="Q2355">
        <v>0</v>
      </c>
      <c r="T2355">
        <v>1179</v>
      </c>
      <c r="AD2355">
        <v>2.65</v>
      </c>
      <c r="AE2355">
        <v>581</v>
      </c>
      <c r="AJ2355">
        <v>2.5</v>
      </c>
      <c r="AK2355">
        <v>45.5</v>
      </c>
      <c r="AL2355">
        <v>31.1</v>
      </c>
      <c r="AM2355">
        <v>1.1000000000000001</v>
      </c>
      <c r="AN2355">
        <v>7.75</v>
      </c>
      <c r="BX2355">
        <v>3.0430000000000001</v>
      </c>
      <c r="CA2355">
        <v>58.4</v>
      </c>
      <c r="CB2355" s="146" t="s">
        <v>1418</v>
      </c>
      <c r="CC2355" s="146" t="s">
        <v>1609</v>
      </c>
    </row>
    <row r="2356" spans="1:81">
      <c r="B2356" t="s">
        <v>579</v>
      </c>
      <c r="C2356">
        <v>64.099999999999994</v>
      </c>
      <c r="D2356">
        <v>20.399999999999999</v>
      </c>
      <c r="E2356">
        <v>5.25</v>
      </c>
      <c r="F2356">
        <v>1.28</v>
      </c>
      <c r="G2356">
        <v>3.38</v>
      </c>
      <c r="I2356">
        <v>42.5</v>
      </c>
      <c r="J2356">
        <v>450</v>
      </c>
      <c r="K2356">
        <v>158</v>
      </c>
      <c r="L2356" s="145">
        <f t="shared" si="59"/>
        <v>0.3511111111111111</v>
      </c>
      <c r="M2356" s="29">
        <v>0.25</v>
      </c>
      <c r="N2356">
        <v>1</v>
      </c>
      <c r="Q2356">
        <v>1</v>
      </c>
      <c r="T2356">
        <v>1129</v>
      </c>
      <c r="AD2356">
        <v>2.65</v>
      </c>
      <c r="AE2356">
        <v>556</v>
      </c>
      <c r="BX2356">
        <v>3.0190000000000001</v>
      </c>
      <c r="CA2356">
        <v>63.9</v>
      </c>
    </row>
    <row r="2357" spans="1:81">
      <c r="B2357" t="s">
        <v>580</v>
      </c>
      <c r="C2357">
        <v>64.099999999999994</v>
      </c>
      <c r="D2357">
        <v>20.399999999999999</v>
      </c>
      <c r="E2357">
        <v>5.25</v>
      </c>
      <c r="F2357">
        <v>1.28</v>
      </c>
      <c r="G2357">
        <v>3.38</v>
      </c>
      <c r="I2357">
        <v>42.5</v>
      </c>
      <c r="J2357">
        <v>450</v>
      </c>
      <c r="K2357">
        <v>158</v>
      </c>
      <c r="L2357" s="145">
        <f t="shared" si="59"/>
        <v>0.3511111111111111</v>
      </c>
      <c r="M2357" s="29">
        <v>0.25</v>
      </c>
      <c r="N2357">
        <v>1</v>
      </c>
      <c r="Q2357">
        <v>2.5</v>
      </c>
      <c r="T2357">
        <v>1078</v>
      </c>
      <c r="AD2357">
        <v>2.65</v>
      </c>
      <c r="AE2357">
        <v>531</v>
      </c>
      <c r="BX2357">
        <v>3.048</v>
      </c>
      <c r="CA2357">
        <v>48.1</v>
      </c>
    </row>
    <row r="2358" spans="1:81">
      <c r="B2358" t="s">
        <v>581</v>
      </c>
      <c r="C2358">
        <v>64.099999999999994</v>
      </c>
      <c r="D2358">
        <v>20.399999999999999</v>
      </c>
      <c r="E2358">
        <v>5.25</v>
      </c>
      <c r="F2358">
        <v>1.28</v>
      </c>
      <c r="G2358">
        <v>3.38</v>
      </c>
      <c r="I2358">
        <v>42.5</v>
      </c>
      <c r="J2358">
        <v>450</v>
      </c>
      <c r="K2358">
        <v>180</v>
      </c>
      <c r="L2358" s="145">
        <f t="shared" si="59"/>
        <v>0.4</v>
      </c>
      <c r="M2358" s="29">
        <v>0.25</v>
      </c>
      <c r="N2358">
        <v>1</v>
      </c>
      <c r="Q2358">
        <v>1</v>
      </c>
      <c r="T2358">
        <v>1090</v>
      </c>
      <c r="AD2358">
        <v>2.65</v>
      </c>
      <c r="AE2358">
        <v>537</v>
      </c>
      <c r="BX2358">
        <v>3.2650000000000001</v>
      </c>
      <c r="CA2358">
        <v>53.1</v>
      </c>
    </row>
    <row r="2359" spans="1:81">
      <c r="B2359" t="s">
        <v>1610</v>
      </c>
      <c r="C2359">
        <v>64.099999999999994</v>
      </c>
      <c r="D2359">
        <v>20.399999999999999</v>
      </c>
      <c r="E2359">
        <v>5.25</v>
      </c>
      <c r="F2359">
        <v>1.28</v>
      </c>
      <c r="G2359">
        <v>3.38</v>
      </c>
      <c r="I2359">
        <v>42.5</v>
      </c>
      <c r="J2359">
        <v>450</v>
      </c>
      <c r="K2359">
        <v>203</v>
      </c>
      <c r="L2359" s="145">
        <f t="shared" si="59"/>
        <v>0.45111111111111113</v>
      </c>
      <c r="M2359" s="29">
        <v>0.25</v>
      </c>
      <c r="N2359">
        <v>1</v>
      </c>
      <c r="Q2359">
        <v>1</v>
      </c>
      <c r="T2359">
        <v>1049</v>
      </c>
      <c r="AD2359">
        <v>2.65</v>
      </c>
      <c r="AE2359">
        <v>565</v>
      </c>
      <c r="BX2359">
        <v>3.3109999999999999</v>
      </c>
      <c r="CA2359">
        <v>44.6</v>
      </c>
    </row>
    <row r="2360" spans="1:81">
      <c r="B2360" t="s">
        <v>1202</v>
      </c>
      <c r="C2360">
        <v>64.099999999999994</v>
      </c>
      <c r="D2360">
        <v>20.399999999999999</v>
      </c>
      <c r="E2360">
        <v>5.25</v>
      </c>
      <c r="F2360">
        <v>1.28</v>
      </c>
      <c r="G2360">
        <v>3.38</v>
      </c>
      <c r="I2360">
        <v>42.5</v>
      </c>
      <c r="J2360">
        <v>382</v>
      </c>
      <c r="K2360">
        <v>158</v>
      </c>
      <c r="L2360" s="145">
        <f t="shared" si="59"/>
        <v>0.41361256544502617</v>
      </c>
      <c r="M2360" s="29">
        <v>0.25</v>
      </c>
      <c r="N2360">
        <v>1</v>
      </c>
      <c r="Q2360">
        <v>0</v>
      </c>
      <c r="T2360">
        <v>1159</v>
      </c>
      <c r="AD2360">
        <v>2.65</v>
      </c>
      <c r="AE2360">
        <v>624</v>
      </c>
      <c r="AJ2360">
        <v>2.5</v>
      </c>
      <c r="AK2360">
        <v>45.5</v>
      </c>
      <c r="AL2360">
        <v>31.1</v>
      </c>
      <c r="AM2360">
        <v>1.1000000000000001</v>
      </c>
      <c r="AN2360">
        <v>7.75</v>
      </c>
      <c r="AP2360">
        <v>68</v>
      </c>
      <c r="BX2360">
        <v>2.9239999999999999</v>
      </c>
      <c r="CA2360">
        <v>50.9</v>
      </c>
    </row>
    <row r="2361" spans="1:81">
      <c r="B2361" t="s">
        <v>1203</v>
      </c>
      <c r="C2361">
        <v>64.099999999999994</v>
      </c>
      <c r="D2361">
        <v>20.399999999999999</v>
      </c>
      <c r="E2361">
        <v>5.25</v>
      </c>
      <c r="F2361">
        <v>1.28</v>
      </c>
      <c r="G2361">
        <v>3.38</v>
      </c>
      <c r="I2361">
        <v>42.5</v>
      </c>
      <c r="J2361">
        <v>315</v>
      </c>
      <c r="K2361">
        <v>158</v>
      </c>
      <c r="L2361" s="145">
        <f t="shared" si="59"/>
        <v>0.50158730158730158</v>
      </c>
      <c r="M2361" s="29">
        <v>0.25</v>
      </c>
      <c r="N2361">
        <v>1</v>
      </c>
      <c r="Q2361">
        <v>0</v>
      </c>
      <c r="T2361">
        <v>1144</v>
      </c>
      <c r="AD2361">
        <v>2.65</v>
      </c>
      <c r="AE2361">
        <v>616</v>
      </c>
      <c r="AJ2361">
        <v>2.5</v>
      </c>
      <c r="AK2361">
        <v>45.5</v>
      </c>
      <c r="AL2361">
        <v>31.1</v>
      </c>
      <c r="AM2361">
        <v>1.1000000000000001</v>
      </c>
      <c r="AN2361">
        <v>7.75</v>
      </c>
      <c r="AP2361">
        <v>135</v>
      </c>
      <c r="BX2361">
        <v>2.7389999999999999</v>
      </c>
      <c r="CA2361">
        <v>46.1</v>
      </c>
    </row>
    <row r="2362" spans="1:81">
      <c r="B2362" t="s">
        <v>1204</v>
      </c>
      <c r="C2362">
        <v>64.099999999999994</v>
      </c>
      <c r="D2362">
        <v>20.399999999999999</v>
      </c>
      <c r="E2362">
        <v>5.25</v>
      </c>
      <c r="F2362">
        <v>1.28</v>
      </c>
      <c r="G2362">
        <v>3.38</v>
      </c>
      <c r="I2362">
        <v>42.5</v>
      </c>
      <c r="J2362">
        <v>382</v>
      </c>
      <c r="K2362">
        <v>180</v>
      </c>
      <c r="L2362" s="145">
        <f t="shared" si="59"/>
        <v>0.47120418848167539</v>
      </c>
      <c r="M2362" s="29">
        <v>0.25</v>
      </c>
      <c r="N2362">
        <v>1</v>
      </c>
      <c r="Q2362">
        <v>1</v>
      </c>
      <c r="T2362">
        <v>1072</v>
      </c>
      <c r="AD2362">
        <v>2.65</v>
      </c>
      <c r="AE2362">
        <v>577</v>
      </c>
      <c r="AJ2362">
        <v>2.5</v>
      </c>
      <c r="AK2362">
        <v>45.5</v>
      </c>
      <c r="AL2362">
        <v>31.1</v>
      </c>
      <c r="AM2362">
        <v>1.1000000000000001</v>
      </c>
      <c r="AN2362">
        <v>7.75</v>
      </c>
      <c r="AP2362">
        <v>68</v>
      </c>
      <c r="BX2362">
        <v>2.734</v>
      </c>
      <c r="CA2362">
        <v>47.8</v>
      </c>
    </row>
    <row r="2363" spans="1:81">
      <c r="B2363" t="s">
        <v>1205</v>
      </c>
      <c r="C2363">
        <v>64.099999999999994</v>
      </c>
      <c r="D2363">
        <v>20.399999999999999</v>
      </c>
      <c r="E2363">
        <v>5.25</v>
      </c>
      <c r="F2363">
        <v>1.28</v>
      </c>
      <c r="G2363">
        <v>3.38</v>
      </c>
      <c r="I2363">
        <v>42.5</v>
      </c>
      <c r="J2363">
        <v>315</v>
      </c>
      <c r="K2363">
        <v>180</v>
      </c>
      <c r="L2363" s="145">
        <f t="shared" si="59"/>
        <v>0.5714285714285714</v>
      </c>
      <c r="M2363" s="29">
        <v>0.25</v>
      </c>
      <c r="N2363">
        <v>1</v>
      </c>
      <c r="Q2363">
        <v>1</v>
      </c>
      <c r="T2363">
        <v>1054</v>
      </c>
      <c r="AD2363">
        <v>2.65</v>
      </c>
      <c r="AE2363">
        <v>568</v>
      </c>
      <c r="AJ2363">
        <v>2.5</v>
      </c>
      <c r="AK2363">
        <v>45.5</v>
      </c>
      <c r="AL2363">
        <v>31.1</v>
      </c>
      <c r="AM2363">
        <v>1.1000000000000001</v>
      </c>
      <c r="AN2363">
        <v>7.75</v>
      </c>
      <c r="AP2363">
        <v>135</v>
      </c>
      <c r="BX2363">
        <v>2.694</v>
      </c>
      <c r="CA2363">
        <v>45.4</v>
      </c>
    </row>
    <row r="2364" spans="1:81">
      <c r="B2364" t="s">
        <v>1611</v>
      </c>
      <c r="C2364">
        <v>64.099999999999994</v>
      </c>
      <c r="D2364">
        <v>20.399999999999999</v>
      </c>
      <c r="E2364">
        <v>5.25</v>
      </c>
      <c r="F2364">
        <v>1.28</v>
      </c>
      <c r="G2364">
        <v>3.38</v>
      </c>
      <c r="I2364">
        <v>42.5</v>
      </c>
      <c r="J2364">
        <v>248</v>
      </c>
      <c r="K2364">
        <v>180</v>
      </c>
      <c r="L2364" s="145">
        <f t="shared" si="59"/>
        <v>0.72580645161290325</v>
      </c>
      <c r="M2364" s="29">
        <v>0.25</v>
      </c>
      <c r="N2364">
        <v>1</v>
      </c>
      <c r="Q2364">
        <v>1</v>
      </c>
      <c r="T2364">
        <v>1040</v>
      </c>
      <c r="AD2364">
        <v>2.65</v>
      </c>
      <c r="AE2364">
        <v>560</v>
      </c>
      <c r="AJ2364">
        <v>2.5</v>
      </c>
      <c r="AK2364">
        <v>45.5</v>
      </c>
      <c r="AL2364">
        <v>31.1</v>
      </c>
      <c r="AM2364">
        <v>1.1000000000000001</v>
      </c>
      <c r="AN2364">
        <v>7.75</v>
      </c>
      <c r="AP2364">
        <v>202</v>
      </c>
      <c r="BX2364">
        <v>2.7269999999999999</v>
      </c>
      <c r="CA2364">
        <v>39.4</v>
      </c>
    </row>
    <row r="2365" spans="1:81">
      <c r="B2365" t="s">
        <v>1535</v>
      </c>
      <c r="C2365">
        <v>64.099999999999994</v>
      </c>
      <c r="D2365">
        <v>20.399999999999999</v>
      </c>
      <c r="E2365">
        <v>5.25</v>
      </c>
      <c r="F2365">
        <v>1.28</v>
      </c>
      <c r="G2365">
        <v>3.38</v>
      </c>
      <c r="I2365">
        <v>42.5</v>
      </c>
      <c r="J2365">
        <v>382</v>
      </c>
      <c r="K2365">
        <v>158</v>
      </c>
      <c r="L2365" s="145">
        <f t="shared" si="59"/>
        <v>0.41361256544502617</v>
      </c>
      <c r="M2365" s="29">
        <v>0.25</v>
      </c>
      <c r="N2365">
        <v>1</v>
      </c>
      <c r="Q2365">
        <v>1</v>
      </c>
      <c r="T2365">
        <v>1110</v>
      </c>
      <c r="AD2365">
        <v>2.65</v>
      </c>
      <c r="AE2365">
        <v>598</v>
      </c>
      <c r="AJ2365">
        <v>2.5</v>
      </c>
      <c r="AK2365">
        <v>45.5</v>
      </c>
      <c r="AL2365">
        <v>31.1</v>
      </c>
      <c r="AM2365">
        <v>1.1000000000000001</v>
      </c>
      <c r="AN2365">
        <v>7.75</v>
      </c>
      <c r="AP2365">
        <v>135</v>
      </c>
      <c r="BX2365">
        <v>2.5950000000000002</v>
      </c>
      <c r="CA2365">
        <v>48.5</v>
      </c>
    </row>
    <row r="2366" spans="1:81">
      <c r="B2366" t="s">
        <v>1612</v>
      </c>
      <c r="C2366">
        <v>64.099999999999994</v>
      </c>
      <c r="D2366">
        <v>20.399999999999999</v>
      </c>
      <c r="E2366">
        <v>5.25</v>
      </c>
      <c r="F2366">
        <v>1.28</v>
      </c>
      <c r="G2366">
        <v>3.38</v>
      </c>
      <c r="I2366">
        <v>42.5</v>
      </c>
      <c r="J2366">
        <v>315</v>
      </c>
      <c r="K2366">
        <v>158</v>
      </c>
      <c r="L2366" s="145">
        <f t="shared" si="59"/>
        <v>0.50158730158730158</v>
      </c>
      <c r="M2366" s="29">
        <v>0.25</v>
      </c>
      <c r="N2366">
        <v>1</v>
      </c>
      <c r="Q2366">
        <v>2.5</v>
      </c>
      <c r="T2366">
        <v>1042</v>
      </c>
      <c r="AD2366">
        <v>2.65</v>
      </c>
      <c r="AE2366">
        <v>561</v>
      </c>
      <c r="AJ2366">
        <v>2.5</v>
      </c>
      <c r="AK2366">
        <v>45.5</v>
      </c>
      <c r="AL2366">
        <v>31.1</v>
      </c>
      <c r="AM2366">
        <v>1.1000000000000001</v>
      </c>
      <c r="AN2366">
        <v>7.75</v>
      </c>
      <c r="AP2366">
        <v>135</v>
      </c>
      <c r="BX2366">
        <v>2.528</v>
      </c>
      <c r="CA2366">
        <v>40.4</v>
      </c>
    </row>
    <row r="2367" spans="1:81">
      <c r="B2367" t="s">
        <v>1613</v>
      </c>
      <c r="C2367">
        <v>64.099999999999994</v>
      </c>
      <c r="D2367">
        <v>20.399999999999999</v>
      </c>
      <c r="E2367">
        <v>5.25</v>
      </c>
      <c r="F2367">
        <v>1.28</v>
      </c>
      <c r="G2367">
        <v>3.38</v>
      </c>
      <c r="I2367">
        <v>42.5</v>
      </c>
      <c r="J2367">
        <v>315</v>
      </c>
      <c r="K2367">
        <v>203</v>
      </c>
      <c r="L2367" s="145">
        <f t="shared" si="59"/>
        <v>0.64444444444444449</v>
      </c>
      <c r="M2367" s="29">
        <v>0.25</v>
      </c>
      <c r="N2367">
        <v>1</v>
      </c>
      <c r="Q2367">
        <v>1</v>
      </c>
      <c r="T2367">
        <v>1018</v>
      </c>
      <c r="AD2367">
        <v>2.65</v>
      </c>
      <c r="AE2367">
        <v>548</v>
      </c>
      <c r="AJ2367">
        <v>2.5</v>
      </c>
      <c r="AK2367">
        <v>45.5</v>
      </c>
      <c r="AL2367">
        <v>31.1</v>
      </c>
      <c r="AM2367">
        <v>1.1000000000000001</v>
      </c>
      <c r="AN2367">
        <v>7.75</v>
      </c>
      <c r="AP2367">
        <v>135</v>
      </c>
      <c r="BX2367">
        <v>3.0070000000000001</v>
      </c>
      <c r="CA2367">
        <v>43.6</v>
      </c>
    </row>
    <row r="2368" spans="1:81">
      <c r="B2368" t="s">
        <v>135</v>
      </c>
      <c r="C2368">
        <v>64.099999999999994</v>
      </c>
      <c r="D2368">
        <v>20.399999999999999</v>
      </c>
      <c r="E2368">
        <v>5.25</v>
      </c>
      <c r="F2368">
        <v>1.28</v>
      </c>
      <c r="G2368">
        <v>3.38</v>
      </c>
      <c r="I2368">
        <v>42.5</v>
      </c>
      <c r="J2368">
        <v>427</v>
      </c>
      <c r="K2368">
        <v>158</v>
      </c>
      <c r="L2368" s="145">
        <f t="shared" si="59"/>
        <v>0.37002341920374709</v>
      </c>
      <c r="M2368" s="29">
        <v>0.25</v>
      </c>
      <c r="N2368">
        <v>1</v>
      </c>
      <c r="Q2368">
        <v>0</v>
      </c>
      <c r="T2368">
        <v>1172</v>
      </c>
      <c r="AD2368">
        <v>2.65</v>
      </c>
      <c r="AE2368">
        <v>631</v>
      </c>
      <c r="BK2368">
        <v>0.69</v>
      </c>
      <c r="BL2368">
        <v>92.16</v>
      </c>
      <c r="BM2368">
        <v>1.42</v>
      </c>
      <c r="BN2368">
        <v>0.73</v>
      </c>
      <c r="BO2368">
        <v>1.17</v>
      </c>
      <c r="BP2368">
        <v>19</v>
      </c>
      <c r="BQ2368">
        <v>23</v>
      </c>
      <c r="BX2368">
        <v>1.458</v>
      </c>
      <c r="CA2368">
        <v>60.2</v>
      </c>
    </row>
    <row r="2369" spans="1:81">
      <c r="B2369" t="s">
        <v>136</v>
      </c>
      <c r="C2369">
        <v>64.099999999999994</v>
      </c>
      <c r="D2369">
        <v>20.399999999999999</v>
      </c>
      <c r="E2369">
        <v>5.25</v>
      </c>
      <c r="F2369">
        <v>1.28</v>
      </c>
      <c r="G2369">
        <v>3.38</v>
      </c>
      <c r="I2369">
        <v>42.5</v>
      </c>
      <c r="J2369">
        <v>405</v>
      </c>
      <c r="K2369">
        <v>158</v>
      </c>
      <c r="L2369" s="145">
        <f t="shared" si="59"/>
        <v>0.39012345679012345</v>
      </c>
      <c r="M2369" s="29">
        <v>0.25</v>
      </c>
      <c r="N2369">
        <v>1</v>
      </c>
      <c r="Q2369">
        <v>0</v>
      </c>
      <c r="T2369">
        <v>1166</v>
      </c>
      <c r="AD2369">
        <v>2.65</v>
      </c>
      <c r="AE2369">
        <v>628</v>
      </c>
      <c r="BK2369">
        <v>0.69</v>
      </c>
      <c r="BL2369">
        <v>92.16</v>
      </c>
      <c r="BM2369">
        <v>1.42</v>
      </c>
      <c r="BN2369">
        <v>0.73</v>
      </c>
      <c r="BO2369">
        <v>1.17</v>
      </c>
      <c r="BP2369">
        <v>19</v>
      </c>
      <c r="BQ2369">
        <v>45</v>
      </c>
      <c r="BX2369">
        <v>1.4019999999999999</v>
      </c>
      <c r="CA2369">
        <v>65.8</v>
      </c>
    </row>
    <row r="2370" spans="1:81">
      <c r="B2370" t="s">
        <v>137</v>
      </c>
      <c r="C2370">
        <v>64.099999999999994</v>
      </c>
      <c r="D2370">
        <v>20.399999999999999</v>
      </c>
      <c r="E2370">
        <v>5.25</v>
      </c>
      <c r="F2370">
        <v>1.28</v>
      </c>
      <c r="G2370">
        <v>3.38</v>
      </c>
      <c r="I2370">
        <v>42.5</v>
      </c>
      <c r="J2370">
        <v>427</v>
      </c>
      <c r="K2370">
        <v>180</v>
      </c>
      <c r="L2370" s="145">
        <f t="shared" si="59"/>
        <v>0.42154566744730682</v>
      </c>
      <c r="M2370" s="29">
        <v>0.25</v>
      </c>
      <c r="N2370">
        <v>1</v>
      </c>
      <c r="Q2370">
        <v>1</v>
      </c>
      <c r="T2370">
        <v>1084</v>
      </c>
      <c r="AD2370">
        <v>2.65</v>
      </c>
      <c r="AE2370">
        <v>584</v>
      </c>
      <c r="BK2370">
        <v>0.69</v>
      </c>
      <c r="BL2370">
        <v>92.16</v>
      </c>
      <c r="BM2370">
        <v>1.42</v>
      </c>
      <c r="BN2370">
        <v>0.73</v>
      </c>
      <c r="BO2370">
        <v>1.17</v>
      </c>
      <c r="BP2370">
        <v>19</v>
      </c>
      <c r="BQ2370">
        <v>23</v>
      </c>
      <c r="BX2370">
        <v>1.528</v>
      </c>
      <c r="CA2370">
        <v>63.7</v>
      </c>
    </row>
    <row r="2371" spans="1:81">
      <c r="B2371" t="s">
        <v>138</v>
      </c>
      <c r="C2371">
        <v>64.099999999999994</v>
      </c>
      <c r="D2371">
        <v>20.399999999999999</v>
      </c>
      <c r="E2371">
        <v>5.25</v>
      </c>
      <c r="F2371">
        <v>1.28</v>
      </c>
      <c r="G2371">
        <v>3.38</v>
      </c>
      <c r="I2371">
        <v>42.5</v>
      </c>
      <c r="J2371">
        <v>405</v>
      </c>
      <c r="K2371">
        <v>180</v>
      </c>
      <c r="L2371" s="145">
        <f t="shared" si="59"/>
        <v>0.44444444444444442</v>
      </c>
      <c r="M2371" s="29">
        <v>0.25</v>
      </c>
      <c r="N2371">
        <v>1</v>
      </c>
      <c r="Q2371">
        <v>1</v>
      </c>
      <c r="T2371">
        <v>1078</v>
      </c>
      <c r="AD2371">
        <v>2.65</v>
      </c>
      <c r="AE2371">
        <v>580</v>
      </c>
      <c r="BK2371">
        <v>0.69</v>
      </c>
      <c r="BL2371">
        <v>92.16</v>
      </c>
      <c r="BM2371">
        <v>1.42</v>
      </c>
      <c r="BN2371">
        <v>0.73</v>
      </c>
      <c r="BO2371">
        <v>1.17</v>
      </c>
      <c r="BP2371">
        <v>19</v>
      </c>
      <c r="BQ2371">
        <v>45</v>
      </c>
      <c r="BX2371">
        <v>1.141</v>
      </c>
      <c r="CA2371">
        <v>68.900000000000006</v>
      </c>
    </row>
    <row r="2372" spans="1:81">
      <c r="B2372" t="s">
        <v>139</v>
      </c>
      <c r="C2372">
        <v>64.099999999999994</v>
      </c>
      <c r="D2372">
        <v>20.399999999999999</v>
      </c>
      <c r="E2372">
        <v>5.25</v>
      </c>
      <c r="F2372">
        <v>1.28</v>
      </c>
      <c r="G2372">
        <v>3.38</v>
      </c>
      <c r="I2372">
        <v>42.5</v>
      </c>
      <c r="J2372">
        <v>382</v>
      </c>
      <c r="K2372">
        <v>180</v>
      </c>
      <c r="L2372" s="145">
        <f t="shared" si="59"/>
        <v>0.47120418848167539</v>
      </c>
      <c r="M2372" s="29">
        <v>0.25</v>
      </c>
      <c r="N2372">
        <v>1</v>
      </c>
      <c r="Q2372">
        <v>1</v>
      </c>
      <c r="T2372">
        <v>1073</v>
      </c>
      <c r="AD2372">
        <v>2.65</v>
      </c>
      <c r="AE2372">
        <v>578</v>
      </c>
      <c r="BK2372">
        <v>0.69</v>
      </c>
      <c r="BL2372">
        <v>92.16</v>
      </c>
      <c r="BM2372">
        <v>1.42</v>
      </c>
      <c r="BN2372">
        <v>0.73</v>
      </c>
      <c r="BO2372">
        <v>1.17</v>
      </c>
      <c r="BP2372">
        <v>19</v>
      </c>
      <c r="BQ2372">
        <v>68</v>
      </c>
      <c r="BX2372">
        <v>0.93300000000000005</v>
      </c>
      <c r="CA2372">
        <v>76.099999999999994</v>
      </c>
    </row>
    <row r="2373" spans="1:81">
      <c r="B2373" t="s">
        <v>140</v>
      </c>
      <c r="C2373">
        <v>64.099999999999994</v>
      </c>
      <c r="D2373">
        <v>20.399999999999999</v>
      </c>
      <c r="E2373">
        <v>5.25</v>
      </c>
      <c r="F2373">
        <v>1.28</v>
      </c>
      <c r="G2373">
        <v>3.38</v>
      </c>
      <c r="I2373">
        <v>42.5</v>
      </c>
      <c r="J2373">
        <v>427</v>
      </c>
      <c r="K2373">
        <v>158</v>
      </c>
      <c r="L2373" s="145">
        <f t="shared" si="59"/>
        <v>0.37002341920374709</v>
      </c>
      <c r="M2373" s="29">
        <v>0.25</v>
      </c>
      <c r="N2373">
        <v>1</v>
      </c>
      <c r="Q2373">
        <v>1</v>
      </c>
      <c r="T2373">
        <v>1122</v>
      </c>
      <c r="AD2373">
        <v>2.65</v>
      </c>
      <c r="AE2373">
        <v>604</v>
      </c>
      <c r="BK2373">
        <v>0.69</v>
      </c>
      <c r="BL2373">
        <v>92.16</v>
      </c>
      <c r="BM2373">
        <v>1.42</v>
      </c>
      <c r="BN2373">
        <v>0.73</v>
      </c>
      <c r="BO2373">
        <v>1.17</v>
      </c>
      <c r="BP2373">
        <v>19</v>
      </c>
      <c r="BQ2373">
        <v>23</v>
      </c>
      <c r="BX2373">
        <v>1.4059999999999999</v>
      </c>
      <c r="CA2373">
        <v>65.099999999999994</v>
      </c>
    </row>
    <row r="2374" spans="1:81">
      <c r="B2374" t="s">
        <v>237</v>
      </c>
      <c r="C2374">
        <v>64.099999999999994</v>
      </c>
      <c r="D2374">
        <v>20.399999999999999</v>
      </c>
      <c r="E2374">
        <v>5.25</v>
      </c>
      <c r="F2374">
        <v>1.28</v>
      </c>
      <c r="G2374">
        <v>3.38</v>
      </c>
      <c r="I2374">
        <v>42.5</v>
      </c>
      <c r="J2374">
        <v>427</v>
      </c>
      <c r="K2374">
        <v>158</v>
      </c>
      <c r="L2374" s="145">
        <f t="shared" si="59"/>
        <v>0.37002341920374709</v>
      </c>
      <c r="M2374" s="29">
        <v>0.25</v>
      </c>
      <c r="N2374">
        <v>1</v>
      </c>
      <c r="Q2374">
        <v>2.5</v>
      </c>
      <c r="T2374">
        <v>1170</v>
      </c>
      <c r="AD2374">
        <v>2.65</v>
      </c>
      <c r="AE2374">
        <v>576</v>
      </c>
      <c r="BK2374">
        <v>0.69</v>
      </c>
      <c r="BL2374">
        <v>92.16</v>
      </c>
      <c r="BM2374">
        <v>1.42</v>
      </c>
      <c r="BN2374">
        <v>0.73</v>
      </c>
      <c r="BO2374">
        <v>1.17</v>
      </c>
      <c r="BP2374">
        <v>19</v>
      </c>
      <c r="BQ2374">
        <v>23</v>
      </c>
      <c r="BX2374">
        <v>1.1890000000000001</v>
      </c>
      <c r="CA2374">
        <v>52.7</v>
      </c>
    </row>
    <row r="2375" spans="1:81">
      <c r="B2375" t="s">
        <v>238</v>
      </c>
      <c r="C2375">
        <v>64.099999999999994</v>
      </c>
      <c r="D2375">
        <v>20.399999999999999</v>
      </c>
      <c r="E2375">
        <v>5.25</v>
      </c>
      <c r="F2375">
        <v>1.28</v>
      </c>
      <c r="G2375">
        <v>3.38</v>
      </c>
      <c r="I2375">
        <v>42.5</v>
      </c>
      <c r="J2375">
        <v>427</v>
      </c>
      <c r="K2375">
        <v>203</v>
      </c>
      <c r="L2375" s="145">
        <f t="shared" si="59"/>
        <v>0.47540983606557374</v>
      </c>
      <c r="M2375" s="29">
        <v>0.25</v>
      </c>
      <c r="N2375">
        <v>1</v>
      </c>
      <c r="Q2375">
        <v>1</v>
      </c>
      <c r="T2375">
        <v>1046</v>
      </c>
      <c r="AD2375">
        <v>2.65</v>
      </c>
      <c r="AE2375">
        <v>563</v>
      </c>
      <c r="BK2375">
        <v>0.69</v>
      </c>
      <c r="BL2375">
        <v>92.16</v>
      </c>
      <c r="BM2375">
        <v>1.42</v>
      </c>
      <c r="BN2375">
        <v>0.73</v>
      </c>
      <c r="BO2375">
        <v>1.17</v>
      </c>
      <c r="BP2375">
        <v>19</v>
      </c>
      <c r="BQ2375">
        <v>23</v>
      </c>
      <c r="BX2375">
        <v>1.53</v>
      </c>
      <c r="CA2375">
        <v>51.9</v>
      </c>
    </row>
    <row r="2376" spans="1:81">
      <c r="B2376" t="s">
        <v>910</v>
      </c>
      <c r="C2376">
        <v>64.099999999999994</v>
      </c>
      <c r="D2376">
        <v>20.399999999999999</v>
      </c>
      <c r="E2376">
        <v>5.25</v>
      </c>
      <c r="F2376">
        <v>1.28</v>
      </c>
      <c r="G2376">
        <v>3.38</v>
      </c>
      <c r="I2376">
        <v>42.5</v>
      </c>
      <c r="J2376">
        <v>315</v>
      </c>
      <c r="K2376">
        <v>158</v>
      </c>
      <c r="L2376" s="145">
        <f t="shared" si="59"/>
        <v>0.50158730158730158</v>
      </c>
      <c r="M2376" s="29">
        <v>0.25</v>
      </c>
      <c r="N2376">
        <v>1</v>
      </c>
      <c r="Q2376">
        <v>0</v>
      </c>
      <c r="T2376">
        <v>1168</v>
      </c>
      <c r="AD2376">
        <v>2.65</v>
      </c>
      <c r="AE2376">
        <v>629</v>
      </c>
      <c r="AR2376">
        <v>39.869999999999997</v>
      </c>
      <c r="AS2376">
        <v>34.229999999999997</v>
      </c>
      <c r="AT2376">
        <v>13.83</v>
      </c>
      <c r="AU2376">
        <v>9.2200000000000006</v>
      </c>
      <c r="AV2376">
        <v>0.7</v>
      </c>
      <c r="AW2376">
        <v>135</v>
      </c>
      <c r="BX2376">
        <v>2.758</v>
      </c>
      <c r="CA2376">
        <v>54.9</v>
      </c>
    </row>
    <row r="2377" spans="1:81">
      <c r="B2377" t="s">
        <v>911</v>
      </c>
      <c r="C2377">
        <v>64.099999999999994</v>
      </c>
      <c r="D2377">
        <v>20.399999999999999</v>
      </c>
      <c r="E2377">
        <v>5.25</v>
      </c>
      <c r="F2377">
        <v>1.28</v>
      </c>
      <c r="G2377">
        <v>3.38</v>
      </c>
      <c r="I2377">
        <v>42.5</v>
      </c>
      <c r="J2377">
        <v>248</v>
      </c>
      <c r="K2377">
        <v>158</v>
      </c>
      <c r="L2377" s="145">
        <f t="shared" si="59"/>
        <v>0.63709677419354838</v>
      </c>
      <c r="M2377" s="29">
        <v>0.25</v>
      </c>
      <c r="N2377">
        <v>1</v>
      </c>
      <c r="Q2377">
        <v>0</v>
      </c>
      <c r="T2377">
        <v>1164</v>
      </c>
      <c r="AD2377">
        <v>2.65</v>
      </c>
      <c r="AE2377">
        <v>627</v>
      </c>
      <c r="AR2377">
        <v>39.869999999999997</v>
      </c>
      <c r="AS2377">
        <v>34.229999999999997</v>
      </c>
      <c r="AT2377">
        <v>13.83</v>
      </c>
      <c r="AU2377">
        <v>9.2200000000000006</v>
      </c>
      <c r="AV2377">
        <v>0.7</v>
      </c>
      <c r="AW2377">
        <v>202</v>
      </c>
      <c r="BX2377">
        <v>2.4580000000000002</v>
      </c>
      <c r="CA2377">
        <v>48.1</v>
      </c>
    </row>
    <row r="2378" spans="1:81">
      <c r="B2378" t="s">
        <v>912</v>
      </c>
      <c r="C2378">
        <v>64.099999999999994</v>
      </c>
      <c r="D2378">
        <v>20.399999999999999</v>
      </c>
      <c r="E2378">
        <v>5.25</v>
      </c>
      <c r="F2378">
        <v>1.28</v>
      </c>
      <c r="G2378">
        <v>3.38</v>
      </c>
      <c r="I2378">
        <v>42.5</v>
      </c>
      <c r="J2378">
        <v>315</v>
      </c>
      <c r="K2378">
        <v>180</v>
      </c>
      <c r="L2378" s="145">
        <f t="shared" si="59"/>
        <v>0.5714285714285714</v>
      </c>
      <c r="M2378" s="29">
        <v>0.25</v>
      </c>
      <c r="N2378">
        <v>1</v>
      </c>
      <c r="Q2378">
        <v>1</v>
      </c>
      <c r="T2378">
        <v>1081</v>
      </c>
      <c r="AD2378">
        <v>2.65</v>
      </c>
      <c r="AE2378">
        <v>582</v>
      </c>
      <c r="AR2378">
        <v>39.869999999999997</v>
      </c>
      <c r="AS2378">
        <v>34.229999999999997</v>
      </c>
      <c r="AT2378">
        <v>13.83</v>
      </c>
      <c r="AU2378">
        <v>9.2200000000000006</v>
      </c>
      <c r="AV2378">
        <v>0.7</v>
      </c>
      <c r="AW2378">
        <v>135</v>
      </c>
      <c r="BX2378">
        <v>2.5390000000000001</v>
      </c>
      <c r="CA2378">
        <v>52.1</v>
      </c>
    </row>
    <row r="2379" spans="1:81">
      <c r="B2379" t="s">
        <v>913</v>
      </c>
      <c r="C2379">
        <v>64.099999999999994</v>
      </c>
      <c r="D2379">
        <v>20.399999999999999</v>
      </c>
      <c r="E2379">
        <v>5.25</v>
      </c>
      <c r="F2379">
        <v>1.28</v>
      </c>
      <c r="G2379">
        <v>3.38</v>
      </c>
      <c r="I2379">
        <v>42.5</v>
      </c>
      <c r="J2379">
        <v>248</v>
      </c>
      <c r="K2379">
        <v>180</v>
      </c>
      <c r="L2379" s="145">
        <f t="shared" si="59"/>
        <v>0.72580645161290325</v>
      </c>
      <c r="M2379" s="29">
        <v>0.25</v>
      </c>
      <c r="N2379">
        <v>1</v>
      </c>
      <c r="Q2379">
        <v>1</v>
      </c>
      <c r="T2379">
        <v>1077</v>
      </c>
      <c r="AD2379">
        <v>2.65</v>
      </c>
      <c r="AE2379">
        <v>580</v>
      </c>
      <c r="AR2379">
        <v>39.869999999999997</v>
      </c>
      <c r="AS2379">
        <v>34.229999999999997</v>
      </c>
      <c r="AT2379">
        <v>13.83</v>
      </c>
      <c r="AU2379">
        <v>9.2200000000000006</v>
      </c>
      <c r="AV2379">
        <v>0.7</v>
      </c>
      <c r="AW2379">
        <v>202</v>
      </c>
      <c r="BX2379">
        <v>2.153</v>
      </c>
      <c r="CA2379">
        <v>50</v>
      </c>
    </row>
    <row r="2380" spans="1:81">
      <c r="B2380" t="s">
        <v>914</v>
      </c>
      <c r="C2380">
        <v>64.099999999999994</v>
      </c>
      <c r="D2380">
        <v>20.399999999999999</v>
      </c>
      <c r="E2380">
        <v>5.25</v>
      </c>
      <c r="F2380">
        <v>1.28</v>
      </c>
      <c r="G2380">
        <v>3.38</v>
      </c>
      <c r="I2380">
        <v>42.5</v>
      </c>
      <c r="J2380">
        <v>180</v>
      </c>
      <c r="K2380">
        <v>180</v>
      </c>
      <c r="L2380" s="145">
        <f t="shared" si="59"/>
        <v>1</v>
      </c>
      <c r="M2380" s="29">
        <v>0.25</v>
      </c>
      <c r="N2380">
        <v>1</v>
      </c>
      <c r="Q2380">
        <v>1</v>
      </c>
      <c r="T2380">
        <v>1073</v>
      </c>
      <c r="AD2380">
        <v>2.65</v>
      </c>
      <c r="AE2380">
        <v>578</v>
      </c>
      <c r="AR2380">
        <v>39.869999999999997</v>
      </c>
      <c r="AS2380">
        <v>34.229999999999997</v>
      </c>
      <c r="AT2380">
        <v>13.83</v>
      </c>
      <c r="AU2380">
        <v>9.2200000000000006</v>
      </c>
      <c r="AV2380">
        <v>0.7</v>
      </c>
      <c r="AW2380">
        <v>270</v>
      </c>
      <c r="BX2380">
        <v>1.8220000000000001</v>
      </c>
      <c r="CA2380">
        <v>48.9</v>
      </c>
    </row>
    <row r="2381" spans="1:81">
      <c r="B2381" t="s">
        <v>915</v>
      </c>
      <c r="C2381">
        <v>64.099999999999994</v>
      </c>
      <c r="D2381">
        <v>20.399999999999999</v>
      </c>
      <c r="E2381">
        <v>5.25</v>
      </c>
      <c r="F2381">
        <v>1.28</v>
      </c>
      <c r="G2381">
        <v>3.38</v>
      </c>
      <c r="I2381">
        <v>42.5</v>
      </c>
      <c r="J2381">
        <v>315</v>
      </c>
      <c r="K2381">
        <v>158</v>
      </c>
      <c r="L2381" s="145">
        <f t="shared" si="59"/>
        <v>0.50158730158730158</v>
      </c>
      <c r="M2381" s="29">
        <v>0.25</v>
      </c>
      <c r="N2381">
        <v>1</v>
      </c>
      <c r="Q2381">
        <v>1</v>
      </c>
      <c r="T2381">
        <v>1118</v>
      </c>
      <c r="AD2381">
        <v>2.65</v>
      </c>
      <c r="AE2381">
        <v>602</v>
      </c>
      <c r="AR2381">
        <v>39.869999999999997</v>
      </c>
      <c r="AS2381">
        <v>34.229999999999997</v>
      </c>
      <c r="AT2381">
        <v>13.83</v>
      </c>
      <c r="AU2381">
        <v>9.2200000000000006</v>
      </c>
      <c r="AV2381">
        <v>0.7</v>
      </c>
      <c r="AW2381">
        <v>135</v>
      </c>
      <c r="BX2381">
        <v>2.3889999999999998</v>
      </c>
      <c r="CA2381">
        <v>54.1</v>
      </c>
    </row>
    <row r="2382" spans="1:81">
      <c r="B2382" t="s">
        <v>916</v>
      </c>
      <c r="C2382">
        <v>64.099999999999994</v>
      </c>
      <c r="D2382">
        <v>20.399999999999999</v>
      </c>
      <c r="E2382">
        <v>5.25</v>
      </c>
      <c r="F2382">
        <v>1.28</v>
      </c>
      <c r="G2382">
        <v>3.38</v>
      </c>
      <c r="I2382">
        <v>42.5</v>
      </c>
      <c r="J2382">
        <v>315</v>
      </c>
      <c r="K2382">
        <v>158</v>
      </c>
      <c r="L2382" s="145">
        <f t="shared" si="59"/>
        <v>0.50158730158730158</v>
      </c>
      <c r="M2382" s="29">
        <v>0.25</v>
      </c>
      <c r="N2382">
        <v>1</v>
      </c>
      <c r="Q2382">
        <v>2.5</v>
      </c>
      <c r="T2382">
        <v>1068</v>
      </c>
      <c r="AD2382">
        <v>2.65</v>
      </c>
      <c r="AE2382">
        <v>575</v>
      </c>
      <c r="AR2382">
        <v>39.869999999999997</v>
      </c>
      <c r="AS2382">
        <v>34.229999999999997</v>
      </c>
      <c r="AT2382">
        <v>13.83</v>
      </c>
      <c r="AU2382">
        <v>9.2200000000000006</v>
      </c>
      <c r="AV2382">
        <v>0.7</v>
      </c>
      <c r="AW2382">
        <v>135</v>
      </c>
      <c r="BX2382">
        <v>2.282</v>
      </c>
      <c r="CA2382">
        <v>43.4</v>
      </c>
    </row>
    <row r="2383" spans="1:81">
      <c r="B2383" t="s">
        <v>917</v>
      </c>
      <c r="C2383">
        <v>64.099999999999994</v>
      </c>
      <c r="D2383">
        <v>20.399999999999999</v>
      </c>
      <c r="E2383">
        <v>5.25</v>
      </c>
      <c r="F2383">
        <v>1.28</v>
      </c>
      <c r="G2383">
        <v>3.38</v>
      </c>
      <c r="I2383">
        <v>42.5</v>
      </c>
      <c r="J2383">
        <v>315</v>
      </c>
      <c r="K2383">
        <v>203</v>
      </c>
      <c r="L2383" s="145">
        <f t="shared" si="59"/>
        <v>0.64444444444444449</v>
      </c>
      <c r="M2383" s="29">
        <v>0.25</v>
      </c>
      <c r="N2383">
        <v>1</v>
      </c>
      <c r="Q2383">
        <v>1</v>
      </c>
      <c r="T2383">
        <v>1042</v>
      </c>
      <c r="AD2383">
        <v>2.65</v>
      </c>
      <c r="AE2383">
        <v>561</v>
      </c>
      <c r="AR2383">
        <v>39.869999999999997</v>
      </c>
      <c r="AS2383">
        <v>34.229999999999997</v>
      </c>
      <c r="AT2383">
        <v>13.83</v>
      </c>
      <c r="AU2383">
        <v>9.2200000000000006</v>
      </c>
      <c r="AV2383">
        <v>0.7</v>
      </c>
      <c r="AW2383">
        <v>135</v>
      </c>
      <c r="BX2383">
        <v>2.63</v>
      </c>
      <c r="CA2383">
        <v>48.6</v>
      </c>
    </row>
    <row r="2384" spans="1:81">
      <c r="A2384" s="76"/>
      <c r="B2384" s="76"/>
      <c r="C2384" s="76"/>
      <c r="D2384" s="76"/>
      <c r="E2384" s="76"/>
      <c r="F2384" s="76"/>
      <c r="G2384" s="76"/>
      <c r="H2384" s="76"/>
      <c r="I2384" s="76"/>
      <c r="J2384" s="76"/>
      <c r="K2384" s="76"/>
      <c r="L2384" s="76"/>
      <c r="M2384" s="76"/>
      <c r="N2384" s="76"/>
      <c r="P2384" s="76"/>
      <c r="Q2384" s="76"/>
      <c r="AD2384" s="76"/>
      <c r="AE2384" s="76"/>
      <c r="AJ2384" s="76"/>
      <c r="AK2384" s="76"/>
      <c r="AL2384" s="76"/>
      <c r="AM2384" s="76"/>
      <c r="AN2384" s="76"/>
      <c r="AO2384" s="76"/>
      <c r="AP2384" s="76"/>
      <c r="AR2384" s="76"/>
      <c r="AS2384" s="76"/>
      <c r="AT2384" s="76"/>
      <c r="AU2384" s="76"/>
      <c r="AV2384" s="76"/>
      <c r="AW2384" s="76"/>
      <c r="BK2384" s="76"/>
      <c r="BL2384" s="76"/>
      <c r="BM2384" s="76"/>
      <c r="BN2384" s="76"/>
      <c r="BO2384" s="76"/>
      <c r="BP2384" s="76"/>
      <c r="BQ2384" s="76"/>
      <c r="BR2384" s="76"/>
      <c r="BX2384" s="76"/>
      <c r="BY2384" s="76"/>
      <c r="BZ2384" s="76"/>
      <c r="CA2384" s="76"/>
      <c r="CB2384" s="76"/>
      <c r="CC2384" s="76"/>
    </row>
    <row r="2385" spans="1:81">
      <c r="A2385">
        <v>277</v>
      </c>
      <c r="B2385" t="s">
        <v>1614</v>
      </c>
      <c r="C2385">
        <v>58.96</v>
      </c>
      <c r="D2385">
        <v>21.02</v>
      </c>
      <c r="E2385">
        <v>5.7</v>
      </c>
      <c r="F2385">
        <v>3.45</v>
      </c>
      <c r="G2385">
        <v>3.85</v>
      </c>
      <c r="I2385">
        <v>42.5</v>
      </c>
      <c r="J2385">
        <v>325</v>
      </c>
      <c r="K2385">
        <v>195</v>
      </c>
      <c r="L2385" s="145">
        <f t="shared" ref="L2385:L2389" si="60">K2385/J2385</f>
        <v>0.6</v>
      </c>
      <c r="R2385">
        <v>1203</v>
      </c>
      <c r="AD2385">
        <v>2.7</v>
      </c>
      <c r="AE2385">
        <v>677</v>
      </c>
      <c r="BR2385" s="46">
        <v>0.14319999999999999</v>
      </c>
      <c r="BX2385">
        <v>24.1</v>
      </c>
      <c r="BZ2385">
        <v>5210.3</v>
      </c>
      <c r="CA2385">
        <v>27.1</v>
      </c>
      <c r="CB2385" s="146" t="s">
        <v>1055</v>
      </c>
      <c r="CC2385" s="146" t="s">
        <v>1615</v>
      </c>
    </row>
    <row r="2386" spans="1:81">
      <c r="B2386" t="s">
        <v>1616</v>
      </c>
      <c r="C2386">
        <v>58.96</v>
      </c>
      <c r="D2386">
        <v>21.02</v>
      </c>
      <c r="E2386">
        <v>5.7</v>
      </c>
      <c r="F2386">
        <v>3.45</v>
      </c>
      <c r="G2386">
        <v>3.85</v>
      </c>
      <c r="I2386">
        <v>42.5</v>
      </c>
      <c r="J2386">
        <v>427</v>
      </c>
      <c r="K2386">
        <v>162</v>
      </c>
      <c r="L2386" s="145">
        <f t="shared" si="60"/>
        <v>0.37939110070257609</v>
      </c>
      <c r="N2386">
        <v>0.6</v>
      </c>
      <c r="R2386">
        <v>1159</v>
      </c>
      <c r="AD2386">
        <v>2.7</v>
      </c>
      <c r="AE2386">
        <v>652</v>
      </c>
      <c r="BR2386" s="46">
        <v>0.1118</v>
      </c>
      <c r="BX2386">
        <v>4.5999999999999996</v>
      </c>
      <c r="BZ2386">
        <v>2105</v>
      </c>
      <c r="CA2386">
        <v>49.8</v>
      </c>
    </row>
    <row r="2387" spans="1:81">
      <c r="B2387" t="s">
        <v>1617</v>
      </c>
      <c r="C2387">
        <v>58.96</v>
      </c>
      <c r="D2387">
        <v>21.02</v>
      </c>
      <c r="E2387">
        <v>5.7</v>
      </c>
      <c r="F2387">
        <v>3.45</v>
      </c>
      <c r="G2387">
        <v>3.85</v>
      </c>
      <c r="I2387">
        <v>42.5</v>
      </c>
      <c r="J2387">
        <v>500</v>
      </c>
      <c r="K2387">
        <v>140</v>
      </c>
      <c r="L2387" s="145">
        <f t="shared" si="60"/>
        <v>0.28000000000000003</v>
      </c>
      <c r="N2387">
        <v>1.5</v>
      </c>
      <c r="R2387">
        <v>1124</v>
      </c>
      <c r="AD2387">
        <v>2.7</v>
      </c>
      <c r="AE2387">
        <v>634</v>
      </c>
      <c r="BR2387" s="46">
        <v>0.1055</v>
      </c>
      <c r="BX2387">
        <v>4.49</v>
      </c>
      <c r="BZ2387">
        <v>1787.5</v>
      </c>
      <c r="CA2387">
        <v>57</v>
      </c>
    </row>
    <row r="2388" spans="1:81">
      <c r="B2388" t="s">
        <v>1063</v>
      </c>
      <c r="C2388">
        <v>58.96</v>
      </c>
      <c r="D2388">
        <v>21.02</v>
      </c>
      <c r="E2388">
        <v>5.7</v>
      </c>
      <c r="F2388">
        <v>3.45</v>
      </c>
      <c r="G2388">
        <v>3.85</v>
      </c>
      <c r="I2388">
        <v>42.5</v>
      </c>
      <c r="J2388">
        <v>299</v>
      </c>
      <c r="K2388">
        <v>162</v>
      </c>
      <c r="L2388" s="145">
        <f t="shared" si="60"/>
        <v>0.5418060200668896</v>
      </c>
      <c r="N2388">
        <v>0.5</v>
      </c>
      <c r="AJ2388">
        <v>3.7</v>
      </c>
      <c r="AK2388">
        <v>52.7</v>
      </c>
      <c r="AL2388">
        <v>25.8</v>
      </c>
      <c r="AM2388">
        <v>1.2</v>
      </c>
      <c r="AN2388">
        <v>9.6999999999999993</v>
      </c>
      <c r="AO2388">
        <v>128</v>
      </c>
      <c r="BR2388" s="46">
        <v>0.10299999999999999</v>
      </c>
      <c r="BX2388">
        <v>2.61</v>
      </c>
      <c r="BZ2388">
        <v>1346.7</v>
      </c>
      <c r="CA2388">
        <v>36.799999999999997</v>
      </c>
    </row>
    <row r="2389" spans="1:81">
      <c r="B2389" t="s">
        <v>1208</v>
      </c>
      <c r="C2389">
        <v>58.96</v>
      </c>
      <c r="D2389">
        <v>21.02</v>
      </c>
      <c r="E2389">
        <v>5.7</v>
      </c>
      <c r="F2389">
        <v>3.45</v>
      </c>
      <c r="G2389">
        <v>3.85</v>
      </c>
      <c r="I2389">
        <v>42.5</v>
      </c>
      <c r="J2389">
        <v>384</v>
      </c>
      <c r="K2389">
        <v>162</v>
      </c>
      <c r="L2389" s="145">
        <f t="shared" si="60"/>
        <v>0.421875</v>
      </c>
      <c r="N2389">
        <v>0.6</v>
      </c>
      <c r="BK2389">
        <v>0</v>
      </c>
      <c r="BL2389">
        <v>87.5</v>
      </c>
      <c r="BM2389">
        <v>3.51</v>
      </c>
      <c r="BN2389">
        <v>0.37</v>
      </c>
      <c r="BO2389">
        <v>0.83</v>
      </c>
      <c r="BP2389">
        <v>15</v>
      </c>
      <c r="BQ2389">
        <v>42.7</v>
      </c>
      <c r="BR2389" s="46">
        <v>9.7100000000000006E-2</v>
      </c>
      <c r="BX2389">
        <v>1.38</v>
      </c>
      <c r="BZ2389">
        <v>279.5</v>
      </c>
      <c r="CA2389">
        <v>62.7</v>
      </c>
    </row>
    <row r="2391" spans="1:81" ht="57.6">
      <c r="A2391" s="91">
        <v>162</v>
      </c>
      <c r="B2391" s="91" t="s">
        <v>1618</v>
      </c>
      <c r="C2391" s="34"/>
      <c r="D2391" s="34"/>
      <c r="E2391" s="34"/>
      <c r="F2391" s="34"/>
      <c r="G2391" s="34"/>
      <c r="H2391" s="34"/>
      <c r="I2391" s="34">
        <v>42.5</v>
      </c>
      <c r="J2391" s="34">
        <v>209</v>
      </c>
      <c r="K2391" s="34">
        <v>152</v>
      </c>
      <c r="L2391" s="37">
        <f t="shared" ref="L2391:L2409" si="61">K2391/J2391</f>
        <v>0.72727272727272729</v>
      </c>
      <c r="N2391" s="183">
        <f>4.94*100/(J2391+AS2391+AT2391+AZ2391+BG2391+BN2391)</f>
        <v>2.3636363636363638</v>
      </c>
      <c r="U2391" s="34">
        <v>1144</v>
      </c>
      <c r="AF2391" s="34">
        <v>2.77</v>
      </c>
      <c r="AG2391" s="34">
        <v>731</v>
      </c>
      <c r="AR2391" s="34"/>
      <c r="AS2391" s="34"/>
      <c r="AT2391" s="34"/>
      <c r="AU2391" s="34"/>
      <c r="AV2391" s="34"/>
      <c r="AW2391" s="34">
        <v>6</v>
      </c>
      <c r="BK2391" s="34"/>
      <c r="BL2391" s="34"/>
      <c r="BM2391" s="34"/>
      <c r="BN2391" s="34"/>
      <c r="BO2391" s="34"/>
      <c r="BP2391" s="34"/>
      <c r="BQ2391" s="34"/>
      <c r="BX2391" s="34"/>
      <c r="BY2391" s="34"/>
      <c r="BZ2391" s="34">
        <v>926</v>
      </c>
      <c r="CA2391" s="34"/>
      <c r="CB2391" s="33" t="s">
        <v>1619</v>
      </c>
      <c r="CC2391" s="33" t="s">
        <v>1620</v>
      </c>
    </row>
    <row r="2392" spans="1:81" ht="15.6">
      <c r="A2392" s="91"/>
      <c r="B2392" s="91" t="s">
        <v>1621</v>
      </c>
      <c r="C2392" s="34"/>
      <c r="D2392" s="34"/>
      <c r="E2392" s="34"/>
      <c r="F2392" s="34"/>
      <c r="G2392" s="34"/>
      <c r="H2392" s="34"/>
      <c r="I2392" s="34">
        <v>42.5</v>
      </c>
      <c r="J2392" s="34">
        <v>267</v>
      </c>
      <c r="K2392" s="34">
        <v>150</v>
      </c>
      <c r="L2392" s="37">
        <f t="shared" si="61"/>
        <v>0.5617977528089888</v>
      </c>
      <c r="N2392" s="183">
        <f>6.3*100/(J2392+AS2392+AT2392+AZ2392+BG2392+BN2392)</f>
        <v>2.3595505617977528</v>
      </c>
      <c r="U2392" s="34">
        <v>1153</v>
      </c>
      <c r="AF2392" s="34">
        <v>2.77</v>
      </c>
      <c r="AG2392" s="34">
        <v>621</v>
      </c>
      <c r="AO2392" s="34">
        <v>121</v>
      </c>
      <c r="AR2392" s="34"/>
      <c r="AS2392" s="34"/>
      <c r="AT2392" s="34"/>
      <c r="AU2392" s="34"/>
      <c r="AV2392" s="34"/>
      <c r="AW2392" s="34">
        <v>97</v>
      </c>
      <c r="BK2392" s="34"/>
      <c r="BL2392" s="34"/>
      <c r="BM2392" s="34"/>
      <c r="BN2392" s="34"/>
      <c r="BO2392" s="34"/>
      <c r="BP2392" s="34"/>
      <c r="BQ2392" s="34"/>
      <c r="BX2392" s="34"/>
      <c r="BY2392" s="34"/>
      <c r="BZ2392" s="34">
        <v>574</v>
      </c>
      <c r="CA2392" s="34"/>
      <c r="CB2392" s="33"/>
      <c r="CC2392" s="33"/>
    </row>
    <row r="2393" spans="1:81" ht="57.6">
      <c r="A2393" s="90">
        <v>166</v>
      </c>
      <c r="B2393" s="90" t="s">
        <v>168</v>
      </c>
      <c r="C2393" s="38">
        <v>61.2</v>
      </c>
      <c r="D2393" s="38">
        <v>22.16</v>
      </c>
      <c r="E2393" s="38">
        <v>4.18</v>
      </c>
      <c r="F2393" s="38">
        <v>3.26</v>
      </c>
      <c r="G2393" s="38">
        <v>4.8899999999999997</v>
      </c>
      <c r="H2393" s="38"/>
      <c r="I2393" s="188">
        <v>42.5</v>
      </c>
      <c r="J2393" s="38">
        <v>420</v>
      </c>
      <c r="K2393" s="38">
        <v>168</v>
      </c>
      <c r="L2393" s="36">
        <f t="shared" si="61"/>
        <v>0.4</v>
      </c>
      <c r="N2393" s="184"/>
      <c r="V2393" s="38">
        <v>1063</v>
      </c>
      <c r="AF2393" s="38">
        <v>2.59</v>
      </c>
      <c r="AG2393" s="38">
        <v>769</v>
      </c>
      <c r="AR2393" s="38"/>
      <c r="AS2393" s="38"/>
      <c r="AT2393" s="38"/>
      <c r="AU2393" s="38"/>
      <c r="AV2393" s="38"/>
      <c r="AW2393" s="38">
        <v>0</v>
      </c>
      <c r="BK2393" s="38"/>
      <c r="BL2393" s="38"/>
      <c r="BM2393" s="38"/>
      <c r="BN2393" s="38"/>
      <c r="BO2393" s="38"/>
      <c r="BP2393" s="38"/>
      <c r="BQ2393" s="38"/>
      <c r="BX2393" s="38"/>
      <c r="BY2393" s="38"/>
      <c r="BZ2393" s="38">
        <v>4150</v>
      </c>
      <c r="CA2393" s="38">
        <v>72</v>
      </c>
      <c r="CB2393" s="31" t="s">
        <v>1622</v>
      </c>
      <c r="CC2393" s="31" t="s">
        <v>1623</v>
      </c>
    </row>
    <row r="2394" spans="1:81" ht="20.399999999999999">
      <c r="A2394" s="90"/>
      <c r="B2394" s="90" t="s">
        <v>168</v>
      </c>
      <c r="C2394" s="38">
        <v>61.2</v>
      </c>
      <c r="D2394" s="38">
        <v>22.16</v>
      </c>
      <c r="E2394" s="38">
        <v>4.18</v>
      </c>
      <c r="F2394" s="38">
        <v>3.26</v>
      </c>
      <c r="G2394" s="38">
        <v>4.8899999999999997</v>
      </c>
      <c r="H2394" s="38"/>
      <c r="I2394" s="188">
        <v>42.5</v>
      </c>
      <c r="J2394" s="38">
        <v>420</v>
      </c>
      <c r="K2394" s="38">
        <v>168</v>
      </c>
      <c r="L2394" s="36">
        <f t="shared" si="61"/>
        <v>0.4</v>
      </c>
      <c r="N2394" s="184"/>
      <c r="V2394" s="38">
        <v>1063</v>
      </c>
      <c r="AF2394" s="38">
        <v>2.59</v>
      </c>
      <c r="AG2394" s="38">
        <v>769</v>
      </c>
      <c r="AR2394" s="38"/>
      <c r="AS2394" s="38"/>
      <c r="AT2394" s="38"/>
      <c r="AU2394" s="38"/>
      <c r="AV2394" s="38"/>
      <c r="AW2394" s="38">
        <v>0</v>
      </c>
      <c r="BK2394" s="38"/>
      <c r="BL2394" s="38"/>
      <c r="BM2394" s="38"/>
      <c r="BN2394" s="38"/>
      <c r="BO2394" s="38"/>
      <c r="BP2394" s="38"/>
      <c r="BQ2394" s="38"/>
      <c r="BX2394" s="38"/>
      <c r="BY2394" s="38"/>
      <c r="BZ2394" s="38">
        <v>4500</v>
      </c>
      <c r="CA2394" s="38">
        <v>68</v>
      </c>
      <c r="CB2394" s="31"/>
      <c r="CC2394" s="31"/>
    </row>
    <row r="2395" spans="1:81" ht="57.6">
      <c r="A2395" s="91">
        <v>167</v>
      </c>
      <c r="B2395" s="91" t="s">
        <v>329</v>
      </c>
      <c r="C2395" s="34">
        <v>64.2</v>
      </c>
      <c r="D2395" s="34">
        <v>21.1</v>
      </c>
      <c r="E2395" s="34">
        <v>5.2</v>
      </c>
      <c r="F2395" s="34">
        <v>1.2</v>
      </c>
      <c r="G2395" s="34">
        <v>4.3</v>
      </c>
      <c r="H2395" s="34">
        <v>3500</v>
      </c>
      <c r="I2395" s="34"/>
      <c r="J2395" s="34">
        <v>450</v>
      </c>
      <c r="K2395" s="34">
        <v>171</v>
      </c>
      <c r="L2395" s="37">
        <f t="shared" si="61"/>
        <v>0.38</v>
      </c>
      <c r="N2395" s="183">
        <f>1.14*1.21</f>
        <v>1.3793999999999997</v>
      </c>
      <c r="R2395" s="34">
        <v>1110</v>
      </c>
      <c r="AF2395" s="34"/>
      <c r="AG2395" s="34">
        <v>680</v>
      </c>
      <c r="AR2395" s="34"/>
      <c r="AS2395" s="34"/>
      <c r="AT2395" s="34"/>
      <c r="AU2395" s="34"/>
      <c r="AV2395" s="34"/>
      <c r="AW2395" s="34">
        <v>0</v>
      </c>
      <c r="BK2395" s="34"/>
      <c r="BL2395" s="34"/>
      <c r="BM2395" s="34"/>
      <c r="BN2395" s="34"/>
      <c r="BO2395" s="34"/>
      <c r="BP2395" s="34"/>
      <c r="BQ2395" s="34"/>
      <c r="BX2395" s="34"/>
      <c r="BY2395" s="34"/>
      <c r="BZ2395" s="34">
        <v>2100</v>
      </c>
      <c r="CA2395" s="34">
        <v>76.8</v>
      </c>
      <c r="CB2395" s="33" t="s">
        <v>1624</v>
      </c>
      <c r="CC2395" s="33" t="s">
        <v>1625</v>
      </c>
    </row>
    <row r="2396" spans="1:81" ht="15.6">
      <c r="A2396" s="91"/>
      <c r="B2396" s="91" t="s">
        <v>1626</v>
      </c>
      <c r="C2396" s="34">
        <v>64.2</v>
      </c>
      <c r="D2396" s="34">
        <v>21.1</v>
      </c>
      <c r="E2396" s="34">
        <v>5.2</v>
      </c>
      <c r="F2396" s="34">
        <v>1.2</v>
      </c>
      <c r="G2396" s="34">
        <v>4.3</v>
      </c>
      <c r="H2396" s="34">
        <v>3500</v>
      </c>
      <c r="I2396" s="34"/>
      <c r="J2396" s="34">
        <v>405</v>
      </c>
      <c r="K2396" s="34">
        <v>171</v>
      </c>
      <c r="L2396" s="37">
        <f t="shared" si="61"/>
        <v>0.42222222222222222</v>
      </c>
      <c r="N2396" s="183">
        <f t="shared" ref="N2396:N2400" si="62">1.3*1.21</f>
        <v>1.573</v>
      </c>
      <c r="R2396" s="34">
        <v>1101</v>
      </c>
      <c r="AF2396" s="34"/>
      <c r="AG2396" s="34">
        <v>675</v>
      </c>
      <c r="AR2396" s="34"/>
      <c r="AS2396" s="34"/>
      <c r="AT2396" s="34"/>
      <c r="AU2396" s="34"/>
      <c r="AV2396" s="34"/>
      <c r="AW2396" s="34">
        <v>0</v>
      </c>
      <c r="BK2396" s="34">
        <v>0.4</v>
      </c>
      <c r="BL2396" s="34">
        <v>90</v>
      </c>
      <c r="BM2396" s="34">
        <v>0.9</v>
      </c>
      <c r="BN2396" s="34">
        <v>0.1</v>
      </c>
      <c r="BO2396" s="34">
        <v>1.5</v>
      </c>
      <c r="BP2396" s="34">
        <v>23.5</v>
      </c>
      <c r="BQ2396" s="34">
        <v>45</v>
      </c>
      <c r="BX2396" s="34"/>
      <c r="BY2396" s="34"/>
      <c r="BZ2396" s="34">
        <v>1050</v>
      </c>
      <c r="CA2396" s="34">
        <v>73.400000000000006</v>
      </c>
      <c r="CB2396" s="33"/>
      <c r="CC2396" s="33"/>
    </row>
    <row r="2397" spans="1:81" ht="15.6">
      <c r="A2397" s="91"/>
      <c r="B2397" s="91" t="s">
        <v>1627</v>
      </c>
      <c r="C2397" s="34">
        <v>64.2</v>
      </c>
      <c r="D2397" s="34">
        <v>21.1</v>
      </c>
      <c r="E2397" s="34">
        <v>5.2</v>
      </c>
      <c r="F2397" s="34">
        <v>1.2</v>
      </c>
      <c r="G2397" s="34">
        <v>4.3</v>
      </c>
      <c r="H2397" s="34">
        <v>3500</v>
      </c>
      <c r="I2397" s="34"/>
      <c r="J2397" s="34">
        <v>337.5</v>
      </c>
      <c r="K2397" s="34">
        <v>171</v>
      </c>
      <c r="L2397" s="37">
        <f t="shared" si="61"/>
        <v>0.50666666666666671</v>
      </c>
      <c r="N2397" s="183">
        <f t="shared" si="62"/>
        <v>1.573</v>
      </c>
      <c r="R2397" s="34">
        <v>1105</v>
      </c>
      <c r="AF2397" s="34"/>
      <c r="AG2397" s="34">
        <v>677</v>
      </c>
      <c r="AR2397" s="34">
        <v>41.8</v>
      </c>
      <c r="AS2397" s="34">
        <v>34.1</v>
      </c>
      <c r="AT2397" s="34">
        <v>13.2</v>
      </c>
      <c r="AU2397" s="34">
        <v>6.3</v>
      </c>
      <c r="AV2397" s="34">
        <v>0.7</v>
      </c>
      <c r="AW2397" s="34">
        <v>112.5</v>
      </c>
      <c r="BK2397" s="34"/>
      <c r="BL2397" s="34"/>
      <c r="BM2397" s="34"/>
      <c r="BN2397" s="34"/>
      <c r="BO2397" s="34"/>
      <c r="BP2397" s="34"/>
      <c r="BQ2397" s="34"/>
      <c r="BX2397" s="34"/>
      <c r="BY2397" s="34"/>
      <c r="BZ2397" s="34">
        <v>1950</v>
      </c>
      <c r="CA2397" s="34">
        <v>68.5</v>
      </c>
      <c r="CB2397" s="33"/>
      <c r="CC2397" s="33"/>
    </row>
    <row r="2398" spans="1:81" ht="15.6">
      <c r="A2398" s="91"/>
      <c r="B2398" s="91" t="s">
        <v>1628</v>
      </c>
      <c r="C2398" s="34">
        <v>64.2</v>
      </c>
      <c r="D2398" s="34">
        <v>21.1</v>
      </c>
      <c r="E2398" s="34">
        <v>5.2</v>
      </c>
      <c r="F2398" s="34">
        <v>1.2</v>
      </c>
      <c r="G2398" s="34">
        <v>4.3</v>
      </c>
      <c r="H2398" s="34">
        <v>3500</v>
      </c>
      <c r="I2398" s="34"/>
      <c r="J2398" s="34">
        <v>292.5</v>
      </c>
      <c r="K2398" s="34">
        <v>171</v>
      </c>
      <c r="L2398" s="37">
        <f t="shared" si="61"/>
        <v>0.58461538461538465</v>
      </c>
      <c r="N2398" s="183">
        <f>1.31*1.21</f>
        <v>1.5851</v>
      </c>
      <c r="R2398" s="34">
        <v>1096</v>
      </c>
      <c r="AF2398" s="34"/>
      <c r="AG2398" s="34">
        <v>672</v>
      </c>
      <c r="AR2398" s="34">
        <v>41.8</v>
      </c>
      <c r="AS2398" s="34">
        <v>34.1</v>
      </c>
      <c r="AT2398" s="34">
        <v>13.2</v>
      </c>
      <c r="AU2398" s="34">
        <v>6.3</v>
      </c>
      <c r="AV2398" s="34">
        <v>0.7</v>
      </c>
      <c r="AW2398" s="34">
        <v>112.5</v>
      </c>
      <c r="BK2398" s="34">
        <v>0.4</v>
      </c>
      <c r="BL2398" s="34">
        <v>90</v>
      </c>
      <c r="BM2398" s="34">
        <v>0.9</v>
      </c>
      <c r="BN2398" s="34">
        <v>0.1</v>
      </c>
      <c r="BO2398" s="34">
        <v>1.5</v>
      </c>
      <c r="BP2398" s="34">
        <v>23.5</v>
      </c>
      <c r="BQ2398" s="34">
        <v>45</v>
      </c>
      <c r="BX2398" s="34"/>
      <c r="BY2398" s="34"/>
      <c r="BZ2398" s="34">
        <v>850</v>
      </c>
      <c r="CA2398" s="34">
        <v>64.3</v>
      </c>
      <c r="CB2398" s="33"/>
      <c r="CC2398" s="33"/>
    </row>
    <row r="2399" spans="1:81" ht="15.6">
      <c r="A2399" s="91"/>
      <c r="B2399" s="91" t="s">
        <v>1629</v>
      </c>
      <c r="C2399" s="34">
        <v>64.2</v>
      </c>
      <c r="D2399" s="34">
        <v>21.1</v>
      </c>
      <c r="E2399" s="34">
        <v>5.2</v>
      </c>
      <c r="F2399" s="34">
        <v>1.2</v>
      </c>
      <c r="G2399" s="34">
        <v>4.3</v>
      </c>
      <c r="H2399" s="34">
        <v>3500</v>
      </c>
      <c r="I2399" s="34"/>
      <c r="J2399" s="34">
        <v>225</v>
      </c>
      <c r="K2399" s="34">
        <v>171</v>
      </c>
      <c r="L2399" s="37">
        <f t="shared" si="61"/>
        <v>0.76</v>
      </c>
      <c r="N2399" s="183">
        <f>1.2*1.21</f>
        <v>1.452</v>
      </c>
      <c r="R2399" s="34">
        <v>1100</v>
      </c>
      <c r="AF2399" s="34"/>
      <c r="AG2399" s="34">
        <v>674</v>
      </c>
      <c r="AR2399" s="34">
        <v>41.8</v>
      </c>
      <c r="AS2399" s="34">
        <v>34.1</v>
      </c>
      <c r="AT2399" s="34">
        <v>13.2</v>
      </c>
      <c r="AU2399" s="34">
        <v>6.3</v>
      </c>
      <c r="AV2399" s="34">
        <v>0.7</v>
      </c>
      <c r="AW2399" s="34">
        <v>225</v>
      </c>
      <c r="BK2399" s="34"/>
      <c r="BL2399" s="34"/>
      <c r="BM2399" s="34"/>
      <c r="BN2399" s="34"/>
      <c r="BO2399" s="34"/>
      <c r="BP2399" s="34"/>
      <c r="BQ2399" s="34"/>
      <c r="BX2399" s="34"/>
      <c r="BY2399" s="34"/>
      <c r="BZ2399" s="34">
        <v>1400</v>
      </c>
      <c r="CA2399" s="34">
        <v>55.6</v>
      </c>
      <c r="CB2399" s="33"/>
      <c r="CC2399" s="33"/>
    </row>
    <row r="2400" spans="1:81" ht="15.6">
      <c r="A2400" s="91"/>
      <c r="B2400" s="91" t="s">
        <v>1630</v>
      </c>
      <c r="C2400" s="34">
        <v>64.2</v>
      </c>
      <c r="D2400" s="34">
        <v>21.1</v>
      </c>
      <c r="E2400" s="34">
        <v>5.2</v>
      </c>
      <c r="F2400" s="34">
        <v>1.2</v>
      </c>
      <c r="G2400" s="34">
        <v>4.3</v>
      </c>
      <c r="H2400" s="34">
        <v>3500</v>
      </c>
      <c r="I2400" s="34"/>
      <c r="J2400" s="34">
        <v>180</v>
      </c>
      <c r="K2400" s="34">
        <v>171</v>
      </c>
      <c r="L2400" s="37">
        <f t="shared" si="61"/>
        <v>0.95</v>
      </c>
      <c r="N2400" s="183">
        <f t="shared" si="62"/>
        <v>1.573</v>
      </c>
      <c r="R2400" s="34">
        <v>1091</v>
      </c>
      <c r="AF2400" s="34"/>
      <c r="AG2400" s="34">
        <v>669</v>
      </c>
      <c r="AR2400" s="34">
        <v>41.8</v>
      </c>
      <c r="AS2400" s="34">
        <v>34.1</v>
      </c>
      <c r="AT2400" s="34">
        <v>13.2</v>
      </c>
      <c r="AU2400" s="34">
        <v>6.3</v>
      </c>
      <c r="AV2400" s="34">
        <v>0.7</v>
      </c>
      <c r="AW2400" s="34">
        <v>225</v>
      </c>
      <c r="BK2400" s="34">
        <v>0.4</v>
      </c>
      <c r="BL2400" s="34">
        <v>90</v>
      </c>
      <c r="BM2400" s="34">
        <v>0.9</v>
      </c>
      <c r="BN2400" s="34">
        <v>0.1</v>
      </c>
      <c r="BO2400" s="34">
        <v>1.5</v>
      </c>
      <c r="BP2400" s="34">
        <v>23.5</v>
      </c>
      <c r="BQ2400" s="34">
        <v>45</v>
      </c>
      <c r="BX2400" s="34"/>
      <c r="BY2400" s="34"/>
      <c r="BZ2400" s="34">
        <v>1100</v>
      </c>
      <c r="CA2400" s="34">
        <v>53.2</v>
      </c>
      <c r="CB2400" s="33"/>
      <c r="CC2400" s="33"/>
    </row>
    <row r="2401" spans="1:81" ht="15.6">
      <c r="A2401" s="91"/>
      <c r="B2401" s="91" t="s">
        <v>1631</v>
      </c>
      <c r="C2401" s="34">
        <v>64.2</v>
      </c>
      <c r="D2401" s="34">
        <v>21.1</v>
      </c>
      <c r="E2401" s="34">
        <v>5.2</v>
      </c>
      <c r="F2401" s="34">
        <v>1.2</v>
      </c>
      <c r="G2401" s="34">
        <v>4.3</v>
      </c>
      <c r="H2401" s="34">
        <v>3500</v>
      </c>
      <c r="I2401" s="34"/>
      <c r="J2401" s="34">
        <v>135</v>
      </c>
      <c r="K2401" s="34">
        <v>171</v>
      </c>
      <c r="L2401" s="37">
        <f t="shared" si="61"/>
        <v>1.2666666666666666</v>
      </c>
      <c r="N2401" s="183">
        <f>0.94*1.21</f>
        <v>1.1374</v>
      </c>
      <c r="R2401" s="34">
        <v>1111</v>
      </c>
      <c r="AF2401" s="34"/>
      <c r="AG2401" s="34">
        <v>681</v>
      </c>
      <c r="AR2401" s="34">
        <v>41.8</v>
      </c>
      <c r="AS2401" s="34">
        <v>34.1</v>
      </c>
      <c r="AT2401" s="34">
        <v>13.2</v>
      </c>
      <c r="AU2401" s="34">
        <v>6.3</v>
      </c>
      <c r="AV2401" s="34">
        <v>0.7</v>
      </c>
      <c r="AW2401" s="34">
        <v>315</v>
      </c>
      <c r="BK2401" s="34"/>
      <c r="BL2401" s="34"/>
      <c r="BM2401" s="34"/>
      <c r="BN2401" s="34"/>
      <c r="BO2401" s="34"/>
      <c r="BP2401" s="34"/>
      <c r="BQ2401" s="34"/>
      <c r="BX2401" s="34"/>
      <c r="BY2401" s="34"/>
      <c r="BZ2401" s="34">
        <v>1550</v>
      </c>
      <c r="CA2401" s="34">
        <v>58.6</v>
      </c>
      <c r="CB2401" s="33"/>
      <c r="CC2401" s="33"/>
    </row>
    <row r="2402" spans="1:81" ht="15.6">
      <c r="A2402" s="91"/>
      <c r="B2402" s="91" t="s">
        <v>1632</v>
      </c>
      <c r="C2402" s="34">
        <v>64.2</v>
      </c>
      <c r="D2402" s="34">
        <v>21.1</v>
      </c>
      <c r="E2402" s="34">
        <v>5.2</v>
      </c>
      <c r="F2402" s="34">
        <v>1.2</v>
      </c>
      <c r="G2402" s="34">
        <v>4.3</v>
      </c>
      <c r="H2402" s="34">
        <v>3500</v>
      </c>
      <c r="I2402" s="34"/>
      <c r="J2402" s="34">
        <v>90</v>
      </c>
      <c r="K2402" s="34">
        <v>171</v>
      </c>
      <c r="L2402" s="37">
        <f t="shared" si="61"/>
        <v>1.9</v>
      </c>
      <c r="N2402" s="183">
        <f>1.3*1.21</f>
        <v>1.573</v>
      </c>
      <c r="R2402" s="34">
        <v>1102</v>
      </c>
      <c r="AF2402" s="34"/>
      <c r="AG2402" s="34">
        <v>675</v>
      </c>
      <c r="AR2402" s="34">
        <v>41.8</v>
      </c>
      <c r="AS2402" s="34">
        <v>34.1</v>
      </c>
      <c r="AT2402" s="34">
        <v>13.2</v>
      </c>
      <c r="AU2402" s="34">
        <v>6.3</v>
      </c>
      <c r="AV2402" s="34">
        <v>0.7</v>
      </c>
      <c r="AW2402" s="34">
        <v>315</v>
      </c>
      <c r="BK2402" s="34">
        <v>0.4</v>
      </c>
      <c r="BL2402" s="34">
        <v>90</v>
      </c>
      <c r="BM2402" s="34">
        <v>0.9</v>
      </c>
      <c r="BN2402" s="34">
        <v>0.1</v>
      </c>
      <c r="BO2402" s="34">
        <v>1.5</v>
      </c>
      <c r="BP2402" s="34">
        <v>23.5</v>
      </c>
      <c r="BQ2402" s="34">
        <v>45</v>
      </c>
      <c r="BX2402" s="34"/>
      <c r="BY2402" s="34"/>
      <c r="BZ2402" s="34">
        <v>1050</v>
      </c>
      <c r="CA2402" s="34">
        <v>56.9</v>
      </c>
      <c r="CB2402" s="33"/>
      <c r="CC2402" s="33"/>
    </row>
    <row r="2403" spans="1:81" ht="86.4">
      <c r="A2403" s="90">
        <v>179</v>
      </c>
      <c r="B2403" s="90" t="s">
        <v>1633</v>
      </c>
      <c r="C2403" s="38">
        <v>63.12</v>
      </c>
      <c r="D2403" s="38">
        <v>18.73</v>
      </c>
      <c r="E2403" s="38">
        <v>4.9400000000000004</v>
      </c>
      <c r="F2403" s="38">
        <v>1.02</v>
      </c>
      <c r="G2403" s="38">
        <v>3.99</v>
      </c>
      <c r="H2403" s="38"/>
      <c r="I2403" s="38">
        <v>52.5</v>
      </c>
      <c r="J2403" s="38">
        <v>340</v>
      </c>
      <c r="K2403" s="38">
        <v>153</v>
      </c>
      <c r="L2403" s="36">
        <f t="shared" si="61"/>
        <v>0.45</v>
      </c>
      <c r="N2403" s="184">
        <f>0.005*100*1.2</f>
        <v>0.6</v>
      </c>
      <c r="R2403" s="38">
        <v>449.9</v>
      </c>
      <c r="S2403" s="38"/>
      <c r="T2403" s="38">
        <v>741.7</v>
      </c>
      <c r="AF2403" s="38"/>
      <c r="AG2403" s="38">
        <v>762.3</v>
      </c>
      <c r="AR2403" s="38"/>
      <c r="AS2403" s="38"/>
      <c r="AT2403" s="38"/>
      <c r="AU2403" s="38"/>
      <c r="AV2403" s="38"/>
      <c r="AW2403" s="38">
        <v>0</v>
      </c>
      <c r="BK2403" s="38"/>
      <c r="BL2403" s="38"/>
      <c r="BM2403" s="38"/>
      <c r="BN2403" s="38"/>
      <c r="BO2403" s="38"/>
      <c r="BP2403" s="38"/>
      <c r="BQ2403" s="38"/>
      <c r="BX2403" s="38">
        <v>13</v>
      </c>
      <c r="BY2403" s="38"/>
      <c r="BZ2403" s="38"/>
      <c r="CA2403" s="38">
        <v>57</v>
      </c>
      <c r="CB2403" s="31" t="s">
        <v>1634</v>
      </c>
      <c r="CC2403" s="31" t="s">
        <v>1635</v>
      </c>
    </row>
    <row r="2404" spans="1:81" ht="57.6">
      <c r="A2404" s="91">
        <v>182</v>
      </c>
      <c r="B2404" s="91" t="s">
        <v>1636</v>
      </c>
      <c r="C2404" s="34">
        <v>62.93</v>
      </c>
      <c r="D2404" s="34">
        <v>19.309999999999999</v>
      </c>
      <c r="E2404" s="34">
        <v>5.17</v>
      </c>
      <c r="F2404" s="34">
        <v>2.08</v>
      </c>
      <c r="G2404" s="34">
        <v>2.5099999999999998</v>
      </c>
      <c r="H2404" s="34"/>
      <c r="I2404" s="34">
        <v>42.5</v>
      </c>
      <c r="J2404" s="34">
        <v>350</v>
      </c>
      <c r="K2404" s="34">
        <v>175</v>
      </c>
      <c r="L2404" s="37">
        <f t="shared" si="61"/>
        <v>0.5</v>
      </c>
      <c r="N2404" s="182">
        <v>1</v>
      </c>
      <c r="U2404" s="34">
        <v>1028</v>
      </c>
      <c r="AF2404" s="34"/>
      <c r="AG2404" s="34">
        <v>835</v>
      </c>
      <c r="AR2404" s="34"/>
      <c r="AS2404" s="34"/>
      <c r="AT2404" s="34"/>
      <c r="AU2404" s="34"/>
      <c r="AV2404" s="34"/>
      <c r="AW2404" s="34">
        <v>0</v>
      </c>
      <c r="BK2404" s="34"/>
      <c r="BL2404" s="34"/>
      <c r="BM2404" s="34"/>
      <c r="BN2404" s="34"/>
      <c r="BO2404" s="34"/>
      <c r="BP2404" s="34"/>
      <c r="BQ2404" s="34"/>
      <c r="BX2404" s="34"/>
      <c r="BY2404" s="34"/>
      <c r="BZ2404" s="34">
        <v>6910</v>
      </c>
      <c r="CA2404" s="34">
        <v>38.69</v>
      </c>
      <c r="CB2404" s="33" t="s">
        <v>1637</v>
      </c>
      <c r="CC2404" s="33" t="s">
        <v>1638</v>
      </c>
    </row>
    <row r="2405" spans="1:81" ht="15.6">
      <c r="A2405" s="91"/>
      <c r="B2405" s="91" t="s">
        <v>1639</v>
      </c>
      <c r="C2405" s="34">
        <v>62.93</v>
      </c>
      <c r="D2405" s="34">
        <v>19.309999999999999</v>
      </c>
      <c r="E2405" s="34">
        <v>5.17</v>
      </c>
      <c r="F2405" s="34">
        <v>2.08</v>
      </c>
      <c r="G2405" s="34">
        <v>2.5099999999999998</v>
      </c>
      <c r="H2405" s="34"/>
      <c r="I2405" s="34">
        <v>42.5</v>
      </c>
      <c r="J2405" s="34">
        <v>262.5</v>
      </c>
      <c r="K2405" s="34">
        <v>175</v>
      </c>
      <c r="L2405" s="37">
        <f t="shared" si="61"/>
        <v>0.66666666666666663</v>
      </c>
      <c r="N2405" s="182">
        <v>1</v>
      </c>
      <c r="U2405" s="34">
        <v>1025</v>
      </c>
      <c r="AF2405" s="34"/>
      <c r="AG2405" s="34">
        <v>832</v>
      </c>
      <c r="AR2405" s="34">
        <v>36.880000000000003</v>
      </c>
      <c r="AS2405" s="34">
        <v>39.82</v>
      </c>
      <c r="AT2405" s="34">
        <v>10.78</v>
      </c>
      <c r="AU2405" s="34">
        <v>6.42</v>
      </c>
      <c r="AV2405" s="34">
        <v>3.47</v>
      </c>
      <c r="AW2405" s="34">
        <v>87.5</v>
      </c>
      <c r="BK2405" s="34"/>
      <c r="BL2405" s="34"/>
      <c r="BM2405" s="34"/>
      <c r="BN2405" s="34"/>
      <c r="BO2405" s="34"/>
      <c r="BP2405" s="34"/>
      <c r="BQ2405" s="34"/>
      <c r="BX2405" s="34"/>
      <c r="BY2405" s="34"/>
      <c r="BZ2405" s="34">
        <v>4653</v>
      </c>
      <c r="CA2405" s="34">
        <v>34.18</v>
      </c>
      <c r="CB2405" s="33"/>
      <c r="CC2405" s="33"/>
    </row>
    <row r="2406" spans="1:81" ht="15.6">
      <c r="A2406" s="91"/>
      <c r="B2406" s="91" t="s">
        <v>1640</v>
      </c>
      <c r="C2406" s="34">
        <v>62.93</v>
      </c>
      <c r="D2406" s="34">
        <v>19.309999999999999</v>
      </c>
      <c r="E2406" s="34">
        <v>5.17</v>
      </c>
      <c r="F2406" s="34">
        <v>2.08</v>
      </c>
      <c r="G2406" s="34">
        <v>2.5099999999999998</v>
      </c>
      <c r="H2406" s="34"/>
      <c r="I2406" s="34">
        <v>42.5</v>
      </c>
      <c r="J2406" s="34">
        <v>175</v>
      </c>
      <c r="K2406" s="34">
        <v>175</v>
      </c>
      <c r="L2406" s="37">
        <f t="shared" si="61"/>
        <v>1</v>
      </c>
      <c r="N2406" s="182">
        <v>1</v>
      </c>
      <c r="U2406" s="34">
        <v>1021</v>
      </c>
      <c r="AF2406" s="34"/>
      <c r="AG2406" s="34">
        <v>830</v>
      </c>
      <c r="AR2406" s="34">
        <v>36.880000000000003</v>
      </c>
      <c r="AS2406" s="34">
        <v>39.82</v>
      </c>
      <c r="AT2406" s="34">
        <v>10.78</v>
      </c>
      <c r="AU2406" s="34">
        <v>6.42</v>
      </c>
      <c r="AV2406" s="34">
        <v>3.47</v>
      </c>
      <c r="AW2406" s="34">
        <v>175</v>
      </c>
      <c r="BK2406" s="34"/>
      <c r="BL2406" s="34"/>
      <c r="BM2406" s="34"/>
      <c r="BN2406" s="34"/>
      <c r="BO2406" s="34"/>
      <c r="BP2406" s="34"/>
      <c r="BQ2406" s="34"/>
      <c r="BX2406" s="34"/>
      <c r="BY2406" s="34"/>
      <c r="BZ2406" s="34">
        <v>3826</v>
      </c>
      <c r="CA2406" s="34">
        <v>27.57</v>
      </c>
      <c r="CB2406" s="33"/>
      <c r="CC2406" s="33"/>
    </row>
    <row r="2407" spans="1:81" ht="15.6">
      <c r="A2407" s="91"/>
      <c r="B2407" s="91" t="s">
        <v>1636</v>
      </c>
      <c r="C2407" s="34">
        <v>62.93</v>
      </c>
      <c r="D2407" s="34">
        <v>19.309999999999999</v>
      </c>
      <c r="E2407" s="34">
        <v>5.17</v>
      </c>
      <c r="F2407" s="34">
        <v>2.08</v>
      </c>
      <c r="G2407" s="34">
        <v>2.5099999999999998</v>
      </c>
      <c r="H2407" s="34"/>
      <c r="I2407" s="34">
        <v>42.5</v>
      </c>
      <c r="J2407" s="34">
        <v>350</v>
      </c>
      <c r="K2407" s="34">
        <v>175</v>
      </c>
      <c r="L2407" s="37">
        <f t="shared" si="61"/>
        <v>0.5</v>
      </c>
      <c r="N2407" s="182">
        <v>1</v>
      </c>
      <c r="U2407" s="34">
        <v>1028</v>
      </c>
      <c r="AF2407" s="34"/>
      <c r="AG2407" s="34">
        <v>835</v>
      </c>
      <c r="AR2407" s="34"/>
      <c r="AS2407" s="34"/>
      <c r="AT2407" s="34"/>
      <c r="AU2407" s="34"/>
      <c r="AV2407" s="34"/>
      <c r="AW2407" s="34">
        <v>0</v>
      </c>
      <c r="BK2407" s="34"/>
      <c r="BL2407" s="34"/>
      <c r="BM2407" s="34"/>
      <c r="BN2407" s="34"/>
      <c r="BO2407" s="34"/>
      <c r="BP2407" s="34"/>
      <c r="BQ2407" s="34"/>
      <c r="BX2407" s="34"/>
      <c r="BY2407" s="34"/>
      <c r="BZ2407" s="34">
        <v>3184</v>
      </c>
      <c r="CA2407" s="34">
        <v>42.3</v>
      </c>
      <c r="CB2407" s="33"/>
      <c r="CC2407" s="33"/>
    </row>
    <row r="2408" spans="1:81" ht="15.6">
      <c r="A2408" s="91"/>
      <c r="B2408" s="91" t="s">
        <v>1639</v>
      </c>
      <c r="C2408" s="34">
        <v>62.93</v>
      </c>
      <c r="D2408" s="34">
        <v>19.309999999999999</v>
      </c>
      <c r="E2408" s="34">
        <v>5.17</v>
      </c>
      <c r="F2408" s="34">
        <v>2.08</v>
      </c>
      <c r="G2408" s="34">
        <v>2.5099999999999998</v>
      </c>
      <c r="H2408" s="34"/>
      <c r="I2408" s="34">
        <v>42.5</v>
      </c>
      <c r="J2408" s="34">
        <v>262.5</v>
      </c>
      <c r="K2408" s="34">
        <v>175</v>
      </c>
      <c r="L2408" s="37">
        <f t="shared" si="61"/>
        <v>0.66666666666666663</v>
      </c>
      <c r="N2408" s="182">
        <v>1</v>
      </c>
      <c r="U2408" s="34">
        <v>1025</v>
      </c>
      <c r="AF2408" s="34"/>
      <c r="AG2408" s="34">
        <v>832</v>
      </c>
      <c r="AR2408" s="34">
        <v>36.880000000000003</v>
      </c>
      <c r="AS2408" s="34">
        <v>39.82</v>
      </c>
      <c r="AT2408" s="34">
        <v>10.78</v>
      </c>
      <c r="AU2408" s="34">
        <v>6.42</v>
      </c>
      <c r="AV2408" s="34">
        <v>3.47</v>
      </c>
      <c r="AW2408" s="34">
        <v>87.5</v>
      </c>
      <c r="BK2408" s="34"/>
      <c r="BL2408" s="34"/>
      <c r="BM2408" s="34"/>
      <c r="BN2408" s="34"/>
      <c r="BO2408" s="34"/>
      <c r="BP2408" s="34"/>
      <c r="BQ2408" s="34"/>
      <c r="BX2408" s="34"/>
      <c r="BY2408" s="34"/>
      <c r="BZ2408" s="34">
        <v>1099</v>
      </c>
      <c r="CA2408" s="34">
        <v>41.6</v>
      </c>
      <c r="CB2408" s="33"/>
      <c r="CC2408" s="33"/>
    </row>
    <row r="2409" spans="1:81" ht="15.6">
      <c r="A2409" s="91"/>
      <c r="B2409" s="91" t="s">
        <v>1640</v>
      </c>
      <c r="C2409" s="34">
        <v>62.93</v>
      </c>
      <c r="D2409" s="34">
        <v>19.309999999999999</v>
      </c>
      <c r="E2409" s="34">
        <v>5.17</v>
      </c>
      <c r="F2409" s="34">
        <v>2.08</v>
      </c>
      <c r="G2409" s="34">
        <v>2.5099999999999998</v>
      </c>
      <c r="H2409" s="34"/>
      <c r="I2409" s="34">
        <v>42.5</v>
      </c>
      <c r="J2409" s="34">
        <v>175</v>
      </c>
      <c r="K2409" s="34">
        <v>175</v>
      </c>
      <c r="L2409" s="37">
        <f t="shared" si="61"/>
        <v>1</v>
      </c>
      <c r="N2409" s="182">
        <v>1</v>
      </c>
      <c r="U2409" s="34">
        <v>1021</v>
      </c>
      <c r="AF2409" s="34"/>
      <c r="AG2409" s="34">
        <v>830</v>
      </c>
      <c r="AR2409" s="34">
        <v>36.880000000000003</v>
      </c>
      <c r="AS2409" s="34">
        <v>39.82</v>
      </c>
      <c r="AT2409" s="34">
        <v>10.78</v>
      </c>
      <c r="AU2409" s="34">
        <v>6.42</v>
      </c>
      <c r="AV2409" s="34">
        <v>3.47</v>
      </c>
      <c r="AW2409" s="34">
        <v>175</v>
      </c>
      <c r="BK2409" s="34"/>
      <c r="BL2409" s="34"/>
      <c r="BM2409" s="34"/>
      <c r="BN2409" s="34"/>
      <c r="BO2409" s="34"/>
      <c r="BP2409" s="34"/>
      <c r="BQ2409" s="34"/>
      <c r="BX2409" s="34"/>
      <c r="BY2409" s="34"/>
      <c r="BZ2409" s="34">
        <v>649</v>
      </c>
      <c r="CA2409" s="34">
        <v>36.89</v>
      </c>
      <c r="CB2409" s="33"/>
      <c r="CC2409" s="33"/>
    </row>
    <row r="2411" spans="1:81">
      <c r="A2411" s="82">
        <v>33</v>
      </c>
      <c r="B2411" s="5" t="s">
        <v>1641</v>
      </c>
      <c r="C2411" s="11">
        <v>61.13</v>
      </c>
      <c r="D2411" s="11">
        <v>21.45</v>
      </c>
      <c r="E2411" s="11">
        <v>5.24</v>
      </c>
      <c r="F2411" s="11">
        <v>2.08</v>
      </c>
      <c r="G2411" s="11">
        <v>2.89</v>
      </c>
      <c r="H2411" s="11"/>
      <c r="I2411" s="11">
        <v>42.5</v>
      </c>
      <c r="J2411" s="5">
        <v>5.75</v>
      </c>
      <c r="K2411" s="5">
        <v>2.2999999999999998</v>
      </c>
      <c r="L2411" s="11">
        <v>0.4</v>
      </c>
      <c r="M2411" s="153">
        <v>0.15</v>
      </c>
      <c r="N2411" s="11">
        <v>0.2</v>
      </c>
      <c r="P2411" s="5"/>
      <c r="Q2411" s="5">
        <v>2.3E-2</v>
      </c>
      <c r="V2411" s="5">
        <v>9.8699999999999992</v>
      </c>
      <c r="AD2411" s="11"/>
      <c r="AE2411" s="5">
        <v>6.58</v>
      </c>
      <c r="AJ2411" s="11"/>
      <c r="AK2411" s="11"/>
      <c r="AL2411" s="11"/>
      <c r="AM2411" s="11"/>
      <c r="AN2411" s="11"/>
      <c r="AO2411" s="11"/>
      <c r="AP2411" s="11"/>
      <c r="BX2411" s="11"/>
      <c r="BY2411" s="11"/>
      <c r="BZ2411" s="11"/>
      <c r="CA2411" s="11">
        <v>38.71</v>
      </c>
      <c r="CB2411" s="158" t="s">
        <v>1049</v>
      </c>
      <c r="CC2411" s="158" t="s">
        <v>1642</v>
      </c>
    </row>
    <row r="2412" spans="1:81">
      <c r="A2412" s="130"/>
      <c r="B2412" s="115"/>
      <c r="C2412" s="130"/>
      <c r="D2412" s="130"/>
      <c r="E2412" s="130"/>
      <c r="F2412" s="130"/>
      <c r="G2412" s="130"/>
      <c r="H2412" s="130"/>
      <c r="I2412" s="130"/>
      <c r="J2412" s="130"/>
      <c r="K2412" s="130"/>
      <c r="L2412" s="130"/>
      <c r="M2412" s="130"/>
      <c r="N2412" s="130"/>
      <c r="AD2412" s="130"/>
      <c r="AE2412" s="130"/>
      <c r="AJ2412" s="130"/>
      <c r="AK2412" s="130"/>
      <c r="AL2412" s="130"/>
      <c r="AM2412" s="130"/>
      <c r="AN2412" s="130"/>
      <c r="AO2412" s="130"/>
      <c r="AP2412" s="130"/>
      <c r="BX2412" s="130"/>
      <c r="BY2412" s="130"/>
      <c r="BZ2412" s="130"/>
      <c r="CA2412" s="130"/>
      <c r="CB2412" s="23"/>
      <c r="CC2412" s="23"/>
    </row>
    <row r="2413" spans="1:81">
      <c r="A2413" s="82">
        <v>36</v>
      </c>
      <c r="B2413" s="5" t="s">
        <v>1643</v>
      </c>
      <c r="C2413" s="11">
        <v>65.400000000000006</v>
      </c>
      <c r="D2413" s="11">
        <v>21</v>
      </c>
      <c r="E2413" s="11">
        <v>5.4</v>
      </c>
      <c r="F2413" s="11">
        <v>3.4</v>
      </c>
      <c r="G2413" s="11">
        <v>2.8</v>
      </c>
      <c r="H2413" s="11"/>
      <c r="I2413" s="11">
        <v>42.5</v>
      </c>
      <c r="J2413" s="11">
        <v>380</v>
      </c>
      <c r="K2413" s="11">
        <v>145</v>
      </c>
      <c r="L2413" s="11">
        <v>0.38</v>
      </c>
      <c r="M2413" s="153">
        <v>0.28000000000000003</v>
      </c>
      <c r="N2413" s="11">
        <v>1</v>
      </c>
      <c r="U2413" s="11">
        <v>983</v>
      </c>
      <c r="AD2413" s="11">
        <v>3.85</v>
      </c>
      <c r="AE2413" s="11">
        <v>655</v>
      </c>
      <c r="AJ2413" s="11"/>
      <c r="AK2413" s="11"/>
      <c r="AL2413" s="11"/>
      <c r="AM2413" s="11"/>
      <c r="AN2413" s="11"/>
      <c r="AO2413" s="11"/>
      <c r="AP2413" s="11">
        <v>74</v>
      </c>
      <c r="BK2413" s="11"/>
      <c r="BL2413" s="11"/>
      <c r="BM2413" s="11"/>
      <c r="BN2413" s="11"/>
      <c r="BO2413" s="11"/>
      <c r="BP2413" s="11"/>
      <c r="BQ2413" s="11">
        <v>40</v>
      </c>
      <c r="BX2413" s="5">
        <v>18.7</v>
      </c>
      <c r="BY2413" s="11"/>
      <c r="BZ2413" s="11"/>
      <c r="CA2413" s="11"/>
      <c r="CB2413" s="158" t="s">
        <v>1644</v>
      </c>
      <c r="CC2413" s="158" t="s">
        <v>1645</v>
      </c>
    </row>
    <row r="2414" spans="1:81">
      <c r="A2414" s="116"/>
      <c r="B2414" s="108"/>
      <c r="C2414" s="116"/>
      <c r="D2414" s="116"/>
      <c r="E2414" s="116"/>
      <c r="F2414" s="116"/>
      <c r="G2414" s="116"/>
      <c r="H2414" s="116"/>
      <c r="I2414" s="116"/>
      <c r="J2414" s="116"/>
      <c r="K2414" s="116"/>
      <c r="L2414" s="116"/>
      <c r="M2414" s="116"/>
      <c r="N2414" s="116"/>
      <c r="AD2414" s="116"/>
      <c r="AE2414" s="116"/>
      <c r="AJ2414" s="116"/>
      <c r="AK2414" s="116"/>
      <c r="AL2414" s="116"/>
      <c r="AM2414" s="116"/>
      <c r="AN2414" s="116"/>
      <c r="AO2414" s="116"/>
      <c r="AP2414" s="116"/>
      <c r="BK2414" s="116"/>
      <c r="BL2414" s="116"/>
      <c r="BM2414" s="116"/>
      <c r="BN2414" s="116"/>
      <c r="BO2414" s="116"/>
      <c r="BP2414" s="116"/>
      <c r="BQ2414" s="116"/>
      <c r="BX2414" s="116"/>
      <c r="BY2414" s="116"/>
      <c r="BZ2414" s="116"/>
      <c r="CA2414" s="116"/>
      <c r="CB2414" s="107"/>
      <c r="CC2414" s="107"/>
    </row>
    <row r="2415" spans="1:81">
      <c r="A2415" s="82">
        <v>38</v>
      </c>
      <c r="B2415" s="5" t="s">
        <v>1646</v>
      </c>
      <c r="C2415" s="11"/>
      <c r="D2415" s="11"/>
      <c r="E2415" s="11"/>
      <c r="F2415" s="11"/>
      <c r="G2415" s="11"/>
      <c r="H2415" s="11"/>
      <c r="I2415" s="11">
        <v>42.5</v>
      </c>
      <c r="J2415" s="11">
        <v>461</v>
      </c>
      <c r="K2415" s="11">
        <v>166</v>
      </c>
      <c r="L2415" s="11">
        <v>0.36</v>
      </c>
      <c r="M2415" s="153">
        <v>0.16</v>
      </c>
      <c r="N2415" s="11">
        <v>0.75</v>
      </c>
      <c r="U2415" s="11">
        <v>1064</v>
      </c>
      <c r="V2415" s="11"/>
      <c r="AD2415" s="11">
        <v>2.2999999999999998</v>
      </c>
      <c r="AE2415" s="11">
        <v>710</v>
      </c>
      <c r="AJ2415" s="11"/>
      <c r="AK2415" s="11"/>
      <c r="AL2415" s="11"/>
      <c r="AM2415" s="11"/>
      <c r="AN2415" s="11"/>
      <c r="AO2415" s="11"/>
      <c r="AP2415" s="11"/>
      <c r="BK2415" s="11"/>
      <c r="BL2415" s="11"/>
      <c r="BM2415" s="11"/>
      <c r="BN2415" s="11"/>
      <c r="BO2415" s="11"/>
      <c r="BP2415" s="11"/>
      <c r="BQ2415" s="11"/>
      <c r="BX2415" s="5">
        <v>19.71</v>
      </c>
      <c r="BY2415" s="11"/>
      <c r="BZ2415" s="11"/>
      <c r="CA2415" s="11">
        <v>41.68</v>
      </c>
      <c r="CB2415" s="158" t="s">
        <v>1647</v>
      </c>
      <c r="CC2415" s="158" t="s">
        <v>1648</v>
      </c>
    </row>
    <row r="2416" spans="1:81">
      <c r="A2416" s="11"/>
      <c r="B2416" s="5" t="s">
        <v>1649</v>
      </c>
      <c r="C2416" s="11"/>
      <c r="D2416" s="11"/>
      <c r="E2416" s="11"/>
      <c r="F2416" s="11"/>
      <c r="G2416" s="11"/>
      <c r="H2416" s="11"/>
      <c r="I2416" s="11">
        <v>42.5</v>
      </c>
      <c r="J2416" s="11">
        <v>461</v>
      </c>
      <c r="K2416" s="11">
        <v>166</v>
      </c>
      <c r="L2416" s="11">
        <v>0.36</v>
      </c>
      <c r="M2416" s="153">
        <v>0.16</v>
      </c>
      <c r="N2416" s="11">
        <v>0.75</v>
      </c>
      <c r="U2416" s="11">
        <v>1064</v>
      </c>
      <c r="V2416" s="11"/>
      <c r="AD2416" s="11">
        <v>2.2999999999999998</v>
      </c>
      <c r="AE2416" s="11">
        <v>710</v>
      </c>
      <c r="AJ2416" s="11"/>
      <c r="AK2416" s="11"/>
      <c r="AL2416" s="11"/>
      <c r="AM2416" s="11"/>
      <c r="AN2416" s="11"/>
      <c r="AO2416" s="11"/>
      <c r="AP2416" s="11"/>
      <c r="BK2416" s="11"/>
      <c r="BL2416" s="11"/>
      <c r="BM2416" s="11"/>
      <c r="BN2416" s="11"/>
      <c r="BO2416" s="11"/>
      <c r="BP2416" s="11"/>
      <c r="BQ2416" s="11"/>
      <c r="BX2416" s="5">
        <v>22.3</v>
      </c>
      <c r="BY2416" s="11"/>
      <c r="BZ2416" s="11"/>
      <c r="CA2416" s="11">
        <v>41.68</v>
      </c>
      <c r="CB2416" s="158" t="s">
        <v>1647</v>
      </c>
      <c r="CC2416" s="158" t="s">
        <v>1648</v>
      </c>
    </row>
    <row r="2417" spans="1:81">
      <c r="A2417" s="11"/>
      <c r="B2417" s="5" t="s">
        <v>1650</v>
      </c>
      <c r="C2417" s="11"/>
      <c r="D2417" s="11"/>
      <c r="E2417" s="11"/>
      <c r="F2417" s="11"/>
      <c r="G2417" s="11"/>
      <c r="H2417" s="11"/>
      <c r="I2417" s="11">
        <v>42.5</v>
      </c>
      <c r="J2417" s="11">
        <v>461</v>
      </c>
      <c r="K2417" s="11">
        <v>166</v>
      </c>
      <c r="L2417" s="11">
        <v>0.36</v>
      </c>
      <c r="M2417" s="153">
        <v>0.16</v>
      </c>
      <c r="N2417" s="11">
        <v>0.75</v>
      </c>
      <c r="U2417" s="11">
        <v>1064</v>
      </c>
      <c r="V2417" s="11"/>
      <c r="AD2417" s="11">
        <v>2.2999999999999998</v>
      </c>
      <c r="AE2417" s="11">
        <v>710</v>
      </c>
      <c r="AJ2417" s="11"/>
      <c r="AK2417" s="11"/>
      <c r="AL2417" s="11"/>
      <c r="AM2417" s="11"/>
      <c r="AN2417" s="11"/>
      <c r="AO2417" s="11"/>
      <c r="AP2417" s="11"/>
      <c r="BK2417" s="11"/>
      <c r="BL2417" s="11"/>
      <c r="BM2417" s="11"/>
      <c r="BN2417" s="11"/>
      <c r="BO2417" s="11"/>
      <c r="BP2417" s="11"/>
      <c r="BQ2417" s="11"/>
      <c r="BX2417" s="5">
        <v>17.07</v>
      </c>
      <c r="BY2417" s="11"/>
      <c r="BZ2417" s="11"/>
      <c r="CA2417" s="11">
        <v>41.68</v>
      </c>
      <c r="CB2417" s="158" t="s">
        <v>1647</v>
      </c>
      <c r="CC2417" s="158" t="s">
        <v>1648</v>
      </c>
    </row>
    <row r="2418" spans="1:81">
      <c r="A2418" s="103"/>
      <c r="B2418" s="89"/>
      <c r="C2418" s="103"/>
      <c r="D2418" s="103"/>
      <c r="E2418" s="103"/>
      <c r="F2418" s="103"/>
      <c r="G2418" s="103"/>
      <c r="H2418" s="103"/>
      <c r="I2418" s="103"/>
      <c r="J2418" s="103"/>
      <c r="K2418" s="103"/>
      <c r="L2418" s="103"/>
      <c r="M2418" s="103"/>
      <c r="N2418" s="103"/>
      <c r="U2418" s="103"/>
      <c r="V2418" s="103"/>
      <c r="AD2418" s="103"/>
      <c r="AE2418" s="103"/>
      <c r="AJ2418" s="103"/>
      <c r="AK2418" s="103"/>
      <c r="AL2418" s="103"/>
      <c r="AM2418" s="103"/>
      <c r="AN2418" s="103"/>
      <c r="AO2418" s="103"/>
      <c r="AP2418" s="103"/>
      <c r="BK2418" s="103"/>
      <c r="BL2418" s="103"/>
      <c r="BM2418" s="103"/>
      <c r="BN2418" s="103"/>
      <c r="BO2418" s="103"/>
      <c r="BP2418" s="103"/>
      <c r="BQ2418" s="103"/>
      <c r="BX2418" s="103"/>
      <c r="BY2418" s="103"/>
      <c r="BZ2418" s="103"/>
      <c r="CA2418" s="103"/>
      <c r="CB2418" s="88"/>
      <c r="CC2418" s="88"/>
    </row>
    <row r="2419" spans="1:81">
      <c r="A2419" s="82">
        <v>39</v>
      </c>
      <c r="B2419" s="5" t="s">
        <v>1651</v>
      </c>
      <c r="C2419" s="11">
        <v>64</v>
      </c>
      <c r="D2419" s="11">
        <v>23.44</v>
      </c>
      <c r="E2419" s="11">
        <v>7.19</v>
      </c>
      <c r="F2419" s="11">
        <v>1.51</v>
      </c>
      <c r="G2419" s="11">
        <v>2.96</v>
      </c>
      <c r="H2419" s="11"/>
      <c r="I2419" s="11">
        <v>42.5</v>
      </c>
      <c r="J2419" s="11">
        <v>300</v>
      </c>
      <c r="K2419" s="11">
        <v>180</v>
      </c>
      <c r="L2419" s="11">
        <v>0.6</v>
      </c>
      <c r="M2419" s="232">
        <v>0.3</v>
      </c>
      <c r="N2419" s="11">
        <v>0.4</v>
      </c>
      <c r="U2419" s="11">
        <v>1064.2</v>
      </c>
      <c r="V2419" s="11"/>
      <c r="AD2419" s="11">
        <v>2.64</v>
      </c>
      <c r="AE2419" s="11">
        <v>742.67</v>
      </c>
      <c r="AJ2419" s="11"/>
      <c r="AK2419" s="11"/>
      <c r="AL2419" s="11"/>
      <c r="AM2419" s="11"/>
      <c r="AN2419" s="11"/>
      <c r="AO2419" s="11"/>
      <c r="AP2419" s="11"/>
      <c r="BK2419" s="11">
        <v>0.42</v>
      </c>
      <c r="BL2419" s="11">
        <v>91.92</v>
      </c>
      <c r="BM2419" s="11">
        <v>0.56999999999999995</v>
      </c>
      <c r="BN2419" s="11"/>
      <c r="BO2419" s="11">
        <v>0.09</v>
      </c>
      <c r="BP2419" s="11"/>
      <c r="BQ2419" s="11">
        <v>0</v>
      </c>
      <c r="BR2419" s="189">
        <v>5.8500000000000003E-2</v>
      </c>
      <c r="BS2419" s="11"/>
      <c r="BT2419" s="11"/>
      <c r="BU2419" s="11"/>
      <c r="BX2419" s="5">
        <v>32.5</v>
      </c>
      <c r="BY2419" s="11"/>
      <c r="BZ2419" s="11">
        <v>6078.88</v>
      </c>
      <c r="CA2419" s="11">
        <v>33.19</v>
      </c>
      <c r="CB2419" s="158" t="s">
        <v>1652</v>
      </c>
      <c r="CC2419" s="158" t="s">
        <v>1653</v>
      </c>
    </row>
    <row r="2420" spans="1:81">
      <c r="A2420" s="11"/>
      <c r="B2420" s="5"/>
      <c r="C2420" s="11">
        <v>64</v>
      </c>
      <c r="D2420" s="11">
        <v>23.44</v>
      </c>
      <c r="E2420" s="11">
        <v>7.19</v>
      </c>
      <c r="F2420" s="11">
        <v>1.51</v>
      </c>
      <c r="G2420" s="11">
        <v>2.96</v>
      </c>
      <c r="H2420" s="11"/>
      <c r="I2420" s="11">
        <v>42.5</v>
      </c>
      <c r="J2420" s="11">
        <v>382.5</v>
      </c>
      <c r="K2420" s="11">
        <v>170</v>
      </c>
      <c r="L2420" s="11">
        <v>0.4</v>
      </c>
      <c r="M2420" s="232">
        <v>0.3</v>
      </c>
      <c r="N2420" s="11">
        <v>0.6</v>
      </c>
      <c r="U2420" s="11">
        <v>985.6</v>
      </c>
      <c r="V2420" s="11"/>
      <c r="AD2420" s="11">
        <v>2.64</v>
      </c>
      <c r="AE2420" s="11">
        <v>777.16</v>
      </c>
      <c r="AJ2420" s="11"/>
      <c r="AK2420" s="11"/>
      <c r="AL2420" s="11"/>
      <c r="AM2420" s="11"/>
      <c r="AN2420" s="11"/>
      <c r="AO2420" s="11"/>
      <c r="AP2420" s="11"/>
      <c r="BK2420" s="11">
        <v>0.42</v>
      </c>
      <c r="BL2420" s="11">
        <v>91.92</v>
      </c>
      <c r="BM2420" s="11">
        <v>0.56999999999999995</v>
      </c>
      <c r="BN2420" s="11"/>
      <c r="BO2420" s="11">
        <v>0.09</v>
      </c>
      <c r="BP2420" s="11"/>
      <c r="BQ2420" s="11">
        <v>42.5</v>
      </c>
      <c r="BR2420" s="189">
        <v>4.1520000000000001E-2</v>
      </c>
      <c r="BS2420" s="11"/>
      <c r="BT2420" s="11"/>
      <c r="BU2420" s="11"/>
      <c r="BX2420" s="5">
        <v>12.7</v>
      </c>
      <c r="BY2420" s="11"/>
      <c r="BZ2420" s="11">
        <v>2052.56</v>
      </c>
      <c r="CA2420" s="11">
        <v>51.76</v>
      </c>
      <c r="CB2420" s="158" t="s">
        <v>1652</v>
      </c>
      <c r="CC2420" s="158" t="s">
        <v>1653</v>
      </c>
    </row>
    <row r="2421" spans="1:81">
      <c r="A2421" s="11"/>
      <c r="B2421" s="5"/>
      <c r="C2421" s="11">
        <v>64</v>
      </c>
      <c r="D2421" s="11">
        <v>23.44</v>
      </c>
      <c r="E2421" s="11">
        <v>7.19</v>
      </c>
      <c r="F2421" s="11">
        <v>1.51</v>
      </c>
      <c r="G2421" s="11">
        <v>2.96</v>
      </c>
      <c r="H2421" s="11"/>
      <c r="I2421" s="11">
        <v>42.5</v>
      </c>
      <c r="J2421" s="11">
        <v>701.25</v>
      </c>
      <c r="K2421" s="11">
        <v>165</v>
      </c>
      <c r="L2421" s="11">
        <v>0.2</v>
      </c>
      <c r="M2421" s="232">
        <v>0.3</v>
      </c>
      <c r="N2421" s="11">
        <v>1.32</v>
      </c>
      <c r="U2421" s="11">
        <v>726.1</v>
      </c>
      <c r="V2421" s="11"/>
      <c r="AD2421" s="11">
        <v>2.64</v>
      </c>
      <c r="AE2421" s="11">
        <v>699.75</v>
      </c>
      <c r="AJ2421" s="11"/>
      <c r="AK2421" s="11"/>
      <c r="AL2421" s="11"/>
      <c r="AM2421" s="11"/>
      <c r="AN2421" s="11"/>
      <c r="AO2421" s="11"/>
      <c r="AP2421" s="11"/>
      <c r="BK2421" s="11">
        <v>0.42</v>
      </c>
      <c r="BL2421" s="11">
        <v>91.92</v>
      </c>
      <c r="BM2421" s="11">
        <v>0.56999999999999995</v>
      </c>
      <c r="BN2421" s="11"/>
      <c r="BO2421" s="11">
        <v>0.09</v>
      </c>
      <c r="BP2421" s="11"/>
      <c r="BQ2421" s="11">
        <v>123.7</v>
      </c>
      <c r="BR2421" s="189">
        <v>3.5180000000000003E-2</v>
      </c>
      <c r="BS2421" s="11"/>
      <c r="BT2421" s="11"/>
      <c r="BU2421" s="11"/>
      <c r="BX2421" s="5">
        <v>4.0199999999999996</v>
      </c>
      <c r="BY2421" s="11"/>
      <c r="BZ2421" s="11">
        <v>291.60000000000002</v>
      </c>
      <c r="CA2421" s="11">
        <v>72.72</v>
      </c>
      <c r="CB2421" s="158" t="s">
        <v>1652</v>
      </c>
      <c r="CC2421" s="158" t="s">
        <v>1653</v>
      </c>
    </row>
    <row r="2422" spans="1:81">
      <c r="A2422" s="118"/>
      <c r="B2422" s="129"/>
      <c r="C2422" s="118"/>
      <c r="D2422" s="118"/>
      <c r="E2422" s="118"/>
      <c r="F2422" s="118"/>
      <c r="G2422" s="118"/>
      <c r="H2422" s="118"/>
      <c r="I2422" s="118"/>
      <c r="J2422" s="118"/>
      <c r="K2422" s="118"/>
      <c r="L2422" s="118"/>
      <c r="M2422" s="118"/>
      <c r="N2422" s="118"/>
      <c r="U2422" s="118"/>
      <c r="V2422" s="118"/>
      <c r="AD2422" s="118"/>
      <c r="AE2422" s="118"/>
      <c r="AJ2422" s="118"/>
      <c r="AK2422" s="118"/>
      <c r="AL2422" s="118"/>
      <c r="AM2422" s="118"/>
      <c r="AN2422" s="118"/>
      <c r="AO2422" s="118"/>
      <c r="AP2422" s="118"/>
      <c r="BR2422" s="118"/>
      <c r="BS2422" s="118"/>
      <c r="BT2422" s="118"/>
      <c r="BU2422" s="118"/>
      <c r="BX2422" s="118"/>
      <c r="BY2422" s="118"/>
      <c r="BZ2422" s="118"/>
      <c r="CA2422" s="118"/>
      <c r="CB2422" s="113"/>
      <c r="CC2422" s="113"/>
    </row>
    <row r="2423" spans="1:81">
      <c r="A2423" s="82">
        <v>40</v>
      </c>
      <c r="B2423" s="5" t="s">
        <v>1654</v>
      </c>
      <c r="C2423" s="11">
        <v>61.6</v>
      </c>
      <c r="D2423" s="11">
        <v>20.399999999999999</v>
      </c>
      <c r="E2423" s="11">
        <v>7.26</v>
      </c>
      <c r="F2423" s="11">
        <v>0.97</v>
      </c>
      <c r="G2423" s="11">
        <v>3.49</v>
      </c>
      <c r="H2423" s="11"/>
      <c r="I2423" s="11">
        <v>42.5</v>
      </c>
      <c r="J2423" s="11">
        <v>350</v>
      </c>
      <c r="K2423" s="11">
        <v>175</v>
      </c>
      <c r="L2423" s="11">
        <v>0.5</v>
      </c>
      <c r="M2423" s="153">
        <v>0.15</v>
      </c>
      <c r="N2423" s="11">
        <v>2</v>
      </c>
      <c r="U2423" s="11"/>
      <c r="V2423" s="11">
        <v>1031</v>
      </c>
      <c r="AD2423" s="11"/>
      <c r="AE2423" s="11"/>
      <c r="AF2423" s="11">
        <v>3.4</v>
      </c>
      <c r="AG2423" s="11"/>
      <c r="AH2423" s="11">
        <v>844</v>
      </c>
      <c r="AJ2423" s="11"/>
      <c r="AK2423" s="11"/>
      <c r="AL2423" s="11"/>
      <c r="AM2423" s="11"/>
      <c r="AN2423" s="11"/>
      <c r="AO2423" s="11"/>
      <c r="AP2423" s="11"/>
      <c r="BR2423" s="190">
        <v>0.10299999999999999</v>
      </c>
      <c r="BS2423" s="190">
        <v>0.60099999999999998</v>
      </c>
      <c r="BT2423" s="190">
        <v>0.26800000000000002</v>
      </c>
      <c r="BU2423" s="190">
        <v>0.13100000000000001</v>
      </c>
      <c r="BX2423" s="5">
        <v>2.65</v>
      </c>
      <c r="BY2423" s="11"/>
      <c r="BZ2423" s="11"/>
      <c r="CA2423" s="5">
        <v>37</v>
      </c>
      <c r="CB2423" s="158" t="s">
        <v>1516</v>
      </c>
      <c r="CC2423" s="158" t="s">
        <v>1655</v>
      </c>
    </row>
    <row r="2424" spans="1:81">
      <c r="A2424" s="130"/>
      <c r="B2424" s="115"/>
      <c r="C2424" s="130"/>
      <c r="D2424" s="130"/>
      <c r="E2424" s="130"/>
      <c r="F2424" s="130"/>
      <c r="G2424" s="130"/>
      <c r="H2424" s="130"/>
      <c r="I2424" s="130"/>
      <c r="J2424" s="130"/>
      <c r="K2424" s="130"/>
      <c r="L2424" s="130"/>
      <c r="M2424" s="130"/>
      <c r="N2424" s="130"/>
      <c r="U2424" s="130"/>
      <c r="V2424" s="130"/>
      <c r="AD2424" s="130"/>
      <c r="AE2424" s="130"/>
      <c r="AJ2424" s="130"/>
      <c r="AK2424" s="130"/>
      <c r="AL2424" s="130"/>
      <c r="AM2424" s="130"/>
      <c r="AN2424" s="130"/>
      <c r="AO2424" s="130"/>
      <c r="AP2424" s="130"/>
      <c r="BR2424" s="130"/>
      <c r="BS2424" s="130"/>
      <c r="BT2424" s="130"/>
      <c r="BU2424" s="130"/>
      <c r="BX2424" s="130"/>
      <c r="BY2424" s="130"/>
      <c r="BZ2424" s="130"/>
      <c r="CA2424" s="130"/>
      <c r="CB2424" s="23"/>
      <c r="CC2424" s="23"/>
    </row>
    <row r="2425" spans="1:81">
      <c r="A2425" s="82">
        <v>41</v>
      </c>
      <c r="B2425" s="5" t="s">
        <v>1656</v>
      </c>
      <c r="C2425" s="102"/>
      <c r="D2425" s="102"/>
      <c r="E2425" s="102"/>
      <c r="F2425" s="102"/>
      <c r="G2425" s="102"/>
      <c r="H2425" s="102"/>
      <c r="I2425" s="11">
        <v>42.5</v>
      </c>
      <c r="J2425" s="102">
        <v>479</v>
      </c>
      <c r="K2425" s="102">
        <v>168</v>
      </c>
      <c r="L2425" s="102">
        <v>0.35</v>
      </c>
      <c r="M2425" s="153">
        <v>0.3</v>
      </c>
      <c r="N2425" s="11">
        <v>0.5</v>
      </c>
      <c r="U2425" s="11"/>
      <c r="V2425" s="11"/>
      <c r="AD2425" s="11">
        <v>2.75</v>
      </c>
      <c r="AE2425" s="102"/>
      <c r="AJ2425" s="11">
        <v>4.07</v>
      </c>
      <c r="AK2425" s="11">
        <v>54.84</v>
      </c>
      <c r="AL2425" s="11">
        <v>24.73</v>
      </c>
      <c r="AM2425" s="11">
        <v>0.72</v>
      </c>
      <c r="AN2425" s="11">
        <v>6.04</v>
      </c>
      <c r="AO2425" s="5">
        <v>0</v>
      </c>
      <c r="AP2425" s="11"/>
      <c r="BJ2425" s="11">
        <v>0</v>
      </c>
      <c r="BR2425" s="152">
        <v>0.16389999999999999</v>
      </c>
      <c r="BS2425" s="152">
        <v>0.12089999999999999</v>
      </c>
      <c r="BT2425" s="152">
        <v>3.73E-2</v>
      </c>
      <c r="BU2425" s="152">
        <v>0.84179999999999999</v>
      </c>
      <c r="BX2425" s="11"/>
      <c r="BY2425" s="11"/>
      <c r="BZ2425" s="104">
        <v>119</v>
      </c>
      <c r="CA2425" s="11">
        <v>90.06</v>
      </c>
      <c r="CB2425" s="158" t="s">
        <v>1657</v>
      </c>
      <c r="CC2425" s="158" t="s">
        <v>1658</v>
      </c>
    </row>
    <row r="2426" spans="1:81">
      <c r="A2426" s="11"/>
      <c r="B2426" s="5" t="s">
        <v>1659</v>
      </c>
      <c r="C2426" s="102"/>
      <c r="D2426" s="102"/>
      <c r="E2426" s="102"/>
      <c r="F2426" s="102"/>
      <c r="G2426" s="102"/>
      <c r="H2426" s="102"/>
      <c r="I2426" s="11">
        <v>42.5</v>
      </c>
      <c r="J2426" s="102">
        <v>287.5</v>
      </c>
      <c r="K2426" s="102">
        <v>101</v>
      </c>
      <c r="L2426" s="102">
        <v>0.35</v>
      </c>
      <c r="M2426" s="153">
        <v>0.3</v>
      </c>
      <c r="N2426" s="11">
        <v>0.4</v>
      </c>
      <c r="U2426" s="11"/>
      <c r="V2426" s="11"/>
      <c r="AD2426" s="11">
        <v>2.75</v>
      </c>
      <c r="AE2426" s="102"/>
      <c r="AJ2426" s="11">
        <v>4.07</v>
      </c>
      <c r="AK2426" s="11">
        <v>54.84</v>
      </c>
      <c r="AL2426" s="11">
        <v>24.73</v>
      </c>
      <c r="AM2426" s="11">
        <v>0.72</v>
      </c>
      <c r="AN2426" s="11">
        <v>6.04</v>
      </c>
      <c r="AO2426" s="5">
        <v>175</v>
      </c>
      <c r="AP2426" s="11"/>
      <c r="BJ2426" s="11">
        <v>16.5</v>
      </c>
      <c r="BR2426" s="152">
        <v>0.2046</v>
      </c>
      <c r="BS2426" s="152">
        <v>0.13550000000000001</v>
      </c>
      <c r="BT2426" s="152">
        <v>5.8900000000000001E-2</v>
      </c>
      <c r="BU2426" s="152">
        <v>0.80559999999999998</v>
      </c>
      <c r="BX2426" s="11"/>
      <c r="BY2426" s="11"/>
      <c r="BZ2426" s="104">
        <v>89</v>
      </c>
      <c r="CA2426" s="11">
        <v>78.37</v>
      </c>
      <c r="CB2426" s="158" t="s">
        <v>1657</v>
      </c>
      <c r="CC2426" s="158" t="s">
        <v>1658</v>
      </c>
    </row>
    <row r="2427" spans="1:81">
      <c r="A2427" s="11"/>
      <c r="B2427" s="5" t="s">
        <v>1660</v>
      </c>
      <c r="C2427" s="102"/>
      <c r="D2427" s="102"/>
      <c r="E2427" s="102"/>
      <c r="F2427" s="102"/>
      <c r="G2427" s="102"/>
      <c r="H2427" s="102"/>
      <c r="I2427" s="11">
        <v>42.5</v>
      </c>
      <c r="J2427" s="102">
        <v>237.5</v>
      </c>
      <c r="K2427" s="102">
        <v>83</v>
      </c>
      <c r="L2427" s="102">
        <v>0.35</v>
      </c>
      <c r="M2427" s="153">
        <v>0.3</v>
      </c>
      <c r="N2427" s="11">
        <v>0.4</v>
      </c>
      <c r="U2427" s="11"/>
      <c r="V2427" s="11"/>
      <c r="AD2427" s="11">
        <v>2.75</v>
      </c>
      <c r="AE2427" s="102"/>
      <c r="AJ2427" s="11">
        <v>4.07</v>
      </c>
      <c r="AK2427" s="11">
        <v>54.84</v>
      </c>
      <c r="AL2427" s="11">
        <v>24.73</v>
      </c>
      <c r="AM2427" s="11">
        <v>0.72</v>
      </c>
      <c r="AN2427" s="11">
        <v>6.04</v>
      </c>
      <c r="AO2427" s="5">
        <v>208</v>
      </c>
      <c r="AP2427" s="11"/>
      <c r="BJ2427" s="11">
        <v>33.5</v>
      </c>
      <c r="BR2427" s="152">
        <v>0.20949999999999999</v>
      </c>
      <c r="BS2427" s="152">
        <v>0.14230000000000001</v>
      </c>
      <c r="BT2427" s="152">
        <v>5.91E-2</v>
      </c>
      <c r="BU2427" s="152">
        <v>0.79859999999999998</v>
      </c>
      <c r="BX2427" s="11"/>
      <c r="BY2427" s="11"/>
      <c r="BZ2427" s="104">
        <v>136</v>
      </c>
      <c r="CA2427" s="11">
        <v>67.87</v>
      </c>
      <c r="CB2427" s="158" t="s">
        <v>1657</v>
      </c>
      <c r="CC2427" s="158" t="s">
        <v>1658</v>
      </c>
    </row>
    <row r="2428" spans="1:81">
      <c r="A2428" s="11"/>
      <c r="B2428" s="5" t="s">
        <v>1661</v>
      </c>
      <c r="C2428" s="102"/>
      <c r="D2428" s="102"/>
      <c r="E2428" s="102"/>
      <c r="F2428" s="102"/>
      <c r="G2428" s="102"/>
      <c r="H2428" s="102"/>
      <c r="I2428" s="11">
        <v>42.5</v>
      </c>
      <c r="J2428" s="102">
        <v>191.6</v>
      </c>
      <c r="K2428" s="102">
        <v>67</v>
      </c>
      <c r="L2428" s="102">
        <v>0.35</v>
      </c>
      <c r="M2428" s="153">
        <v>0.3</v>
      </c>
      <c r="N2428" s="11">
        <v>0.4</v>
      </c>
      <c r="U2428" s="11"/>
      <c r="V2428" s="11"/>
      <c r="AD2428" s="11">
        <v>2.75</v>
      </c>
      <c r="AE2428" s="102"/>
      <c r="AJ2428" s="11">
        <v>4.07</v>
      </c>
      <c r="AK2428" s="11">
        <v>54.84</v>
      </c>
      <c r="AL2428" s="11">
        <v>24.73</v>
      </c>
      <c r="AM2428" s="11">
        <v>0.72</v>
      </c>
      <c r="AN2428" s="11">
        <v>6.04</v>
      </c>
      <c r="AO2428" s="5">
        <v>241.6</v>
      </c>
      <c r="AP2428" s="11"/>
      <c r="BJ2428" s="102">
        <v>45.8</v>
      </c>
      <c r="BR2428" s="152">
        <v>0.223</v>
      </c>
      <c r="BS2428" s="152">
        <v>0.1452</v>
      </c>
      <c r="BT2428" s="152">
        <v>6.6500000000000004E-2</v>
      </c>
      <c r="BU2428" s="152">
        <v>0.7883</v>
      </c>
      <c r="BX2428" s="11"/>
      <c r="BY2428" s="11"/>
      <c r="BZ2428" s="104">
        <v>193</v>
      </c>
      <c r="CA2428" s="11">
        <v>65.81</v>
      </c>
      <c r="CB2428" s="158" t="s">
        <v>1657</v>
      </c>
      <c r="CC2428" s="158" t="s">
        <v>1658</v>
      </c>
    </row>
    <row r="2429" spans="1:81">
      <c r="A2429" s="11"/>
      <c r="B2429" s="5" t="s">
        <v>1662</v>
      </c>
      <c r="C2429" s="102"/>
      <c r="D2429" s="102"/>
      <c r="E2429" s="102"/>
      <c r="F2429" s="102"/>
      <c r="G2429" s="102"/>
      <c r="H2429" s="102"/>
      <c r="I2429" s="11">
        <v>42.5</v>
      </c>
      <c r="J2429" s="102">
        <v>141.5</v>
      </c>
      <c r="K2429" s="102">
        <v>50</v>
      </c>
      <c r="L2429" s="102">
        <v>0.35</v>
      </c>
      <c r="M2429" s="153">
        <v>0.3</v>
      </c>
      <c r="N2429" s="11">
        <v>0.4</v>
      </c>
      <c r="U2429" s="11"/>
      <c r="V2429" s="11"/>
      <c r="AD2429" s="11">
        <v>2.75</v>
      </c>
      <c r="AE2429" s="102"/>
      <c r="AJ2429" s="11">
        <v>4.07</v>
      </c>
      <c r="AK2429" s="11">
        <v>54.84</v>
      </c>
      <c r="AL2429" s="11">
        <v>24.73</v>
      </c>
      <c r="AM2429" s="11">
        <v>0.72</v>
      </c>
      <c r="AN2429" s="11">
        <v>6.04</v>
      </c>
      <c r="AO2429" s="5">
        <v>275</v>
      </c>
      <c r="AP2429" s="11"/>
      <c r="BJ2429" s="102">
        <v>62.5</v>
      </c>
      <c r="BR2429" s="152">
        <v>0.24099999999999999</v>
      </c>
      <c r="BS2429" s="152">
        <v>0.13689999999999999</v>
      </c>
      <c r="BT2429" s="152">
        <v>9.3200000000000005E-2</v>
      </c>
      <c r="BU2429" s="152">
        <v>0.76990000000000003</v>
      </c>
      <c r="BX2429" s="11"/>
      <c r="BY2429" s="11"/>
      <c r="BZ2429" s="104">
        <v>323</v>
      </c>
      <c r="CA2429" s="11">
        <v>63.68</v>
      </c>
      <c r="CB2429" s="158" t="s">
        <v>1657</v>
      </c>
      <c r="CC2429" s="158" t="s">
        <v>1658</v>
      </c>
    </row>
    <row r="2430" spans="1:81">
      <c r="A2430" s="140"/>
      <c r="B2430" s="30"/>
      <c r="C2430" s="164"/>
      <c r="D2430" s="164"/>
      <c r="E2430" s="164"/>
      <c r="F2430" s="164"/>
      <c r="G2430" s="164"/>
      <c r="H2430" s="164"/>
      <c r="I2430" s="140"/>
      <c r="J2430" s="164"/>
      <c r="K2430" s="164"/>
      <c r="L2430" s="164"/>
      <c r="M2430" s="140"/>
      <c r="N2430" s="140"/>
      <c r="U2430" s="140"/>
      <c r="V2430" s="140"/>
      <c r="AD2430" s="140"/>
      <c r="AE2430" s="164"/>
      <c r="AJ2430" s="140"/>
      <c r="AK2430" s="140"/>
      <c r="AL2430" s="140"/>
      <c r="AM2430" s="140"/>
      <c r="AN2430" s="140"/>
      <c r="AO2430" s="140"/>
      <c r="AP2430" s="140"/>
      <c r="BX2430" s="140"/>
      <c r="BY2430" s="140"/>
      <c r="BZ2430" s="140"/>
      <c r="CA2430" s="140"/>
      <c r="CB2430" s="27"/>
      <c r="CC2430" s="27"/>
    </row>
    <row r="2431" spans="1:81">
      <c r="A2431" s="82">
        <v>42</v>
      </c>
      <c r="B2431" s="5" t="s">
        <v>1663</v>
      </c>
      <c r="C2431" s="102"/>
      <c r="D2431" s="102"/>
      <c r="E2431" s="102"/>
      <c r="F2431" s="102"/>
      <c r="G2431" s="102"/>
      <c r="H2431" s="102"/>
      <c r="I2431" s="11">
        <v>42.5</v>
      </c>
      <c r="J2431" s="102">
        <v>403</v>
      </c>
      <c r="K2431" s="102">
        <v>144</v>
      </c>
      <c r="L2431" s="102">
        <v>0.28000000000000003</v>
      </c>
      <c r="M2431" s="153">
        <v>0.3</v>
      </c>
      <c r="N2431" s="11">
        <v>0.3</v>
      </c>
      <c r="U2431" s="11"/>
      <c r="V2431" s="11"/>
      <c r="AD2431" s="5">
        <v>2.8</v>
      </c>
      <c r="AE2431" s="102"/>
      <c r="AJ2431" s="11">
        <v>4.87</v>
      </c>
      <c r="AK2431" s="11">
        <v>56.74</v>
      </c>
      <c r="AL2431" s="11">
        <v>24.59</v>
      </c>
      <c r="AM2431" s="11"/>
      <c r="AN2431" s="11">
        <v>6.55</v>
      </c>
      <c r="AO2431" s="11"/>
      <c r="AP2431" s="11">
        <v>62</v>
      </c>
      <c r="BP2431" s="106">
        <v>24</v>
      </c>
      <c r="BQ2431" s="102">
        <v>49</v>
      </c>
      <c r="BX2431" s="11"/>
      <c r="BY2431" s="11"/>
      <c r="BZ2431" s="104">
        <v>1153.0999999999999</v>
      </c>
      <c r="CA2431" s="11"/>
      <c r="CB2431" s="158" t="s">
        <v>1664</v>
      </c>
      <c r="CC2431" s="158" t="s">
        <v>1665</v>
      </c>
    </row>
    <row r="2432" spans="1:81">
      <c r="A2432" s="191"/>
      <c r="B2432" s="192"/>
      <c r="C2432" s="191"/>
      <c r="D2432" s="191"/>
      <c r="E2432" s="191"/>
      <c r="F2432" s="191"/>
      <c r="G2432" s="191"/>
      <c r="H2432" s="191"/>
      <c r="I2432" s="191"/>
      <c r="J2432" s="191"/>
      <c r="K2432" s="191"/>
      <c r="L2432" s="191"/>
      <c r="M2432" s="191"/>
      <c r="N2432" s="191"/>
      <c r="U2432" s="191"/>
      <c r="V2432" s="191"/>
      <c r="AD2432" s="194"/>
      <c r="AE2432" s="191"/>
      <c r="AJ2432" s="191"/>
      <c r="AK2432" s="191"/>
      <c r="AL2432" s="191"/>
      <c r="AM2432" s="191"/>
      <c r="AN2432" s="191"/>
      <c r="AO2432" s="191"/>
      <c r="AP2432" s="191"/>
      <c r="BX2432" s="191"/>
      <c r="BY2432" s="191"/>
      <c r="BZ2432" s="191"/>
      <c r="CA2432" s="191"/>
      <c r="CB2432" s="196"/>
      <c r="CC2432" s="196"/>
    </row>
    <row r="2433" spans="1:81">
      <c r="A2433" s="82">
        <v>46</v>
      </c>
      <c r="B2433" s="5" t="s">
        <v>1666</v>
      </c>
      <c r="C2433" s="11">
        <v>61.13</v>
      </c>
      <c r="D2433" s="11">
        <v>21.45</v>
      </c>
      <c r="E2433" s="11">
        <v>5.75</v>
      </c>
      <c r="F2433" s="11">
        <v>1.54</v>
      </c>
      <c r="G2433" s="11">
        <v>2.89</v>
      </c>
      <c r="H2433" s="11"/>
      <c r="I2433" s="11">
        <v>42.5</v>
      </c>
      <c r="J2433" s="11">
        <v>520</v>
      </c>
      <c r="K2433" s="11">
        <v>130</v>
      </c>
      <c r="L2433" s="11">
        <v>0.25</v>
      </c>
      <c r="M2433" s="232">
        <v>0.25</v>
      </c>
      <c r="N2433" s="11">
        <v>1.7</v>
      </c>
      <c r="U2433" s="11"/>
      <c r="V2433" s="11">
        <v>1153</v>
      </c>
      <c r="AD2433" s="121">
        <v>2.4</v>
      </c>
      <c r="AE2433" s="11">
        <v>637</v>
      </c>
      <c r="AJ2433" s="11">
        <v>3.16</v>
      </c>
      <c r="AK2433" s="11">
        <v>59.33</v>
      </c>
      <c r="AL2433" s="11">
        <v>22.27</v>
      </c>
      <c r="AM2433" s="11">
        <v>1.38</v>
      </c>
      <c r="AN2433" s="11">
        <v>7.0000000000000007E-2</v>
      </c>
      <c r="AO2433" s="11">
        <v>0</v>
      </c>
      <c r="AP2433" s="11"/>
      <c r="AR2433" s="11">
        <v>40.700000000000003</v>
      </c>
      <c r="AS2433" s="11">
        <v>33.51</v>
      </c>
      <c r="AT2433" s="11">
        <v>13.44</v>
      </c>
      <c r="AU2433" s="11">
        <v>8.49</v>
      </c>
      <c r="AV2433" s="11"/>
      <c r="AW2433" s="11">
        <v>0</v>
      </c>
      <c r="BX2433" s="11"/>
      <c r="BY2433" s="11"/>
      <c r="BZ2433" s="104">
        <v>1650</v>
      </c>
      <c r="CA2433" s="11">
        <v>65.3</v>
      </c>
      <c r="CB2433" s="158" t="s">
        <v>1049</v>
      </c>
      <c r="CC2433" s="158" t="s">
        <v>1667</v>
      </c>
    </row>
    <row r="2434" spans="1:81">
      <c r="C2434" s="11">
        <v>61.13</v>
      </c>
      <c r="D2434" s="11">
        <v>21.45</v>
      </c>
      <c r="E2434" s="11">
        <v>5.75</v>
      </c>
      <c r="F2434" s="11">
        <v>1.54</v>
      </c>
      <c r="G2434" s="11">
        <v>2.89</v>
      </c>
      <c r="H2434" s="11"/>
      <c r="I2434" s="11">
        <v>42.5</v>
      </c>
      <c r="J2434" s="11">
        <v>416</v>
      </c>
      <c r="K2434" s="11">
        <v>130</v>
      </c>
      <c r="L2434" s="11">
        <v>0.25</v>
      </c>
      <c r="M2434" s="232">
        <v>0.25</v>
      </c>
      <c r="N2434" s="11">
        <v>1.7</v>
      </c>
      <c r="U2434" s="11"/>
      <c r="V2434" s="11">
        <v>1153</v>
      </c>
      <c r="AD2434" s="121">
        <v>2.4</v>
      </c>
      <c r="AE2434" s="11">
        <v>637</v>
      </c>
      <c r="AJ2434" s="11">
        <v>3.16</v>
      </c>
      <c r="AK2434" s="11">
        <v>59.33</v>
      </c>
      <c r="AL2434" s="11">
        <v>22.27</v>
      </c>
      <c r="AM2434" s="11">
        <v>1.38</v>
      </c>
      <c r="AN2434" s="11">
        <v>7.0000000000000007E-2</v>
      </c>
      <c r="AO2434" s="11">
        <v>52</v>
      </c>
      <c r="AP2434" s="11"/>
      <c r="AR2434" s="11">
        <v>40.700000000000003</v>
      </c>
      <c r="AS2434" s="11">
        <v>33.51</v>
      </c>
      <c r="AT2434" s="11">
        <v>13.44</v>
      </c>
      <c r="AU2434" s="11">
        <v>8.49</v>
      </c>
      <c r="AV2434" s="11"/>
      <c r="AW2434" s="11">
        <v>52</v>
      </c>
      <c r="BX2434" s="11"/>
      <c r="BY2434" s="11"/>
      <c r="BZ2434" s="5">
        <v>500</v>
      </c>
      <c r="CA2434" s="11">
        <v>71.3</v>
      </c>
      <c r="CB2434" s="158" t="s">
        <v>1049</v>
      </c>
      <c r="CC2434" s="158" t="s">
        <v>1667</v>
      </c>
    </row>
    <row r="2435" spans="1:81">
      <c r="C2435" s="11">
        <v>61.13</v>
      </c>
      <c r="D2435" s="11">
        <v>21.45</v>
      </c>
      <c r="E2435" s="11">
        <v>5.75</v>
      </c>
      <c r="F2435" s="11">
        <v>1.54</v>
      </c>
      <c r="G2435" s="11">
        <v>2.89</v>
      </c>
      <c r="H2435" s="11"/>
      <c r="I2435" s="11">
        <v>42.5</v>
      </c>
      <c r="J2435" s="11">
        <v>364</v>
      </c>
      <c r="K2435" s="11">
        <v>130</v>
      </c>
      <c r="L2435" s="11">
        <v>0.25</v>
      </c>
      <c r="M2435" s="232">
        <v>0.25</v>
      </c>
      <c r="N2435" s="11">
        <v>1.8</v>
      </c>
      <c r="U2435" s="5"/>
      <c r="V2435" s="11">
        <v>1153</v>
      </c>
      <c r="AD2435" s="121">
        <v>2.4</v>
      </c>
      <c r="AE2435" s="11">
        <v>637</v>
      </c>
      <c r="AJ2435" s="11">
        <v>3.16</v>
      </c>
      <c r="AK2435" s="11">
        <v>59.33</v>
      </c>
      <c r="AL2435" s="11">
        <v>22.27</v>
      </c>
      <c r="AM2435" s="11">
        <v>1.38</v>
      </c>
      <c r="AN2435" s="11">
        <v>7.0000000000000007E-2</v>
      </c>
      <c r="AO2435" s="11">
        <v>78</v>
      </c>
      <c r="AP2435" s="5"/>
      <c r="AR2435" s="11">
        <v>40.700000000000003</v>
      </c>
      <c r="AS2435" s="11">
        <v>33.51</v>
      </c>
      <c r="AT2435" s="11">
        <v>13.44</v>
      </c>
      <c r="AU2435" s="11">
        <v>8.49</v>
      </c>
      <c r="AV2435" s="5"/>
      <c r="AW2435" s="11">
        <v>78</v>
      </c>
      <c r="BZ2435" s="5">
        <v>450</v>
      </c>
      <c r="CA2435" s="11">
        <v>72.5</v>
      </c>
      <c r="CB2435" s="158" t="s">
        <v>1049</v>
      </c>
      <c r="CC2435" s="158" t="s">
        <v>1667</v>
      </c>
    </row>
    <row r="2436" spans="1:81">
      <c r="C2436" s="11">
        <v>61.13</v>
      </c>
      <c r="D2436" s="11">
        <v>21.45</v>
      </c>
      <c r="E2436" s="11">
        <v>5.75</v>
      </c>
      <c r="F2436" s="11">
        <v>1.54</v>
      </c>
      <c r="G2436" s="11">
        <v>2.89</v>
      </c>
      <c r="H2436" s="11"/>
      <c r="I2436" s="11">
        <v>42.5</v>
      </c>
      <c r="J2436" s="11">
        <v>312</v>
      </c>
      <c r="K2436" s="11">
        <v>130</v>
      </c>
      <c r="L2436" s="11">
        <v>0.25</v>
      </c>
      <c r="M2436" s="232">
        <v>0.25</v>
      </c>
      <c r="N2436" s="11">
        <v>1.8</v>
      </c>
      <c r="U2436" s="5"/>
      <c r="V2436" s="11">
        <v>1153</v>
      </c>
      <c r="AD2436" s="121">
        <v>2.4</v>
      </c>
      <c r="AE2436" s="11">
        <v>637</v>
      </c>
      <c r="AJ2436" s="11">
        <v>3.16</v>
      </c>
      <c r="AK2436" s="11">
        <v>59.33</v>
      </c>
      <c r="AL2436" s="11">
        <v>22.27</v>
      </c>
      <c r="AM2436" s="11">
        <v>1.38</v>
      </c>
      <c r="AN2436" s="11">
        <v>7.0000000000000007E-2</v>
      </c>
      <c r="AO2436" s="11">
        <v>104</v>
      </c>
      <c r="AP2436" s="5"/>
      <c r="AR2436" s="11">
        <v>40.700000000000003</v>
      </c>
      <c r="AS2436" s="11">
        <v>33.51</v>
      </c>
      <c r="AT2436" s="11">
        <v>13.44</v>
      </c>
      <c r="AU2436" s="11">
        <v>8.49</v>
      </c>
      <c r="AV2436" s="5"/>
      <c r="AW2436" s="11">
        <v>104</v>
      </c>
      <c r="BZ2436" s="5">
        <v>300</v>
      </c>
      <c r="CA2436" s="11">
        <v>69.099999999999994</v>
      </c>
      <c r="CB2436" s="158" t="s">
        <v>1049</v>
      </c>
      <c r="CC2436" s="158" t="s">
        <v>1667</v>
      </c>
    </row>
    <row r="2437" spans="1:81">
      <c r="C2437" s="11">
        <v>61.13</v>
      </c>
      <c r="D2437" s="11">
        <v>21.45</v>
      </c>
      <c r="E2437" s="11">
        <v>5.75</v>
      </c>
      <c r="F2437" s="11">
        <v>1.54</v>
      </c>
      <c r="G2437" s="11">
        <v>2.89</v>
      </c>
      <c r="H2437" s="11"/>
      <c r="I2437" s="11">
        <v>42.5</v>
      </c>
      <c r="J2437" s="11">
        <v>260</v>
      </c>
      <c r="K2437" s="11">
        <v>130</v>
      </c>
      <c r="L2437" s="11">
        <v>0.25</v>
      </c>
      <c r="M2437" s="232">
        <v>0.25</v>
      </c>
      <c r="N2437" s="11">
        <v>1.8</v>
      </c>
      <c r="U2437" s="5"/>
      <c r="V2437" s="11">
        <v>1153</v>
      </c>
      <c r="AD2437" s="121">
        <v>2.4</v>
      </c>
      <c r="AE2437" s="11">
        <v>637</v>
      </c>
      <c r="AJ2437" s="11">
        <v>3.16</v>
      </c>
      <c r="AK2437" s="11">
        <v>59.33</v>
      </c>
      <c r="AL2437" s="11">
        <v>22.27</v>
      </c>
      <c r="AM2437" s="11">
        <v>1.38</v>
      </c>
      <c r="AN2437" s="11">
        <v>7.0000000000000007E-2</v>
      </c>
      <c r="AO2437" s="11">
        <v>130</v>
      </c>
      <c r="AP2437" s="5"/>
      <c r="AR2437" s="11">
        <v>40.700000000000003</v>
      </c>
      <c r="AS2437" s="11">
        <v>33.51</v>
      </c>
      <c r="AT2437" s="11">
        <v>13.44</v>
      </c>
      <c r="AU2437" s="11">
        <v>8.49</v>
      </c>
      <c r="AV2437" s="5"/>
      <c r="AW2437" s="11">
        <v>130</v>
      </c>
      <c r="BZ2437" s="5">
        <v>150</v>
      </c>
      <c r="CA2437" s="11">
        <v>67.599999999999994</v>
      </c>
      <c r="CB2437" s="158" t="s">
        <v>1049</v>
      </c>
      <c r="CC2437" s="158" t="s">
        <v>1667</v>
      </c>
    </row>
    <row r="2438" spans="1:81">
      <c r="C2438" s="11">
        <v>61.13</v>
      </c>
      <c r="D2438" s="11">
        <v>21.45</v>
      </c>
      <c r="E2438" s="11">
        <v>5.75</v>
      </c>
      <c r="F2438" s="11">
        <v>1.54</v>
      </c>
      <c r="G2438" s="11">
        <v>2.89</v>
      </c>
      <c r="H2438" s="11"/>
      <c r="I2438" s="11">
        <v>42.5</v>
      </c>
      <c r="J2438" s="11">
        <v>480</v>
      </c>
      <c r="K2438" s="11">
        <v>130</v>
      </c>
      <c r="L2438" s="11">
        <v>0.3</v>
      </c>
      <c r="M2438" s="232">
        <v>0.25</v>
      </c>
      <c r="N2438" s="11">
        <v>1.2</v>
      </c>
      <c r="U2438" s="5"/>
      <c r="V2438" s="11">
        <v>1153</v>
      </c>
      <c r="AD2438" s="121">
        <v>2.4</v>
      </c>
      <c r="AE2438" s="11">
        <v>637</v>
      </c>
      <c r="AJ2438" s="11">
        <v>3.16</v>
      </c>
      <c r="AK2438" s="11">
        <v>59.33</v>
      </c>
      <c r="AL2438" s="11">
        <v>22.27</v>
      </c>
      <c r="AM2438" s="11">
        <v>1.38</v>
      </c>
      <c r="AN2438" s="11">
        <v>7.0000000000000007E-2</v>
      </c>
      <c r="AO2438" s="11">
        <v>0</v>
      </c>
      <c r="AP2438" s="5"/>
      <c r="AR2438" s="11">
        <v>40.700000000000003</v>
      </c>
      <c r="AS2438" s="11">
        <v>33.51</v>
      </c>
      <c r="AT2438" s="11">
        <v>13.44</v>
      </c>
      <c r="AU2438" s="11">
        <v>8.49</v>
      </c>
      <c r="AV2438" s="5"/>
      <c r="AW2438" s="11">
        <v>0</v>
      </c>
      <c r="BZ2438" s="5">
        <v>1700</v>
      </c>
      <c r="CA2438" s="11">
        <v>63</v>
      </c>
      <c r="CB2438" s="158" t="s">
        <v>1049</v>
      </c>
      <c r="CC2438" s="158" t="s">
        <v>1667</v>
      </c>
    </row>
    <row r="2439" spans="1:81">
      <c r="C2439" s="11">
        <v>61.13</v>
      </c>
      <c r="D2439" s="11">
        <v>21.45</v>
      </c>
      <c r="E2439" s="11">
        <v>5.75</v>
      </c>
      <c r="F2439" s="11">
        <v>1.54</v>
      </c>
      <c r="G2439" s="11">
        <v>2.89</v>
      </c>
      <c r="H2439" s="11"/>
      <c r="I2439" s="11">
        <v>42.5</v>
      </c>
      <c r="J2439" s="11">
        <v>384</v>
      </c>
      <c r="K2439" s="11">
        <v>130</v>
      </c>
      <c r="L2439" s="11">
        <v>0.3</v>
      </c>
      <c r="M2439" s="232">
        <v>0.25</v>
      </c>
      <c r="N2439" s="11">
        <v>1.2</v>
      </c>
      <c r="U2439" s="5"/>
      <c r="V2439" s="11">
        <v>1153</v>
      </c>
      <c r="AD2439" s="121">
        <v>2.4</v>
      </c>
      <c r="AE2439" s="11">
        <v>637</v>
      </c>
      <c r="AJ2439" s="11">
        <v>3.16</v>
      </c>
      <c r="AK2439" s="11">
        <v>59.33</v>
      </c>
      <c r="AL2439" s="11">
        <v>22.27</v>
      </c>
      <c r="AM2439" s="11">
        <v>1.38</v>
      </c>
      <c r="AN2439" s="11">
        <v>7.0000000000000007E-2</v>
      </c>
      <c r="AO2439" s="11">
        <v>48</v>
      </c>
      <c r="AP2439" s="5"/>
      <c r="AR2439" s="11">
        <v>40.700000000000003</v>
      </c>
      <c r="AS2439" s="11">
        <v>33.51</v>
      </c>
      <c r="AT2439" s="11">
        <v>13.44</v>
      </c>
      <c r="AU2439" s="11">
        <v>8.49</v>
      </c>
      <c r="AV2439" s="5"/>
      <c r="AW2439" s="11">
        <v>48</v>
      </c>
      <c r="BZ2439" s="5">
        <v>1600</v>
      </c>
      <c r="CA2439" s="11">
        <v>68.3</v>
      </c>
      <c r="CB2439" s="158" t="s">
        <v>1049</v>
      </c>
      <c r="CC2439" s="158" t="s">
        <v>1667</v>
      </c>
    </row>
    <row r="2440" spans="1:81">
      <c r="C2440" s="11">
        <v>61.13</v>
      </c>
      <c r="D2440" s="11">
        <v>21.45</v>
      </c>
      <c r="E2440" s="11">
        <v>5.75</v>
      </c>
      <c r="F2440" s="11">
        <v>1.54</v>
      </c>
      <c r="G2440" s="11">
        <v>2.89</v>
      </c>
      <c r="H2440" s="11"/>
      <c r="I2440" s="11">
        <v>42.5</v>
      </c>
      <c r="J2440" s="11">
        <v>336</v>
      </c>
      <c r="K2440" s="11">
        <v>130</v>
      </c>
      <c r="L2440" s="11">
        <v>0.3</v>
      </c>
      <c r="M2440" s="232">
        <v>0.25</v>
      </c>
      <c r="N2440" s="11">
        <v>1.2</v>
      </c>
      <c r="U2440" s="5"/>
      <c r="V2440" s="11">
        <v>1153</v>
      </c>
      <c r="AD2440" s="121">
        <v>2.4</v>
      </c>
      <c r="AE2440" s="11">
        <v>637</v>
      </c>
      <c r="AJ2440" s="11">
        <v>3.16</v>
      </c>
      <c r="AK2440" s="11">
        <v>59.33</v>
      </c>
      <c r="AL2440" s="11">
        <v>22.27</v>
      </c>
      <c r="AM2440" s="11">
        <v>1.38</v>
      </c>
      <c r="AN2440" s="11">
        <v>7.0000000000000007E-2</v>
      </c>
      <c r="AO2440" s="11">
        <v>72</v>
      </c>
      <c r="AP2440" s="5"/>
      <c r="AR2440" s="11">
        <v>40.700000000000003</v>
      </c>
      <c r="AS2440" s="11">
        <v>33.51</v>
      </c>
      <c r="AT2440" s="11">
        <v>13.44</v>
      </c>
      <c r="AU2440" s="11">
        <v>8.49</v>
      </c>
      <c r="AV2440" s="5"/>
      <c r="AW2440" s="11">
        <v>72</v>
      </c>
      <c r="BZ2440" s="5">
        <v>1400</v>
      </c>
      <c r="CA2440" s="11">
        <v>66.3</v>
      </c>
      <c r="CB2440" s="158" t="s">
        <v>1049</v>
      </c>
      <c r="CC2440" s="158" t="s">
        <v>1667</v>
      </c>
    </row>
    <row r="2441" spans="1:81">
      <c r="C2441" s="11">
        <v>61.13</v>
      </c>
      <c r="D2441" s="11">
        <v>21.45</v>
      </c>
      <c r="E2441" s="11">
        <v>5.75</v>
      </c>
      <c r="F2441" s="11">
        <v>1.54</v>
      </c>
      <c r="G2441" s="11">
        <v>2.89</v>
      </c>
      <c r="H2441" s="11"/>
      <c r="I2441" s="11">
        <v>42.5</v>
      </c>
      <c r="J2441" s="11">
        <v>288</v>
      </c>
      <c r="K2441" s="11">
        <v>130</v>
      </c>
      <c r="L2441" s="11">
        <v>0.3</v>
      </c>
      <c r="M2441" s="232">
        <v>0.25</v>
      </c>
      <c r="N2441" s="11">
        <v>1.2</v>
      </c>
      <c r="U2441" s="5"/>
      <c r="V2441" s="11">
        <v>1153</v>
      </c>
      <c r="AD2441" s="121">
        <v>2.4</v>
      </c>
      <c r="AE2441" s="11">
        <v>637</v>
      </c>
      <c r="AJ2441" s="11">
        <v>3.16</v>
      </c>
      <c r="AK2441" s="11">
        <v>59.33</v>
      </c>
      <c r="AL2441" s="11">
        <v>22.27</v>
      </c>
      <c r="AM2441" s="11">
        <v>1.38</v>
      </c>
      <c r="AN2441" s="11">
        <v>7.0000000000000007E-2</v>
      </c>
      <c r="AO2441" s="11">
        <v>96</v>
      </c>
      <c r="AP2441" s="5"/>
      <c r="AR2441" s="11">
        <v>40.700000000000003</v>
      </c>
      <c r="AS2441" s="11">
        <v>33.51</v>
      </c>
      <c r="AT2441" s="11">
        <v>13.44</v>
      </c>
      <c r="AU2441" s="11">
        <v>8.49</v>
      </c>
      <c r="AV2441" s="5"/>
      <c r="AW2441" s="11">
        <v>96</v>
      </c>
      <c r="BZ2441" s="5">
        <v>1350</v>
      </c>
      <c r="CA2441" s="11">
        <v>65.400000000000006</v>
      </c>
      <c r="CB2441" s="158" t="s">
        <v>1049</v>
      </c>
      <c r="CC2441" s="158" t="s">
        <v>1667</v>
      </c>
    </row>
    <row r="2442" spans="1:81">
      <c r="C2442" s="11">
        <v>61.13</v>
      </c>
      <c r="D2442" s="11">
        <v>21.45</v>
      </c>
      <c r="E2442" s="11">
        <v>5.75</v>
      </c>
      <c r="F2442" s="11">
        <v>1.54</v>
      </c>
      <c r="G2442" s="11">
        <v>2.89</v>
      </c>
      <c r="H2442" s="11"/>
      <c r="I2442" s="11">
        <v>42.5</v>
      </c>
      <c r="J2442" s="11">
        <v>240</v>
      </c>
      <c r="K2442" s="11">
        <v>130</v>
      </c>
      <c r="L2442" s="11">
        <v>0.3</v>
      </c>
      <c r="M2442" s="232">
        <v>0.25</v>
      </c>
      <c r="N2442" s="11">
        <v>1.1000000000000001</v>
      </c>
      <c r="U2442" s="5"/>
      <c r="V2442" s="11">
        <v>1153</v>
      </c>
      <c r="AD2442" s="121">
        <v>2.4</v>
      </c>
      <c r="AE2442" s="11">
        <v>637</v>
      </c>
      <c r="AJ2442" s="11">
        <v>3.16</v>
      </c>
      <c r="AK2442" s="11">
        <v>59.33</v>
      </c>
      <c r="AL2442" s="11">
        <v>22.27</v>
      </c>
      <c r="AM2442" s="11">
        <v>1.38</v>
      </c>
      <c r="AN2442" s="11">
        <v>7.0000000000000007E-2</v>
      </c>
      <c r="AO2442" s="11">
        <v>120</v>
      </c>
      <c r="AP2442" s="5"/>
      <c r="AR2442" s="11">
        <v>40.700000000000003</v>
      </c>
      <c r="AS2442" s="11">
        <v>33.51</v>
      </c>
      <c r="AT2442" s="11">
        <v>13.44</v>
      </c>
      <c r="AU2442" s="11">
        <v>8.49</v>
      </c>
      <c r="AV2442" s="5"/>
      <c r="AW2442" s="11">
        <v>120</v>
      </c>
      <c r="BZ2442" s="5">
        <v>1250</v>
      </c>
      <c r="CA2442" s="11">
        <v>61.4</v>
      </c>
      <c r="CB2442" s="158" t="s">
        <v>1049</v>
      </c>
      <c r="CC2442" s="158" t="s">
        <v>1667</v>
      </c>
    </row>
    <row r="2443" spans="1:81">
      <c r="C2443" s="11">
        <v>61.13</v>
      </c>
      <c r="D2443" s="11">
        <v>21.45</v>
      </c>
      <c r="E2443" s="11">
        <v>5.75</v>
      </c>
      <c r="F2443" s="11">
        <v>1.54</v>
      </c>
      <c r="G2443" s="11">
        <v>2.89</v>
      </c>
      <c r="H2443" s="11"/>
      <c r="I2443" s="11">
        <v>42.5</v>
      </c>
      <c r="J2443" s="11">
        <v>440</v>
      </c>
      <c r="K2443" s="11">
        <v>130</v>
      </c>
      <c r="L2443" s="11">
        <v>0.35</v>
      </c>
      <c r="M2443" s="232">
        <v>0.25</v>
      </c>
      <c r="N2443" s="11">
        <v>0.9</v>
      </c>
      <c r="U2443" s="5"/>
      <c r="V2443" s="11">
        <v>1153</v>
      </c>
      <c r="AD2443" s="121">
        <v>2.4</v>
      </c>
      <c r="AE2443" s="11">
        <v>637</v>
      </c>
      <c r="AJ2443" s="11">
        <v>3.16</v>
      </c>
      <c r="AK2443" s="11">
        <v>59.33</v>
      </c>
      <c r="AL2443" s="11">
        <v>22.27</v>
      </c>
      <c r="AM2443" s="11">
        <v>1.38</v>
      </c>
      <c r="AN2443" s="11">
        <v>7.0000000000000007E-2</v>
      </c>
      <c r="AO2443" s="11">
        <v>0</v>
      </c>
      <c r="AP2443" s="5"/>
      <c r="AR2443" s="11">
        <v>40.700000000000003</v>
      </c>
      <c r="AS2443" s="11">
        <v>33.51</v>
      </c>
      <c r="AT2443" s="11">
        <v>13.44</v>
      </c>
      <c r="AU2443" s="11">
        <v>8.49</v>
      </c>
      <c r="AV2443" s="5"/>
      <c r="AW2443" s="11">
        <v>0</v>
      </c>
      <c r="BZ2443" s="5">
        <v>2500</v>
      </c>
      <c r="CA2443" s="11">
        <v>59.4</v>
      </c>
      <c r="CB2443" s="158" t="s">
        <v>1049</v>
      </c>
      <c r="CC2443" s="158" t="s">
        <v>1667</v>
      </c>
    </row>
    <row r="2444" spans="1:81">
      <c r="C2444" s="11">
        <v>61.13</v>
      </c>
      <c r="D2444" s="11">
        <v>21.45</v>
      </c>
      <c r="E2444" s="11">
        <v>5.75</v>
      </c>
      <c r="F2444" s="11">
        <v>1.54</v>
      </c>
      <c r="G2444" s="11">
        <v>2.89</v>
      </c>
      <c r="H2444" s="11"/>
      <c r="I2444" s="11">
        <v>42.5</v>
      </c>
      <c r="J2444" s="11">
        <v>352</v>
      </c>
      <c r="K2444" s="11">
        <v>130</v>
      </c>
      <c r="L2444" s="11">
        <v>0.35</v>
      </c>
      <c r="M2444" s="232">
        <v>0.25</v>
      </c>
      <c r="N2444" s="11">
        <v>0.9</v>
      </c>
      <c r="V2444" s="11">
        <v>1153</v>
      </c>
      <c r="AD2444" s="121">
        <v>2.4</v>
      </c>
      <c r="AE2444" s="11">
        <v>637</v>
      </c>
      <c r="AJ2444" s="11">
        <v>3.16</v>
      </c>
      <c r="AK2444" s="11">
        <v>59.33</v>
      </c>
      <c r="AL2444" s="11">
        <v>22.27</v>
      </c>
      <c r="AM2444" s="11">
        <v>1.38</v>
      </c>
      <c r="AN2444" s="11">
        <v>7.0000000000000007E-2</v>
      </c>
      <c r="AO2444" s="11">
        <v>44</v>
      </c>
      <c r="AR2444" s="11">
        <v>40.700000000000003</v>
      </c>
      <c r="AS2444" s="11">
        <v>33.51</v>
      </c>
      <c r="AT2444" s="11">
        <v>13.44</v>
      </c>
      <c r="AU2444" s="11">
        <v>8.49</v>
      </c>
      <c r="AW2444" s="11">
        <v>44</v>
      </c>
      <c r="BZ2444" s="5">
        <v>2200</v>
      </c>
      <c r="CA2444" s="11">
        <v>66.3</v>
      </c>
      <c r="CB2444" s="158" t="s">
        <v>1049</v>
      </c>
      <c r="CC2444" s="158" t="s">
        <v>1667</v>
      </c>
    </row>
    <row r="2445" spans="1:81">
      <c r="C2445" s="11">
        <v>61.13</v>
      </c>
      <c r="D2445" s="11">
        <v>21.45</v>
      </c>
      <c r="E2445" s="11">
        <v>5.75</v>
      </c>
      <c r="F2445" s="11">
        <v>1.54</v>
      </c>
      <c r="G2445" s="11">
        <v>2.89</v>
      </c>
      <c r="H2445" s="11"/>
      <c r="I2445" s="11">
        <v>42.5</v>
      </c>
      <c r="J2445" s="11">
        <v>308</v>
      </c>
      <c r="K2445" s="11">
        <v>130</v>
      </c>
      <c r="L2445" s="11">
        <v>0.35</v>
      </c>
      <c r="M2445" s="232">
        <v>0.25</v>
      </c>
      <c r="N2445" s="11">
        <v>0.9</v>
      </c>
      <c r="V2445" s="11">
        <v>1153</v>
      </c>
      <c r="AD2445" s="121">
        <v>2.4</v>
      </c>
      <c r="AE2445" s="11">
        <v>637</v>
      </c>
      <c r="AJ2445" s="11">
        <v>3.16</v>
      </c>
      <c r="AK2445" s="11">
        <v>59.33</v>
      </c>
      <c r="AL2445" s="11">
        <v>22.27</v>
      </c>
      <c r="AM2445" s="11">
        <v>1.38</v>
      </c>
      <c r="AN2445" s="11">
        <v>7.0000000000000007E-2</v>
      </c>
      <c r="AO2445" s="11">
        <v>66</v>
      </c>
      <c r="AR2445" s="11">
        <v>40.700000000000003</v>
      </c>
      <c r="AS2445" s="11">
        <v>33.51</v>
      </c>
      <c r="AT2445" s="11">
        <v>13.44</v>
      </c>
      <c r="AU2445" s="11">
        <v>8.49</v>
      </c>
      <c r="AW2445" s="11">
        <v>66</v>
      </c>
      <c r="BZ2445" s="5">
        <v>1950</v>
      </c>
      <c r="CA2445" s="11">
        <v>62.1</v>
      </c>
      <c r="CB2445" s="158" t="s">
        <v>1049</v>
      </c>
      <c r="CC2445" s="158" t="s">
        <v>1667</v>
      </c>
    </row>
    <row r="2446" spans="1:81">
      <c r="C2446" s="11">
        <v>61.13</v>
      </c>
      <c r="D2446" s="11">
        <v>21.45</v>
      </c>
      <c r="E2446" s="11">
        <v>5.75</v>
      </c>
      <c r="F2446" s="11">
        <v>1.54</v>
      </c>
      <c r="G2446" s="11">
        <v>2.89</v>
      </c>
      <c r="H2446" s="11"/>
      <c r="I2446" s="11">
        <v>42.5</v>
      </c>
      <c r="J2446" s="11">
        <v>264</v>
      </c>
      <c r="K2446" s="11">
        <v>130</v>
      </c>
      <c r="L2446" s="11">
        <v>0.35</v>
      </c>
      <c r="M2446" s="232">
        <v>0.25</v>
      </c>
      <c r="N2446" s="11">
        <v>0.9</v>
      </c>
      <c r="V2446" s="11">
        <v>1153</v>
      </c>
      <c r="AD2446" s="121">
        <v>2.4</v>
      </c>
      <c r="AE2446" s="11">
        <v>637</v>
      </c>
      <c r="AJ2446" s="11">
        <v>3.16</v>
      </c>
      <c r="AK2446" s="11">
        <v>59.33</v>
      </c>
      <c r="AL2446" s="11">
        <v>22.27</v>
      </c>
      <c r="AM2446" s="11">
        <v>1.38</v>
      </c>
      <c r="AN2446" s="11">
        <v>7.0000000000000007E-2</v>
      </c>
      <c r="AO2446" s="11">
        <v>88</v>
      </c>
      <c r="AR2446" s="11">
        <v>40.700000000000003</v>
      </c>
      <c r="AS2446" s="11">
        <v>33.51</v>
      </c>
      <c r="AT2446" s="11">
        <v>13.44</v>
      </c>
      <c r="AU2446" s="11">
        <v>8.49</v>
      </c>
      <c r="AW2446" s="11">
        <v>88</v>
      </c>
      <c r="BZ2446" s="5">
        <v>1400</v>
      </c>
      <c r="CA2446" s="11">
        <v>61.3</v>
      </c>
      <c r="CB2446" s="158" t="s">
        <v>1049</v>
      </c>
      <c r="CC2446" s="158" t="s">
        <v>1667</v>
      </c>
    </row>
    <row r="2447" spans="1:81">
      <c r="C2447" s="11">
        <v>61.13</v>
      </c>
      <c r="D2447" s="11">
        <v>21.45</v>
      </c>
      <c r="E2447" s="11">
        <v>5.75</v>
      </c>
      <c r="F2447" s="11">
        <v>1.54</v>
      </c>
      <c r="G2447" s="11">
        <v>2.89</v>
      </c>
      <c r="H2447" s="11"/>
      <c r="I2447" s="11">
        <v>42.5</v>
      </c>
      <c r="J2447" s="11">
        <v>220</v>
      </c>
      <c r="K2447" s="11">
        <v>130</v>
      </c>
      <c r="L2447" s="11">
        <v>0.35</v>
      </c>
      <c r="M2447" s="232">
        <v>0.25</v>
      </c>
      <c r="N2447" s="11">
        <v>0.9</v>
      </c>
      <c r="V2447" s="11">
        <v>1153</v>
      </c>
      <c r="AD2447" s="121">
        <v>2.4</v>
      </c>
      <c r="AE2447" s="11">
        <v>637</v>
      </c>
      <c r="AJ2447" s="11">
        <v>3.16</v>
      </c>
      <c r="AK2447" s="11">
        <v>59.33</v>
      </c>
      <c r="AL2447" s="11">
        <v>22.27</v>
      </c>
      <c r="AM2447" s="11">
        <v>1.38</v>
      </c>
      <c r="AN2447" s="11">
        <v>7.0000000000000007E-2</v>
      </c>
      <c r="AO2447" s="11">
        <v>110</v>
      </c>
      <c r="AR2447" s="11">
        <v>40.700000000000003</v>
      </c>
      <c r="AS2447" s="11">
        <v>33.51</v>
      </c>
      <c r="AT2447" s="11">
        <v>13.44</v>
      </c>
      <c r="AU2447" s="11">
        <v>8.49</v>
      </c>
      <c r="AW2447" s="11">
        <v>110</v>
      </c>
      <c r="BZ2447" s="5">
        <v>1250</v>
      </c>
      <c r="CA2447" s="11">
        <v>60.9</v>
      </c>
      <c r="CB2447" s="158" t="s">
        <v>1049</v>
      </c>
      <c r="CC2447" s="158" t="s">
        <v>1667</v>
      </c>
    </row>
    <row r="2448" spans="1:81">
      <c r="C2448" s="11">
        <v>61.13</v>
      </c>
      <c r="D2448" s="11">
        <v>21.45</v>
      </c>
      <c r="E2448" s="11">
        <v>5.75</v>
      </c>
      <c r="F2448" s="11">
        <v>1.54</v>
      </c>
      <c r="G2448" s="11">
        <v>2.89</v>
      </c>
      <c r="H2448" s="11"/>
      <c r="I2448" s="11">
        <v>42.5</v>
      </c>
      <c r="J2448" s="11">
        <v>400</v>
      </c>
      <c r="K2448" s="11">
        <v>130</v>
      </c>
      <c r="L2448" s="11">
        <v>0.4</v>
      </c>
      <c r="M2448" s="232">
        <v>0.25</v>
      </c>
      <c r="N2448" s="11">
        <v>0.8</v>
      </c>
      <c r="V2448" s="11">
        <v>1153</v>
      </c>
      <c r="AD2448" s="121">
        <v>2.4</v>
      </c>
      <c r="AE2448" s="11">
        <v>637</v>
      </c>
      <c r="AJ2448" s="11">
        <v>3.16</v>
      </c>
      <c r="AK2448" s="11">
        <v>59.33</v>
      </c>
      <c r="AL2448" s="11">
        <v>22.27</v>
      </c>
      <c r="AM2448" s="11">
        <v>1.38</v>
      </c>
      <c r="AN2448" s="11">
        <v>7.0000000000000007E-2</v>
      </c>
      <c r="AO2448" s="11">
        <v>0</v>
      </c>
      <c r="AR2448" s="11">
        <v>40.700000000000003</v>
      </c>
      <c r="AS2448" s="11">
        <v>33.51</v>
      </c>
      <c r="AT2448" s="11">
        <v>13.44</v>
      </c>
      <c r="AU2448" s="11">
        <v>8.49</v>
      </c>
      <c r="AW2448" s="11">
        <v>0</v>
      </c>
      <c r="BZ2448" s="5">
        <v>3750</v>
      </c>
      <c r="CA2448" s="11">
        <v>55.5</v>
      </c>
      <c r="CB2448" s="158" t="s">
        <v>1049</v>
      </c>
      <c r="CC2448" s="158" t="s">
        <v>1667</v>
      </c>
    </row>
    <row r="2449" spans="1:81">
      <c r="C2449" s="11">
        <v>61.13</v>
      </c>
      <c r="D2449" s="11">
        <v>21.45</v>
      </c>
      <c r="E2449" s="11">
        <v>5.75</v>
      </c>
      <c r="F2449" s="11">
        <v>1.54</v>
      </c>
      <c r="G2449" s="11">
        <v>2.89</v>
      </c>
      <c r="H2449" s="11"/>
      <c r="I2449" s="11">
        <v>42.5</v>
      </c>
      <c r="J2449" s="11">
        <v>320</v>
      </c>
      <c r="K2449" s="11">
        <v>130</v>
      </c>
      <c r="L2449" s="11">
        <v>0.4</v>
      </c>
      <c r="M2449" s="232">
        <v>0.25</v>
      </c>
      <c r="N2449" s="11">
        <v>0.8</v>
      </c>
      <c r="V2449" s="11">
        <v>1153</v>
      </c>
      <c r="AD2449" s="121">
        <v>2.4</v>
      </c>
      <c r="AE2449" s="11">
        <v>637</v>
      </c>
      <c r="AJ2449" s="11">
        <v>3.16</v>
      </c>
      <c r="AK2449" s="11">
        <v>59.33</v>
      </c>
      <c r="AL2449" s="11">
        <v>22.27</v>
      </c>
      <c r="AM2449" s="11">
        <v>1.38</v>
      </c>
      <c r="AN2449" s="11">
        <v>7.0000000000000007E-2</v>
      </c>
      <c r="AO2449" s="11">
        <v>40</v>
      </c>
      <c r="AR2449" s="11">
        <v>40.700000000000003</v>
      </c>
      <c r="AS2449" s="11">
        <v>33.51</v>
      </c>
      <c r="AT2449" s="11">
        <v>13.44</v>
      </c>
      <c r="AU2449" s="11">
        <v>8.49</v>
      </c>
      <c r="AW2449" s="11">
        <v>40</v>
      </c>
      <c r="BZ2449" s="5">
        <v>3500</v>
      </c>
      <c r="CA2449" s="11">
        <v>63.4</v>
      </c>
      <c r="CB2449" s="158" t="s">
        <v>1049</v>
      </c>
      <c r="CC2449" s="158" t="s">
        <v>1667</v>
      </c>
    </row>
    <row r="2450" spans="1:81">
      <c r="C2450" s="11">
        <v>61.13</v>
      </c>
      <c r="D2450" s="11">
        <v>21.45</v>
      </c>
      <c r="E2450" s="11">
        <v>5.75</v>
      </c>
      <c r="F2450" s="11">
        <v>1.54</v>
      </c>
      <c r="G2450" s="11">
        <v>2.89</v>
      </c>
      <c r="H2450" s="11"/>
      <c r="I2450" s="11">
        <v>42.5</v>
      </c>
      <c r="J2450" s="11">
        <v>280</v>
      </c>
      <c r="K2450" s="11">
        <v>130</v>
      </c>
      <c r="L2450" s="11">
        <v>0.4</v>
      </c>
      <c r="M2450" s="232">
        <v>0.25</v>
      </c>
      <c r="N2450" s="11">
        <v>0.8</v>
      </c>
      <c r="V2450" s="11">
        <v>1153</v>
      </c>
      <c r="AD2450" s="121">
        <v>2.4</v>
      </c>
      <c r="AE2450" s="11">
        <v>637</v>
      </c>
      <c r="AJ2450" s="11">
        <v>3.16</v>
      </c>
      <c r="AK2450" s="11">
        <v>59.33</v>
      </c>
      <c r="AL2450" s="11">
        <v>22.27</v>
      </c>
      <c r="AM2450" s="11">
        <v>1.38</v>
      </c>
      <c r="AN2450" s="11">
        <v>7.0000000000000007E-2</v>
      </c>
      <c r="AO2450" s="11">
        <v>60</v>
      </c>
      <c r="AR2450" s="11">
        <v>40.700000000000003</v>
      </c>
      <c r="AS2450" s="11">
        <v>33.51</v>
      </c>
      <c r="AT2450" s="11">
        <v>13.44</v>
      </c>
      <c r="AU2450" s="11">
        <v>8.49</v>
      </c>
      <c r="AW2450" s="11">
        <v>60</v>
      </c>
      <c r="BZ2450" s="5">
        <v>3450</v>
      </c>
      <c r="CA2450" s="11">
        <v>61.6</v>
      </c>
      <c r="CB2450" s="158" t="s">
        <v>1049</v>
      </c>
      <c r="CC2450" s="158" t="s">
        <v>1667</v>
      </c>
    </row>
    <row r="2451" spans="1:81">
      <c r="C2451" s="11">
        <v>61.13</v>
      </c>
      <c r="D2451" s="11">
        <v>21.45</v>
      </c>
      <c r="E2451" s="11">
        <v>5.75</v>
      </c>
      <c r="F2451" s="11">
        <v>1.54</v>
      </c>
      <c r="G2451" s="11">
        <v>2.89</v>
      </c>
      <c r="H2451" s="11"/>
      <c r="I2451" s="11">
        <v>42.5</v>
      </c>
      <c r="J2451" s="11">
        <v>240</v>
      </c>
      <c r="K2451" s="11">
        <v>130</v>
      </c>
      <c r="L2451" s="11">
        <v>0.4</v>
      </c>
      <c r="M2451" s="232">
        <v>0.25</v>
      </c>
      <c r="N2451" s="11">
        <v>0.8</v>
      </c>
      <c r="V2451" s="11">
        <v>1153</v>
      </c>
      <c r="AD2451" s="121">
        <v>2.4</v>
      </c>
      <c r="AE2451" s="11">
        <v>637</v>
      </c>
      <c r="AJ2451" s="11">
        <v>3.16</v>
      </c>
      <c r="AK2451" s="11">
        <v>59.33</v>
      </c>
      <c r="AL2451" s="11">
        <v>22.27</v>
      </c>
      <c r="AM2451" s="11">
        <v>1.38</v>
      </c>
      <c r="AN2451" s="11">
        <v>7.0000000000000007E-2</v>
      </c>
      <c r="AO2451" s="11">
        <v>80</v>
      </c>
      <c r="AR2451" s="11">
        <v>40.700000000000003</v>
      </c>
      <c r="AS2451" s="11">
        <v>33.51</v>
      </c>
      <c r="AT2451" s="11">
        <v>13.44</v>
      </c>
      <c r="AU2451" s="11">
        <v>8.49</v>
      </c>
      <c r="AW2451" s="11">
        <v>80</v>
      </c>
      <c r="BZ2451" s="5">
        <v>3000</v>
      </c>
      <c r="CA2451" s="11">
        <v>58.6</v>
      </c>
      <c r="CB2451" s="158" t="s">
        <v>1049</v>
      </c>
      <c r="CC2451" s="158" t="s">
        <v>1667</v>
      </c>
    </row>
    <row r="2452" spans="1:81">
      <c r="C2452" s="11">
        <v>61.13</v>
      </c>
      <c r="D2452" s="11">
        <v>21.45</v>
      </c>
      <c r="E2452" s="11">
        <v>5.75</v>
      </c>
      <c r="F2452" s="11">
        <v>1.54</v>
      </c>
      <c r="G2452" s="11">
        <v>2.89</v>
      </c>
      <c r="H2452" s="11"/>
      <c r="I2452" s="11">
        <v>42.5</v>
      </c>
      <c r="J2452" s="11">
        <v>200</v>
      </c>
      <c r="K2452" s="11">
        <v>130</v>
      </c>
      <c r="L2452" s="11">
        <v>0.4</v>
      </c>
      <c r="M2452" s="232">
        <v>0.25</v>
      </c>
      <c r="N2452" s="11">
        <v>0.8</v>
      </c>
      <c r="V2452" s="11">
        <v>1153</v>
      </c>
      <c r="AD2452" s="121">
        <v>2.4</v>
      </c>
      <c r="AE2452" s="11">
        <v>637</v>
      </c>
      <c r="AJ2452" s="11">
        <v>3.16</v>
      </c>
      <c r="AK2452" s="11">
        <v>59.33</v>
      </c>
      <c r="AL2452" s="11">
        <v>22.27</v>
      </c>
      <c r="AM2452" s="11">
        <v>1.38</v>
      </c>
      <c r="AN2452" s="11">
        <v>7.0000000000000007E-2</v>
      </c>
      <c r="AO2452" s="11">
        <v>100</v>
      </c>
      <c r="AR2452" s="11">
        <v>40.700000000000003</v>
      </c>
      <c r="AS2452" s="11">
        <v>33.51</v>
      </c>
      <c r="AT2452" s="11">
        <v>13.44</v>
      </c>
      <c r="AU2452" s="11">
        <v>8.49</v>
      </c>
      <c r="AW2452" s="11">
        <v>100</v>
      </c>
      <c r="BZ2452" s="5">
        <v>2750</v>
      </c>
      <c r="CA2452" s="11">
        <v>57.3</v>
      </c>
      <c r="CB2452" s="158" t="s">
        <v>1049</v>
      </c>
      <c r="CC2452" s="158" t="s">
        <v>1667</v>
      </c>
    </row>
    <row r="2454" spans="1:81" ht="23.4">
      <c r="A2454" s="82">
        <v>47</v>
      </c>
      <c r="B2454" s="5" t="s">
        <v>1668</v>
      </c>
      <c r="C2454" s="11">
        <v>62.53</v>
      </c>
      <c r="D2454" s="11">
        <v>21.7</v>
      </c>
      <c r="E2454" s="11">
        <v>4.3499999999999996</v>
      </c>
      <c r="F2454" s="11">
        <v>2.08</v>
      </c>
      <c r="G2454" s="11">
        <v>3.32</v>
      </c>
      <c r="H2454" s="11"/>
      <c r="I2454" s="11">
        <v>42.5</v>
      </c>
      <c r="J2454" s="11">
        <v>390</v>
      </c>
      <c r="K2454" s="11">
        <v>195</v>
      </c>
      <c r="L2454" s="11">
        <v>0.5</v>
      </c>
      <c r="M2454" s="153">
        <v>0.25</v>
      </c>
      <c r="N2454" s="11">
        <v>0.1</v>
      </c>
      <c r="U2454" s="11">
        <v>1099</v>
      </c>
      <c r="AD2454" s="11">
        <v>2.2599999999999998</v>
      </c>
      <c r="AE2454" s="11">
        <v>673</v>
      </c>
      <c r="AJ2454" s="11"/>
      <c r="AK2454" s="11"/>
      <c r="AL2454" s="11"/>
      <c r="AM2454" s="175"/>
      <c r="AN2454" s="175"/>
      <c r="AO2454" s="11"/>
      <c r="BX2454" s="11"/>
      <c r="BY2454" s="11"/>
      <c r="BZ2454" s="11"/>
      <c r="CA2454" s="5">
        <v>43.6</v>
      </c>
      <c r="CB2454" s="158" t="s">
        <v>1345</v>
      </c>
      <c r="CC2454" s="158" t="s">
        <v>1669</v>
      </c>
    </row>
    <row r="2455" spans="1:81">
      <c r="A2455" s="11"/>
      <c r="B2455" s="5" t="s">
        <v>1670</v>
      </c>
      <c r="C2455" s="11">
        <v>62.53</v>
      </c>
      <c r="D2455" s="11">
        <v>21.7</v>
      </c>
      <c r="E2455" s="11">
        <v>4.3499999999999996</v>
      </c>
      <c r="F2455" s="11">
        <v>2.08</v>
      </c>
      <c r="G2455" s="11">
        <v>3.32</v>
      </c>
      <c r="H2455" s="11"/>
      <c r="I2455" s="11">
        <v>42.5</v>
      </c>
      <c r="J2455" s="11">
        <v>390</v>
      </c>
      <c r="K2455" s="11">
        <v>195</v>
      </c>
      <c r="L2455" s="11">
        <v>0.5</v>
      </c>
      <c r="M2455" s="153">
        <v>0.25</v>
      </c>
      <c r="N2455" s="11">
        <v>0.2</v>
      </c>
      <c r="U2455" s="11">
        <v>1099</v>
      </c>
      <c r="AD2455" s="11">
        <v>2.2599999999999998</v>
      </c>
      <c r="AE2455" s="11">
        <v>673</v>
      </c>
      <c r="AJ2455" s="11"/>
      <c r="AK2455" s="11"/>
      <c r="AL2455" s="11"/>
      <c r="AM2455" s="11"/>
      <c r="AN2455" s="11"/>
      <c r="AO2455" s="11"/>
      <c r="BX2455" s="11"/>
      <c r="BY2455" s="11"/>
      <c r="BZ2455" s="11"/>
      <c r="CA2455" s="5">
        <v>41</v>
      </c>
      <c r="CB2455" s="158" t="s">
        <v>1345</v>
      </c>
      <c r="CC2455" s="158" t="s">
        <v>1669</v>
      </c>
    </row>
    <row r="2456" spans="1:81" ht="23.4">
      <c r="A2456" s="11"/>
      <c r="B2456" s="5" t="s">
        <v>923</v>
      </c>
      <c r="C2456" s="11">
        <v>62.53</v>
      </c>
      <c r="D2456" s="11">
        <v>21.7</v>
      </c>
      <c r="E2456" s="11">
        <v>4.3499999999999996</v>
      </c>
      <c r="F2456" s="11">
        <v>2.08</v>
      </c>
      <c r="G2456" s="11">
        <v>3.32</v>
      </c>
      <c r="H2456" s="11"/>
      <c r="I2456" s="11">
        <v>42.5</v>
      </c>
      <c r="J2456" s="11">
        <v>390</v>
      </c>
      <c r="K2456" s="11">
        <v>195</v>
      </c>
      <c r="L2456" s="11">
        <v>0.5</v>
      </c>
      <c r="M2456" s="153">
        <v>0.25</v>
      </c>
      <c r="N2456" s="11">
        <v>0.3</v>
      </c>
      <c r="U2456" s="11">
        <v>1099</v>
      </c>
      <c r="AD2456" s="11">
        <v>2.2599999999999998</v>
      </c>
      <c r="AE2456" s="11">
        <v>673</v>
      </c>
      <c r="AJ2456" s="11"/>
      <c r="AK2456" s="11"/>
      <c r="AL2456" s="11"/>
      <c r="AM2456" s="175"/>
      <c r="AN2456" s="175"/>
      <c r="AO2456" s="11"/>
      <c r="BX2456" s="11"/>
      <c r="BY2456" s="11"/>
      <c r="BZ2456" s="11"/>
      <c r="CA2456" s="5">
        <v>39.299999999999997</v>
      </c>
      <c r="CB2456" s="158" t="s">
        <v>1345</v>
      </c>
      <c r="CC2456" s="158" t="s">
        <v>1669</v>
      </c>
    </row>
    <row r="2457" spans="1:81">
      <c r="A2457" s="11"/>
      <c r="B2457" s="5" t="s">
        <v>1671</v>
      </c>
      <c r="C2457" s="11">
        <v>62.53</v>
      </c>
      <c r="D2457" s="11">
        <v>21.7</v>
      </c>
      <c r="E2457" s="11">
        <v>4.3499999999999996</v>
      </c>
      <c r="F2457" s="11">
        <v>2.08</v>
      </c>
      <c r="G2457" s="11">
        <v>3.32</v>
      </c>
      <c r="H2457" s="11"/>
      <c r="I2457" s="11">
        <v>42.5</v>
      </c>
      <c r="J2457" s="11">
        <v>390</v>
      </c>
      <c r="K2457" s="11">
        <v>195</v>
      </c>
      <c r="L2457" s="11">
        <v>0.5</v>
      </c>
      <c r="M2457" s="153">
        <v>0.25</v>
      </c>
      <c r="N2457" s="11">
        <v>0.45</v>
      </c>
      <c r="U2457" s="11">
        <v>1099</v>
      </c>
      <c r="AD2457" s="11">
        <v>2.2599999999999998</v>
      </c>
      <c r="AE2457" s="11">
        <v>673</v>
      </c>
      <c r="AJ2457" s="11"/>
      <c r="AK2457" s="11"/>
      <c r="AL2457" s="11"/>
      <c r="AM2457" s="11"/>
      <c r="AN2457" s="11"/>
      <c r="AO2457" s="11"/>
      <c r="BX2457" s="11"/>
      <c r="BY2457" s="11"/>
      <c r="BZ2457" s="11"/>
      <c r="CA2457" s="5">
        <v>36.4</v>
      </c>
      <c r="CB2457" s="158" t="s">
        <v>1345</v>
      </c>
      <c r="CC2457" s="158" t="s">
        <v>1669</v>
      </c>
    </row>
    <row r="2458" spans="1:81">
      <c r="A2458" s="11"/>
      <c r="B2458" s="5" t="s">
        <v>1672</v>
      </c>
      <c r="C2458" s="11">
        <v>62.53</v>
      </c>
      <c r="D2458" s="11">
        <v>21.7</v>
      </c>
      <c r="E2458" s="11">
        <v>4.3499999999999996</v>
      </c>
      <c r="F2458" s="11">
        <v>2.08</v>
      </c>
      <c r="G2458" s="11">
        <v>3.32</v>
      </c>
      <c r="H2458" s="11"/>
      <c r="I2458" s="11">
        <v>42.5</v>
      </c>
      <c r="J2458" s="11">
        <v>390</v>
      </c>
      <c r="K2458" s="11">
        <v>195</v>
      </c>
      <c r="L2458" s="11">
        <v>0.5</v>
      </c>
      <c r="M2458" s="153">
        <v>0.25</v>
      </c>
      <c r="N2458" s="11">
        <v>0.55000000000000004</v>
      </c>
      <c r="U2458" s="11">
        <v>1099</v>
      </c>
      <c r="AD2458" s="11">
        <v>2.2599999999999998</v>
      </c>
      <c r="AE2458" s="11">
        <v>673</v>
      </c>
      <c r="AJ2458" s="11"/>
      <c r="AK2458" s="11"/>
      <c r="AL2458" s="11"/>
      <c r="AM2458" s="11"/>
      <c r="AN2458" s="11"/>
      <c r="AO2458" s="11"/>
      <c r="BX2458" s="11"/>
      <c r="BY2458" s="11"/>
      <c r="BZ2458" s="11"/>
      <c r="CA2458" s="5">
        <v>34.5</v>
      </c>
      <c r="CB2458" s="158" t="s">
        <v>1345</v>
      </c>
      <c r="CC2458" s="158" t="s">
        <v>1669</v>
      </c>
    </row>
    <row r="2459" spans="1:81">
      <c r="A2459" s="116"/>
      <c r="B2459" s="116"/>
      <c r="C2459" s="116"/>
      <c r="D2459" s="116"/>
      <c r="E2459" s="116"/>
      <c r="F2459" s="116"/>
      <c r="G2459" s="116"/>
      <c r="H2459" s="116"/>
      <c r="I2459" s="116"/>
      <c r="J2459" s="116"/>
      <c r="K2459" s="116"/>
      <c r="L2459" s="116"/>
      <c r="AD2459" s="116"/>
      <c r="AE2459" s="116"/>
      <c r="AJ2459" s="116"/>
      <c r="AK2459" s="116"/>
      <c r="AL2459" s="116"/>
      <c r="AM2459" s="116"/>
      <c r="AN2459" s="116"/>
      <c r="AO2459" s="116"/>
      <c r="BK2459" s="11">
        <v>0.45</v>
      </c>
      <c r="BL2459" s="11">
        <v>91.27</v>
      </c>
      <c r="BM2459" s="11">
        <v>0.17</v>
      </c>
      <c r="BN2459" s="11">
        <v>0.92</v>
      </c>
      <c r="BO2459" s="11">
        <v>0.45</v>
      </c>
      <c r="BP2459" s="11">
        <v>20</v>
      </c>
      <c r="BQ2459" s="93">
        <v>0</v>
      </c>
      <c r="BX2459" s="116"/>
      <c r="BY2459" s="116"/>
      <c r="BZ2459" s="116"/>
      <c r="CA2459" s="116"/>
      <c r="CB2459" s="116"/>
      <c r="CC2459" s="107"/>
    </row>
    <row r="2460" spans="1:81">
      <c r="A2460" s="82">
        <v>54</v>
      </c>
      <c r="B2460" s="5" t="s">
        <v>1673</v>
      </c>
      <c r="C2460" s="11">
        <v>64.540000000000006</v>
      </c>
      <c r="D2460" s="11">
        <v>21.75</v>
      </c>
      <c r="E2460" s="11">
        <v>4.5999999999999996</v>
      </c>
      <c r="F2460" s="11">
        <v>3.56</v>
      </c>
      <c r="G2460" s="11">
        <v>3.46</v>
      </c>
      <c r="H2460" s="11"/>
      <c r="I2460" s="11">
        <v>42.5</v>
      </c>
      <c r="J2460" s="11">
        <v>428.57</v>
      </c>
      <c r="K2460" s="11">
        <v>180</v>
      </c>
      <c r="L2460" s="11">
        <v>0.42</v>
      </c>
      <c r="AD2460" s="11"/>
      <c r="AE2460" s="11"/>
      <c r="AJ2460" s="11">
        <v>0.09</v>
      </c>
      <c r="AK2460" s="11">
        <v>51.24</v>
      </c>
      <c r="AL2460" s="11">
        <v>26.99</v>
      </c>
      <c r="AM2460" s="11">
        <v>0.18</v>
      </c>
      <c r="AN2460" s="11">
        <v>14.72</v>
      </c>
      <c r="AO2460" s="93">
        <v>0</v>
      </c>
      <c r="BK2460" s="11">
        <v>0.45</v>
      </c>
      <c r="BL2460" s="11">
        <v>91.27</v>
      </c>
      <c r="BM2460" s="11">
        <v>0.17</v>
      </c>
      <c r="BN2460" s="11">
        <v>0.92</v>
      </c>
      <c r="BO2460" s="11">
        <v>0.45</v>
      </c>
      <c r="BP2460" s="11">
        <v>20</v>
      </c>
      <c r="BQ2460" s="93">
        <v>0</v>
      </c>
      <c r="BX2460" s="11"/>
      <c r="BY2460" s="11"/>
      <c r="BZ2460" s="11">
        <v>1252</v>
      </c>
      <c r="CA2460" s="11"/>
      <c r="CB2460" s="158" t="s">
        <v>1222</v>
      </c>
      <c r="CC2460" s="158" t="s">
        <v>1674</v>
      </c>
    </row>
    <row r="2461" spans="1:81">
      <c r="A2461" s="11"/>
      <c r="B2461" s="11"/>
      <c r="C2461" s="11">
        <v>64.540000000000006</v>
      </c>
      <c r="D2461" s="11">
        <v>21.75</v>
      </c>
      <c r="E2461" s="11">
        <v>4.5999999999999996</v>
      </c>
      <c r="F2461" s="11">
        <v>3.56</v>
      </c>
      <c r="G2461" s="11">
        <v>3.46</v>
      </c>
      <c r="H2461" s="11"/>
      <c r="I2461" s="11">
        <v>42.5</v>
      </c>
      <c r="J2461" s="11">
        <v>428.57</v>
      </c>
      <c r="K2461" s="11">
        <v>180</v>
      </c>
      <c r="L2461" s="11">
        <v>0.42</v>
      </c>
      <c r="AD2461" s="11"/>
      <c r="AE2461" s="11"/>
      <c r="AJ2461" s="11">
        <v>0.09</v>
      </c>
      <c r="AK2461" s="11">
        <v>51.24</v>
      </c>
      <c r="AL2461" s="11">
        <v>26.99</v>
      </c>
      <c r="AM2461" s="11">
        <v>0.18</v>
      </c>
      <c r="AN2461" s="11">
        <v>14.72</v>
      </c>
      <c r="AO2461" s="93">
        <v>0.1</v>
      </c>
      <c r="BK2461" s="11">
        <v>0.45</v>
      </c>
      <c r="BL2461" s="11">
        <v>91.27</v>
      </c>
      <c r="BM2461" s="11">
        <v>0.17</v>
      </c>
      <c r="BN2461" s="11">
        <v>0.92</v>
      </c>
      <c r="BO2461" s="11">
        <v>0.45</v>
      </c>
      <c r="BP2461" s="11">
        <v>20</v>
      </c>
      <c r="BQ2461" s="93">
        <v>0</v>
      </c>
      <c r="BX2461" s="11"/>
      <c r="BY2461" s="11"/>
      <c r="BZ2461" s="11">
        <v>542</v>
      </c>
      <c r="CA2461" s="11"/>
      <c r="CB2461" s="158" t="s">
        <v>1222</v>
      </c>
      <c r="CC2461" s="158" t="s">
        <v>1674</v>
      </c>
    </row>
    <row r="2462" spans="1:81">
      <c r="A2462" s="11"/>
      <c r="B2462" s="11"/>
      <c r="C2462" s="11">
        <v>64.540000000000006</v>
      </c>
      <c r="D2462" s="11">
        <v>21.75</v>
      </c>
      <c r="E2462" s="11">
        <v>4.5999999999999996</v>
      </c>
      <c r="F2462" s="11">
        <v>3.56</v>
      </c>
      <c r="G2462" s="11">
        <v>3.46</v>
      </c>
      <c r="H2462" s="11"/>
      <c r="I2462" s="11">
        <v>42.5</v>
      </c>
      <c r="J2462" s="11">
        <v>428.57</v>
      </c>
      <c r="K2462" s="11">
        <v>180</v>
      </c>
      <c r="L2462" s="11">
        <v>0.42</v>
      </c>
      <c r="AD2462" s="11"/>
      <c r="AE2462" s="11"/>
      <c r="AJ2462" s="11">
        <v>0.09</v>
      </c>
      <c r="AK2462" s="11">
        <v>51.24</v>
      </c>
      <c r="AL2462" s="11">
        <v>26.99</v>
      </c>
      <c r="AM2462" s="11">
        <v>0.18</v>
      </c>
      <c r="AN2462" s="11">
        <v>14.72</v>
      </c>
      <c r="AO2462" s="93">
        <v>0.2</v>
      </c>
      <c r="BK2462" s="11">
        <v>0.45</v>
      </c>
      <c r="BL2462" s="11">
        <v>91.27</v>
      </c>
      <c r="BM2462" s="11">
        <v>0.17</v>
      </c>
      <c r="BN2462" s="11">
        <v>0.92</v>
      </c>
      <c r="BO2462" s="11">
        <v>0.45</v>
      </c>
      <c r="BP2462" s="11">
        <v>20</v>
      </c>
      <c r="BQ2462" s="93">
        <v>0.05</v>
      </c>
      <c r="BX2462" s="11"/>
      <c r="BY2462" s="11"/>
      <c r="BZ2462" s="11">
        <v>153</v>
      </c>
      <c r="CA2462" s="11"/>
      <c r="CB2462" s="158" t="s">
        <v>1222</v>
      </c>
      <c r="CC2462" s="158" t="s">
        <v>1674</v>
      </c>
    </row>
    <row r="2463" spans="1:81">
      <c r="A2463" s="11"/>
      <c r="B2463" s="11"/>
      <c r="C2463" s="11">
        <v>64.540000000000006</v>
      </c>
      <c r="D2463" s="11">
        <v>21.75</v>
      </c>
      <c r="E2463" s="11">
        <v>4.5999999999999996</v>
      </c>
      <c r="F2463" s="11">
        <v>3.56</v>
      </c>
      <c r="G2463" s="11">
        <v>3.46</v>
      </c>
      <c r="H2463" s="11"/>
      <c r="I2463" s="11">
        <v>42.5</v>
      </c>
      <c r="J2463" s="11">
        <v>428.57</v>
      </c>
      <c r="K2463" s="11">
        <v>180</v>
      </c>
      <c r="L2463" s="11">
        <v>0.42</v>
      </c>
      <c r="AD2463" s="11"/>
      <c r="AE2463" s="11"/>
      <c r="AJ2463" s="11">
        <v>0.09</v>
      </c>
      <c r="AK2463" s="11">
        <v>51.24</v>
      </c>
      <c r="AL2463" s="11">
        <v>26.99</v>
      </c>
      <c r="AM2463" s="11">
        <v>0.18</v>
      </c>
      <c r="AN2463" s="11">
        <v>14.72</v>
      </c>
      <c r="AO2463" s="93">
        <v>0</v>
      </c>
      <c r="BK2463" s="11">
        <v>0.45</v>
      </c>
      <c r="BL2463" s="11">
        <v>91.27</v>
      </c>
      <c r="BM2463" s="11">
        <v>0.17</v>
      </c>
      <c r="BN2463" s="11">
        <v>0.92</v>
      </c>
      <c r="BO2463" s="11">
        <v>0.45</v>
      </c>
      <c r="BP2463" s="11">
        <v>20</v>
      </c>
      <c r="BQ2463" s="93">
        <v>0.05</v>
      </c>
      <c r="BX2463" s="11"/>
      <c r="BY2463" s="11"/>
      <c r="BZ2463" s="11">
        <v>377</v>
      </c>
      <c r="CA2463" s="11"/>
      <c r="CB2463" s="158" t="s">
        <v>1222</v>
      </c>
      <c r="CC2463" s="158" t="s">
        <v>1674</v>
      </c>
    </row>
    <row r="2464" spans="1:81">
      <c r="A2464" s="11"/>
      <c r="B2464" s="11"/>
      <c r="C2464" s="11">
        <v>64.540000000000006</v>
      </c>
      <c r="D2464" s="11">
        <v>21.75</v>
      </c>
      <c r="E2464" s="11">
        <v>4.5999999999999996</v>
      </c>
      <c r="F2464" s="11">
        <v>3.56</v>
      </c>
      <c r="G2464" s="11">
        <v>3.46</v>
      </c>
      <c r="H2464" s="11"/>
      <c r="I2464" s="11">
        <v>42.5</v>
      </c>
      <c r="J2464" s="11">
        <v>428.57</v>
      </c>
      <c r="K2464" s="11">
        <v>180</v>
      </c>
      <c r="L2464" s="11">
        <v>0.42</v>
      </c>
      <c r="AD2464" s="11"/>
      <c r="AE2464" s="11"/>
      <c r="AJ2464" s="11">
        <v>0.09</v>
      </c>
      <c r="AK2464" s="11">
        <v>51.24</v>
      </c>
      <c r="AL2464" s="11">
        <v>26.99</v>
      </c>
      <c r="AM2464" s="11">
        <v>0.18</v>
      </c>
      <c r="AN2464" s="11">
        <v>14.72</v>
      </c>
      <c r="AO2464" s="93">
        <v>0.1</v>
      </c>
      <c r="BK2464" s="11">
        <v>0.45</v>
      </c>
      <c r="BL2464" s="11">
        <v>91.27</v>
      </c>
      <c r="BM2464" s="11">
        <v>0.17</v>
      </c>
      <c r="BN2464" s="11">
        <v>0.92</v>
      </c>
      <c r="BO2464" s="11">
        <v>0.45</v>
      </c>
      <c r="BP2464" s="11">
        <v>20</v>
      </c>
      <c r="BQ2464" s="93">
        <v>0.05</v>
      </c>
      <c r="BX2464" s="11"/>
      <c r="BY2464" s="11"/>
      <c r="BZ2464" s="11">
        <v>125</v>
      </c>
      <c r="CA2464" s="11"/>
      <c r="CB2464" s="158" t="s">
        <v>1222</v>
      </c>
      <c r="CC2464" s="158" t="s">
        <v>1674</v>
      </c>
    </row>
    <row r="2465" spans="1:81">
      <c r="A2465" s="11"/>
      <c r="B2465" s="11"/>
      <c r="C2465" s="11">
        <v>64.540000000000006</v>
      </c>
      <c r="D2465" s="11">
        <v>21.75</v>
      </c>
      <c r="E2465" s="11">
        <v>4.5999999999999996</v>
      </c>
      <c r="F2465" s="11">
        <v>3.56</v>
      </c>
      <c r="G2465" s="11">
        <v>3.46</v>
      </c>
      <c r="H2465" s="11"/>
      <c r="I2465" s="11">
        <v>42.5</v>
      </c>
      <c r="J2465" s="11">
        <v>428.57</v>
      </c>
      <c r="K2465" s="11">
        <v>180</v>
      </c>
      <c r="L2465" s="11">
        <v>0.42</v>
      </c>
      <c r="AD2465" s="11"/>
      <c r="AE2465" s="11"/>
      <c r="AJ2465" s="11">
        <v>0.09</v>
      </c>
      <c r="AK2465" s="11">
        <v>51.24</v>
      </c>
      <c r="AL2465" s="11">
        <v>26.99</v>
      </c>
      <c r="AM2465" s="11">
        <v>0.18</v>
      </c>
      <c r="AN2465" s="11">
        <v>14.72</v>
      </c>
      <c r="AO2465" s="93">
        <v>0.2</v>
      </c>
      <c r="BX2465" s="11"/>
      <c r="BY2465" s="11"/>
      <c r="BZ2465" s="11">
        <v>85</v>
      </c>
      <c r="CA2465" s="11"/>
      <c r="CB2465" s="158" t="s">
        <v>1222</v>
      </c>
      <c r="CC2465" s="158" t="s">
        <v>1674</v>
      </c>
    </row>
    <row r="2466" spans="1:81">
      <c r="A2466" s="140"/>
      <c r="B2466" s="140"/>
      <c r="C2466" s="140"/>
      <c r="D2466" s="140"/>
      <c r="E2466" s="140"/>
      <c r="F2466" s="140"/>
      <c r="G2466" s="140"/>
      <c r="H2466" s="140"/>
      <c r="I2466" s="140"/>
      <c r="J2466" s="140"/>
      <c r="K2466" s="140"/>
      <c r="L2466" s="140"/>
      <c r="AD2466" s="140"/>
      <c r="AE2466" s="140"/>
      <c r="AJ2466" s="140"/>
      <c r="AK2466" s="140"/>
      <c r="AL2466" s="140"/>
      <c r="AM2466" s="140"/>
      <c r="AN2466" s="140"/>
      <c r="AO2466" s="140"/>
      <c r="BX2466" s="140"/>
      <c r="BY2466" s="140"/>
      <c r="BZ2466" s="140"/>
      <c r="CA2466" s="140"/>
      <c r="CB2466" s="140"/>
      <c r="CC2466" s="27"/>
    </row>
    <row r="2467" spans="1:81">
      <c r="A2467" s="82">
        <v>55</v>
      </c>
      <c r="B2467" s="11" t="s">
        <v>1675</v>
      </c>
      <c r="C2467" s="11">
        <v>59.6</v>
      </c>
      <c r="D2467" s="11">
        <v>21.28</v>
      </c>
      <c r="E2467" s="11">
        <v>4.76</v>
      </c>
      <c r="F2467" s="11">
        <v>3.25</v>
      </c>
      <c r="G2467" s="11">
        <v>2.7</v>
      </c>
      <c r="H2467" s="11"/>
      <c r="I2467" s="11">
        <v>42.5</v>
      </c>
      <c r="J2467" s="11">
        <v>400</v>
      </c>
      <c r="K2467" s="11">
        <v>192</v>
      </c>
      <c r="L2467" s="11">
        <v>0.48</v>
      </c>
      <c r="V2467" s="11">
        <v>1171</v>
      </c>
      <c r="AD2467" s="11">
        <v>2.2999999999999998</v>
      </c>
      <c r="AE2467" s="11">
        <v>687</v>
      </c>
      <c r="AJ2467" s="11">
        <v>3.75</v>
      </c>
      <c r="AK2467" s="11">
        <v>50.29</v>
      </c>
      <c r="AL2467" s="11">
        <v>36.79</v>
      </c>
      <c r="AM2467" s="11">
        <v>0.51</v>
      </c>
      <c r="AN2467" s="11">
        <v>4.29</v>
      </c>
      <c r="AO2467" s="11"/>
      <c r="BX2467" s="5">
        <v>10</v>
      </c>
      <c r="BY2467" s="11"/>
      <c r="BZ2467" s="5"/>
      <c r="CA2467" s="11">
        <v>54.4</v>
      </c>
      <c r="CB2467" s="158" t="s">
        <v>1492</v>
      </c>
      <c r="CC2467" s="158" t="s">
        <v>1676</v>
      </c>
    </row>
    <row r="2468" spans="1:81">
      <c r="A2468" s="130"/>
      <c r="B2468" s="130"/>
      <c r="C2468" s="130"/>
      <c r="D2468" s="130"/>
      <c r="E2468" s="130"/>
      <c r="F2468" s="130"/>
      <c r="G2468" s="130"/>
      <c r="H2468" s="130"/>
      <c r="I2468" s="130"/>
      <c r="J2468" s="130"/>
      <c r="K2468" s="130"/>
      <c r="L2468" s="130"/>
      <c r="AD2468" s="130"/>
      <c r="AE2468" s="130"/>
      <c r="AJ2468" s="130"/>
      <c r="AK2468" s="130"/>
      <c r="AL2468" s="130"/>
      <c r="AM2468" s="130"/>
      <c r="AN2468" s="130"/>
      <c r="AO2468" s="130"/>
      <c r="BX2468" s="130"/>
      <c r="BY2468" s="130"/>
      <c r="BZ2468" s="130"/>
      <c r="CA2468" s="130"/>
      <c r="CB2468" s="130"/>
      <c r="CC2468" s="23"/>
    </row>
    <row r="2469" spans="1:81">
      <c r="A2469" s="82">
        <v>56</v>
      </c>
      <c r="B2469" s="11"/>
      <c r="C2469" s="102">
        <v>64.78</v>
      </c>
      <c r="D2469" s="102">
        <v>22.3</v>
      </c>
      <c r="E2469" s="102">
        <v>5.05</v>
      </c>
      <c r="F2469" s="102">
        <v>0.92</v>
      </c>
      <c r="G2469" s="102">
        <v>3.16</v>
      </c>
      <c r="H2469" s="102"/>
      <c r="I2469" s="11">
        <v>42.5</v>
      </c>
      <c r="J2469" s="102">
        <v>350</v>
      </c>
      <c r="K2469" s="102">
        <v>210</v>
      </c>
      <c r="L2469" s="102">
        <v>0.6</v>
      </c>
      <c r="V2469" s="11">
        <v>1153</v>
      </c>
      <c r="AD2469" s="11">
        <v>2.5</v>
      </c>
      <c r="AE2469" s="102">
        <v>737</v>
      </c>
      <c r="AJ2469" s="11"/>
      <c r="AK2469" s="11"/>
      <c r="AL2469" s="11"/>
      <c r="AM2469" s="11"/>
      <c r="AN2469" s="11"/>
      <c r="AO2469" s="11"/>
      <c r="BX2469" s="5">
        <v>32</v>
      </c>
      <c r="BY2469" s="11"/>
      <c r="BZ2469" s="11">
        <v>3980</v>
      </c>
      <c r="CA2469" s="11"/>
      <c r="CB2469" s="158" t="s">
        <v>1052</v>
      </c>
      <c r="CC2469" s="158" t="s">
        <v>1677</v>
      </c>
    </row>
    <row r="2470" spans="1:81">
      <c r="A2470" s="103"/>
      <c r="B2470" s="103"/>
      <c r="C2470" s="193"/>
      <c r="D2470" s="193"/>
      <c r="E2470" s="193"/>
      <c r="F2470" s="193"/>
      <c r="G2470" s="193"/>
      <c r="H2470" s="193"/>
      <c r="I2470" s="103"/>
      <c r="J2470" s="193"/>
      <c r="K2470" s="193"/>
      <c r="L2470" s="193"/>
      <c r="AD2470" s="103"/>
      <c r="AE2470" s="193"/>
      <c r="AJ2470" s="103"/>
      <c r="AK2470" s="103"/>
      <c r="AL2470" s="103"/>
      <c r="AM2470" s="103"/>
      <c r="AN2470" s="103"/>
      <c r="AO2470" s="103"/>
      <c r="BR2470" s="189">
        <v>6.4280000000000004E-2</v>
      </c>
      <c r="BS2470" s="152">
        <v>0.64770000000000005</v>
      </c>
      <c r="BT2470" s="152">
        <v>0.34439999999999998</v>
      </c>
      <c r="BU2470" s="11">
        <v>0</v>
      </c>
      <c r="BV2470" s="152">
        <v>7.9000000000000008E-3</v>
      </c>
      <c r="BX2470" s="103"/>
      <c r="BY2470" s="103"/>
      <c r="BZ2470" s="103"/>
      <c r="CA2470" s="103"/>
      <c r="CB2470" s="103"/>
      <c r="CC2470" s="88"/>
    </row>
    <row r="2471" spans="1:81">
      <c r="A2471" s="82">
        <v>57</v>
      </c>
      <c r="B2471" s="11" t="s">
        <v>1678</v>
      </c>
      <c r="C2471" s="102"/>
      <c r="D2471" s="102"/>
      <c r="E2471" s="102"/>
      <c r="F2471" s="102"/>
      <c r="G2471" s="102"/>
      <c r="H2471" s="102"/>
      <c r="I2471" s="11">
        <v>42.5</v>
      </c>
      <c r="J2471" s="102">
        <v>400</v>
      </c>
      <c r="K2471" s="102">
        <v>200</v>
      </c>
      <c r="L2471" s="102">
        <v>0.5</v>
      </c>
      <c r="M2471" s="152">
        <v>0.254</v>
      </c>
      <c r="N2471" s="11">
        <v>0.1</v>
      </c>
      <c r="P2471" s="153"/>
      <c r="Q2471" s="153">
        <v>0</v>
      </c>
      <c r="R2471" s="11"/>
      <c r="S2471" s="102">
        <v>1044</v>
      </c>
      <c r="AD2471" s="11">
        <v>2.5</v>
      </c>
      <c r="AE2471" s="102">
        <v>756</v>
      </c>
      <c r="AJ2471" s="11"/>
      <c r="AK2471" s="11"/>
      <c r="AL2471" s="11"/>
      <c r="AM2471" s="11"/>
      <c r="AN2471" s="11"/>
      <c r="AO2471" s="11"/>
      <c r="BR2471" s="189">
        <v>6.4460000000000003E-2</v>
      </c>
      <c r="BS2471" s="152">
        <v>0.64929999999999999</v>
      </c>
      <c r="BT2471" s="152">
        <v>0.33660000000000001</v>
      </c>
      <c r="BU2471" s="11">
        <v>0</v>
      </c>
      <c r="BV2471" s="152">
        <v>5.1000000000000004E-3</v>
      </c>
      <c r="BX2471" s="11"/>
      <c r="BY2471" s="11"/>
      <c r="BZ2471" s="11"/>
      <c r="CA2471" s="11">
        <v>35.4</v>
      </c>
      <c r="CB2471" s="158" t="s">
        <v>1470</v>
      </c>
      <c r="CC2471" s="158" t="s">
        <v>1679</v>
      </c>
    </row>
    <row r="2472" spans="1:81">
      <c r="A2472" s="11"/>
      <c r="B2472" s="11" t="s">
        <v>1680</v>
      </c>
      <c r="C2472" s="102"/>
      <c r="D2472" s="102"/>
      <c r="E2472" s="102"/>
      <c r="F2472" s="102"/>
      <c r="G2472" s="102"/>
      <c r="H2472" s="102"/>
      <c r="I2472" s="11">
        <v>42.5</v>
      </c>
      <c r="J2472" s="102">
        <v>400</v>
      </c>
      <c r="K2472" s="102">
        <v>200</v>
      </c>
      <c r="L2472" s="102">
        <v>0.5</v>
      </c>
      <c r="M2472" s="152">
        <v>0.254</v>
      </c>
      <c r="N2472" s="11">
        <v>0.1</v>
      </c>
      <c r="P2472" s="152"/>
      <c r="Q2472" s="152">
        <v>2.9999999999999997E-4</v>
      </c>
      <c r="R2472" s="11"/>
      <c r="S2472" s="102">
        <v>1044</v>
      </c>
      <c r="AD2472" s="11">
        <v>2.5</v>
      </c>
      <c r="AE2472" s="102">
        <v>756</v>
      </c>
      <c r="AJ2472" s="11"/>
      <c r="AK2472" s="11"/>
      <c r="AL2472" s="11"/>
      <c r="AM2472" s="11"/>
      <c r="AN2472" s="11"/>
      <c r="AO2472" s="11"/>
      <c r="BR2472" s="189">
        <v>6.4610000000000001E-2</v>
      </c>
      <c r="BS2472" s="152">
        <v>0.64839999999999998</v>
      </c>
      <c r="BT2472" s="152">
        <v>0.3468</v>
      </c>
      <c r="BU2472" s="11">
        <v>0</v>
      </c>
      <c r="BV2472" s="152">
        <v>4.7999999999999996E-3</v>
      </c>
      <c r="BX2472" s="11"/>
      <c r="BY2472" s="11"/>
      <c r="BZ2472" s="11"/>
      <c r="CA2472" s="11">
        <v>32.6</v>
      </c>
      <c r="CB2472" s="158" t="s">
        <v>1470</v>
      </c>
      <c r="CC2472" s="158" t="s">
        <v>1679</v>
      </c>
    </row>
    <row r="2473" spans="1:81">
      <c r="A2473" s="11"/>
      <c r="B2473" s="11" t="s">
        <v>1681</v>
      </c>
      <c r="C2473" s="102"/>
      <c r="D2473" s="102"/>
      <c r="E2473" s="102"/>
      <c r="F2473" s="102"/>
      <c r="G2473" s="102"/>
      <c r="H2473" s="102"/>
      <c r="I2473" s="11">
        <v>42.5</v>
      </c>
      <c r="J2473" s="102">
        <v>400</v>
      </c>
      <c r="K2473" s="102">
        <v>200</v>
      </c>
      <c r="L2473" s="102">
        <v>0.5</v>
      </c>
      <c r="M2473" s="152">
        <v>0.254</v>
      </c>
      <c r="N2473" s="11">
        <v>0.1</v>
      </c>
      <c r="P2473" s="152"/>
      <c r="Q2473" s="152">
        <v>5.0000000000000001E-4</v>
      </c>
      <c r="R2473" s="11"/>
      <c r="S2473" s="102">
        <v>1044</v>
      </c>
      <c r="AD2473" s="11">
        <v>2.5</v>
      </c>
      <c r="AE2473" s="102">
        <v>756</v>
      </c>
      <c r="AJ2473" s="11"/>
      <c r="AK2473" s="11"/>
      <c r="AL2473" s="11"/>
      <c r="AM2473" s="11"/>
      <c r="AN2473" s="11"/>
      <c r="AO2473" s="11"/>
      <c r="BR2473" s="189">
        <v>6.1800000000000001E-2</v>
      </c>
      <c r="BS2473" s="152">
        <v>0.64570000000000005</v>
      </c>
      <c r="BT2473" s="152">
        <v>0.34489999999999998</v>
      </c>
      <c r="BU2473" s="11">
        <v>0</v>
      </c>
      <c r="BV2473" s="152">
        <v>7.7999999999999996E-3</v>
      </c>
      <c r="BX2473" s="11"/>
      <c r="BY2473" s="11"/>
      <c r="BZ2473" s="11"/>
      <c r="CA2473" s="11">
        <v>30.5</v>
      </c>
      <c r="CB2473" s="158" t="s">
        <v>1470</v>
      </c>
      <c r="CC2473" s="158" t="s">
        <v>1679</v>
      </c>
    </row>
    <row r="2474" spans="1:81">
      <c r="A2474" s="11"/>
      <c r="B2474" s="11" t="s">
        <v>1682</v>
      </c>
      <c r="C2474" s="11"/>
      <c r="D2474" s="11"/>
      <c r="E2474" s="11"/>
      <c r="F2474" s="11"/>
      <c r="G2474" s="11"/>
      <c r="H2474" s="11"/>
      <c r="I2474" s="11">
        <v>42.5</v>
      </c>
      <c r="J2474" s="102">
        <v>480</v>
      </c>
      <c r="K2474" s="102">
        <v>168</v>
      </c>
      <c r="L2474" s="102">
        <v>0.35</v>
      </c>
      <c r="M2474" s="152">
        <v>0.254</v>
      </c>
      <c r="N2474" s="11">
        <v>0.5</v>
      </c>
      <c r="P2474" s="153"/>
      <c r="Q2474" s="153">
        <v>0</v>
      </c>
      <c r="R2474" s="121"/>
      <c r="S2474" s="11">
        <v>992</v>
      </c>
      <c r="AD2474" s="11">
        <v>2.5</v>
      </c>
      <c r="AE2474" s="102">
        <v>810</v>
      </c>
      <c r="AJ2474" s="11"/>
      <c r="AK2474" s="11"/>
      <c r="AL2474" s="11"/>
      <c r="AM2474" s="11"/>
      <c r="AN2474" s="11"/>
      <c r="AO2474" s="11"/>
      <c r="BR2474" s="189">
        <v>6.198E-2</v>
      </c>
      <c r="BS2474" s="152">
        <v>0.65039999999999998</v>
      </c>
      <c r="BT2474" s="152">
        <v>0.34250000000000003</v>
      </c>
      <c r="BU2474" s="11">
        <v>0</v>
      </c>
      <c r="BV2474" s="152">
        <v>7.1000000000000004E-3</v>
      </c>
      <c r="BX2474" s="11"/>
      <c r="BY2474" s="11"/>
      <c r="BZ2474" s="11"/>
      <c r="CA2474" s="11">
        <v>59.8</v>
      </c>
      <c r="CB2474" s="158" t="s">
        <v>1470</v>
      </c>
      <c r="CC2474" s="158" t="s">
        <v>1679</v>
      </c>
    </row>
    <row r="2475" spans="1:81">
      <c r="A2475" s="11"/>
      <c r="B2475" s="11" t="s">
        <v>1683</v>
      </c>
      <c r="C2475" s="11"/>
      <c r="D2475" s="11"/>
      <c r="E2475" s="11"/>
      <c r="F2475" s="11"/>
      <c r="G2475" s="11"/>
      <c r="H2475" s="11"/>
      <c r="I2475" s="11">
        <v>42.5</v>
      </c>
      <c r="J2475" s="102">
        <v>480</v>
      </c>
      <c r="K2475" s="102">
        <v>168</v>
      </c>
      <c r="L2475" s="102">
        <v>0.35</v>
      </c>
      <c r="M2475" s="152">
        <v>0.254</v>
      </c>
      <c r="N2475" s="11">
        <v>0.5</v>
      </c>
      <c r="P2475" s="152"/>
      <c r="Q2475" s="152">
        <v>2.9999999999999997E-4</v>
      </c>
      <c r="R2475" s="121"/>
      <c r="S2475" s="11">
        <v>992</v>
      </c>
      <c r="AD2475" s="11">
        <v>2.5</v>
      </c>
      <c r="AE2475" s="102">
        <v>810</v>
      </c>
      <c r="AJ2475" s="11"/>
      <c r="AK2475" s="11"/>
      <c r="AL2475" s="11"/>
      <c r="AM2475" s="11"/>
      <c r="AN2475" s="11"/>
      <c r="AO2475" s="11"/>
      <c r="BR2475" s="189">
        <v>6.2109999999999999E-2</v>
      </c>
      <c r="BS2475" s="152">
        <v>0.65429999999999999</v>
      </c>
      <c r="BT2475" s="152">
        <v>0.33910000000000001</v>
      </c>
      <c r="BU2475" s="11">
        <v>0</v>
      </c>
      <c r="BV2475" s="152">
        <v>6.6E-3</v>
      </c>
      <c r="BX2475" s="11"/>
      <c r="BY2475" s="11"/>
      <c r="BZ2475" s="11"/>
      <c r="CA2475" s="11">
        <v>56.6</v>
      </c>
      <c r="CB2475" s="158" t="s">
        <v>1470</v>
      </c>
      <c r="CC2475" s="158" t="s">
        <v>1679</v>
      </c>
    </row>
    <row r="2476" spans="1:81">
      <c r="A2476" s="11"/>
      <c r="B2476" s="11" t="s">
        <v>1684</v>
      </c>
      <c r="C2476" s="11"/>
      <c r="D2476" s="11"/>
      <c r="E2476" s="11"/>
      <c r="F2476" s="11"/>
      <c r="G2476" s="11"/>
      <c r="H2476" s="11"/>
      <c r="I2476" s="11">
        <v>42.5</v>
      </c>
      <c r="J2476" s="102">
        <v>480</v>
      </c>
      <c r="K2476" s="102">
        <v>168</v>
      </c>
      <c r="L2476" s="102">
        <v>0.35</v>
      </c>
      <c r="M2476" s="152">
        <v>0.254</v>
      </c>
      <c r="N2476" s="11">
        <v>0.5</v>
      </c>
      <c r="P2476" s="152"/>
      <c r="Q2476" s="152">
        <v>5.0000000000000001E-4</v>
      </c>
      <c r="R2476" s="121">
        <v>810</v>
      </c>
      <c r="S2476" s="11">
        <v>992</v>
      </c>
      <c r="AD2476" s="11">
        <v>2.5</v>
      </c>
      <c r="AE2476" s="102">
        <v>810</v>
      </c>
      <c r="AJ2476" s="11"/>
      <c r="AK2476" s="11"/>
      <c r="AL2476" s="11"/>
      <c r="AM2476" s="11"/>
      <c r="AN2476" s="11"/>
      <c r="AO2476" s="11"/>
      <c r="BX2476" s="11"/>
      <c r="BY2476" s="11"/>
      <c r="BZ2476" s="11"/>
      <c r="CA2476" s="11">
        <v>54.7</v>
      </c>
      <c r="CB2476" s="158" t="s">
        <v>1470</v>
      </c>
      <c r="CC2476" s="158" t="s">
        <v>1679</v>
      </c>
    </row>
    <row r="2477" spans="1:81">
      <c r="A2477" s="118"/>
      <c r="B2477" s="118"/>
      <c r="C2477" s="118"/>
      <c r="D2477" s="118"/>
      <c r="E2477" s="118"/>
      <c r="F2477" s="118"/>
      <c r="G2477" s="118"/>
      <c r="H2477" s="118"/>
      <c r="I2477" s="118"/>
      <c r="J2477" s="118"/>
      <c r="K2477" s="118"/>
      <c r="L2477" s="118"/>
      <c r="AD2477" s="195"/>
      <c r="AE2477" s="118"/>
      <c r="AJ2477" s="118"/>
      <c r="AK2477" s="118"/>
      <c r="AL2477" s="118"/>
      <c r="AM2477" s="118"/>
      <c r="AN2477" s="118"/>
      <c r="AO2477" s="118"/>
      <c r="BX2477" s="118"/>
      <c r="BY2477" s="118"/>
      <c r="BZ2477" s="118"/>
      <c r="CA2477" s="118"/>
      <c r="CB2477" s="118"/>
      <c r="CC2477" s="113"/>
    </row>
    <row r="2478" spans="1:81">
      <c r="A2478" s="82">
        <v>60</v>
      </c>
      <c r="B2478" s="11" t="s">
        <v>927</v>
      </c>
      <c r="C2478" s="11">
        <v>61.74</v>
      </c>
      <c r="D2478" s="11">
        <v>22.9</v>
      </c>
      <c r="E2478" s="11">
        <v>4.76</v>
      </c>
      <c r="F2478" s="11">
        <v>1.36</v>
      </c>
      <c r="G2478" s="11">
        <v>3.29</v>
      </c>
      <c r="H2478" s="11"/>
      <c r="I2478" s="11">
        <v>42.5</v>
      </c>
      <c r="J2478" s="11">
        <v>405.7</v>
      </c>
      <c r="K2478" s="11">
        <v>170</v>
      </c>
      <c r="L2478" s="11">
        <v>0.28999999999999998</v>
      </c>
      <c r="M2478" s="153">
        <v>0.25</v>
      </c>
      <c r="N2478" s="11">
        <v>1.2</v>
      </c>
      <c r="AD2478" s="121">
        <v>2.81</v>
      </c>
      <c r="AE2478" s="11">
        <v>823.7</v>
      </c>
      <c r="AJ2478" s="11">
        <v>5.6</v>
      </c>
      <c r="AK2478" s="11">
        <v>29.1</v>
      </c>
      <c r="AL2478" s="11">
        <v>48.6</v>
      </c>
      <c r="AM2478" s="11">
        <v>1.45</v>
      </c>
      <c r="AN2478" s="11">
        <v>5.85</v>
      </c>
      <c r="AO2478" s="11">
        <v>173.9</v>
      </c>
      <c r="BX2478" s="5">
        <v>4.9000000000000004</v>
      </c>
      <c r="BY2478" s="11"/>
      <c r="BZ2478" s="11"/>
      <c r="CA2478" s="11">
        <v>52.8</v>
      </c>
      <c r="CB2478" s="158" t="s">
        <v>1685</v>
      </c>
      <c r="CC2478" s="158" t="s">
        <v>1686</v>
      </c>
    </row>
    <row r="2479" spans="1:81">
      <c r="A2479" s="80"/>
      <c r="C2479" s="81"/>
      <c r="D2479" s="81"/>
      <c r="E2479" s="81"/>
      <c r="F2479" s="81"/>
      <c r="G2479" s="81"/>
      <c r="H2479" s="81"/>
      <c r="I2479" s="81"/>
      <c r="J2479" s="81"/>
      <c r="K2479" s="81"/>
      <c r="L2479" s="81"/>
      <c r="AD2479" s="155"/>
      <c r="AE2479" s="81"/>
      <c r="AJ2479" s="81"/>
      <c r="AK2479" s="81"/>
      <c r="AL2479" s="81"/>
      <c r="AM2479" s="81"/>
      <c r="AN2479" s="81"/>
      <c r="AO2479" s="81"/>
      <c r="BX2479" s="80"/>
      <c r="BY2479" s="80"/>
      <c r="BZ2479" s="80"/>
      <c r="CA2479" s="81"/>
      <c r="CB2479" s="80"/>
      <c r="CC2479" s="80"/>
    </row>
    <row r="2480" spans="1:81">
      <c r="A2480" s="49">
        <v>61</v>
      </c>
      <c r="C2480" s="5"/>
      <c r="D2480" s="5"/>
      <c r="E2480" s="5"/>
      <c r="F2480" s="5"/>
      <c r="G2480" s="5"/>
      <c r="H2480" s="5"/>
      <c r="I2480" s="11">
        <v>42.5</v>
      </c>
      <c r="J2480" s="11">
        <v>425</v>
      </c>
      <c r="K2480" s="11">
        <v>136</v>
      </c>
      <c r="L2480" s="11">
        <v>0.32</v>
      </c>
      <c r="P2480" s="5">
        <v>1.4</v>
      </c>
      <c r="Y2480" s="11">
        <v>1061</v>
      </c>
      <c r="AD2480" s="14"/>
      <c r="AE2480" s="11">
        <v>650</v>
      </c>
      <c r="AJ2480" s="5"/>
      <c r="AK2480" s="5"/>
      <c r="AL2480" s="5"/>
      <c r="AM2480" s="5"/>
      <c r="AN2480" s="5"/>
      <c r="AO2480" s="5">
        <v>98</v>
      </c>
      <c r="BX2480" s="5">
        <v>3.63</v>
      </c>
      <c r="CA2480" s="5"/>
      <c r="CB2480" s="158" t="s">
        <v>1047</v>
      </c>
      <c r="CC2480" s="158" t="s">
        <v>1687</v>
      </c>
    </row>
    <row r="2481" spans="3:81">
      <c r="C2481" s="5"/>
      <c r="D2481" s="5"/>
      <c r="E2481" s="5"/>
      <c r="F2481" s="5"/>
      <c r="G2481" s="5"/>
      <c r="H2481" s="5"/>
      <c r="I2481" s="11">
        <v>42.5</v>
      </c>
      <c r="J2481" s="11">
        <v>425</v>
      </c>
      <c r="K2481" s="11">
        <v>136</v>
      </c>
      <c r="L2481" s="11">
        <v>0.32</v>
      </c>
      <c r="P2481" s="5">
        <v>1.4</v>
      </c>
      <c r="Y2481" s="11">
        <v>1061</v>
      </c>
      <c r="AD2481" s="14"/>
      <c r="AE2481" s="11">
        <v>650</v>
      </c>
      <c r="AJ2481" s="5"/>
      <c r="AK2481" s="5"/>
      <c r="AL2481" s="5"/>
      <c r="AM2481" s="5"/>
      <c r="AN2481" s="5"/>
      <c r="AO2481" s="5">
        <v>98</v>
      </c>
      <c r="BX2481" s="5">
        <v>2.57</v>
      </c>
      <c r="CA2481" s="5"/>
      <c r="CB2481" s="158" t="s">
        <v>1047</v>
      </c>
      <c r="CC2481" s="158" t="s">
        <v>1687</v>
      </c>
    </row>
    <row r="2482" spans="3:81">
      <c r="C2482" s="5"/>
      <c r="D2482" s="5"/>
      <c r="E2482" s="5"/>
      <c r="F2482" s="5"/>
      <c r="G2482" s="5"/>
      <c r="H2482" s="5"/>
      <c r="I2482" s="11">
        <v>42.5</v>
      </c>
      <c r="J2482" s="11">
        <v>425</v>
      </c>
      <c r="K2482" s="11">
        <v>136</v>
      </c>
      <c r="L2482" s="11">
        <v>0.32</v>
      </c>
      <c r="P2482" s="5">
        <v>1.4</v>
      </c>
      <c r="Y2482" s="11">
        <v>1061</v>
      </c>
      <c r="AD2482" s="14"/>
      <c r="AE2482" s="11">
        <v>650</v>
      </c>
      <c r="AJ2482" s="5"/>
      <c r="AK2482" s="5"/>
      <c r="AL2482" s="5"/>
      <c r="AM2482" s="5"/>
      <c r="AN2482" s="5"/>
      <c r="AO2482" s="5">
        <v>98</v>
      </c>
      <c r="BX2482" s="5">
        <v>2.5099999999999998</v>
      </c>
      <c r="CA2482" s="5"/>
      <c r="CB2482" s="158" t="s">
        <v>1047</v>
      </c>
      <c r="CC2482" s="158" t="s">
        <v>1687</v>
      </c>
    </row>
    <row r="2483" spans="3:81">
      <c r="C2483" s="5"/>
      <c r="D2483" s="5"/>
      <c r="E2483" s="5"/>
      <c r="F2483" s="5"/>
      <c r="G2483" s="5"/>
      <c r="H2483" s="5"/>
      <c r="I2483" s="11">
        <v>42.5</v>
      </c>
      <c r="J2483" s="11">
        <v>425</v>
      </c>
      <c r="K2483" s="11">
        <v>136</v>
      </c>
      <c r="L2483" s="11">
        <v>0.32</v>
      </c>
      <c r="P2483" s="5">
        <v>1.4</v>
      </c>
      <c r="Y2483" s="11">
        <v>1061</v>
      </c>
      <c r="AD2483" s="14"/>
      <c r="AE2483" s="11">
        <v>650</v>
      </c>
      <c r="AJ2483" s="5"/>
      <c r="AK2483" s="5"/>
      <c r="AL2483" s="5"/>
      <c r="AM2483" s="5"/>
      <c r="AN2483" s="5"/>
      <c r="AO2483" s="5">
        <v>98</v>
      </c>
      <c r="BX2483" s="5">
        <v>3.11</v>
      </c>
      <c r="CA2483" s="5"/>
      <c r="CB2483" s="158" t="s">
        <v>1047</v>
      </c>
      <c r="CC2483" s="158" t="s">
        <v>1687</v>
      </c>
    </row>
    <row r="2484" spans="3:81">
      <c r="C2484" s="5"/>
      <c r="D2484" s="5"/>
      <c r="E2484" s="5"/>
      <c r="F2484" s="5"/>
      <c r="G2484" s="5"/>
      <c r="H2484" s="5"/>
      <c r="I2484" s="11">
        <v>42.5</v>
      </c>
      <c r="J2484" s="11">
        <v>425</v>
      </c>
      <c r="K2484" s="11">
        <v>136</v>
      </c>
      <c r="L2484" s="11">
        <v>0.32</v>
      </c>
      <c r="P2484" s="5">
        <v>1.4</v>
      </c>
      <c r="Y2484" s="11">
        <v>1061</v>
      </c>
      <c r="AD2484" s="14"/>
      <c r="AE2484" s="11">
        <v>650</v>
      </c>
      <c r="AJ2484" s="5"/>
      <c r="AK2484" s="5"/>
      <c r="AL2484" s="5"/>
      <c r="AM2484" s="5"/>
      <c r="AN2484" s="5"/>
      <c r="AO2484" s="5">
        <v>98</v>
      </c>
      <c r="BX2484" s="5">
        <v>2.2799999999999998</v>
      </c>
      <c r="CA2484" s="5"/>
      <c r="CB2484" s="158" t="s">
        <v>1047</v>
      </c>
      <c r="CC2484" s="158" t="s">
        <v>1687</v>
      </c>
    </row>
    <row r="2485" spans="3:81">
      <c r="C2485" s="5"/>
      <c r="D2485" s="5"/>
      <c r="E2485" s="5"/>
      <c r="F2485" s="5"/>
      <c r="G2485" s="5"/>
      <c r="H2485" s="5"/>
      <c r="I2485" s="11">
        <v>42.5</v>
      </c>
      <c r="J2485" s="11">
        <v>425</v>
      </c>
      <c r="K2485" s="11">
        <v>136</v>
      </c>
      <c r="L2485" s="11">
        <v>0.32</v>
      </c>
      <c r="P2485" s="5">
        <v>1.4</v>
      </c>
      <c r="Y2485" s="11">
        <v>1061</v>
      </c>
      <c r="AD2485" s="14"/>
      <c r="AE2485" s="11">
        <v>650</v>
      </c>
      <c r="AJ2485" s="5"/>
      <c r="AK2485" s="5"/>
      <c r="AL2485" s="5"/>
      <c r="AM2485" s="5"/>
      <c r="AN2485" s="5"/>
      <c r="AO2485" s="5">
        <v>98</v>
      </c>
      <c r="BX2485" s="5">
        <v>2.08</v>
      </c>
      <c r="CA2485" s="5"/>
      <c r="CB2485" s="158" t="s">
        <v>1047</v>
      </c>
      <c r="CC2485" s="158" t="s">
        <v>1687</v>
      </c>
    </row>
    <row r="2486" spans="3:81">
      <c r="C2486" s="5"/>
      <c r="D2486" s="5"/>
      <c r="E2486" s="5"/>
      <c r="F2486" s="5"/>
      <c r="G2486" s="5"/>
      <c r="H2486" s="5"/>
      <c r="I2486" s="11">
        <v>42.5</v>
      </c>
      <c r="J2486" s="11">
        <v>425</v>
      </c>
      <c r="K2486" s="11">
        <v>136</v>
      </c>
      <c r="L2486" s="11">
        <v>0.32</v>
      </c>
      <c r="P2486" s="5">
        <v>1.4</v>
      </c>
      <c r="Y2486" s="11">
        <v>1061</v>
      </c>
      <c r="AD2486" s="14"/>
      <c r="AE2486" s="11">
        <v>650</v>
      </c>
      <c r="AJ2486" s="5"/>
      <c r="AK2486" s="5"/>
      <c r="AL2486" s="5"/>
      <c r="AM2486" s="5"/>
      <c r="AN2486" s="5"/>
      <c r="AO2486" s="5">
        <v>98</v>
      </c>
      <c r="BX2486" s="5">
        <v>2.1800000000000002</v>
      </c>
      <c r="CA2486" s="5"/>
      <c r="CB2486" s="158" t="s">
        <v>1047</v>
      </c>
      <c r="CC2486" s="158" t="s">
        <v>1687</v>
      </c>
    </row>
    <row r="2487" spans="3:81">
      <c r="C2487" s="5"/>
      <c r="D2487" s="5"/>
      <c r="E2487" s="5"/>
      <c r="F2487" s="5"/>
      <c r="G2487" s="5"/>
      <c r="H2487" s="5"/>
      <c r="I2487" s="11">
        <v>42.5</v>
      </c>
      <c r="J2487" s="11">
        <v>425</v>
      </c>
      <c r="K2487" s="11">
        <v>136</v>
      </c>
      <c r="L2487" s="11">
        <v>0.32</v>
      </c>
      <c r="P2487" s="5">
        <v>1.4</v>
      </c>
      <c r="Y2487" s="11">
        <v>1061</v>
      </c>
      <c r="AD2487" s="14"/>
      <c r="AE2487" s="11">
        <v>650</v>
      </c>
      <c r="AJ2487" s="5"/>
      <c r="AK2487" s="5"/>
      <c r="AL2487" s="5"/>
      <c r="AM2487" s="5"/>
      <c r="AN2487" s="5"/>
      <c r="AO2487" s="5">
        <v>98</v>
      </c>
      <c r="BX2487" s="5">
        <v>2.12</v>
      </c>
      <c r="CA2487" s="5"/>
      <c r="CB2487" s="158" t="s">
        <v>1047</v>
      </c>
      <c r="CC2487" s="158" t="s">
        <v>1687</v>
      </c>
    </row>
    <row r="2488" spans="3:81">
      <c r="F2488" s="8"/>
      <c r="I2488" s="11">
        <v>42.5</v>
      </c>
      <c r="J2488" s="11">
        <v>278</v>
      </c>
      <c r="K2488">
        <v>136.22</v>
      </c>
      <c r="L2488" s="11">
        <v>0.49</v>
      </c>
      <c r="P2488" s="5">
        <v>0.45</v>
      </c>
      <c r="Y2488" s="11">
        <v>1154</v>
      </c>
      <c r="AD2488" s="15"/>
      <c r="AE2488" s="11">
        <v>687</v>
      </c>
      <c r="AO2488" s="5">
        <v>64</v>
      </c>
      <c r="BX2488" s="5">
        <v>5.71</v>
      </c>
      <c r="CB2488" s="158" t="s">
        <v>1047</v>
      </c>
      <c r="CC2488" s="158" t="s">
        <v>1687</v>
      </c>
    </row>
    <row r="2489" spans="3:81">
      <c r="F2489" s="8"/>
      <c r="I2489" s="11">
        <v>42.5</v>
      </c>
      <c r="J2489" s="11">
        <v>278</v>
      </c>
      <c r="K2489">
        <v>136.22</v>
      </c>
      <c r="L2489" s="11">
        <v>0.49</v>
      </c>
      <c r="P2489" s="5">
        <v>0.45</v>
      </c>
      <c r="Y2489" s="11">
        <v>1154</v>
      </c>
      <c r="AD2489" s="15"/>
      <c r="AE2489" s="11">
        <v>687</v>
      </c>
      <c r="AO2489" s="5">
        <v>64</v>
      </c>
      <c r="BX2489" s="5">
        <v>7.25</v>
      </c>
      <c r="CB2489" s="158" t="s">
        <v>1047</v>
      </c>
      <c r="CC2489" s="158" t="s">
        <v>1687</v>
      </c>
    </row>
    <row r="2490" spans="3:81">
      <c r="F2490" s="8"/>
      <c r="I2490" s="11">
        <v>42.5</v>
      </c>
      <c r="J2490" s="11">
        <v>278</v>
      </c>
      <c r="K2490">
        <v>136.22</v>
      </c>
      <c r="L2490" s="11">
        <v>0.49</v>
      </c>
      <c r="P2490" s="5">
        <v>0.45</v>
      </c>
      <c r="Y2490" s="11">
        <v>1154</v>
      </c>
      <c r="AD2490" s="15"/>
      <c r="AE2490" s="11">
        <v>687</v>
      </c>
      <c r="AO2490" s="5">
        <v>64</v>
      </c>
      <c r="BX2490" s="5">
        <v>6.28</v>
      </c>
      <c r="CB2490" s="158" t="s">
        <v>1047</v>
      </c>
      <c r="CC2490" s="158" t="s">
        <v>1687</v>
      </c>
    </row>
    <row r="2491" spans="3:81">
      <c r="F2491" s="8"/>
      <c r="I2491" s="11">
        <v>42.5</v>
      </c>
      <c r="J2491" s="11">
        <v>278</v>
      </c>
      <c r="K2491">
        <v>136.22</v>
      </c>
      <c r="L2491" s="11">
        <v>0.49</v>
      </c>
      <c r="P2491" s="5">
        <v>0.45</v>
      </c>
      <c r="Y2491" s="11">
        <v>1154</v>
      </c>
      <c r="AD2491" s="15"/>
      <c r="AE2491" s="11">
        <v>687</v>
      </c>
      <c r="AO2491" s="5">
        <v>64</v>
      </c>
      <c r="BX2491" s="5">
        <v>5.92</v>
      </c>
      <c r="CB2491" s="158" t="s">
        <v>1047</v>
      </c>
      <c r="CC2491" s="158" t="s">
        <v>1687</v>
      </c>
    </row>
    <row r="2492" spans="3:81">
      <c r="F2492" s="8"/>
      <c r="I2492" s="11">
        <v>42.5</v>
      </c>
      <c r="J2492" s="11">
        <v>278</v>
      </c>
      <c r="K2492">
        <v>136.22</v>
      </c>
      <c r="L2492" s="11">
        <v>0.49</v>
      </c>
      <c r="P2492" s="5">
        <v>0.45</v>
      </c>
      <c r="Y2492" s="11">
        <v>1154</v>
      </c>
      <c r="AD2492" s="15"/>
      <c r="AE2492" s="11">
        <v>687</v>
      </c>
      <c r="AO2492" s="5">
        <v>64</v>
      </c>
      <c r="BX2492" s="5">
        <v>6.76</v>
      </c>
      <c r="CB2492" s="158" t="s">
        <v>1047</v>
      </c>
      <c r="CC2492" s="158" t="s">
        <v>1687</v>
      </c>
    </row>
    <row r="2493" spans="3:81">
      <c r="F2493" s="8"/>
      <c r="I2493" s="11">
        <v>42.5</v>
      </c>
      <c r="J2493" s="11">
        <v>278</v>
      </c>
      <c r="K2493">
        <v>136.22</v>
      </c>
      <c r="L2493" s="11">
        <v>0.49</v>
      </c>
      <c r="P2493" s="5">
        <v>0.45</v>
      </c>
      <c r="Y2493" s="11">
        <v>1154</v>
      </c>
      <c r="AD2493" s="15"/>
      <c r="AE2493" s="11">
        <v>687</v>
      </c>
      <c r="AO2493" s="5">
        <v>64</v>
      </c>
      <c r="BX2493" s="5">
        <v>6.22</v>
      </c>
      <c r="CB2493" s="158" t="s">
        <v>1047</v>
      </c>
      <c r="CC2493" s="158" t="s">
        <v>1687</v>
      </c>
    </row>
    <row r="2494" spans="3:81">
      <c r="F2494" s="8"/>
      <c r="I2494" s="11">
        <v>42.5</v>
      </c>
      <c r="J2494" s="11">
        <v>278</v>
      </c>
      <c r="K2494">
        <v>136.22</v>
      </c>
      <c r="L2494" s="11">
        <v>0.49</v>
      </c>
      <c r="P2494" s="5">
        <v>0.45</v>
      </c>
      <c r="Y2494" s="11">
        <v>1154</v>
      </c>
      <c r="AD2494" s="15"/>
      <c r="AE2494" s="11">
        <v>687</v>
      </c>
      <c r="AO2494" s="5">
        <v>64</v>
      </c>
      <c r="BX2494" s="5">
        <v>6.36</v>
      </c>
      <c r="CB2494" s="158" t="s">
        <v>1047</v>
      </c>
      <c r="CC2494" s="158" t="s">
        <v>1687</v>
      </c>
    </row>
    <row r="2495" spans="3:81">
      <c r="F2495" s="8"/>
      <c r="I2495" s="11">
        <v>42.5</v>
      </c>
      <c r="J2495" s="11">
        <v>278</v>
      </c>
      <c r="K2495">
        <v>136.22</v>
      </c>
      <c r="L2495" s="11">
        <v>0.49</v>
      </c>
      <c r="P2495" s="5">
        <v>0.45</v>
      </c>
      <c r="Y2495" s="11">
        <v>1154</v>
      </c>
      <c r="AD2495" s="15"/>
      <c r="AE2495" s="11">
        <v>687</v>
      </c>
      <c r="AO2495" s="5">
        <v>64</v>
      </c>
      <c r="BX2495" s="5">
        <v>6.83</v>
      </c>
      <c r="CB2495" s="158" t="s">
        <v>1047</v>
      </c>
      <c r="CC2495" s="158" t="s">
        <v>1687</v>
      </c>
    </row>
    <row r="2496" spans="3:81">
      <c r="F2496" s="8"/>
      <c r="I2496" s="11">
        <v>42.5</v>
      </c>
      <c r="J2496" s="11">
        <v>278</v>
      </c>
      <c r="K2496">
        <v>136.22</v>
      </c>
      <c r="L2496" s="11">
        <v>0.49</v>
      </c>
      <c r="P2496" s="5">
        <v>0.45</v>
      </c>
      <c r="Y2496" s="11">
        <v>1154</v>
      </c>
      <c r="AD2496" s="15"/>
      <c r="AE2496" s="11">
        <v>687</v>
      </c>
      <c r="AO2496" s="5">
        <v>64</v>
      </c>
      <c r="BX2496" s="5">
        <v>5.04</v>
      </c>
      <c r="CB2496" s="158" t="s">
        <v>1047</v>
      </c>
      <c r="CC2496" s="158" t="s">
        <v>1687</v>
      </c>
    </row>
    <row r="2497" spans="1:81">
      <c r="F2497" s="8"/>
      <c r="I2497" s="11">
        <v>42.5</v>
      </c>
      <c r="J2497" s="11">
        <v>278</v>
      </c>
      <c r="K2497">
        <v>136.22</v>
      </c>
      <c r="L2497" s="11">
        <v>0.49</v>
      </c>
      <c r="P2497" s="5">
        <v>0.45</v>
      </c>
      <c r="Y2497" s="11">
        <v>1154</v>
      </c>
      <c r="AD2497" s="15"/>
      <c r="AE2497" s="11">
        <v>687</v>
      </c>
      <c r="AO2497" s="5">
        <v>64</v>
      </c>
      <c r="BX2497" s="5">
        <v>4.83</v>
      </c>
      <c r="CB2497" s="158" t="s">
        <v>1047</v>
      </c>
      <c r="CC2497" s="158" t="s">
        <v>1687</v>
      </c>
    </row>
    <row r="2498" spans="1:81">
      <c r="F2498" s="8"/>
      <c r="I2498" s="11">
        <v>42.5</v>
      </c>
      <c r="J2498" s="11">
        <v>278</v>
      </c>
      <c r="K2498">
        <v>136.22</v>
      </c>
      <c r="L2498" s="11">
        <v>0.49</v>
      </c>
      <c r="P2498" s="5">
        <v>0.45</v>
      </c>
      <c r="Y2498" s="11">
        <v>1154</v>
      </c>
      <c r="AD2498" s="15"/>
      <c r="AE2498" s="11">
        <v>687</v>
      </c>
      <c r="AO2498" s="5">
        <v>64</v>
      </c>
      <c r="BX2498" s="5"/>
      <c r="CB2498" s="158" t="s">
        <v>1047</v>
      </c>
      <c r="CC2498" s="158" t="s">
        <v>1687</v>
      </c>
    </row>
    <row r="2500" spans="1:81">
      <c r="A2500" s="82">
        <v>63</v>
      </c>
      <c r="B2500" s="197" t="s">
        <v>1065</v>
      </c>
      <c r="C2500" s="11"/>
      <c r="D2500" s="11"/>
      <c r="E2500" s="11"/>
      <c r="F2500" s="11"/>
      <c r="G2500" s="11"/>
      <c r="H2500" s="11"/>
      <c r="I2500" s="11">
        <v>42.5</v>
      </c>
      <c r="J2500" s="11">
        <v>474</v>
      </c>
      <c r="K2500" s="11">
        <v>170</v>
      </c>
      <c r="L2500" s="11">
        <v>0.24</v>
      </c>
      <c r="M2500" s="11"/>
      <c r="N2500" s="11">
        <v>2.7</v>
      </c>
      <c r="V2500" s="11">
        <v>1028</v>
      </c>
      <c r="AD2500" s="11"/>
      <c r="AE2500" s="11">
        <v>554</v>
      </c>
      <c r="AJ2500" s="11"/>
      <c r="AK2500" s="11"/>
      <c r="AL2500" s="11"/>
      <c r="AM2500" s="11"/>
      <c r="AN2500" s="11"/>
      <c r="AO2500" s="5">
        <v>71</v>
      </c>
      <c r="AP2500" s="11"/>
      <c r="AW2500" s="11">
        <v>127</v>
      </c>
      <c r="BP2500" s="11">
        <v>24</v>
      </c>
      <c r="BQ2500" s="11">
        <v>35</v>
      </c>
      <c r="BR2500" s="157">
        <v>0.10636900000000001</v>
      </c>
      <c r="BS2500" s="11"/>
      <c r="BT2500" s="11"/>
      <c r="BU2500" s="11"/>
      <c r="BV2500" s="11"/>
      <c r="BX2500" s="5">
        <v>4.55</v>
      </c>
      <c r="BY2500" s="11"/>
      <c r="BZ2500" s="11">
        <v>401</v>
      </c>
      <c r="CA2500">
        <v>81.900000000000006</v>
      </c>
      <c r="CB2500" s="158" t="s">
        <v>1688</v>
      </c>
      <c r="CC2500" s="158" t="s">
        <v>1689</v>
      </c>
    </row>
    <row r="2501" spans="1:81" ht="23.4">
      <c r="A2501" s="106"/>
      <c r="B2501" s="197" t="s">
        <v>414</v>
      </c>
      <c r="C2501" s="11"/>
      <c r="D2501" s="11"/>
      <c r="E2501" s="11"/>
      <c r="F2501" s="11"/>
      <c r="G2501" s="11"/>
      <c r="H2501" s="11"/>
      <c r="I2501" s="11">
        <v>42.5</v>
      </c>
      <c r="J2501" s="11">
        <v>474</v>
      </c>
      <c r="K2501" s="11">
        <v>170</v>
      </c>
      <c r="L2501" s="11">
        <v>0.24</v>
      </c>
      <c r="M2501" s="11"/>
      <c r="N2501" s="11">
        <v>2.7</v>
      </c>
      <c r="V2501" s="11">
        <v>1028</v>
      </c>
      <c r="AD2501" s="11"/>
      <c r="AE2501" s="11">
        <v>554</v>
      </c>
      <c r="AJ2501" s="11"/>
      <c r="AK2501" s="11"/>
      <c r="AL2501" s="11"/>
      <c r="AM2501" s="175"/>
      <c r="AN2501" s="175"/>
      <c r="AO2501" s="5">
        <v>71</v>
      </c>
      <c r="AP2501" s="11"/>
      <c r="AW2501" s="11">
        <v>127</v>
      </c>
      <c r="BP2501" s="11">
        <v>24</v>
      </c>
      <c r="BQ2501" s="11">
        <v>35</v>
      </c>
      <c r="BR2501" s="157">
        <v>9.6932000000000004E-2</v>
      </c>
      <c r="BS2501" s="152">
        <v>0.23810000000000001</v>
      </c>
      <c r="BT2501" s="101">
        <v>0.39829999999999999</v>
      </c>
      <c r="BU2501" s="11"/>
      <c r="BV2501" s="152">
        <v>0.36359999999999998</v>
      </c>
      <c r="BX2501" s="5">
        <v>16.82</v>
      </c>
      <c r="BY2501" s="11"/>
      <c r="BZ2501" s="11"/>
      <c r="CA2501">
        <v>82.59</v>
      </c>
      <c r="CB2501" s="158" t="s">
        <v>1688</v>
      </c>
      <c r="CC2501" s="158" t="s">
        <v>1689</v>
      </c>
    </row>
    <row r="2502" spans="1:81">
      <c r="A2502" s="140"/>
      <c r="B2502" s="30"/>
      <c r="C2502" s="140"/>
      <c r="D2502" s="140"/>
      <c r="E2502" s="140"/>
      <c r="F2502" s="140"/>
      <c r="G2502" s="140"/>
      <c r="H2502" s="140"/>
      <c r="I2502" s="140"/>
      <c r="J2502" s="140"/>
      <c r="K2502" s="140"/>
      <c r="L2502" s="140"/>
      <c r="M2502" s="140"/>
      <c r="N2502" s="140"/>
      <c r="AD2502" s="140"/>
      <c r="AE2502" s="140"/>
      <c r="AJ2502" s="140"/>
      <c r="AK2502" s="140"/>
      <c r="AL2502" s="140"/>
      <c r="AM2502" s="140"/>
      <c r="AN2502" s="140"/>
      <c r="AO2502" s="140"/>
      <c r="AP2502" s="140"/>
      <c r="BX2502" s="140"/>
      <c r="BY2502" s="140"/>
      <c r="BZ2502" s="140"/>
      <c r="CA2502" s="27"/>
      <c r="CB2502" s="27"/>
      <c r="CC2502" s="27"/>
    </row>
    <row r="2503" spans="1:81">
      <c r="A2503" s="82">
        <v>64</v>
      </c>
      <c r="B2503" s="5" t="s">
        <v>857</v>
      </c>
      <c r="C2503" s="11">
        <v>50.49</v>
      </c>
      <c r="D2503" s="11">
        <v>26.48</v>
      </c>
      <c r="E2503" s="11">
        <v>9.2100000000000009</v>
      </c>
      <c r="F2503" s="11">
        <v>3.26</v>
      </c>
      <c r="G2503" s="11">
        <v>4.24</v>
      </c>
      <c r="H2503" s="11"/>
      <c r="I2503" s="11">
        <v>42.5</v>
      </c>
      <c r="J2503" s="11">
        <v>400</v>
      </c>
      <c r="K2503" s="11">
        <v>200</v>
      </c>
      <c r="L2503" s="11">
        <v>0.4</v>
      </c>
      <c r="M2503" s="153">
        <v>0.2</v>
      </c>
      <c r="N2503" s="11">
        <v>0.13</v>
      </c>
      <c r="Y2503" s="11">
        <v>1167</v>
      </c>
      <c r="AD2503" s="11">
        <v>2.83</v>
      </c>
      <c r="AE2503" s="11">
        <v>634</v>
      </c>
      <c r="AJ2503" s="11">
        <v>6</v>
      </c>
      <c r="AK2503" s="11">
        <v>48.5</v>
      </c>
      <c r="AL2503" s="11">
        <v>31.2</v>
      </c>
      <c r="AM2503" s="11">
        <v>1.1200000000000001</v>
      </c>
      <c r="AN2503" s="11">
        <v>6.5</v>
      </c>
      <c r="AO2503" s="11"/>
      <c r="AP2503" s="11">
        <v>100</v>
      </c>
      <c r="BX2503" s="5">
        <v>0.67600000000000005</v>
      </c>
      <c r="BY2503" s="11"/>
      <c r="BZ2503" s="11"/>
      <c r="CA2503">
        <v>46.8</v>
      </c>
      <c r="CB2503" s="158" t="s">
        <v>1690</v>
      </c>
      <c r="CC2503" s="158" t="s">
        <v>1691</v>
      </c>
    </row>
    <row r="2504" spans="1:81">
      <c r="A2504" s="130"/>
      <c r="B2504" s="115"/>
      <c r="C2504" s="130"/>
      <c r="D2504" s="130"/>
      <c r="E2504" s="130"/>
      <c r="F2504" s="130"/>
      <c r="G2504" s="130"/>
      <c r="H2504" s="130"/>
      <c r="I2504" s="130"/>
      <c r="J2504" s="130"/>
      <c r="K2504" s="130"/>
      <c r="L2504" s="130"/>
      <c r="M2504" s="130"/>
      <c r="N2504" s="130"/>
      <c r="AD2504" s="130"/>
      <c r="AE2504" s="130"/>
      <c r="AJ2504" s="130"/>
      <c r="AK2504" s="130"/>
      <c r="AL2504" s="130"/>
      <c r="AM2504" s="130"/>
      <c r="AN2504" s="130"/>
      <c r="AO2504" s="130"/>
      <c r="AP2504" s="130"/>
      <c r="BX2504" s="130"/>
      <c r="BY2504" s="130"/>
      <c r="BZ2504" s="130"/>
      <c r="CA2504" s="23"/>
      <c r="CB2504" s="23"/>
      <c r="CC2504" s="23"/>
    </row>
    <row r="2505" spans="1:81">
      <c r="A2505" s="82">
        <v>66</v>
      </c>
      <c r="B2505" s="5" t="s">
        <v>1692</v>
      </c>
      <c r="C2505" s="11"/>
      <c r="D2505" s="11"/>
      <c r="E2505" s="11"/>
      <c r="F2505" s="11"/>
      <c r="G2505" s="11"/>
      <c r="H2505" s="11">
        <v>2.9</v>
      </c>
      <c r="I2505" s="105">
        <v>42.5</v>
      </c>
      <c r="J2505" s="11">
        <v>220</v>
      </c>
      <c r="K2505" s="11">
        <v>144</v>
      </c>
      <c r="L2505" s="11">
        <v>0.36</v>
      </c>
      <c r="M2505" s="153">
        <v>0.25</v>
      </c>
      <c r="N2505" s="11">
        <v>0.76</v>
      </c>
      <c r="U2505" s="11">
        <v>1108</v>
      </c>
      <c r="AD2505" s="11">
        <v>2.5</v>
      </c>
      <c r="AE2505" s="11">
        <v>750</v>
      </c>
      <c r="AJ2505" s="11"/>
      <c r="AK2505" s="11"/>
      <c r="AL2505" s="11"/>
      <c r="AM2505" s="11"/>
      <c r="AN2505" s="11"/>
      <c r="AO2505" s="11">
        <v>81</v>
      </c>
      <c r="AP2505" s="11"/>
      <c r="AW2505" s="11">
        <v>99</v>
      </c>
      <c r="BQ2505" s="11">
        <v>20</v>
      </c>
      <c r="BX2505" s="11"/>
      <c r="BY2505" s="11"/>
      <c r="BZ2505" s="11">
        <v>978.6</v>
      </c>
      <c r="CA2505">
        <v>63.49</v>
      </c>
      <c r="CB2505" s="158" t="s">
        <v>1688</v>
      </c>
      <c r="CC2505" s="158" t="s">
        <v>1693</v>
      </c>
    </row>
    <row r="2506" spans="1:81">
      <c r="A2506" s="191"/>
      <c r="B2506" s="192"/>
      <c r="C2506" s="191"/>
      <c r="D2506" s="191"/>
      <c r="E2506" s="191"/>
      <c r="F2506" s="191"/>
      <c r="G2506" s="191"/>
      <c r="H2506" s="191"/>
      <c r="I2506" s="191"/>
      <c r="J2506" s="191"/>
      <c r="K2506" s="191"/>
      <c r="L2506" s="191"/>
      <c r="M2506" s="191"/>
      <c r="N2506" s="191"/>
      <c r="AD2506" s="191"/>
      <c r="AE2506" s="191"/>
      <c r="AJ2506" s="191"/>
      <c r="AK2506" s="191"/>
      <c r="AL2506" s="191"/>
      <c r="AM2506" s="191"/>
      <c r="AN2506" s="191"/>
      <c r="AO2506" s="191"/>
      <c r="AP2506" s="191"/>
      <c r="BX2506" s="191"/>
      <c r="BY2506" s="191"/>
      <c r="BZ2506" s="191"/>
      <c r="CA2506" s="196"/>
      <c r="CB2506" s="196"/>
      <c r="CC2506" s="196"/>
    </row>
    <row r="2507" spans="1:81">
      <c r="A2507" s="49">
        <v>68</v>
      </c>
      <c r="B2507" s="5" t="s">
        <v>1694</v>
      </c>
      <c r="C2507">
        <v>54.56</v>
      </c>
      <c r="D2507">
        <v>22.43</v>
      </c>
      <c r="E2507">
        <v>8.36</v>
      </c>
      <c r="F2507" s="11">
        <v>1.85</v>
      </c>
      <c r="G2507" s="11">
        <v>5.15</v>
      </c>
      <c r="H2507" s="11"/>
      <c r="I2507" s="11">
        <v>42.5</v>
      </c>
      <c r="J2507" s="11">
        <v>350</v>
      </c>
      <c r="K2507" s="11">
        <v>172</v>
      </c>
      <c r="L2507" s="11">
        <v>0.49</v>
      </c>
      <c r="M2507" s="29">
        <v>0.28000000000000003</v>
      </c>
      <c r="N2507" s="11">
        <v>0.42</v>
      </c>
      <c r="V2507">
        <v>1080</v>
      </c>
      <c r="AD2507" s="11">
        <v>2.19</v>
      </c>
      <c r="AE2507" s="11">
        <v>900</v>
      </c>
      <c r="AJ2507">
        <v>3.04</v>
      </c>
      <c r="AK2507">
        <v>51.45</v>
      </c>
      <c r="AL2507">
        <v>38.67</v>
      </c>
      <c r="AM2507">
        <v>0.89</v>
      </c>
      <c r="AN2507">
        <v>6.4</v>
      </c>
      <c r="AO2507" s="5"/>
      <c r="AP2507">
        <v>80</v>
      </c>
      <c r="BX2507">
        <v>1.0122</v>
      </c>
      <c r="BZ2507">
        <v>1533.47</v>
      </c>
      <c r="CA2507">
        <v>51.2</v>
      </c>
      <c r="CB2507" s="158" t="s">
        <v>1347</v>
      </c>
      <c r="CC2507" s="158" t="s">
        <v>1695</v>
      </c>
    </row>
    <row r="2508" spans="1:81">
      <c r="B2508" s="5" t="s">
        <v>1696</v>
      </c>
      <c r="C2508">
        <v>54.56</v>
      </c>
      <c r="D2508">
        <v>22.43</v>
      </c>
      <c r="E2508">
        <v>8.36</v>
      </c>
      <c r="F2508" s="11">
        <v>1.85</v>
      </c>
      <c r="G2508" s="11">
        <v>5.15</v>
      </c>
      <c r="H2508" s="11"/>
      <c r="I2508" s="11">
        <v>42.5</v>
      </c>
      <c r="J2508" s="11">
        <v>350</v>
      </c>
      <c r="K2508" s="11">
        <v>172</v>
      </c>
      <c r="L2508" s="11">
        <v>0.49</v>
      </c>
      <c r="M2508" s="29">
        <v>0.28000000000000003</v>
      </c>
      <c r="N2508" s="11">
        <v>0.42</v>
      </c>
      <c r="V2508">
        <v>1080</v>
      </c>
      <c r="AD2508" s="5"/>
      <c r="AE2508" s="5"/>
      <c r="AF2508">
        <v>2.61</v>
      </c>
      <c r="AG2508" s="29">
        <v>0.05</v>
      </c>
      <c r="AH2508" s="11">
        <v>900</v>
      </c>
      <c r="AJ2508">
        <v>3.04</v>
      </c>
      <c r="AK2508">
        <v>51.45</v>
      </c>
      <c r="AL2508">
        <v>38.67</v>
      </c>
      <c r="AM2508">
        <v>0.89</v>
      </c>
      <c r="AN2508">
        <v>6.4</v>
      </c>
      <c r="AO2508" s="5"/>
      <c r="AP2508">
        <v>80</v>
      </c>
      <c r="BX2508">
        <v>1.1426000000000001</v>
      </c>
      <c r="BZ2508">
        <v>1798.36</v>
      </c>
      <c r="CA2508">
        <v>55.8</v>
      </c>
      <c r="CB2508" s="158" t="s">
        <v>1347</v>
      </c>
      <c r="CC2508" s="158" t="s">
        <v>1695</v>
      </c>
    </row>
    <row r="2509" spans="1:81">
      <c r="B2509" s="5" t="s">
        <v>1697</v>
      </c>
      <c r="C2509">
        <v>54.56</v>
      </c>
      <c r="D2509">
        <v>22.43</v>
      </c>
      <c r="E2509">
        <v>8.36</v>
      </c>
      <c r="F2509" s="11">
        <v>1.85</v>
      </c>
      <c r="G2509" s="11">
        <v>5.15</v>
      </c>
      <c r="H2509" s="11"/>
      <c r="I2509" s="11">
        <v>42.5</v>
      </c>
      <c r="J2509" s="11">
        <v>350</v>
      </c>
      <c r="K2509" s="11">
        <v>172</v>
      </c>
      <c r="L2509" s="11">
        <v>0.49</v>
      </c>
      <c r="M2509" s="29">
        <v>0.28000000000000003</v>
      </c>
      <c r="N2509" s="11">
        <v>0.42</v>
      </c>
      <c r="V2509">
        <v>1080</v>
      </c>
      <c r="AD2509" s="5"/>
      <c r="AE2509" s="5"/>
      <c r="AF2509">
        <v>2.61</v>
      </c>
      <c r="AG2509" s="29">
        <v>0.05</v>
      </c>
      <c r="AH2509" s="11">
        <v>900</v>
      </c>
      <c r="AJ2509">
        <v>3.04</v>
      </c>
      <c r="AK2509">
        <v>51.45</v>
      </c>
      <c r="AL2509">
        <v>38.67</v>
      </c>
      <c r="AM2509">
        <v>0.89</v>
      </c>
      <c r="AN2509">
        <v>6.4</v>
      </c>
      <c r="AO2509" s="5"/>
      <c r="AP2509">
        <v>80</v>
      </c>
      <c r="BX2509">
        <v>1.1739999999999999</v>
      </c>
      <c r="BZ2509">
        <v>1862.21</v>
      </c>
      <c r="CA2509">
        <v>47.6</v>
      </c>
      <c r="CB2509" s="158" t="s">
        <v>1347</v>
      </c>
      <c r="CC2509" s="158" t="s">
        <v>1695</v>
      </c>
    </row>
    <row r="2510" spans="1:81">
      <c r="B2510" s="5" t="s">
        <v>1698</v>
      </c>
      <c r="C2510">
        <v>54.56</v>
      </c>
      <c r="D2510">
        <v>22.43</v>
      </c>
      <c r="E2510">
        <v>8.36</v>
      </c>
      <c r="F2510" s="11">
        <v>1.85</v>
      </c>
      <c r="G2510" s="11">
        <v>5.15</v>
      </c>
      <c r="H2510" s="11"/>
      <c r="I2510" s="11">
        <v>42.5</v>
      </c>
      <c r="J2510" s="11">
        <v>350</v>
      </c>
      <c r="K2510" s="11">
        <v>172</v>
      </c>
      <c r="L2510" s="11">
        <v>0.49</v>
      </c>
      <c r="M2510" s="29">
        <v>0.28000000000000003</v>
      </c>
      <c r="N2510" s="11">
        <v>0.42</v>
      </c>
      <c r="V2510">
        <v>1080</v>
      </c>
      <c r="AD2510" s="5"/>
      <c r="AE2510" s="5"/>
      <c r="AF2510">
        <v>2.19</v>
      </c>
      <c r="AG2510" s="29">
        <v>7.0000000000000007E-2</v>
      </c>
      <c r="AH2510" s="11">
        <v>900</v>
      </c>
      <c r="AJ2510">
        <v>3.04</v>
      </c>
      <c r="AK2510">
        <v>51.45</v>
      </c>
      <c r="AL2510">
        <v>38.67</v>
      </c>
      <c r="AM2510">
        <v>0.89</v>
      </c>
      <c r="AN2510">
        <v>6.4</v>
      </c>
      <c r="AO2510" s="5"/>
      <c r="AP2510">
        <v>80</v>
      </c>
      <c r="BX2510">
        <v>1.3031999999999999</v>
      </c>
      <c r="BZ2510">
        <v>2135.13</v>
      </c>
      <c r="CA2510">
        <v>47.6</v>
      </c>
      <c r="CB2510" s="158" t="s">
        <v>1347</v>
      </c>
      <c r="CC2510" s="158" t="s">
        <v>1695</v>
      </c>
    </row>
    <row r="2511" spans="1:81">
      <c r="B2511" s="5" t="s">
        <v>1699</v>
      </c>
      <c r="C2511">
        <v>54.56</v>
      </c>
      <c r="D2511">
        <v>22.43</v>
      </c>
      <c r="E2511">
        <v>8.36</v>
      </c>
      <c r="F2511" s="11">
        <v>1.85</v>
      </c>
      <c r="G2511" s="11">
        <v>5.15</v>
      </c>
      <c r="H2511" s="11"/>
      <c r="I2511" s="11">
        <v>42.5</v>
      </c>
      <c r="J2511" s="11">
        <v>350</v>
      </c>
      <c r="K2511" s="11">
        <v>172</v>
      </c>
      <c r="L2511" s="11">
        <v>0.49</v>
      </c>
      <c r="M2511" s="29">
        <v>0.28000000000000003</v>
      </c>
      <c r="N2511" s="11">
        <v>0.42</v>
      </c>
      <c r="V2511">
        <v>1080</v>
      </c>
      <c r="AD2511" s="5"/>
      <c r="AE2511" s="5"/>
      <c r="AF2511">
        <v>2.35</v>
      </c>
      <c r="AG2511" s="29">
        <v>0.08</v>
      </c>
      <c r="AH2511" s="11">
        <v>900</v>
      </c>
      <c r="AJ2511">
        <v>3.04</v>
      </c>
      <c r="AK2511">
        <v>51.45</v>
      </c>
      <c r="AL2511">
        <v>38.67</v>
      </c>
      <c r="AM2511">
        <v>0.89</v>
      </c>
      <c r="AN2511">
        <v>6.4</v>
      </c>
      <c r="AO2511" s="5"/>
      <c r="AP2511">
        <v>80</v>
      </c>
      <c r="BX2511">
        <v>1.1967000000000001</v>
      </c>
      <c r="BZ2511">
        <v>1908.42</v>
      </c>
      <c r="CA2511">
        <v>47.6</v>
      </c>
      <c r="CB2511" s="158" t="s">
        <v>1347</v>
      </c>
      <c r="CC2511" s="158" t="s">
        <v>1695</v>
      </c>
    </row>
    <row r="2512" spans="1:81">
      <c r="B2512" s="5" t="s">
        <v>1700</v>
      </c>
      <c r="C2512">
        <v>54.56</v>
      </c>
      <c r="D2512">
        <v>22.43</v>
      </c>
      <c r="E2512">
        <v>8.36</v>
      </c>
      <c r="F2512" s="11">
        <v>1.85</v>
      </c>
      <c r="G2512" s="11">
        <v>5.15</v>
      </c>
      <c r="H2512" s="11"/>
      <c r="I2512" s="11">
        <v>42.5</v>
      </c>
      <c r="J2512" s="11">
        <v>350</v>
      </c>
      <c r="K2512" s="11">
        <v>172</v>
      </c>
      <c r="L2512" s="11">
        <v>0.49</v>
      </c>
      <c r="M2512" s="29">
        <v>0.28000000000000003</v>
      </c>
      <c r="N2512" s="11">
        <v>0.42</v>
      </c>
      <c r="V2512">
        <v>1080</v>
      </c>
      <c r="AD2512" s="5"/>
      <c r="AE2512" s="5"/>
      <c r="AF2512">
        <v>2.75</v>
      </c>
      <c r="AG2512" s="29">
        <v>0.06</v>
      </c>
      <c r="AH2512" s="11">
        <v>900</v>
      </c>
      <c r="AJ2512">
        <v>3.04</v>
      </c>
      <c r="AK2512">
        <v>51.45</v>
      </c>
      <c r="AL2512">
        <v>38.67</v>
      </c>
      <c r="AM2512">
        <v>0.89</v>
      </c>
      <c r="AN2512">
        <v>6.4</v>
      </c>
      <c r="AO2512" s="5"/>
      <c r="AP2512">
        <v>80</v>
      </c>
      <c r="BX2512">
        <v>1.2302999999999999</v>
      </c>
      <c r="BZ2512">
        <v>1976.75</v>
      </c>
      <c r="CA2512">
        <v>47.6</v>
      </c>
      <c r="CB2512" s="158" t="s">
        <v>1347</v>
      </c>
      <c r="CC2512" s="158" t="s">
        <v>1695</v>
      </c>
    </row>
    <row r="2513" spans="1:81">
      <c r="B2513" s="5" t="s">
        <v>1701</v>
      </c>
      <c r="C2513">
        <v>54.56</v>
      </c>
      <c r="D2513">
        <v>22.43</v>
      </c>
      <c r="E2513">
        <v>8.36</v>
      </c>
      <c r="F2513" s="11">
        <v>1.85</v>
      </c>
      <c r="G2513" s="11">
        <v>5.15</v>
      </c>
      <c r="H2513" s="11"/>
      <c r="I2513" s="11">
        <v>42.5</v>
      </c>
      <c r="J2513" s="11">
        <v>350</v>
      </c>
      <c r="K2513" s="11">
        <v>172</v>
      </c>
      <c r="L2513" s="11">
        <v>0.49</v>
      </c>
      <c r="M2513" s="29">
        <v>0.28000000000000003</v>
      </c>
      <c r="N2513" s="11">
        <v>0.42</v>
      </c>
      <c r="V2513">
        <v>1080</v>
      </c>
      <c r="AD2513" s="5"/>
      <c r="AE2513" s="5"/>
      <c r="AF2513">
        <v>3.04</v>
      </c>
      <c r="AG2513" s="29">
        <v>0.08</v>
      </c>
      <c r="AH2513" s="11">
        <v>900</v>
      </c>
      <c r="AJ2513">
        <v>3.04</v>
      </c>
      <c r="AK2513">
        <v>51.45</v>
      </c>
      <c r="AL2513">
        <v>38.67</v>
      </c>
      <c r="AM2513">
        <v>0.89</v>
      </c>
      <c r="AN2513">
        <v>6.4</v>
      </c>
      <c r="AO2513" s="5"/>
      <c r="AP2513">
        <v>80</v>
      </c>
      <c r="BX2513">
        <v>1.3935</v>
      </c>
      <c r="BZ2513">
        <v>2308.39</v>
      </c>
      <c r="CA2513">
        <v>47.6</v>
      </c>
      <c r="CB2513" s="158" t="s">
        <v>1347</v>
      </c>
      <c r="CC2513" s="158" t="s">
        <v>1695</v>
      </c>
    </row>
    <row r="2514" spans="1:81">
      <c r="B2514" s="5" t="s">
        <v>1494</v>
      </c>
      <c r="C2514">
        <v>54.56</v>
      </c>
      <c r="D2514">
        <v>22.43</v>
      </c>
      <c r="E2514">
        <v>8.36</v>
      </c>
      <c r="F2514" s="11">
        <v>1.85</v>
      </c>
      <c r="G2514" s="11">
        <v>5.15</v>
      </c>
      <c r="H2514" s="11"/>
      <c r="I2514" s="11">
        <v>42.5</v>
      </c>
      <c r="J2514" s="11">
        <v>350</v>
      </c>
      <c r="K2514" s="11">
        <v>172</v>
      </c>
      <c r="L2514" s="11">
        <v>0.49</v>
      </c>
      <c r="M2514" s="29">
        <v>0.28000000000000003</v>
      </c>
      <c r="N2514" s="11">
        <v>0.42</v>
      </c>
      <c r="U2514" s="11"/>
      <c r="V2514" s="11">
        <v>1080</v>
      </c>
      <c r="AE2514" s="6"/>
      <c r="AF2514">
        <v>2.19</v>
      </c>
      <c r="AG2514" s="29">
        <v>0</v>
      </c>
      <c r="AH2514" s="11">
        <v>900</v>
      </c>
      <c r="AJ2514">
        <v>3.04</v>
      </c>
      <c r="AK2514">
        <v>51.45</v>
      </c>
      <c r="AL2514">
        <v>38.67</v>
      </c>
      <c r="AM2514">
        <v>0.89</v>
      </c>
      <c r="AN2514">
        <v>6.4</v>
      </c>
      <c r="AO2514" s="5"/>
      <c r="AP2514">
        <v>80</v>
      </c>
      <c r="BX2514">
        <v>1.2170000000000001</v>
      </c>
      <c r="BZ2514">
        <v>1950.44</v>
      </c>
      <c r="CB2514" s="158" t="s">
        <v>1347</v>
      </c>
      <c r="CC2514" s="158" t="s">
        <v>1695</v>
      </c>
    </row>
    <row r="2515" spans="1:81">
      <c r="B2515" s="5" t="s">
        <v>1611</v>
      </c>
      <c r="C2515">
        <v>54.56</v>
      </c>
      <c r="D2515">
        <v>22.43</v>
      </c>
      <c r="E2515">
        <v>8.36</v>
      </c>
      <c r="F2515" s="11">
        <v>1.85</v>
      </c>
      <c r="G2515" s="11">
        <v>5.15</v>
      </c>
      <c r="H2515" s="11"/>
      <c r="I2515" s="11">
        <v>42.5</v>
      </c>
      <c r="J2515" s="11">
        <v>350</v>
      </c>
      <c r="K2515" s="11">
        <v>172</v>
      </c>
      <c r="L2515" s="11">
        <v>0.49</v>
      </c>
      <c r="M2515" s="29">
        <v>0.28000000000000003</v>
      </c>
      <c r="N2515" s="11">
        <v>0.42</v>
      </c>
      <c r="U2515" s="11"/>
      <c r="V2515" s="11">
        <v>1080</v>
      </c>
      <c r="AE2515" s="6"/>
      <c r="AF2515">
        <v>2.35</v>
      </c>
      <c r="AG2515" s="29">
        <v>0.05</v>
      </c>
      <c r="AH2515" s="11">
        <v>900</v>
      </c>
      <c r="AJ2515">
        <v>3.04</v>
      </c>
      <c r="AK2515">
        <v>51.45</v>
      </c>
      <c r="AL2515">
        <v>38.67</v>
      </c>
      <c r="AM2515">
        <v>0.89</v>
      </c>
      <c r="AN2515">
        <v>6.4</v>
      </c>
      <c r="AO2515" s="5"/>
      <c r="AP2515">
        <v>80</v>
      </c>
      <c r="BX2515">
        <v>1.1426000000000001</v>
      </c>
      <c r="BZ2515">
        <v>1798.36</v>
      </c>
      <c r="CB2515" s="158" t="s">
        <v>1347</v>
      </c>
      <c r="CC2515" s="158" t="s">
        <v>1695</v>
      </c>
    </row>
    <row r="2516" spans="1:81">
      <c r="B2516" s="5" t="s">
        <v>1702</v>
      </c>
      <c r="C2516">
        <v>54.56</v>
      </c>
      <c r="D2516">
        <v>22.43</v>
      </c>
      <c r="E2516">
        <v>8.36</v>
      </c>
      <c r="F2516" s="11">
        <v>1.85</v>
      </c>
      <c r="G2516" s="11">
        <v>5.15</v>
      </c>
      <c r="H2516" s="11"/>
      <c r="I2516" s="11">
        <v>42.5</v>
      </c>
      <c r="J2516" s="11">
        <v>350</v>
      </c>
      <c r="K2516" s="11">
        <v>172</v>
      </c>
      <c r="L2516" s="11">
        <v>0.49</v>
      </c>
      <c r="M2516" s="29">
        <v>0.28000000000000003</v>
      </c>
      <c r="N2516" s="11">
        <v>0.42</v>
      </c>
      <c r="U2516" s="11"/>
      <c r="V2516" s="11">
        <v>1080</v>
      </c>
      <c r="AE2516" s="6"/>
      <c r="AF2516">
        <v>2.61</v>
      </c>
      <c r="AG2516" s="29">
        <v>0.1</v>
      </c>
      <c r="AH2516" s="11">
        <v>900</v>
      </c>
      <c r="AJ2516">
        <v>3.04</v>
      </c>
      <c r="AK2516">
        <v>51.45</v>
      </c>
      <c r="AL2516">
        <v>38.67</v>
      </c>
      <c r="AM2516">
        <v>0.89</v>
      </c>
      <c r="AN2516">
        <v>6.4</v>
      </c>
      <c r="AO2516" s="5"/>
      <c r="AP2516">
        <v>80</v>
      </c>
      <c r="BX2516">
        <v>0.85699999999999998</v>
      </c>
      <c r="BZ2516">
        <v>1217.9000000000001</v>
      </c>
      <c r="CB2516" s="158" t="s">
        <v>1347</v>
      </c>
      <c r="CC2516" s="158" t="s">
        <v>1695</v>
      </c>
    </row>
    <row r="2517" spans="1:81">
      <c r="B2517" s="5" t="s">
        <v>1703</v>
      </c>
      <c r="C2517">
        <v>54.56</v>
      </c>
      <c r="D2517">
        <v>22.43</v>
      </c>
      <c r="E2517">
        <v>8.36</v>
      </c>
      <c r="F2517" s="11">
        <v>1.85</v>
      </c>
      <c r="G2517" s="11">
        <v>5.15</v>
      </c>
      <c r="H2517" s="11"/>
      <c r="I2517" s="11">
        <v>42.5</v>
      </c>
      <c r="J2517" s="11">
        <v>350</v>
      </c>
      <c r="K2517" s="11">
        <v>172</v>
      </c>
      <c r="L2517" s="11">
        <v>0.49</v>
      </c>
      <c r="M2517" s="29">
        <v>0.28000000000000003</v>
      </c>
      <c r="N2517" s="11">
        <v>0.42</v>
      </c>
      <c r="U2517" s="11"/>
      <c r="V2517" s="11">
        <v>1080</v>
      </c>
      <c r="AE2517" s="6"/>
      <c r="AF2517">
        <v>2.75</v>
      </c>
      <c r="AG2517" s="29">
        <v>0.15</v>
      </c>
      <c r="AH2517" s="11">
        <v>900</v>
      </c>
      <c r="AJ2517">
        <v>3.04</v>
      </c>
      <c r="AK2517">
        <v>51.45</v>
      </c>
      <c r="AL2517">
        <v>38.67</v>
      </c>
      <c r="AM2517">
        <v>0.89</v>
      </c>
      <c r="AN2517">
        <v>6.4</v>
      </c>
      <c r="AO2517" s="5"/>
      <c r="AP2517">
        <v>80</v>
      </c>
      <c r="BX2517">
        <v>0.8881</v>
      </c>
      <c r="BZ2517">
        <v>1281.1300000000001</v>
      </c>
      <c r="CB2517" s="158" t="s">
        <v>1347</v>
      </c>
      <c r="CC2517" s="158" t="s">
        <v>1695</v>
      </c>
    </row>
    <row r="2518" spans="1:81">
      <c r="B2518" s="5" t="s">
        <v>284</v>
      </c>
      <c r="C2518">
        <v>54.56</v>
      </c>
      <c r="D2518">
        <v>22.43</v>
      </c>
      <c r="E2518">
        <v>8.36</v>
      </c>
      <c r="F2518" s="11">
        <v>1.85</v>
      </c>
      <c r="G2518" s="11">
        <v>5.15</v>
      </c>
      <c r="H2518" s="11"/>
      <c r="I2518" s="11">
        <v>42.5</v>
      </c>
      <c r="J2518" s="11">
        <v>350</v>
      </c>
      <c r="K2518" s="11">
        <v>172</v>
      </c>
      <c r="L2518" s="11">
        <v>0.49</v>
      </c>
      <c r="M2518" s="29">
        <v>0.28000000000000003</v>
      </c>
      <c r="N2518" s="11">
        <v>0.42</v>
      </c>
      <c r="U2518" s="11"/>
      <c r="V2518" s="11">
        <v>1080</v>
      </c>
      <c r="AE2518" s="6"/>
      <c r="AF2518">
        <v>3.04</v>
      </c>
      <c r="AG2518" s="29">
        <v>0.2</v>
      </c>
      <c r="AH2518" s="11">
        <v>900</v>
      </c>
      <c r="AJ2518">
        <v>3.04</v>
      </c>
      <c r="AK2518">
        <v>51.45</v>
      </c>
      <c r="AL2518">
        <v>38.67</v>
      </c>
      <c r="AM2518">
        <v>0.89</v>
      </c>
      <c r="AN2518">
        <v>6.4</v>
      </c>
      <c r="AO2518" s="5"/>
      <c r="AP2518">
        <v>80</v>
      </c>
      <c r="BX2518">
        <v>1.159</v>
      </c>
      <c r="BZ2518">
        <v>1833.57</v>
      </c>
      <c r="CB2518" s="158" t="s">
        <v>1347</v>
      </c>
      <c r="CC2518" s="158" t="s">
        <v>1695</v>
      </c>
    </row>
    <row r="2519" spans="1:81">
      <c r="A2519" s="113"/>
      <c r="B2519" s="129"/>
      <c r="C2519" s="119"/>
      <c r="D2519" s="119"/>
      <c r="E2519" s="119"/>
      <c r="F2519" s="119"/>
      <c r="G2519" s="119"/>
      <c r="H2519" s="119"/>
      <c r="I2519" s="113"/>
      <c r="J2519" s="119"/>
      <c r="K2519" s="119"/>
      <c r="L2519" s="119"/>
      <c r="M2519" s="113"/>
      <c r="N2519" s="113"/>
      <c r="U2519" s="118"/>
      <c r="V2519" s="118"/>
      <c r="AD2519" s="113"/>
      <c r="AE2519" s="119"/>
      <c r="AJ2519" s="113"/>
      <c r="AK2519" s="113"/>
      <c r="AL2519" s="113"/>
      <c r="AM2519" s="113"/>
      <c r="AN2519" s="113"/>
      <c r="AO2519" s="113"/>
      <c r="AP2519" s="113"/>
      <c r="BX2519" s="113"/>
      <c r="BY2519" s="113"/>
      <c r="BZ2519" s="113"/>
      <c r="CA2519" s="113"/>
      <c r="CB2519" s="113"/>
      <c r="CC2519" s="113"/>
    </row>
    <row r="2520" spans="1:81">
      <c r="A2520" s="49">
        <v>69</v>
      </c>
      <c r="B2520" s="5" t="s">
        <v>1704</v>
      </c>
      <c r="C2520" s="6">
        <v>0.75</v>
      </c>
      <c r="D2520" s="6"/>
      <c r="E2520" s="6"/>
      <c r="F2520" s="6">
        <v>4.58</v>
      </c>
      <c r="G2520" s="6"/>
      <c r="H2520" s="6"/>
      <c r="I2520" s="11">
        <v>42.5</v>
      </c>
      <c r="J2520" s="6">
        <v>460</v>
      </c>
      <c r="K2520" s="6">
        <v>215</v>
      </c>
      <c r="L2520" s="6">
        <v>0.47</v>
      </c>
      <c r="M2520" s="29">
        <v>0.35</v>
      </c>
      <c r="N2520" s="11">
        <v>0.77</v>
      </c>
      <c r="U2520" s="11"/>
      <c r="V2520" s="11">
        <v>1016</v>
      </c>
      <c r="AD2520">
        <v>2.62</v>
      </c>
      <c r="AE2520" s="6">
        <v>590</v>
      </c>
      <c r="AJ2520" s="11">
        <v>0.34</v>
      </c>
      <c r="AK2520" s="11">
        <v>59</v>
      </c>
      <c r="AL2520" s="11">
        <v>36</v>
      </c>
      <c r="AM2520" s="11">
        <v>0.96</v>
      </c>
      <c r="AN2520" s="11">
        <v>3.7</v>
      </c>
      <c r="AO2520" s="11"/>
      <c r="AP2520" s="11">
        <v>60</v>
      </c>
      <c r="BX2520">
        <v>98.26</v>
      </c>
      <c r="CA2520" s="11">
        <v>53.5</v>
      </c>
      <c r="CB2520" s="158" t="s">
        <v>1188</v>
      </c>
      <c r="CC2520" s="158" t="s">
        <v>1705</v>
      </c>
    </row>
    <row r="2521" spans="1:81">
      <c r="A2521" s="198"/>
      <c r="B2521" s="198"/>
      <c r="C2521" s="198"/>
      <c r="D2521" s="198"/>
      <c r="E2521" s="198"/>
      <c r="F2521" s="198"/>
      <c r="G2521" s="198"/>
      <c r="H2521" s="198"/>
      <c r="I2521" s="198"/>
      <c r="J2521" s="198"/>
      <c r="K2521" s="198"/>
      <c r="L2521" s="198"/>
      <c r="M2521" s="198"/>
      <c r="N2521" s="198"/>
      <c r="U2521" s="133"/>
      <c r="V2521" s="133"/>
      <c r="AD2521" s="205"/>
      <c r="AE2521" s="133"/>
      <c r="AJ2521" s="133"/>
      <c r="AK2521" s="133"/>
      <c r="AL2521" s="133"/>
      <c r="AM2521" s="133"/>
      <c r="AN2521" s="133"/>
      <c r="AO2521" s="133"/>
      <c r="AP2521" s="133"/>
      <c r="BX2521" s="198"/>
      <c r="BY2521" s="198"/>
      <c r="BZ2521" s="198"/>
      <c r="CA2521" s="133"/>
      <c r="CB2521" s="198"/>
      <c r="CC2521" s="198"/>
    </row>
    <row r="2522" spans="1:81">
      <c r="A2522" s="49">
        <v>71</v>
      </c>
      <c r="B2522" s="5" t="s">
        <v>1706</v>
      </c>
      <c r="C2522" s="5"/>
      <c r="D2522" s="5"/>
      <c r="E2522" s="5"/>
      <c r="F2522" s="5"/>
      <c r="G2522" s="5"/>
      <c r="H2522" s="5"/>
      <c r="I2522" s="11">
        <v>42.5</v>
      </c>
      <c r="J2522" s="105">
        <v>285</v>
      </c>
      <c r="K2522" s="105">
        <v>125</v>
      </c>
      <c r="L2522" s="105">
        <v>0.35</v>
      </c>
      <c r="M2522" s="173">
        <v>0.33</v>
      </c>
      <c r="N2522" s="105">
        <v>0.39</v>
      </c>
      <c r="U2522" s="11"/>
      <c r="V2522" s="11">
        <v>1364</v>
      </c>
      <c r="AD2522" s="121">
        <v>2.8</v>
      </c>
      <c r="AE2522" s="11">
        <v>455</v>
      </c>
      <c r="AJ2522" s="11">
        <v>9.8000000000000007</v>
      </c>
      <c r="AK2522" s="11">
        <v>51.48</v>
      </c>
      <c r="AL2522" s="11">
        <v>24.37</v>
      </c>
      <c r="AM2522" s="11">
        <v>1.2</v>
      </c>
      <c r="AN2522" s="11">
        <v>5.47</v>
      </c>
      <c r="AO2522" s="5">
        <v>71</v>
      </c>
      <c r="AP2522" s="11"/>
      <c r="BX2522" s="5">
        <v>8.4320000000000004</v>
      </c>
      <c r="BZ2522">
        <v>1450</v>
      </c>
      <c r="CA2522" s="11">
        <v>51.94</v>
      </c>
      <c r="CB2522" s="158" t="s">
        <v>1106</v>
      </c>
      <c r="CC2522" s="158" t="s">
        <v>1707</v>
      </c>
    </row>
    <row r="2523" spans="1:81">
      <c r="A2523" s="199"/>
      <c r="B2523" s="200"/>
      <c r="C2523" s="201"/>
      <c r="D2523" s="201"/>
      <c r="E2523" s="201"/>
      <c r="F2523" s="201"/>
      <c r="G2523" s="201"/>
      <c r="H2523" s="201"/>
      <c r="I2523" s="201"/>
      <c r="J2523" s="203"/>
      <c r="K2523" s="203"/>
      <c r="L2523" s="203"/>
      <c r="M2523" s="203"/>
      <c r="N2523" s="203"/>
      <c r="U2523" s="201"/>
      <c r="V2523" s="201"/>
      <c r="AD2523" s="206"/>
      <c r="AE2523" s="201"/>
      <c r="AJ2523" s="201"/>
      <c r="AK2523" s="201"/>
      <c r="AL2523" s="201"/>
      <c r="AM2523" s="201"/>
      <c r="AN2523" s="201"/>
      <c r="AO2523" s="201"/>
      <c r="AP2523" s="201"/>
      <c r="BX2523" s="199"/>
      <c r="BY2523" s="199"/>
      <c r="BZ2523" s="199"/>
      <c r="CA2523" s="201"/>
      <c r="CB2523" s="199"/>
      <c r="CC2523" s="199"/>
    </row>
    <row r="2524" spans="1:81">
      <c r="A2524" s="49">
        <v>72</v>
      </c>
      <c r="B2524" s="5" t="s">
        <v>1708</v>
      </c>
      <c r="C2524" s="11">
        <v>58.13</v>
      </c>
      <c r="D2524" s="11">
        <v>22.09</v>
      </c>
      <c r="E2524" s="11">
        <v>6.7</v>
      </c>
      <c r="F2524" s="11">
        <v>0.87</v>
      </c>
      <c r="G2524" s="11">
        <v>4.43</v>
      </c>
      <c r="H2524" s="11"/>
      <c r="I2524" s="11">
        <v>42.5</v>
      </c>
      <c r="J2524" s="105">
        <v>452.67</v>
      </c>
      <c r="K2524" s="105">
        <v>203.7</v>
      </c>
      <c r="L2524" s="105">
        <v>0.45</v>
      </c>
      <c r="M2524" s="173"/>
      <c r="N2524" s="105"/>
      <c r="U2524" s="11"/>
      <c r="V2524" s="11">
        <v>900.75</v>
      </c>
      <c r="AD2524" s="121">
        <v>2.7250000000000001</v>
      </c>
      <c r="AE2524" s="11">
        <v>701.86</v>
      </c>
      <c r="AJ2524" s="11"/>
      <c r="AK2524" s="11"/>
      <c r="AL2524" s="11"/>
      <c r="AM2524" s="11"/>
      <c r="AN2524" s="11"/>
      <c r="AO2524" s="11"/>
      <c r="AP2524" s="11"/>
      <c r="AW2524" s="11">
        <v>0</v>
      </c>
      <c r="BX2524" s="5">
        <v>7</v>
      </c>
      <c r="CA2524" s="11"/>
      <c r="CB2524" s="158" t="s">
        <v>1401</v>
      </c>
      <c r="CC2524" s="158" t="s">
        <v>1709</v>
      </c>
    </row>
    <row r="2525" spans="1:81">
      <c r="B2525" s="5" t="s">
        <v>1710</v>
      </c>
      <c r="C2525" s="11">
        <v>58.13</v>
      </c>
      <c r="D2525" s="11">
        <v>22.09</v>
      </c>
      <c r="E2525" s="11">
        <v>6.7</v>
      </c>
      <c r="F2525" s="11">
        <v>0.87</v>
      </c>
      <c r="G2525" s="11">
        <v>4.43</v>
      </c>
      <c r="H2525" s="11"/>
      <c r="I2525" s="11">
        <v>42.5</v>
      </c>
      <c r="J2525" s="105">
        <v>313.86</v>
      </c>
      <c r="K2525" s="105">
        <v>201.77</v>
      </c>
      <c r="L2525" s="105">
        <v>0.64</v>
      </c>
      <c r="M2525" s="173"/>
      <c r="N2525" s="105"/>
      <c r="U2525" s="11"/>
      <c r="V2525" s="11">
        <v>900.75</v>
      </c>
      <c r="AD2525" s="121">
        <v>2.7250000000000001</v>
      </c>
      <c r="AE2525" s="11">
        <v>701.78</v>
      </c>
      <c r="AJ2525" s="11"/>
      <c r="AK2525" s="11"/>
      <c r="AL2525" s="11"/>
      <c r="AM2525" s="11"/>
      <c r="AN2525" s="11"/>
      <c r="AO2525" s="11"/>
      <c r="AP2525" s="11"/>
      <c r="AW2525" s="11">
        <v>134.51</v>
      </c>
      <c r="BX2525" s="5">
        <v>4.4000000000000004</v>
      </c>
      <c r="CA2525" s="11"/>
      <c r="CB2525" s="158" t="s">
        <v>1401</v>
      </c>
      <c r="CC2525" s="158" t="s">
        <v>1709</v>
      </c>
    </row>
    <row r="2526" spans="1:81">
      <c r="B2526" s="5" t="s">
        <v>1711</v>
      </c>
      <c r="C2526" s="11">
        <v>58.13</v>
      </c>
      <c r="D2526" s="11">
        <v>22.09</v>
      </c>
      <c r="E2526" s="11">
        <v>6.7</v>
      </c>
      <c r="F2526" s="11">
        <v>0.87</v>
      </c>
      <c r="G2526" s="11">
        <v>4.43</v>
      </c>
      <c r="H2526" s="11"/>
      <c r="I2526" s="11">
        <v>42.5</v>
      </c>
      <c r="J2526" s="105">
        <v>177.63</v>
      </c>
      <c r="K2526" s="105">
        <v>199.84</v>
      </c>
      <c r="L2526" s="105">
        <v>1.1299999999999999</v>
      </c>
      <c r="M2526" s="173"/>
      <c r="N2526" s="105"/>
      <c r="U2526" s="11"/>
      <c r="V2526" s="11">
        <v>900.75</v>
      </c>
      <c r="AD2526" s="121">
        <v>2.7250000000000001</v>
      </c>
      <c r="AE2526" s="11">
        <v>701.85</v>
      </c>
      <c r="AJ2526" s="11"/>
      <c r="AK2526" s="11"/>
      <c r="AL2526" s="11"/>
      <c r="AM2526" s="11"/>
      <c r="AN2526" s="11"/>
      <c r="AO2526" s="11"/>
      <c r="AP2526" s="11"/>
      <c r="AW2526" s="11">
        <v>266.45</v>
      </c>
      <c r="BX2526" s="5">
        <v>3.6</v>
      </c>
      <c r="CA2526" s="11"/>
      <c r="CB2526" s="158" t="s">
        <v>1401</v>
      </c>
      <c r="CC2526" s="158" t="s">
        <v>1709</v>
      </c>
    </row>
    <row r="2527" spans="1:81">
      <c r="A2527" s="169"/>
      <c r="B2527" s="170"/>
      <c r="C2527" s="202"/>
      <c r="D2527" s="202"/>
      <c r="E2527" s="202"/>
      <c r="F2527" s="202"/>
      <c r="G2527" s="202"/>
      <c r="H2527" s="202"/>
      <c r="I2527" s="202"/>
      <c r="J2527" s="204"/>
      <c r="K2527" s="204"/>
      <c r="L2527" s="204"/>
      <c r="M2527" s="204"/>
      <c r="N2527" s="204"/>
      <c r="U2527" s="202"/>
      <c r="V2527" s="202"/>
      <c r="AD2527" s="207"/>
      <c r="AE2527" s="202"/>
      <c r="AJ2527" s="202"/>
      <c r="AK2527" s="202"/>
      <c r="AL2527" s="202"/>
      <c r="AM2527" s="202"/>
      <c r="AN2527" s="202"/>
      <c r="AO2527" s="202"/>
      <c r="AP2527" s="202"/>
      <c r="BX2527" s="169"/>
      <c r="BY2527" s="169"/>
      <c r="BZ2527" s="169"/>
      <c r="CA2527" s="202"/>
      <c r="CB2527" s="169"/>
      <c r="CC2527" s="169"/>
    </row>
    <row r="2528" spans="1:81">
      <c r="A2528" s="49">
        <v>73</v>
      </c>
      <c r="B2528" s="5" t="s">
        <v>1712</v>
      </c>
      <c r="C2528" s="11">
        <v>53.32</v>
      </c>
      <c r="D2528" s="11"/>
      <c r="E2528" s="11">
        <v>6.45</v>
      </c>
      <c r="F2528" s="11">
        <v>2.0499999999999998</v>
      </c>
      <c r="G2528" s="11">
        <v>3.1</v>
      </c>
      <c r="H2528" s="11"/>
      <c r="I2528" s="11">
        <v>42.5</v>
      </c>
      <c r="J2528" s="105">
        <v>450</v>
      </c>
      <c r="K2528" s="105">
        <v>180</v>
      </c>
      <c r="L2528" s="105">
        <v>0.4</v>
      </c>
      <c r="M2528" s="173">
        <v>0.28999999999999998</v>
      </c>
      <c r="N2528" s="105">
        <v>1.5</v>
      </c>
      <c r="U2528" s="11">
        <v>1100</v>
      </c>
      <c r="V2528" s="11"/>
      <c r="AD2528" s="121">
        <v>2.1</v>
      </c>
      <c r="AE2528" s="11">
        <v>670</v>
      </c>
      <c r="AJ2528" s="11">
        <v>7</v>
      </c>
      <c r="AK2528" s="11">
        <v>58.63</v>
      </c>
      <c r="AL2528" s="11">
        <v>23.44</v>
      </c>
      <c r="AM2528" s="11">
        <v>0.97</v>
      </c>
      <c r="AN2528" s="11">
        <v>3.02</v>
      </c>
      <c r="AO2528" s="11"/>
      <c r="AP2528" s="11">
        <v>0</v>
      </c>
      <c r="AR2528" s="11">
        <v>30.85</v>
      </c>
      <c r="AS2528" s="11">
        <v>27.12</v>
      </c>
      <c r="AT2528" s="11">
        <v>27.84</v>
      </c>
      <c r="AU2528" s="11">
        <v>7.69</v>
      </c>
      <c r="AV2528" s="11">
        <v>0.76</v>
      </c>
      <c r="AW2528" s="11">
        <v>0</v>
      </c>
      <c r="BX2528" s="5">
        <v>12.3</v>
      </c>
      <c r="BZ2528">
        <v>2416.9</v>
      </c>
      <c r="CA2528" s="11">
        <v>51.2</v>
      </c>
      <c r="CB2528" s="158" t="s">
        <v>1345</v>
      </c>
      <c r="CC2528" s="158" t="s">
        <v>1713</v>
      </c>
    </row>
    <row r="2529" spans="1:81">
      <c r="B2529" s="5" t="s">
        <v>1714</v>
      </c>
      <c r="C2529" s="11">
        <v>53.32</v>
      </c>
      <c r="D2529" s="11"/>
      <c r="E2529" s="11">
        <v>6.45</v>
      </c>
      <c r="F2529" s="11">
        <v>2.0499999999999998</v>
      </c>
      <c r="G2529" s="11">
        <v>3.1</v>
      </c>
      <c r="H2529" s="11"/>
      <c r="I2529" s="11">
        <v>42.5</v>
      </c>
      <c r="J2529" s="105">
        <v>360</v>
      </c>
      <c r="K2529" s="105">
        <v>180</v>
      </c>
      <c r="L2529" s="105">
        <v>0.5</v>
      </c>
      <c r="M2529" s="173">
        <v>0.28999999999999998</v>
      </c>
      <c r="N2529" s="105">
        <v>1.5</v>
      </c>
      <c r="U2529" s="11">
        <v>1100</v>
      </c>
      <c r="V2529" s="11"/>
      <c r="AD2529" s="121">
        <v>2.1</v>
      </c>
      <c r="AE2529" s="11">
        <v>670</v>
      </c>
      <c r="AJ2529" s="11">
        <v>7</v>
      </c>
      <c r="AK2529" s="11">
        <v>58.63</v>
      </c>
      <c r="AL2529" s="11">
        <v>23.44</v>
      </c>
      <c r="AM2529" s="11">
        <v>0.97</v>
      </c>
      <c r="AN2529" s="11">
        <v>3.02</v>
      </c>
      <c r="AO2529" s="5"/>
      <c r="AP2529" s="11">
        <v>0</v>
      </c>
      <c r="AR2529" s="11">
        <v>30.85</v>
      </c>
      <c r="AS2529" s="11">
        <v>27.12</v>
      </c>
      <c r="AT2529" s="11">
        <v>27.84</v>
      </c>
      <c r="AU2529" s="11">
        <v>7.69</v>
      </c>
      <c r="AV2529" s="11">
        <v>0.76</v>
      </c>
      <c r="AW2529" s="11">
        <v>90</v>
      </c>
      <c r="BX2529" s="5">
        <v>5.2</v>
      </c>
      <c r="BZ2529">
        <v>1322.5</v>
      </c>
      <c r="CA2529" s="11">
        <v>50.9</v>
      </c>
      <c r="CB2529" s="158" t="s">
        <v>1345</v>
      </c>
      <c r="CC2529" s="158" t="s">
        <v>1713</v>
      </c>
    </row>
    <row r="2530" spans="1:81">
      <c r="B2530" s="5" t="s">
        <v>1715</v>
      </c>
      <c r="C2530" s="11">
        <v>53.32</v>
      </c>
      <c r="D2530" s="11"/>
      <c r="E2530" s="11">
        <v>6.45</v>
      </c>
      <c r="F2530" s="11">
        <v>2.0499999999999998</v>
      </c>
      <c r="G2530" s="11">
        <v>3.1</v>
      </c>
      <c r="H2530" s="11"/>
      <c r="I2530" s="11">
        <v>42.5</v>
      </c>
      <c r="J2530" s="11">
        <v>315</v>
      </c>
      <c r="K2530" s="105">
        <v>180</v>
      </c>
      <c r="L2530" s="11">
        <v>0.56999999999999995</v>
      </c>
      <c r="M2530" s="173">
        <v>0.28999999999999998</v>
      </c>
      <c r="N2530" s="105">
        <v>1.5</v>
      </c>
      <c r="U2530" s="11">
        <v>1100</v>
      </c>
      <c r="V2530" s="11"/>
      <c r="AD2530" s="121">
        <v>2.1</v>
      </c>
      <c r="AE2530" s="11">
        <v>670</v>
      </c>
      <c r="AJ2530" s="11">
        <v>7</v>
      </c>
      <c r="AK2530" s="11">
        <v>58.63</v>
      </c>
      <c r="AL2530" s="11">
        <v>23.44</v>
      </c>
      <c r="AM2530" s="11">
        <v>0.97</v>
      </c>
      <c r="AN2530" s="11">
        <v>3.02</v>
      </c>
      <c r="AO2530" s="5"/>
      <c r="AP2530" s="11">
        <v>0</v>
      </c>
      <c r="AR2530" s="11">
        <v>30.85</v>
      </c>
      <c r="AS2530" s="11">
        <v>27.12</v>
      </c>
      <c r="AT2530" s="11">
        <v>27.84</v>
      </c>
      <c r="AU2530" s="11">
        <v>7.69</v>
      </c>
      <c r="AV2530" s="11">
        <v>0.76</v>
      </c>
      <c r="AW2530" s="11">
        <v>135</v>
      </c>
      <c r="BX2530" s="5">
        <v>3.8</v>
      </c>
      <c r="BZ2530">
        <v>755.6</v>
      </c>
      <c r="CA2530" s="11">
        <v>46.1</v>
      </c>
      <c r="CB2530" s="158" t="s">
        <v>1345</v>
      </c>
      <c r="CC2530" s="158" t="s">
        <v>1713</v>
      </c>
    </row>
    <row r="2531" spans="1:81">
      <c r="B2531" s="5" t="s">
        <v>1716</v>
      </c>
      <c r="C2531" s="11">
        <v>53.32</v>
      </c>
      <c r="D2531" s="11"/>
      <c r="E2531" s="11">
        <v>6.45</v>
      </c>
      <c r="F2531" s="11">
        <v>2.0499999999999998</v>
      </c>
      <c r="G2531" s="11">
        <v>3.1</v>
      </c>
      <c r="H2531" s="11"/>
      <c r="I2531" s="11">
        <v>42.5</v>
      </c>
      <c r="J2531" s="11">
        <v>270</v>
      </c>
      <c r="K2531" s="105">
        <v>180</v>
      </c>
      <c r="L2531" s="11">
        <v>0.67</v>
      </c>
      <c r="M2531" s="173">
        <v>0.28999999999999998</v>
      </c>
      <c r="N2531" s="105">
        <v>1.5</v>
      </c>
      <c r="U2531" s="11">
        <v>1100</v>
      </c>
      <c r="V2531" s="11"/>
      <c r="AD2531" s="121">
        <v>2.1</v>
      </c>
      <c r="AE2531" s="11">
        <v>670</v>
      </c>
      <c r="AJ2531" s="11">
        <v>7</v>
      </c>
      <c r="AK2531" s="11">
        <v>58.63</v>
      </c>
      <c r="AL2531" s="11">
        <v>23.44</v>
      </c>
      <c r="AM2531" s="11">
        <v>0.97</v>
      </c>
      <c r="AN2531" s="11">
        <v>3.02</v>
      </c>
      <c r="AO2531" s="5"/>
      <c r="AP2531" s="11">
        <v>0</v>
      </c>
      <c r="AR2531" s="11">
        <v>30.85</v>
      </c>
      <c r="AS2531" s="11">
        <v>27.12</v>
      </c>
      <c r="AT2531" s="11">
        <v>27.84</v>
      </c>
      <c r="AU2531" s="11">
        <v>7.69</v>
      </c>
      <c r="AV2531" s="11">
        <v>0.76</v>
      </c>
      <c r="AW2531" s="11">
        <v>180</v>
      </c>
      <c r="BX2531" s="5">
        <v>2.7</v>
      </c>
      <c r="BZ2531">
        <v>492.6</v>
      </c>
      <c r="CA2531" s="11">
        <v>44.8</v>
      </c>
      <c r="CB2531" s="158" t="s">
        <v>1345</v>
      </c>
      <c r="CC2531" s="158" t="s">
        <v>1713</v>
      </c>
    </row>
    <row r="2532" spans="1:81">
      <c r="B2532" s="5" t="s">
        <v>1717</v>
      </c>
      <c r="C2532" s="11">
        <v>53.32</v>
      </c>
      <c r="D2532" s="11"/>
      <c r="E2532" s="11">
        <v>6.45</v>
      </c>
      <c r="F2532" s="11">
        <v>2.0499999999999998</v>
      </c>
      <c r="G2532" s="11">
        <v>3.1</v>
      </c>
      <c r="H2532" s="11"/>
      <c r="I2532" s="11">
        <v>42.5</v>
      </c>
      <c r="J2532" s="11">
        <v>225</v>
      </c>
      <c r="K2532" s="105">
        <v>180</v>
      </c>
      <c r="L2532" s="11">
        <v>0.8</v>
      </c>
      <c r="M2532" s="173">
        <v>0.28999999999999998</v>
      </c>
      <c r="N2532" s="105">
        <v>1.5</v>
      </c>
      <c r="U2532" s="11">
        <v>1100</v>
      </c>
      <c r="V2532" s="11"/>
      <c r="AD2532" s="121">
        <v>2.1</v>
      </c>
      <c r="AE2532" s="11">
        <v>670</v>
      </c>
      <c r="AJ2532" s="11">
        <v>7</v>
      </c>
      <c r="AK2532" s="11">
        <v>58.63</v>
      </c>
      <c r="AL2532" s="11">
        <v>23.44</v>
      </c>
      <c r="AM2532" s="11">
        <v>0.97</v>
      </c>
      <c r="AN2532" s="11">
        <v>3.02</v>
      </c>
      <c r="AO2532" s="5"/>
      <c r="AP2532" s="11">
        <v>0</v>
      </c>
      <c r="AR2532" s="11">
        <v>30.85</v>
      </c>
      <c r="AS2532" s="11">
        <v>27.12</v>
      </c>
      <c r="AT2532" s="11">
        <v>27.84</v>
      </c>
      <c r="AU2532" s="11">
        <v>7.69</v>
      </c>
      <c r="AV2532" s="11">
        <v>0.76</v>
      </c>
      <c r="AW2532" s="11">
        <v>225</v>
      </c>
      <c r="BX2532" s="5">
        <v>2.5</v>
      </c>
      <c r="BZ2532">
        <v>349.4</v>
      </c>
      <c r="CA2532" s="11">
        <v>40.1</v>
      </c>
      <c r="CB2532" s="158" t="s">
        <v>1345</v>
      </c>
      <c r="CC2532" s="158" t="s">
        <v>1713</v>
      </c>
    </row>
    <row r="2533" spans="1:81">
      <c r="B2533" s="5" t="s">
        <v>1718</v>
      </c>
      <c r="C2533" s="11">
        <v>53.32</v>
      </c>
      <c r="D2533" s="11"/>
      <c r="E2533" s="11">
        <v>6.45</v>
      </c>
      <c r="F2533" s="11">
        <v>2.0499999999999998</v>
      </c>
      <c r="G2533" s="11">
        <v>3.1</v>
      </c>
      <c r="H2533" s="11"/>
      <c r="I2533" s="11">
        <v>42.5</v>
      </c>
      <c r="J2533" s="11">
        <v>135</v>
      </c>
      <c r="K2533" s="105">
        <v>180</v>
      </c>
      <c r="L2533" s="11">
        <v>1.33</v>
      </c>
      <c r="M2533" s="173">
        <v>0.28999999999999998</v>
      </c>
      <c r="N2533" s="105">
        <v>1.5</v>
      </c>
      <c r="U2533" s="11">
        <v>1100</v>
      </c>
      <c r="AD2533" s="121">
        <v>2.1</v>
      </c>
      <c r="AE2533" s="11">
        <v>670</v>
      </c>
      <c r="AJ2533" s="11">
        <v>7</v>
      </c>
      <c r="AK2533" s="11">
        <v>58.63</v>
      </c>
      <c r="AL2533" s="11">
        <v>23.44</v>
      </c>
      <c r="AM2533" s="11">
        <v>0.97</v>
      </c>
      <c r="AN2533" s="11">
        <v>3.02</v>
      </c>
      <c r="AP2533" s="11">
        <v>0</v>
      </c>
      <c r="AR2533" s="11">
        <v>30.85</v>
      </c>
      <c r="AS2533" s="11">
        <v>27.12</v>
      </c>
      <c r="AT2533" s="11">
        <v>27.84</v>
      </c>
      <c r="AU2533" s="11">
        <v>7.69</v>
      </c>
      <c r="AV2533" s="11">
        <v>0.76</v>
      </c>
      <c r="AW2533" s="11">
        <v>315</v>
      </c>
      <c r="BX2533" s="5">
        <v>3.6</v>
      </c>
      <c r="BZ2533">
        <v>446.2</v>
      </c>
      <c r="CA2533" s="11">
        <v>37.9</v>
      </c>
      <c r="CB2533" s="158" t="s">
        <v>1345</v>
      </c>
      <c r="CC2533" s="158" t="s">
        <v>1713</v>
      </c>
    </row>
    <row r="2534" spans="1:81">
      <c r="B2534" s="5" t="s">
        <v>1719</v>
      </c>
      <c r="C2534" s="11">
        <v>53.32</v>
      </c>
      <c r="D2534" s="11"/>
      <c r="E2534" s="11">
        <v>6.45</v>
      </c>
      <c r="F2534" s="11">
        <v>2.0499999999999998</v>
      </c>
      <c r="G2534" s="11">
        <v>3.1</v>
      </c>
      <c r="H2534" s="11"/>
      <c r="I2534" s="11">
        <v>42.5</v>
      </c>
      <c r="J2534" s="11">
        <v>225</v>
      </c>
      <c r="K2534" s="105">
        <v>180</v>
      </c>
      <c r="L2534" s="11">
        <v>0.8</v>
      </c>
      <c r="M2534" s="173">
        <v>0.28999999999999998</v>
      </c>
      <c r="N2534" s="105">
        <v>1.5</v>
      </c>
      <c r="U2534" s="11">
        <v>1100</v>
      </c>
      <c r="AD2534" s="121">
        <v>2.1</v>
      </c>
      <c r="AE2534" s="11">
        <v>670</v>
      </c>
      <c r="AJ2534" s="11">
        <v>7</v>
      </c>
      <c r="AK2534" s="11">
        <v>58.63</v>
      </c>
      <c r="AL2534" s="11">
        <v>23.44</v>
      </c>
      <c r="AM2534" s="11">
        <v>0.97</v>
      </c>
      <c r="AN2534" s="11">
        <v>3.02</v>
      </c>
      <c r="AP2534" s="11">
        <v>157.5</v>
      </c>
      <c r="AR2534" s="11">
        <v>30.85</v>
      </c>
      <c r="AS2534" s="11">
        <v>27.12</v>
      </c>
      <c r="AT2534" s="11">
        <v>27.84</v>
      </c>
      <c r="AU2534" s="11">
        <v>7.69</v>
      </c>
      <c r="AV2534" s="11">
        <v>0.76</v>
      </c>
      <c r="AW2534" s="11">
        <v>67.5</v>
      </c>
      <c r="BX2534" s="5">
        <v>1143.9000000000001</v>
      </c>
      <c r="BZ2534">
        <v>1143.9000000000001</v>
      </c>
      <c r="CA2534" s="11">
        <v>36.700000000000003</v>
      </c>
      <c r="CB2534" s="158" t="s">
        <v>1345</v>
      </c>
      <c r="CC2534" s="158" t="s">
        <v>1713</v>
      </c>
    </row>
    <row r="2535" spans="1:81">
      <c r="B2535" s="5" t="s">
        <v>1720</v>
      </c>
      <c r="C2535" s="11">
        <v>53.32</v>
      </c>
      <c r="D2535" s="11"/>
      <c r="E2535" s="11">
        <v>6.45</v>
      </c>
      <c r="F2535" s="11">
        <v>2.0499999999999998</v>
      </c>
      <c r="G2535" s="11">
        <v>3.1</v>
      </c>
      <c r="H2535" s="11"/>
      <c r="I2535" s="11">
        <v>42.5</v>
      </c>
      <c r="J2535" s="11">
        <v>225</v>
      </c>
      <c r="K2535" s="105">
        <v>180</v>
      </c>
      <c r="L2535" s="11">
        <v>0.8</v>
      </c>
      <c r="M2535" s="173">
        <v>0.28999999999999998</v>
      </c>
      <c r="N2535" s="105">
        <v>1.5</v>
      </c>
      <c r="U2535" s="11">
        <v>1100</v>
      </c>
      <c r="AD2535" s="121">
        <v>2.1</v>
      </c>
      <c r="AE2535" s="11">
        <v>670</v>
      </c>
      <c r="AJ2535" s="11">
        <v>7</v>
      </c>
      <c r="AK2535" s="11">
        <v>58.63</v>
      </c>
      <c r="AL2535" s="11">
        <v>23.44</v>
      </c>
      <c r="AM2535" s="11">
        <v>0.97</v>
      </c>
      <c r="AN2535" s="11">
        <v>3.02</v>
      </c>
      <c r="AP2535" s="11">
        <v>112.5</v>
      </c>
      <c r="AR2535" s="11">
        <v>30.85</v>
      </c>
      <c r="AS2535" s="11">
        <v>27.12</v>
      </c>
      <c r="AT2535" s="11">
        <v>27.84</v>
      </c>
      <c r="AU2535" s="11">
        <v>7.69</v>
      </c>
      <c r="AV2535" s="11">
        <v>0.76</v>
      </c>
      <c r="AW2535" s="11">
        <v>112.5</v>
      </c>
      <c r="BX2535" s="5">
        <v>977</v>
      </c>
      <c r="BZ2535">
        <v>977</v>
      </c>
      <c r="CA2535" s="11">
        <v>37.6</v>
      </c>
      <c r="CB2535" s="158" t="s">
        <v>1345</v>
      </c>
      <c r="CC2535" s="158" t="s">
        <v>1713</v>
      </c>
    </row>
    <row r="2536" spans="1:81">
      <c r="B2536" s="5" t="s">
        <v>1721</v>
      </c>
      <c r="C2536" s="11">
        <v>53.32</v>
      </c>
      <c r="D2536" s="11"/>
      <c r="E2536" s="11">
        <v>6.45</v>
      </c>
      <c r="F2536" s="11">
        <v>2.0499999999999998</v>
      </c>
      <c r="G2536" s="11">
        <v>3.1</v>
      </c>
      <c r="H2536" s="11"/>
      <c r="I2536" s="11">
        <v>42.5</v>
      </c>
      <c r="J2536" s="11">
        <v>225</v>
      </c>
      <c r="K2536" s="105">
        <v>180</v>
      </c>
      <c r="L2536" s="11">
        <v>0.8</v>
      </c>
      <c r="M2536" s="173">
        <v>0.28999999999999998</v>
      </c>
      <c r="N2536" s="105">
        <v>1.5</v>
      </c>
      <c r="U2536" s="11">
        <v>1100</v>
      </c>
      <c r="AD2536" s="121">
        <v>2.1</v>
      </c>
      <c r="AE2536" s="11">
        <v>670</v>
      </c>
      <c r="AJ2536" s="11">
        <v>7</v>
      </c>
      <c r="AK2536" s="11">
        <v>58.63</v>
      </c>
      <c r="AL2536" s="11">
        <v>23.44</v>
      </c>
      <c r="AM2536" s="11">
        <v>0.97</v>
      </c>
      <c r="AN2536" s="11">
        <v>3.02</v>
      </c>
      <c r="AP2536" s="11">
        <v>67.5</v>
      </c>
      <c r="AR2536" s="11">
        <v>30.85</v>
      </c>
      <c r="AS2536" s="11">
        <v>27.12</v>
      </c>
      <c r="AT2536" s="11">
        <v>27.84</v>
      </c>
      <c r="AU2536" s="11">
        <v>7.69</v>
      </c>
      <c r="AV2536" s="11">
        <v>0.76</v>
      </c>
      <c r="AW2536" s="11">
        <v>157.5</v>
      </c>
      <c r="BX2536" s="5">
        <v>643</v>
      </c>
      <c r="BZ2536">
        <v>643</v>
      </c>
      <c r="CA2536" s="11">
        <v>37.700000000000003</v>
      </c>
      <c r="CB2536" s="158" t="s">
        <v>1345</v>
      </c>
      <c r="CC2536" s="158" t="s">
        <v>1713</v>
      </c>
    </row>
    <row r="2537" spans="1:81">
      <c r="B2537" s="5" t="s">
        <v>1722</v>
      </c>
      <c r="C2537" s="11">
        <v>53.32</v>
      </c>
      <c r="D2537" s="11"/>
      <c r="E2537" s="11">
        <v>6.45</v>
      </c>
      <c r="F2537" s="11">
        <v>2.0499999999999998</v>
      </c>
      <c r="G2537" s="11">
        <v>3.1</v>
      </c>
      <c r="H2537" s="11"/>
      <c r="I2537" s="11">
        <v>42.5</v>
      </c>
      <c r="J2537" s="11">
        <v>270</v>
      </c>
      <c r="K2537" s="105">
        <v>180</v>
      </c>
      <c r="L2537" s="11">
        <v>0.67</v>
      </c>
      <c r="M2537" s="173">
        <v>0.28999999999999998</v>
      </c>
      <c r="N2537" s="105">
        <v>1.5</v>
      </c>
      <c r="U2537" s="11">
        <v>1100</v>
      </c>
      <c r="AD2537" s="121">
        <v>2.1</v>
      </c>
      <c r="AE2537" s="11">
        <v>670</v>
      </c>
      <c r="AJ2537" s="11">
        <v>7</v>
      </c>
      <c r="AK2537" s="11">
        <v>58.63</v>
      </c>
      <c r="AL2537" s="11">
        <v>23.44</v>
      </c>
      <c r="AM2537" s="11">
        <v>0.97</v>
      </c>
      <c r="AN2537" s="11">
        <v>3.02</v>
      </c>
      <c r="AP2537" s="11">
        <v>0</v>
      </c>
      <c r="AR2537" s="11">
        <v>30.85</v>
      </c>
      <c r="AS2537" s="11">
        <v>27.12</v>
      </c>
      <c r="AT2537" s="11">
        <v>27.84</v>
      </c>
      <c r="AU2537" s="11">
        <v>7.69</v>
      </c>
      <c r="AV2537" s="11">
        <v>0.76</v>
      </c>
      <c r="AW2537" s="11">
        <v>135</v>
      </c>
      <c r="BX2537" s="5">
        <v>309.60000000000002</v>
      </c>
      <c r="BZ2537">
        <v>309.60000000000002</v>
      </c>
      <c r="CA2537" s="11">
        <v>45.6</v>
      </c>
      <c r="CB2537" s="158" t="s">
        <v>1345</v>
      </c>
      <c r="CC2537" s="158" t="s">
        <v>1713</v>
      </c>
    </row>
    <row r="2538" spans="1:81">
      <c r="B2538" s="5" t="s">
        <v>1723</v>
      </c>
      <c r="C2538" s="11">
        <v>53.32</v>
      </c>
      <c r="D2538" s="11"/>
      <c r="E2538" s="11">
        <v>6.45</v>
      </c>
      <c r="F2538" s="11">
        <v>2.0499999999999998</v>
      </c>
      <c r="G2538" s="11">
        <v>3.1</v>
      </c>
      <c r="H2538" s="11"/>
      <c r="I2538" s="11">
        <v>42.5</v>
      </c>
      <c r="J2538" s="11">
        <v>180</v>
      </c>
      <c r="K2538" s="105">
        <v>180</v>
      </c>
      <c r="L2538" s="11">
        <v>1</v>
      </c>
      <c r="M2538" s="173">
        <v>0.28999999999999998</v>
      </c>
      <c r="N2538" s="105">
        <v>1.5</v>
      </c>
      <c r="U2538" s="11">
        <v>1100</v>
      </c>
      <c r="AD2538" s="121">
        <v>2.1</v>
      </c>
      <c r="AE2538" s="11">
        <v>670</v>
      </c>
      <c r="AJ2538" s="11">
        <v>7</v>
      </c>
      <c r="AK2538" s="11">
        <v>58.63</v>
      </c>
      <c r="AL2538" s="11">
        <v>23.44</v>
      </c>
      <c r="AM2538" s="11">
        <v>0.97</v>
      </c>
      <c r="AN2538" s="11">
        <v>3.02</v>
      </c>
      <c r="AP2538" s="11">
        <v>0</v>
      </c>
      <c r="AR2538" s="11">
        <v>30.85</v>
      </c>
      <c r="AS2538" s="11">
        <v>27.12</v>
      </c>
      <c r="AT2538" s="11">
        <v>27.84</v>
      </c>
      <c r="AU2538" s="11">
        <v>7.69</v>
      </c>
      <c r="AV2538" s="11">
        <v>0.76</v>
      </c>
      <c r="AW2538" s="11">
        <v>225</v>
      </c>
      <c r="BX2538" s="5">
        <v>294.89999999999998</v>
      </c>
      <c r="BZ2538">
        <v>294.89999999999998</v>
      </c>
      <c r="CA2538" s="11">
        <v>38.299999999999997</v>
      </c>
      <c r="CB2538" s="158" t="s">
        <v>1345</v>
      </c>
      <c r="CC2538" s="158" t="s">
        <v>1713</v>
      </c>
    </row>
    <row r="2539" spans="1:81">
      <c r="B2539" s="5" t="s">
        <v>1724</v>
      </c>
      <c r="C2539" s="11">
        <v>53.32</v>
      </c>
      <c r="D2539" s="11"/>
      <c r="E2539" s="11">
        <v>6.45</v>
      </c>
      <c r="F2539" s="11">
        <v>2.0499999999999998</v>
      </c>
      <c r="G2539" s="11">
        <v>3.1</v>
      </c>
      <c r="H2539" s="11"/>
      <c r="I2539" s="11">
        <v>42.5</v>
      </c>
      <c r="J2539" s="11">
        <v>90</v>
      </c>
      <c r="K2539" s="105">
        <v>180</v>
      </c>
      <c r="L2539" s="11">
        <v>2</v>
      </c>
      <c r="M2539" s="173">
        <v>0.28999999999999998</v>
      </c>
      <c r="N2539" s="105">
        <v>1.5</v>
      </c>
      <c r="U2539" s="11">
        <v>1100</v>
      </c>
      <c r="AD2539" s="121">
        <v>2.1</v>
      </c>
      <c r="AE2539" s="11">
        <v>670</v>
      </c>
      <c r="AJ2539" s="11">
        <v>7</v>
      </c>
      <c r="AK2539" s="11">
        <v>58.63</v>
      </c>
      <c r="AL2539" s="11">
        <v>23.44</v>
      </c>
      <c r="AM2539" s="11">
        <v>0.97</v>
      </c>
      <c r="AN2539" s="11">
        <v>3.02</v>
      </c>
      <c r="AP2539" s="11">
        <v>0</v>
      </c>
      <c r="AR2539" s="11">
        <v>30.85</v>
      </c>
      <c r="AS2539" s="11">
        <v>27.12</v>
      </c>
      <c r="AT2539" s="11">
        <v>27.84</v>
      </c>
      <c r="AU2539" s="11">
        <v>7.69</v>
      </c>
      <c r="AV2539" s="11">
        <v>0.76</v>
      </c>
      <c r="AW2539" s="11">
        <v>315</v>
      </c>
      <c r="BX2539" s="5">
        <v>286.60000000000002</v>
      </c>
      <c r="BZ2539">
        <v>286.60000000000002</v>
      </c>
      <c r="CA2539" s="11">
        <v>29.9</v>
      </c>
      <c r="CB2539" s="158" t="s">
        <v>1345</v>
      </c>
      <c r="CC2539" s="158" t="s">
        <v>1713</v>
      </c>
    </row>
    <row r="2540" spans="1:81">
      <c r="A2540" s="107"/>
      <c r="B2540" s="107"/>
      <c r="C2540" s="107"/>
      <c r="D2540" s="107"/>
      <c r="E2540" s="107"/>
      <c r="F2540" s="110"/>
      <c r="G2540" s="107"/>
      <c r="H2540" s="107"/>
      <c r="I2540" s="107"/>
      <c r="J2540" s="116"/>
      <c r="K2540" s="116"/>
      <c r="L2540" s="107"/>
      <c r="M2540" s="107"/>
      <c r="N2540" s="107"/>
      <c r="U2540" s="107"/>
      <c r="V2540" s="107"/>
      <c r="AD2540" s="126"/>
      <c r="AE2540" s="107"/>
      <c r="AJ2540" s="107"/>
      <c r="AK2540" s="107"/>
      <c r="AL2540" s="107"/>
      <c r="AM2540" s="107"/>
      <c r="AN2540" s="107"/>
      <c r="AO2540" s="107"/>
      <c r="AP2540" s="107"/>
      <c r="BX2540" s="107"/>
      <c r="BY2540" s="107"/>
      <c r="BZ2540" s="107"/>
      <c r="CA2540" s="116"/>
      <c r="CB2540" s="107"/>
      <c r="CC2540" s="107"/>
    </row>
    <row r="2541" spans="1:81">
      <c r="A2541" s="49">
        <v>75</v>
      </c>
      <c r="B2541" s="5" t="s">
        <v>1725</v>
      </c>
      <c r="F2541" s="8"/>
      <c r="I2541" s="11">
        <v>42.5</v>
      </c>
      <c r="J2541" s="11">
        <v>375</v>
      </c>
      <c r="K2541" s="11">
        <v>156</v>
      </c>
      <c r="L2541" s="11">
        <v>0.42</v>
      </c>
      <c r="M2541" s="29">
        <v>0.3</v>
      </c>
      <c r="N2541" s="105">
        <v>0.8</v>
      </c>
      <c r="U2541" s="11">
        <v>1121</v>
      </c>
      <c r="AD2541" s="15">
        <v>2.67</v>
      </c>
      <c r="AE2541" s="11">
        <v>748</v>
      </c>
      <c r="BL2541" s="11">
        <v>95.54</v>
      </c>
      <c r="BP2541" s="11">
        <v>24.5</v>
      </c>
      <c r="BZ2541">
        <v>2233</v>
      </c>
      <c r="CA2541" s="11">
        <v>58.7</v>
      </c>
      <c r="CB2541" s="158" t="s">
        <v>1106</v>
      </c>
      <c r="CC2541" s="158" t="s">
        <v>1726</v>
      </c>
    </row>
    <row r="2542" spans="1:81">
      <c r="B2542" s="5" t="s">
        <v>1727</v>
      </c>
      <c r="F2542" s="8"/>
      <c r="I2542" s="11">
        <v>42.5</v>
      </c>
      <c r="J2542" s="11">
        <v>466</v>
      </c>
      <c r="K2542" s="11">
        <v>156</v>
      </c>
      <c r="L2542" s="11">
        <v>0.33</v>
      </c>
      <c r="M2542" s="29">
        <v>0.3</v>
      </c>
      <c r="N2542" s="105">
        <v>0.7</v>
      </c>
      <c r="U2542" s="11">
        <v>1120</v>
      </c>
      <c r="AD2542" s="15">
        <v>2.67</v>
      </c>
      <c r="AE2542" s="11">
        <v>658</v>
      </c>
      <c r="BL2542" s="11">
        <v>95.54</v>
      </c>
      <c r="BP2542" s="11">
        <v>24.5</v>
      </c>
      <c r="BZ2542">
        <v>1544</v>
      </c>
      <c r="CA2542" s="11">
        <v>62.5</v>
      </c>
      <c r="CB2542" s="158" t="s">
        <v>1106</v>
      </c>
      <c r="CC2542" s="158" t="s">
        <v>1726</v>
      </c>
    </row>
    <row r="2543" spans="1:81">
      <c r="B2543" s="5" t="s">
        <v>1728</v>
      </c>
      <c r="F2543" s="8"/>
      <c r="I2543" s="11">
        <v>42.5</v>
      </c>
      <c r="J2543" s="11">
        <v>319</v>
      </c>
      <c r="K2543" s="11">
        <v>156</v>
      </c>
      <c r="L2543" s="11">
        <v>0.42</v>
      </c>
      <c r="M2543" s="29">
        <v>0.3</v>
      </c>
      <c r="N2543" s="105">
        <v>1</v>
      </c>
      <c r="U2543" s="11">
        <v>1089</v>
      </c>
      <c r="AD2543" s="15">
        <v>2.67</v>
      </c>
      <c r="AE2543" s="11">
        <v>726</v>
      </c>
      <c r="AP2543">
        <v>56</v>
      </c>
      <c r="BL2543" s="11">
        <v>95.54</v>
      </c>
      <c r="BP2543" s="11">
        <v>24.5</v>
      </c>
      <c r="BZ2543">
        <v>1161</v>
      </c>
      <c r="CA2543" s="11">
        <v>51</v>
      </c>
      <c r="CB2543" s="158" t="s">
        <v>1106</v>
      </c>
      <c r="CC2543" s="158" t="s">
        <v>1726</v>
      </c>
    </row>
    <row r="2544" spans="1:81">
      <c r="B2544" s="5" t="s">
        <v>1729</v>
      </c>
      <c r="F2544" s="8"/>
      <c r="I2544" s="11">
        <v>42.5</v>
      </c>
      <c r="J2544" s="11">
        <v>281</v>
      </c>
      <c r="K2544" s="11">
        <v>156</v>
      </c>
      <c r="L2544" s="11">
        <v>0.42</v>
      </c>
      <c r="M2544" s="29">
        <v>0.3</v>
      </c>
      <c r="N2544" s="105">
        <v>0.9</v>
      </c>
      <c r="U2544" s="11">
        <v>1089</v>
      </c>
      <c r="AD2544" s="15">
        <v>2.67</v>
      </c>
      <c r="AE2544" s="11">
        <v>726</v>
      </c>
      <c r="AP2544">
        <v>94</v>
      </c>
      <c r="BL2544" s="11">
        <v>95.54</v>
      </c>
      <c r="BP2544" s="11">
        <v>24.5</v>
      </c>
      <c r="BZ2544">
        <v>1072</v>
      </c>
      <c r="CA2544" s="11">
        <v>60.3</v>
      </c>
      <c r="CB2544" s="158" t="s">
        <v>1106</v>
      </c>
      <c r="CC2544" s="158" t="s">
        <v>1726</v>
      </c>
    </row>
    <row r="2545" spans="2:81">
      <c r="B2545" s="5" t="s">
        <v>1730</v>
      </c>
      <c r="F2545" s="8"/>
      <c r="I2545" s="11">
        <v>42.5</v>
      </c>
      <c r="J2545" s="11">
        <v>244</v>
      </c>
      <c r="K2545" s="11">
        <v>156</v>
      </c>
      <c r="L2545" s="11">
        <v>0.42</v>
      </c>
      <c r="M2545" s="29">
        <v>0.3</v>
      </c>
      <c r="N2545" s="105">
        <v>0.8</v>
      </c>
      <c r="U2545" s="11">
        <v>1089</v>
      </c>
      <c r="AD2545" s="15">
        <v>2.67</v>
      </c>
      <c r="AE2545" s="11">
        <v>726</v>
      </c>
      <c r="AP2545">
        <v>131</v>
      </c>
      <c r="BL2545" s="11">
        <v>95.54</v>
      </c>
      <c r="BP2545" s="11">
        <v>24.5</v>
      </c>
      <c r="BZ2545">
        <v>914</v>
      </c>
      <c r="CA2545" s="11">
        <v>45.8</v>
      </c>
      <c r="CB2545" s="158" t="s">
        <v>1106</v>
      </c>
      <c r="CC2545" s="158" t="s">
        <v>1726</v>
      </c>
    </row>
    <row r="2546" spans="2:81">
      <c r="B2546" s="5" t="s">
        <v>1731</v>
      </c>
      <c r="F2546" s="8"/>
      <c r="I2546" s="11">
        <v>42.5</v>
      </c>
      <c r="J2546" s="11">
        <v>396</v>
      </c>
      <c r="K2546" s="11">
        <v>156</v>
      </c>
      <c r="L2546" s="11">
        <v>0.33</v>
      </c>
      <c r="M2546" s="29">
        <v>0.3</v>
      </c>
      <c r="N2546" s="105">
        <v>0.8</v>
      </c>
      <c r="U2546" s="11">
        <v>1086</v>
      </c>
      <c r="AD2546" s="15">
        <v>2.67</v>
      </c>
      <c r="AE2546" s="11">
        <v>638</v>
      </c>
      <c r="AP2546">
        <v>70</v>
      </c>
      <c r="BL2546" s="11">
        <v>95.54</v>
      </c>
      <c r="BP2546" s="11">
        <v>24.5</v>
      </c>
      <c r="BZ2546">
        <v>680</v>
      </c>
      <c r="CA2546" s="11">
        <v>67.8</v>
      </c>
      <c r="CB2546" s="158" t="s">
        <v>1106</v>
      </c>
      <c r="CC2546" s="158" t="s">
        <v>1726</v>
      </c>
    </row>
    <row r="2547" spans="2:81">
      <c r="B2547" s="5" t="s">
        <v>1732</v>
      </c>
      <c r="F2547" s="8"/>
      <c r="I2547" s="11">
        <v>42.5</v>
      </c>
      <c r="J2547" s="11">
        <v>350</v>
      </c>
      <c r="K2547" s="11">
        <v>156</v>
      </c>
      <c r="L2547" s="11">
        <v>0.33</v>
      </c>
      <c r="M2547" s="29">
        <v>0.3</v>
      </c>
      <c r="N2547" s="105">
        <v>0.8</v>
      </c>
      <c r="U2547" s="11">
        <v>1086</v>
      </c>
      <c r="AD2547" s="15">
        <v>2.67</v>
      </c>
      <c r="AE2547" s="11">
        <v>638</v>
      </c>
      <c r="AP2547">
        <v>116</v>
      </c>
      <c r="BL2547" s="11">
        <v>95.54</v>
      </c>
      <c r="BP2547" s="11">
        <v>24.5</v>
      </c>
      <c r="BZ2547">
        <v>473</v>
      </c>
      <c r="CA2547" s="11">
        <v>69</v>
      </c>
      <c r="CB2547" s="158" t="s">
        <v>1106</v>
      </c>
      <c r="CC2547" s="158" t="s">
        <v>1726</v>
      </c>
    </row>
    <row r="2548" spans="2:81">
      <c r="B2548" s="5" t="s">
        <v>1733</v>
      </c>
      <c r="F2548" s="8"/>
      <c r="I2548" s="11">
        <v>42.5</v>
      </c>
      <c r="J2548" s="11">
        <v>303</v>
      </c>
      <c r="K2548" s="11">
        <v>156</v>
      </c>
      <c r="L2548" s="11">
        <v>0.33</v>
      </c>
      <c r="M2548" s="29">
        <v>0.3</v>
      </c>
      <c r="N2548" s="105">
        <v>0.7</v>
      </c>
      <c r="U2548" s="11">
        <v>1086</v>
      </c>
      <c r="AD2548" s="15">
        <v>2.67</v>
      </c>
      <c r="AE2548" s="11">
        <v>638</v>
      </c>
      <c r="AP2548">
        <v>163</v>
      </c>
      <c r="BL2548" s="11">
        <v>95.54</v>
      </c>
      <c r="BP2548" s="11">
        <v>24.5</v>
      </c>
      <c r="BZ2548">
        <v>355</v>
      </c>
      <c r="CA2548" s="11">
        <v>64.2</v>
      </c>
      <c r="CB2548" s="158" t="s">
        <v>1106</v>
      </c>
      <c r="CC2548" s="158" t="s">
        <v>1726</v>
      </c>
    </row>
    <row r="2549" spans="2:81">
      <c r="B2549" s="5" t="s">
        <v>1734</v>
      </c>
      <c r="C2549" s="5"/>
      <c r="D2549" s="9"/>
      <c r="E2549" s="5"/>
      <c r="F2549" s="8"/>
      <c r="G2549" s="5"/>
      <c r="H2549" s="5"/>
      <c r="I2549" s="11">
        <v>42.5</v>
      </c>
      <c r="J2549" s="11">
        <v>281</v>
      </c>
      <c r="K2549" s="11">
        <v>156</v>
      </c>
      <c r="L2549" s="11">
        <v>0.42</v>
      </c>
      <c r="M2549" s="29">
        <v>0.3</v>
      </c>
      <c r="N2549" s="105">
        <v>0.7</v>
      </c>
      <c r="U2549" s="11">
        <v>1089</v>
      </c>
      <c r="V2549" s="5"/>
      <c r="AD2549" s="15">
        <v>2.67</v>
      </c>
      <c r="AE2549" s="11">
        <v>726</v>
      </c>
      <c r="AJ2549" s="5"/>
      <c r="AK2549" s="5"/>
      <c r="AL2549" s="5"/>
      <c r="AM2549" s="5"/>
      <c r="AN2549" s="5"/>
      <c r="AO2549" s="5"/>
      <c r="AW2549">
        <v>94</v>
      </c>
      <c r="BL2549" s="11">
        <v>95.54</v>
      </c>
      <c r="BP2549" s="11">
        <v>24.5</v>
      </c>
      <c r="BX2549" s="5"/>
      <c r="BZ2549">
        <v>1228</v>
      </c>
      <c r="CA2549" s="11">
        <v>49.8</v>
      </c>
      <c r="CB2549" s="158" t="s">
        <v>1106</v>
      </c>
      <c r="CC2549" s="158" t="s">
        <v>1726</v>
      </c>
    </row>
    <row r="2550" spans="2:81">
      <c r="B2550" s="5" t="s">
        <v>1735</v>
      </c>
      <c r="C2550" s="5"/>
      <c r="D2550" s="9"/>
      <c r="E2550" s="5"/>
      <c r="F2550" s="8"/>
      <c r="G2550" s="5"/>
      <c r="H2550" s="5"/>
      <c r="I2550" s="11">
        <v>42.5</v>
      </c>
      <c r="J2550" s="11">
        <v>225</v>
      </c>
      <c r="K2550" s="11">
        <v>156</v>
      </c>
      <c r="L2550" s="11">
        <v>0.42</v>
      </c>
      <c r="M2550" s="29">
        <v>0.3</v>
      </c>
      <c r="N2550" s="105">
        <v>0.8</v>
      </c>
      <c r="U2550" s="11">
        <v>1089</v>
      </c>
      <c r="V2550" s="5"/>
      <c r="AD2550" s="15">
        <v>2.67</v>
      </c>
      <c r="AE2550" s="11">
        <v>726</v>
      </c>
      <c r="AJ2550" s="5"/>
      <c r="AK2550" s="5"/>
      <c r="AL2550" s="5"/>
      <c r="AM2550" s="5"/>
      <c r="AN2550" s="5"/>
      <c r="AO2550" s="5"/>
      <c r="AW2550">
        <v>150</v>
      </c>
      <c r="BL2550" s="11">
        <v>95.54</v>
      </c>
      <c r="BP2550" s="11">
        <v>24.5</v>
      </c>
      <c r="BX2550" s="5"/>
      <c r="BZ2550">
        <v>1482</v>
      </c>
      <c r="CA2550" s="11">
        <v>57.6</v>
      </c>
      <c r="CB2550" s="158" t="s">
        <v>1106</v>
      </c>
      <c r="CC2550" s="158" t="s">
        <v>1726</v>
      </c>
    </row>
    <row r="2551" spans="2:81">
      <c r="B2551" s="5" t="s">
        <v>1736</v>
      </c>
      <c r="C2551" s="5"/>
      <c r="D2551" s="9"/>
      <c r="E2551" s="5"/>
      <c r="F2551" s="8"/>
      <c r="G2551" s="5"/>
      <c r="H2551" s="5"/>
      <c r="I2551" s="11">
        <v>42.5</v>
      </c>
      <c r="J2551" s="11">
        <v>169</v>
      </c>
      <c r="K2551" s="11">
        <v>156</v>
      </c>
      <c r="L2551" s="11">
        <v>0.42</v>
      </c>
      <c r="M2551" s="29">
        <v>0.3</v>
      </c>
      <c r="N2551" s="105">
        <v>0.8</v>
      </c>
      <c r="U2551" s="11">
        <v>1089</v>
      </c>
      <c r="V2551" s="5"/>
      <c r="AD2551" s="15">
        <v>2.67</v>
      </c>
      <c r="AE2551" s="11">
        <v>726</v>
      </c>
      <c r="AJ2551" s="5"/>
      <c r="AK2551" s="5"/>
      <c r="AL2551" s="5"/>
      <c r="AM2551" s="5"/>
      <c r="AN2551" s="5"/>
      <c r="AO2551" s="5"/>
      <c r="AW2551">
        <v>206</v>
      </c>
      <c r="BL2551" s="11">
        <v>95.54</v>
      </c>
      <c r="BP2551" s="11">
        <v>24.5</v>
      </c>
      <c r="BX2551" s="5"/>
      <c r="BZ2551">
        <v>1667</v>
      </c>
      <c r="CA2551" s="11">
        <v>51.9</v>
      </c>
      <c r="CB2551" s="158" t="s">
        <v>1106</v>
      </c>
      <c r="CC2551" s="158" t="s">
        <v>1726</v>
      </c>
    </row>
    <row r="2552" spans="2:81">
      <c r="B2552" s="5" t="s">
        <v>1737</v>
      </c>
      <c r="C2552" s="5"/>
      <c r="D2552" s="9"/>
      <c r="E2552" s="5"/>
      <c r="F2552" s="8"/>
      <c r="G2552" s="5"/>
      <c r="H2552" s="5"/>
      <c r="I2552" s="11">
        <v>42.5</v>
      </c>
      <c r="J2552" s="11">
        <v>350</v>
      </c>
      <c r="K2552" s="11">
        <v>156</v>
      </c>
      <c r="L2552" s="11">
        <v>0.33</v>
      </c>
      <c r="M2552" s="29">
        <v>0.3</v>
      </c>
      <c r="N2552" s="105">
        <v>0.9</v>
      </c>
      <c r="U2552" s="11">
        <v>1086</v>
      </c>
      <c r="V2552" s="5"/>
      <c r="AD2552" s="15">
        <v>2.67</v>
      </c>
      <c r="AE2552" s="11">
        <v>638</v>
      </c>
      <c r="AJ2552" s="5"/>
      <c r="AK2552" s="5"/>
      <c r="AL2552" s="5"/>
      <c r="AM2552" s="5"/>
      <c r="AN2552" s="5"/>
      <c r="AO2552" s="5"/>
      <c r="AW2552">
        <v>116</v>
      </c>
      <c r="BL2552" s="11">
        <v>95.54</v>
      </c>
      <c r="BP2552" s="11">
        <v>24.5</v>
      </c>
      <c r="BX2552" s="5"/>
      <c r="BZ2552">
        <v>997</v>
      </c>
      <c r="CA2552" s="11">
        <v>64.900000000000006</v>
      </c>
      <c r="CB2552" s="158" t="s">
        <v>1106</v>
      </c>
      <c r="CC2552" s="158" t="s">
        <v>1726</v>
      </c>
    </row>
    <row r="2553" spans="2:81">
      <c r="B2553" s="5" t="s">
        <v>1738</v>
      </c>
      <c r="C2553" s="5"/>
      <c r="D2553" s="9"/>
      <c r="E2553" s="5"/>
      <c r="F2553" s="8"/>
      <c r="G2553" s="5"/>
      <c r="H2553" s="5"/>
      <c r="I2553" s="11">
        <v>42.5</v>
      </c>
      <c r="J2553" s="11">
        <v>280</v>
      </c>
      <c r="K2553" s="11">
        <v>156</v>
      </c>
      <c r="L2553" s="11">
        <v>0.33</v>
      </c>
      <c r="M2553" s="29">
        <v>0.3</v>
      </c>
      <c r="N2553" s="105">
        <v>0.9</v>
      </c>
      <c r="U2553" s="11">
        <v>1086</v>
      </c>
      <c r="V2553" s="5"/>
      <c r="AD2553" s="15">
        <v>2.67</v>
      </c>
      <c r="AE2553" s="11">
        <v>638</v>
      </c>
      <c r="AJ2553" s="5"/>
      <c r="AK2553" s="5"/>
      <c r="AL2553" s="5"/>
      <c r="AM2553" s="5"/>
      <c r="AN2553" s="5"/>
      <c r="AO2553" s="5"/>
      <c r="AW2553">
        <v>186</v>
      </c>
      <c r="BL2553" s="11">
        <v>95.54</v>
      </c>
      <c r="BP2553" s="11">
        <v>24.5</v>
      </c>
      <c r="BX2553" s="5"/>
      <c r="BZ2553">
        <v>1073</v>
      </c>
      <c r="CA2553" s="11">
        <v>64</v>
      </c>
      <c r="CB2553" s="158" t="s">
        <v>1106</v>
      </c>
      <c r="CC2553" s="158" t="s">
        <v>1726</v>
      </c>
    </row>
    <row r="2554" spans="2:81">
      <c r="B2554" s="5" t="s">
        <v>1739</v>
      </c>
      <c r="C2554" s="5"/>
      <c r="D2554" s="9"/>
      <c r="E2554" s="5"/>
      <c r="F2554" s="8"/>
      <c r="G2554" s="5"/>
      <c r="H2554" s="5"/>
      <c r="I2554" s="11">
        <v>42.5</v>
      </c>
      <c r="J2554" s="11">
        <v>210</v>
      </c>
      <c r="K2554" s="11">
        <v>156</v>
      </c>
      <c r="L2554" s="11">
        <v>0.33</v>
      </c>
      <c r="M2554" s="29">
        <v>0.3</v>
      </c>
      <c r="N2554" s="105">
        <v>0.9</v>
      </c>
      <c r="U2554" s="11">
        <v>1086</v>
      </c>
      <c r="V2554" s="5"/>
      <c r="AD2554" s="15">
        <v>2.67</v>
      </c>
      <c r="AE2554" s="11">
        <v>638</v>
      </c>
      <c r="AJ2554" s="5"/>
      <c r="AK2554" s="5"/>
      <c r="AL2554" s="5"/>
      <c r="AM2554" s="5"/>
      <c r="AN2554" s="5"/>
      <c r="AO2554" s="5"/>
      <c r="AW2554">
        <v>256</v>
      </c>
      <c r="BL2554" s="11">
        <v>95.54</v>
      </c>
      <c r="BP2554" s="11">
        <v>24.5</v>
      </c>
      <c r="BX2554" s="5"/>
      <c r="BZ2554">
        <v>916</v>
      </c>
      <c r="CA2554" s="11">
        <v>64.7</v>
      </c>
      <c r="CB2554" s="158" t="s">
        <v>1106</v>
      </c>
      <c r="CC2554" s="158" t="s">
        <v>1726</v>
      </c>
    </row>
    <row r="2555" spans="2:81">
      <c r="B2555" s="5" t="s">
        <v>1740</v>
      </c>
      <c r="C2555" s="5"/>
      <c r="D2555" s="9"/>
      <c r="E2555" s="5"/>
      <c r="F2555" s="8"/>
      <c r="G2555" s="5"/>
      <c r="H2555" s="5"/>
      <c r="I2555" s="11">
        <v>42.5</v>
      </c>
      <c r="J2555" s="11">
        <v>318</v>
      </c>
      <c r="K2555" s="11">
        <v>142</v>
      </c>
      <c r="L2555" s="11">
        <v>0.42</v>
      </c>
      <c r="M2555" s="29">
        <v>0.3</v>
      </c>
      <c r="N2555" s="105">
        <v>1.1000000000000001</v>
      </c>
      <c r="U2555" s="11">
        <v>1089</v>
      </c>
      <c r="V2555" s="5"/>
      <c r="AD2555" s="15">
        <v>2.67</v>
      </c>
      <c r="AE2555" s="11">
        <v>726</v>
      </c>
      <c r="AJ2555" s="5"/>
      <c r="AK2555" s="5"/>
      <c r="AL2555" s="5"/>
      <c r="AM2555" s="5"/>
      <c r="AN2555" s="5"/>
      <c r="AO2555" s="5"/>
      <c r="BL2555" s="11">
        <v>95.54</v>
      </c>
      <c r="BP2555" s="11">
        <v>24.5</v>
      </c>
      <c r="BQ2555">
        <v>19</v>
      </c>
      <c r="BX2555" s="5"/>
      <c r="BZ2555">
        <v>343</v>
      </c>
      <c r="CA2555" s="11">
        <v>71.599999999999994</v>
      </c>
      <c r="CB2555" s="158" t="s">
        <v>1106</v>
      </c>
      <c r="CC2555" s="158" t="s">
        <v>1726</v>
      </c>
    </row>
    <row r="2556" spans="2:81">
      <c r="B2556" s="5" t="s">
        <v>1741</v>
      </c>
      <c r="C2556" s="5"/>
      <c r="D2556" s="9"/>
      <c r="E2556" s="5"/>
      <c r="F2556" s="8"/>
      <c r="G2556" s="5"/>
      <c r="H2556" s="5"/>
      <c r="I2556" s="11">
        <v>42.5</v>
      </c>
      <c r="J2556" s="11">
        <v>291</v>
      </c>
      <c r="K2556" s="11">
        <v>134</v>
      </c>
      <c r="L2556" s="11">
        <v>0.42</v>
      </c>
      <c r="M2556" s="29">
        <v>0.3</v>
      </c>
      <c r="N2556" s="105">
        <v>1.1000000000000001</v>
      </c>
      <c r="U2556" s="11">
        <v>1089</v>
      </c>
      <c r="V2556" s="5"/>
      <c r="AD2556" s="15">
        <v>2.67</v>
      </c>
      <c r="AE2556" s="11">
        <v>726</v>
      </c>
      <c r="AJ2556" s="5"/>
      <c r="AK2556" s="5"/>
      <c r="AL2556" s="5"/>
      <c r="AM2556" s="5"/>
      <c r="AN2556" s="5"/>
      <c r="AO2556" s="5"/>
      <c r="BL2556" s="11">
        <v>95.54</v>
      </c>
      <c r="BP2556" s="11">
        <v>24.5</v>
      </c>
      <c r="BQ2556">
        <v>28</v>
      </c>
      <c r="BX2556" s="5"/>
      <c r="BZ2556">
        <v>452</v>
      </c>
      <c r="CA2556" s="11">
        <v>67.400000000000006</v>
      </c>
      <c r="CB2556" s="158" t="s">
        <v>1106</v>
      </c>
      <c r="CC2556" s="158" t="s">
        <v>1726</v>
      </c>
    </row>
    <row r="2557" spans="2:81">
      <c r="B2557" s="5" t="s">
        <v>1742</v>
      </c>
      <c r="C2557" s="5"/>
      <c r="D2557" s="9"/>
      <c r="E2557" s="5"/>
      <c r="F2557" s="8"/>
      <c r="G2557" s="5"/>
      <c r="H2557" s="5"/>
      <c r="I2557" s="11">
        <v>42.5</v>
      </c>
      <c r="J2557" s="11">
        <v>264</v>
      </c>
      <c r="K2557" s="11">
        <v>126</v>
      </c>
      <c r="L2557" s="11">
        <v>0.42</v>
      </c>
      <c r="M2557" s="29">
        <v>0.3</v>
      </c>
      <c r="N2557" s="105">
        <v>1.2</v>
      </c>
      <c r="U2557" s="11">
        <v>1089</v>
      </c>
      <c r="V2557" s="5"/>
      <c r="AD2557" s="15">
        <v>2.67</v>
      </c>
      <c r="AE2557" s="11">
        <v>726</v>
      </c>
      <c r="AJ2557" s="5"/>
      <c r="AK2557" s="5"/>
      <c r="AL2557" s="5"/>
      <c r="AM2557" s="5"/>
      <c r="AN2557" s="5"/>
      <c r="AO2557" s="5"/>
      <c r="BL2557" s="11">
        <v>95.54</v>
      </c>
      <c r="BP2557" s="11">
        <v>24.5</v>
      </c>
      <c r="BQ2557">
        <v>37</v>
      </c>
      <c r="BX2557" s="5"/>
      <c r="BZ2557">
        <v>298</v>
      </c>
      <c r="CA2557" s="11">
        <v>62.5</v>
      </c>
      <c r="CB2557" s="158" t="s">
        <v>1106</v>
      </c>
      <c r="CC2557" s="158" t="s">
        <v>1726</v>
      </c>
    </row>
    <row r="2558" spans="2:81">
      <c r="B2558" s="5" t="s">
        <v>1743</v>
      </c>
      <c r="C2558" s="5"/>
      <c r="D2558" s="9"/>
      <c r="E2558" s="5"/>
      <c r="F2558" s="8"/>
      <c r="G2558" s="5"/>
      <c r="H2558" s="5"/>
      <c r="I2558" s="11">
        <v>42.5</v>
      </c>
      <c r="J2558" s="11">
        <v>397</v>
      </c>
      <c r="K2558" s="11">
        <v>139</v>
      </c>
      <c r="L2558" s="11">
        <v>0.33</v>
      </c>
      <c r="M2558" s="29">
        <v>0.3</v>
      </c>
      <c r="N2558" s="105">
        <v>1.5</v>
      </c>
      <c r="U2558" s="11">
        <v>1086</v>
      </c>
      <c r="V2558" s="5"/>
      <c r="AD2558" s="15">
        <v>2.67</v>
      </c>
      <c r="AE2558" s="11">
        <v>638</v>
      </c>
      <c r="AJ2558" s="5"/>
      <c r="AK2558" s="5"/>
      <c r="AL2558" s="5"/>
      <c r="AM2558" s="5"/>
      <c r="AN2558" s="5"/>
      <c r="AO2558" s="5"/>
      <c r="BL2558" s="11">
        <v>95.54</v>
      </c>
      <c r="BP2558" s="11">
        <v>24.5</v>
      </c>
      <c r="BQ2558">
        <v>23</v>
      </c>
      <c r="BX2558" s="5"/>
      <c r="BZ2558">
        <v>315</v>
      </c>
      <c r="CA2558" s="11">
        <v>75.599999999999994</v>
      </c>
      <c r="CB2558" s="158" t="s">
        <v>1106</v>
      </c>
      <c r="CC2558" s="158" t="s">
        <v>1726</v>
      </c>
    </row>
    <row r="2559" spans="2:81">
      <c r="B2559" s="5" t="s">
        <v>1744</v>
      </c>
      <c r="C2559" s="5"/>
      <c r="D2559" s="9"/>
      <c r="E2559" s="5"/>
      <c r="F2559" s="8"/>
      <c r="G2559" s="5"/>
      <c r="H2559" s="5"/>
      <c r="I2559" s="11">
        <v>42.5</v>
      </c>
      <c r="J2559" s="11">
        <v>361</v>
      </c>
      <c r="K2559" s="11">
        <v>131</v>
      </c>
      <c r="L2559" s="11">
        <v>0.33</v>
      </c>
      <c r="M2559" s="29">
        <v>0.3</v>
      </c>
      <c r="N2559" s="105">
        <v>1.5</v>
      </c>
      <c r="U2559" s="11">
        <v>1086</v>
      </c>
      <c r="V2559" s="5"/>
      <c r="AD2559" s="15">
        <v>2.67</v>
      </c>
      <c r="AE2559" s="11">
        <v>638</v>
      </c>
      <c r="AJ2559" s="5"/>
      <c r="AK2559" s="5"/>
      <c r="AL2559" s="5"/>
      <c r="AM2559" s="5"/>
      <c r="AN2559" s="5"/>
      <c r="AO2559" s="5"/>
      <c r="BL2559" s="11">
        <v>95.54</v>
      </c>
      <c r="BP2559" s="11">
        <v>24.5</v>
      </c>
      <c r="BQ2559">
        <v>35</v>
      </c>
      <c r="BX2559" s="5"/>
      <c r="BZ2559">
        <v>194</v>
      </c>
      <c r="CA2559" s="11">
        <v>73.8</v>
      </c>
      <c r="CB2559" s="158" t="s">
        <v>1106</v>
      </c>
      <c r="CC2559" s="158" t="s">
        <v>1726</v>
      </c>
    </row>
    <row r="2560" spans="2:81">
      <c r="B2560" s="5" t="s">
        <v>1745</v>
      </c>
      <c r="C2560" s="5"/>
      <c r="D2560" s="9"/>
      <c r="E2560" s="5"/>
      <c r="F2560" s="8"/>
      <c r="G2560" s="5"/>
      <c r="H2560" s="5"/>
      <c r="I2560" s="11">
        <v>42.5</v>
      </c>
      <c r="J2560" s="11">
        <v>325</v>
      </c>
      <c r="K2560" s="11">
        <v>123</v>
      </c>
      <c r="L2560" s="11">
        <v>0.33</v>
      </c>
      <c r="M2560" s="29">
        <v>0.3</v>
      </c>
      <c r="N2560" s="105">
        <v>1.5</v>
      </c>
      <c r="U2560" s="11">
        <v>1086</v>
      </c>
      <c r="V2560" s="5"/>
      <c r="AD2560" s="15">
        <v>2.67</v>
      </c>
      <c r="AE2560" s="11">
        <v>638</v>
      </c>
      <c r="AJ2560" s="5"/>
      <c r="AK2560" s="5"/>
      <c r="AL2560" s="5"/>
      <c r="AM2560" s="5"/>
      <c r="AN2560" s="5"/>
      <c r="AO2560" s="5"/>
      <c r="BL2560" s="11">
        <v>95.54</v>
      </c>
      <c r="BP2560" s="11">
        <v>24.5</v>
      </c>
      <c r="BQ2560">
        <v>47</v>
      </c>
      <c r="BX2560" s="5"/>
      <c r="BZ2560">
        <v>182</v>
      </c>
      <c r="CA2560" s="11">
        <v>74</v>
      </c>
      <c r="CB2560" s="158" t="s">
        <v>1106</v>
      </c>
      <c r="CC2560" s="158" t="s">
        <v>1726</v>
      </c>
    </row>
    <row r="2561" spans="2:81">
      <c r="B2561" s="5" t="s">
        <v>1746</v>
      </c>
      <c r="C2561" s="5"/>
      <c r="D2561" s="9"/>
      <c r="E2561" s="5"/>
      <c r="F2561" s="8"/>
      <c r="G2561" s="5"/>
      <c r="H2561" s="5"/>
      <c r="I2561" s="11">
        <v>42.5</v>
      </c>
      <c r="J2561" s="11">
        <v>169</v>
      </c>
      <c r="K2561" s="11">
        <v>156</v>
      </c>
      <c r="L2561" s="11">
        <v>0.42</v>
      </c>
      <c r="M2561" s="29">
        <v>0.3</v>
      </c>
      <c r="N2561" s="105">
        <v>0.8</v>
      </c>
      <c r="U2561" s="11">
        <v>1089</v>
      </c>
      <c r="V2561" s="11"/>
      <c r="AD2561" s="15">
        <v>2.67</v>
      </c>
      <c r="AE2561" s="11">
        <v>726</v>
      </c>
      <c r="AJ2561" s="5"/>
      <c r="AK2561" s="5"/>
      <c r="AL2561" s="5"/>
      <c r="AM2561" s="5"/>
      <c r="AN2561" s="5"/>
      <c r="AO2561" s="5"/>
      <c r="AP2561">
        <v>131</v>
      </c>
      <c r="AW2561">
        <v>75</v>
      </c>
      <c r="BL2561" s="11">
        <v>95.54</v>
      </c>
      <c r="BP2561" s="11">
        <v>24.5</v>
      </c>
      <c r="BX2561" s="5"/>
      <c r="BZ2561">
        <v>746</v>
      </c>
      <c r="CA2561" s="11">
        <v>50.7</v>
      </c>
      <c r="CB2561" s="158" t="s">
        <v>1106</v>
      </c>
      <c r="CC2561" s="158" t="s">
        <v>1726</v>
      </c>
    </row>
    <row r="2562" spans="2:81">
      <c r="B2562" s="5" t="s">
        <v>1747</v>
      </c>
      <c r="C2562" s="5"/>
      <c r="D2562" s="9"/>
      <c r="E2562" s="5"/>
      <c r="F2562" s="8"/>
      <c r="G2562" s="5"/>
      <c r="H2562" s="5"/>
      <c r="I2562" s="11">
        <v>42.5</v>
      </c>
      <c r="J2562" s="11">
        <v>169</v>
      </c>
      <c r="K2562" s="11">
        <v>156</v>
      </c>
      <c r="L2562" s="11">
        <v>0.42</v>
      </c>
      <c r="M2562" s="29">
        <v>0.3</v>
      </c>
      <c r="N2562" s="105">
        <v>0.7</v>
      </c>
      <c r="U2562" s="11">
        <v>1089</v>
      </c>
      <c r="V2562" s="11"/>
      <c r="AD2562" s="15">
        <v>2.67</v>
      </c>
      <c r="AE2562" s="11">
        <v>726</v>
      </c>
      <c r="AJ2562" s="5"/>
      <c r="AK2562" s="5"/>
      <c r="AL2562" s="5"/>
      <c r="AM2562" s="5"/>
      <c r="AN2562" s="5"/>
      <c r="AO2562" s="5"/>
      <c r="AP2562">
        <v>94</v>
      </c>
      <c r="AW2562">
        <v>112</v>
      </c>
      <c r="BL2562" s="11">
        <v>95.54</v>
      </c>
      <c r="BP2562" s="11">
        <v>24.5</v>
      </c>
      <c r="BX2562" s="5"/>
      <c r="BZ2562">
        <v>638</v>
      </c>
      <c r="CA2562" s="11">
        <v>49.2</v>
      </c>
      <c r="CB2562" s="158" t="s">
        <v>1106</v>
      </c>
      <c r="CC2562" s="158" t="s">
        <v>1726</v>
      </c>
    </row>
    <row r="2563" spans="2:81">
      <c r="B2563" s="5" t="s">
        <v>1748</v>
      </c>
      <c r="C2563" s="5"/>
      <c r="D2563" s="9"/>
      <c r="E2563" s="5"/>
      <c r="F2563" s="8"/>
      <c r="G2563" s="5"/>
      <c r="H2563" s="5"/>
      <c r="I2563" s="11">
        <v>42.5</v>
      </c>
      <c r="J2563" s="11">
        <v>169</v>
      </c>
      <c r="K2563" s="11">
        <v>156</v>
      </c>
      <c r="L2563" s="11">
        <v>0.42</v>
      </c>
      <c r="M2563" s="29">
        <v>0.3</v>
      </c>
      <c r="N2563" s="105">
        <v>0.7</v>
      </c>
      <c r="U2563" s="11">
        <v>1089</v>
      </c>
      <c r="V2563" s="11"/>
      <c r="AD2563" s="15">
        <v>2.67</v>
      </c>
      <c r="AE2563" s="11">
        <v>726</v>
      </c>
      <c r="AJ2563" s="5"/>
      <c r="AK2563" s="5"/>
      <c r="AL2563" s="5"/>
      <c r="AM2563" s="5"/>
      <c r="AN2563" s="5"/>
      <c r="AO2563" s="5"/>
      <c r="AP2563">
        <v>56</v>
      </c>
      <c r="AW2563">
        <v>150</v>
      </c>
      <c r="BL2563" s="11">
        <v>95.54</v>
      </c>
      <c r="BP2563" s="11">
        <v>24.5</v>
      </c>
      <c r="BX2563" s="5"/>
      <c r="BZ2563">
        <v>493</v>
      </c>
      <c r="CA2563" s="11">
        <v>52.3</v>
      </c>
      <c r="CB2563" s="158" t="s">
        <v>1106</v>
      </c>
      <c r="CC2563" s="158" t="s">
        <v>1726</v>
      </c>
    </row>
    <row r="2564" spans="2:81">
      <c r="B2564" s="5" t="s">
        <v>1749</v>
      </c>
      <c r="C2564" s="5"/>
      <c r="D2564" s="9"/>
      <c r="E2564" s="5"/>
      <c r="F2564" s="8"/>
      <c r="G2564" s="5"/>
      <c r="H2564" s="5"/>
      <c r="I2564" s="11">
        <v>42.5</v>
      </c>
      <c r="J2564" s="11">
        <v>210</v>
      </c>
      <c r="K2564" s="11">
        <v>156</v>
      </c>
      <c r="L2564" s="11">
        <v>0.33</v>
      </c>
      <c r="M2564" s="29">
        <v>0.3</v>
      </c>
      <c r="N2564" s="105">
        <v>0.8</v>
      </c>
      <c r="U2564" s="11">
        <v>1086</v>
      </c>
      <c r="V2564" s="11"/>
      <c r="AD2564" s="15">
        <v>2.67</v>
      </c>
      <c r="AE2564" s="11">
        <v>638</v>
      </c>
      <c r="AJ2564" s="5"/>
      <c r="AK2564" s="5"/>
      <c r="AL2564" s="5"/>
      <c r="AM2564" s="5"/>
      <c r="AN2564" s="5"/>
      <c r="AO2564" s="5"/>
      <c r="AP2564">
        <v>163</v>
      </c>
      <c r="AW2564">
        <v>93</v>
      </c>
      <c r="BL2564" s="11">
        <v>95.54</v>
      </c>
      <c r="BP2564" s="11">
        <v>24.5</v>
      </c>
      <c r="BX2564" s="5"/>
      <c r="BZ2564">
        <v>478</v>
      </c>
      <c r="CA2564" s="11">
        <v>65.599999999999994</v>
      </c>
      <c r="CB2564" s="158" t="s">
        <v>1106</v>
      </c>
      <c r="CC2564" s="158" t="s">
        <v>1726</v>
      </c>
    </row>
    <row r="2565" spans="2:81">
      <c r="B2565" s="5" t="s">
        <v>1750</v>
      </c>
      <c r="C2565" s="5"/>
      <c r="D2565" s="9"/>
      <c r="E2565" s="5"/>
      <c r="F2565" s="8"/>
      <c r="G2565" s="5"/>
      <c r="H2565" s="5"/>
      <c r="I2565" s="11">
        <v>42.5</v>
      </c>
      <c r="J2565" s="11">
        <v>210</v>
      </c>
      <c r="K2565" s="11">
        <v>156</v>
      </c>
      <c r="L2565" s="11">
        <v>0.33</v>
      </c>
      <c r="M2565" s="29">
        <v>0.3</v>
      </c>
      <c r="N2565" s="105">
        <v>0.8</v>
      </c>
      <c r="U2565" s="11">
        <v>1086</v>
      </c>
      <c r="V2565" s="11"/>
      <c r="AD2565" s="15">
        <v>2.67</v>
      </c>
      <c r="AE2565" s="11">
        <v>638</v>
      </c>
      <c r="AJ2565" s="5"/>
      <c r="AK2565" s="5"/>
      <c r="AL2565" s="5"/>
      <c r="AM2565" s="5"/>
      <c r="AN2565" s="5"/>
      <c r="AO2565" s="5"/>
      <c r="AP2565">
        <v>116</v>
      </c>
      <c r="AW2565">
        <v>140</v>
      </c>
      <c r="BL2565" s="11">
        <v>95.54</v>
      </c>
      <c r="BP2565" s="11">
        <v>24.5</v>
      </c>
      <c r="BX2565" s="5"/>
      <c r="BZ2565">
        <v>260</v>
      </c>
      <c r="CA2565" s="11">
        <v>63.8</v>
      </c>
      <c r="CB2565" s="158" t="s">
        <v>1106</v>
      </c>
      <c r="CC2565" s="158" t="s">
        <v>1726</v>
      </c>
    </row>
    <row r="2566" spans="2:81">
      <c r="B2566" s="5" t="s">
        <v>1751</v>
      </c>
      <c r="C2566" s="5"/>
      <c r="D2566" s="9"/>
      <c r="E2566" s="5"/>
      <c r="F2566" s="8"/>
      <c r="G2566" s="5"/>
      <c r="H2566" s="5"/>
      <c r="I2566" s="11">
        <v>42.5</v>
      </c>
      <c r="J2566" s="11">
        <v>210</v>
      </c>
      <c r="K2566" s="11">
        <v>134</v>
      </c>
      <c r="L2566" s="11">
        <v>0.33</v>
      </c>
      <c r="M2566" s="29">
        <v>0.3</v>
      </c>
      <c r="N2566" s="105">
        <v>0.8</v>
      </c>
      <c r="U2566" s="11">
        <v>1086</v>
      </c>
      <c r="V2566" s="11"/>
      <c r="AD2566" s="15">
        <v>2.67</v>
      </c>
      <c r="AE2566" s="11">
        <v>638</v>
      </c>
      <c r="AJ2566" s="5"/>
      <c r="AK2566" s="5"/>
      <c r="AL2566" s="5"/>
      <c r="AM2566" s="5"/>
      <c r="AN2566" s="5"/>
      <c r="AO2566" s="5"/>
      <c r="AP2566">
        <v>70</v>
      </c>
      <c r="AW2566">
        <v>186</v>
      </c>
      <c r="BL2566" s="11">
        <v>95.54</v>
      </c>
      <c r="BP2566" s="11">
        <v>24.5</v>
      </c>
      <c r="BX2566" s="5"/>
      <c r="BZ2566">
        <v>373</v>
      </c>
      <c r="CA2566" s="11">
        <v>57.5</v>
      </c>
      <c r="CB2566" s="158" t="s">
        <v>1106</v>
      </c>
      <c r="CC2566" s="158" t="s">
        <v>1726</v>
      </c>
    </row>
    <row r="2567" spans="2:81">
      <c r="B2567" s="5" t="s">
        <v>1752</v>
      </c>
      <c r="C2567" s="5"/>
      <c r="D2567" s="5"/>
      <c r="E2567" s="5"/>
      <c r="F2567" s="8"/>
      <c r="G2567" s="5"/>
      <c r="H2567" s="5"/>
      <c r="I2567" s="11">
        <v>42.5</v>
      </c>
      <c r="J2567" s="11">
        <v>243</v>
      </c>
      <c r="K2567" s="11">
        <v>134</v>
      </c>
      <c r="L2567" s="11">
        <v>0.42</v>
      </c>
      <c r="M2567" s="29">
        <v>0.3</v>
      </c>
      <c r="N2567" s="105">
        <v>1.2</v>
      </c>
      <c r="U2567" s="11">
        <v>1111</v>
      </c>
      <c r="V2567" s="11"/>
      <c r="AD2567" s="15">
        <v>2.67</v>
      </c>
      <c r="AE2567" s="11">
        <v>838</v>
      </c>
      <c r="AJ2567" s="5"/>
      <c r="AK2567" s="5"/>
      <c r="AL2567" s="5"/>
      <c r="AM2567" s="5"/>
      <c r="AN2567" s="5"/>
      <c r="AO2567" s="5"/>
      <c r="AP2567">
        <v>56</v>
      </c>
      <c r="BL2567" s="11">
        <v>95.54</v>
      </c>
      <c r="BP2567" s="11">
        <v>24.5</v>
      </c>
      <c r="BQ2567">
        <v>19</v>
      </c>
      <c r="BX2567" s="5"/>
      <c r="BZ2567">
        <v>1058</v>
      </c>
      <c r="CA2567" s="11">
        <v>55.7</v>
      </c>
      <c r="CB2567" s="158" t="s">
        <v>1106</v>
      </c>
      <c r="CC2567" s="158" t="s">
        <v>1726</v>
      </c>
    </row>
    <row r="2568" spans="2:81">
      <c r="B2568" s="5" t="s">
        <v>1753</v>
      </c>
      <c r="C2568" s="5"/>
      <c r="D2568" s="5"/>
      <c r="E2568" s="5"/>
      <c r="F2568" s="8"/>
      <c r="G2568" s="5"/>
      <c r="H2568" s="5"/>
      <c r="I2568" s="11">
        <v>42.5</v>
      </c>
      <c r="J2568" s="11">
        <v>205</v>
      </c>
      <c r="K2568" s="11">
        <v>134</v>
      </c>
      <c r="L2568" s="11">
        <v>0.42</v>
      </c>
      <c r="M2568" s="29">
        <v>0.3</v>
      </c>
      <c r="N2568" s="105">
        <v>1.2</v>
      </c>
      <c r="U2568" s="11">
        <v>1111</v>
      </c>
      <c r="V2568" s="11"/>
      <c r="AD2568" s="15">
        <v>2.67</v>
      </c>
      <c r="AE2568" s="11">
        <v>838</v>
      </c>
      <c r="AJ2568" s="5"/>
      <c r="AK2568" s="5"/>
      <c r="AL2568" s="5"/>
      <c r="AM2568" s="5"/>
      <c r="AN2568" s="5"/>
      <c r="AO2568" s="5"/>
      <c r="AP2568">
        <v>94</v>
      </c>
      <c r="BL2568" s="11">
        <v>95.54</v>
      </c>
      <c r="BP2568" s="11">
        <v>24.5</v>
      </c>
      <c r="BQ2568">
        <v>19</v>
      </c>
      <c r="BX2568" s="5"/>
      <c r="BZ2568">
        <v>837</v>
      </c>
      <c r="CA2568" s="11">
        <v>57.5</v>
      </c>
      <c r="CB2568" s="158" t="s">
        <v>1106</v>
      </c>
      <c r="CC2568" s="158" t="s">
        <v>1726</v>
      </c>
    </row>
    <row r="2569" spans="2:81">
      <c r="B2569" s="5" t="s">
        <v>1754</v>
      </c>
      <c r="C2569" s="5"/>
      <c r="D2569" s="5"/>
      <c r="E2569" s="5"/>
      <c r="F2569" s="8"/>
      <c r="G2569" s="5"/>
      <c r="H2569" s="5"/>
      <c r="I2569" s="11">
        <v>42.5</v>
      </c>
      <c r="J2569" s="11">
        <v>168</v>
      </c>
      <c r="K2569" s="11">
        <v>139</v>
      </c>
      <c r="L2569" s="11">
        <v>0.42</v>
      </c>
      <c r="M2569" s="29">
        <v>0.3</v>
      </c>
      <c r="N2569" s="105">
        <v>1.3</v>
      </c>
      <c r="U2569" s="11">
        <v>1130</v>
      </c>
      <c r="V2569" s="11"/>
      <c r="AD2569" s="15">
        <v>2.67</v>
      </c>
      <c r="AE2569" s="11">
        <v>838</v>
      </c>
      <c r="AJ2569" s="5"/>
      <c r="AK2569" s="5"/>
      <c r="AL2569" s="5"/>
      <c r="AM2569" s="5"/>
      <c r="AN2569" s="5"/>
      <c r="AO2569" s="5"/>
      <c r="AP2569">
        <v>131</v>
      </c>
      <c r="BL2569" s="11">
        <v>95.54</v>
      </c>
      <c r="BP2569" s="11">
        <v>24.5</v>
      </c>
      <c r="BQ2569">
        <v>19</v>
      </c>
      <c r="BX2569" s="5"/>
      <c r="BZ2569">
        <v>749</v>
      </c>
      <c r="CA2569" s="11">
        <v>51.9</v>
      </c>
      <c r="CB2569" s="158" t="s">
        <v>1106</v>
      </c>
      <c r="CC2569" s="158" t="s">
        <v>1726</v>
      </c>
    </row>
    <row r="2570" spans="2:81">
      <c r="B2570" s="5" t="s">
        <v>1755</v>
      </c>
      <c r="C2570" s="5"/>
      <c r="D2570" s="5"/>
      <c r="E2570" s="5"/>
      <c r="F2570" s="8"/>
      <c r="G2570" s="5"/>
      <c r="H2570" s="5"/>
      <c r="I2570" s="11">
        <v>42.5</v>
      </c>
      <c r="J2570" s="11">
        <v>327</v>
      </c>
      <c r="K2570" s="11">
        <v>139</v>
      </c>
      <c r="L2570" s="11">
        <v>0.33</v>
      </c>
      <c r="M2570" s="29">
        <v>0.3</v>
      </c>
      <c r="N2570" s="105">
        <v>1</v>
      </c>
      <c r="U2570" s="11">
        <v>1123</v>
      </c>
      <c r="V2570" s="11"/>
      <c r="AD2570" s="15">
        <v>2.67</v>
      </c>
      <c r="AE2570" s="11">
        <v>718</v>
      </c>
      <c r="AJ2570" s="5"/>
      <c r="AK2570" s="5"/>
      <c r="AL2570" s="5"/>
      <c r="AM2570" s="5"/>
      <c r="AN2570" s="5"/>
      <c r="AO2570" s="5"/>
      <c r="AP2570">
        <v>70</v>
      </c>
      <c r="BL2570" s="11">
        <v>95.54</v>
      </c>
      <c r="BP2570" s="11">
        <v>24.5</v>
      </c>
      <c r="BQ2570">
        <v>23</v>
      </c>
      <c r="BX2570" s="5"/>
      <c r="BZ2570">
        <v>435</v>
      </c>
      <c r="CA2570" s="11">
        <v>67.3</v>
      </c>
      <c r="CB2570" s="158" t="s">
        <v>1106</v>
      </c>
      <c r="CC2570" s="158" t="s">
        <v>1726</v>
      </c>
    </row>
    <row r="2571" spans="2:81">
      <c r="B2571" s="5" t="s">
        <v>1756</v>
      </c>
      <c r="C2571" s="5"/>
      <c r="D2571" s="5"/>
      <c r="E2571" s="5"/>
      <c r="F2571" s="8"/>
      <c r="G2571" s="5"/>
      <c r="H2571" s="5"/>
      <c r="I2571" s="11">
        <v>42.5</v>
      </c>
      <c r="J2571" s="11">
        <v>326</v>
      </c>
      <c r="K2571" s="11">
        <v>139</v>
      </c>
      <c r="L2571" s="11">
        <v>0.33</v>
      </c>
      <c r="M2571" s="29">
        <v>0.3</v>
      </c>
      <c r="N2571" s="105">
        <v>1</v>
      </c>
      <c r="U2571" s="11">
        <v>1123</v>
      </c>
      <c r="V2571" s="11"/>
      <c r="AD2571" s="15">
        <v>2.67</v>
      </c>
      <c r="AE2571" s="11">
        <v>718</v>
      </c>
      <c r="AJ2571" s="5"/>
      <c r="AK2571" s="5"/>
      <c r="AL2571" s="5"/>
      <c r="AM2571" s="5"/>
      <c r="AN2571" s="5"/>
      <c r="AO2571" s="5"/>
      <c r="AP2571">
        <v>117</v>
      </c>
      <c r="BL2571" s="11">
        <v>95.54</v>
      </c>
      <c r="BP2571" s="11">
        <v>24.5</v>
      </c>
      <c r="BQ2571">
        <v>23</v>
      </c>
      <c r="BX2571" s="5"/>
      <c r="BZ2571">
        <v>578</v>
      </c>
      <c r="CA2571" s="11">
        <v>71</v>
      </c>
      <c r="CB2571" s="158" t="s">
        <v>1106</v>
      </c>
      <c r="CC2571" s="158" t="s">
        <v>1726</v>
      </c>
    </row>
    <row r="2572" spans="2:81">
      <c r="B2572" s="5" t="s">
        <v>1757</v>
      </c>
      <c r="C2572" s="5"/>
      <c r="D2572" s="5"/>
      <c r="E2572" s="5"/>
      <c r="F2572" s="8"/>
      <c r="G2572" s="5"/>
      <c r="H2572" s="5"/>
      <c r="I2572" s="11">
        <v>42.5</v>
      </c>
      <c r="J2572" s="11">
        <v>280</v>
      </c>
      <c r="K2572" s="11">
        <v>140</v>
      </c>
      <c r="L2572" s="11">
        <v>0.33</v>
      </c>
      <c r="M2572" s="29">
        <v>0.3</v>
      </c>
      <c r="N2572" s="105">
        <v>1</v>
      </c>
      <c r="U2572" s="11">
        <v>1123</v>
      </c>
      <c r="V2572" s="11"/>
      <c r="AD2572" s="15">
        <v>2.67</v>
      </c>
      <c r="AE2572" s="11">
        <v>718</v>
      </c>
      <c r="AJ2572" s="5"/>
      <c r="AK2572" s="5"/>
      <c r="AL2572" s="5"/>
      <c r="AM2572" s="5"/>
      <c r="AN2572" s="5"/>
      <c r="AO2572" s="5"/>
      <c r="AP2572">
        <v>163</v>
      </c>
      <c r="BL2572" s="11">
        <v>95.54</v>
      </c>
      <c r="BP2572" s="11">
        <v>24.5</v>
      </c>
      <c r="BQ2572">
        <v>23</v>
      </c>
      <c r="BX2572" s="5"/>
      <c r="BZ2572">
        <v>1052</v>
      </c>
      <c r="CA2572" s="11">
        <v>60.2</v>
      </c>
      <c r="CB2572" s="158" t="s">
        <v>1106</v>
      </c>
      <c r="CC2572" s="158" t="s">
        <v>1726</v>
      </c>
    </row>
    <row r="2573" spans="2:81">
      <c r="B2573" s="5" t="s">
        <v>1758</v>
      </c>
      <c r="C2573" s="5"/>
      <c r="D2573" s="5"/>
      <c r="E2573" s="5"/>
      <c r="F2573" s="8"/>
      <c r="G2573" s="5"/>
      <c r="H2573" s="5"/>
      <c r="I2573" s="11">
        <v>42.5</v>
      </c>
      <c r="J2573" s="11">
        <v>350</v>
      </c>
      <c r="K2573" s="11">
        <v>140</v>
      </c>
      <c r="L2573" s="11">
        <v>0.4</v>
      </c>
      <c r="M2573" s="29">
        <v>0.3</v>
      </c>
      <c r="N2573" s="105">
        <v>1</v>
      </c>
      <c r="U2573" s="11">
        <v>1146</v>
      </c>
      <c r="V2573" s="11"/>
      <c r="AD2573" s="15">
        <v>2.67</v>
      </c>
      <c r="AE2573" s="11">
        <v>764</v>
      </c>
      <c r="AJ2573" s="5"/>
      <c r="AK2573" s="5"/>
      <c r="AL2573" s="5"/>
      <c r="AM2573" s="5"/>
      <c r="AN2573" s="5"/>
      <c r="AO2573" s="5"/>
      <c r="BL2573" s="11">
        <v>95.54</v>
      </c>
      <c r="BP2573" s="11">
        <v>24.5</v>
      </c>
      <c r="BX2573" s="5"/>
      <c r="BZ2573">
        <v>1784</v>
      </c>
      <c r="CA2573" s="11">
        <v>50.4</v>
      </c>
      <c r="CB2573" s="158" t="s">
        <v>1106</v>
      </c>
      <c r="CC2573" s="158" t="s">
        <v>1726</v>
      </c>
    </row>
    <row r="2574" spans="2:81">
      <c r="B2574" s="5" t="s">
        <v>1759</v>
      </c>
      <c r="C2574" s="5"/>
      <c r="D2574" s="5"/>
      <c r="E2574" s="5"/>
      <c r="F2574" s="8"/>
      <c r="G2574" s="5"/>
      <c r="H2574" s="5"/>
      <c r="I2574" s="11">
        <v>42.5</v>
      </c>
      <c r="J2574" s="11">
        <v>350</v>
      </c>
      <c r="K2574" s="11">
        <v>140</v>
      </c>
      <c r="L2574" s="11">
        <v>0.4</v>
      </c>
      <c r="M2574" s="29">
        <v>0.3</v>
      </c>
      <c r="N2574" s="105">
        <v>0.9</v>
      </c>
      <c r="U2574" s="11">
        <v>1146</v>
      </c>
      <c r="V2574" s="11"/>
      <c r="AD2574" s="15">
        <v>2.67</v>
      </c>
      <c r="AE2574" s="11">
        <v>764</v>
      </c>
      <c r="AJ2574" s="5"/>
      <c r="AK2574" s="5"/>
      <c r="AL2574" s="5"/>
      <c r="AM2574" s="5"/>
      <c r="AN2574" s="5"/>
      <c r="AO2574" s="5"/>
      <c r="BL2574" s="11">
        <v>95.54</v>
      </c>
      <c r="BP2574" s="11">
        <v>24.5</v>
      </c>
      <c r="BX2574" s="5"/>
      <c r="BZ2574">
        <v>1632</v>
      </c>
      <c r="CA2574" s="11">
        <v>39.4</v>
      </c>
      <c r="CB2574" s="158" t="s">
        <v>1106</v>
      </c>
      <c r="CC2574" s="158" t="s">
        <v>1726</v>
      </c>
    </row>
    <row r="2575" spans="2:81">
      <c r="B2575" s="5" t="s">
        <v>1760</v>
      </c>
      <c r="C2575" s="5"/>
      <c r="D2575" s="5"/>
      <c r="E2575" s="5"/>
      <c r="F2575" s="8"/>
      <c r="G2575" s="5"/>
      <c r="H2575" s="5"/>
      <c r="I2575" s="11">
        <v>42.5</v>
      </c>
      <c r="J2575" s="11">
        <v>300</v>
      </c>
      <c r="K2575" s="11">
        <v>140</v>
      </c>
      <c r="L2575" s="11">
        <v>0.4</v>
      </c>
      <c r="M2575" s="29">
        <v>0.3</v>
      </c>
      <c r="N2575" s="105">
        <v>1</v>
      </c>
      <c r="U2575" s="11">
        <v>1146</v>
      </c>
      <c r="V2575" s="11"/>
      <c r="AD2575" s="15">
        <v>2.67</v>
      </c>
      <c r="AE2575" s="11">
        <v>764</v>
      </c>
      <c r="AJ2575" s="5"/>
      <c r="AK2575" s="5"/>
      <c r="AL2575" s="5"/>
      <c r="AM2575" s="5"/>
      <c r="AN2575" s="5"/>
      <c r="AO2575" s="5"/>
      <c r="BL2575" s="11">
        <v>95.54</v>
      </c>
      <c r="BP2575" s="11">
        <v>24.5</v>
      </c>
      <c r="BX2575" s="5"/>
      <c r="BZ2575">
        <v>1311</v>
      </c>
      <c r="CA2575" s="11">
        <v>48.6</v>
      </c>
      <c r="CB2575" s="158" t="s">
        <v>1106</v>
      </c>
      <c r="CC2575" s="158" t="s">
        <v>1726</v>
      </c>
    </row>
    <row r="2576" spans="2:81">
      <c r="B2576" s="5" t="s">
        <v>1761</v>
      </c>
      <c r="C2576" s="5"/>
      <c r="D2576" s="5"/>
      <c r="E2576" s="5"/>
      <c r="F2576" s="8"/>
      <c r="G2576" s="5"/>
      <c r="H2576" s="5"/>
      <c r="I2576" s="11">
        <v>42.5</v>
      </c>
      <c r="J2576" s="11">
        <v>300</v>
      </c>
      <c r="K2576" s="11">
        <v>140</v>
      </c>
      <c r="L2576" s="11">
        <v>0.4</v>
      </c>
      <c r="M2576" s="29">
        <v>0.3</v>
      </c>
      <c r="N2576" s="105">
        <v>1</v>
      </c>
      <c r="U2576" s="11">
        <v>1146</v>
      </c>
      <c r="V2576" s="11"/>
      <c r="AD2576" s="15">
        <v>2.67</v>
      </c>
      <c r="AE2576" s="11">
        <v>764</v>
      </c>
      <c r="AJ2576" s="5"/>
      <c r="AK2576" s="5"/>
      <c r="AL2576" s="5"/>
      <c r="AM2576" s="5"/>
      <c r="AN2576" s="5"/>
      <c r="AO2576" s="5"/>
      <c r="BL2576" s="11">
        <v>95.54</v>
      </c>
      <c r="BP2576" s="11">
        <v>24.5</v>
      </c>
      <c r="BX2576" s="5"/>
      <c r="BZ2576">
        <v>1143</v>
      </c>
      <c r="CA2576" s="11">
        <v>40.4</v>
      </c>
      <c r="CB2576" s="158" t="s">
        <v>1106</v>
      </c>
      <c r="CC2576" s="158" t="s">
        <v>1726</v>
      </c>
    </row>
    <row r="2577" spans="2:81">
      <c r="B2577" s="5" t="s">
        <v>1762</v>
      </c>
      <c r="C2577" s="5"/>
      <c r="D2577" s="5"/>
      <c r="E2577" s="5"/>
      <c r="F2577" s="8"/>
      <c r="G2577" s="5"/>
      <c r="H2577" s="5"/>
      <c r="I2577" s="11">
        <v>42.5</v>
      </c>
      <c r="J2577" s="11">
        <v>260</v>
      </c>
      <c r="K2577" s="11">
        <v>140</v>
      </c>
      <c r="L2577" s="11">
        <v>0.4</v>
      </c>
      <c r="M2577" s="29">
        <v>0.3</v>
      </c>
      <c r="N2577" s="105">
        <v>0.9</v>
      </c>
      <c r="U2577" s="11">
        <v>1146</v>
      </c>
      <c r="V2577" s="11"/>
      <c r="AD2577" s="15">
        <v>2.67</v>
      </c>
      <c r="AE2577" s="11">
        <v>764</v>
      </c>
      <c r="AJ2577" s="5"/>
      <c r="AK2577" s="5"/>
      <c r="AL2577" s="5"/>
      <c r="AM2577" s="5"/>
      <c r="AN2577" s="5"/>
      <c r="AO2577" s="5"/>
      <c r="BL2577" s="11">
        <v>95.54</v>
      </c>
      <c r="BP2577" s="11">
        <v>24.5</v>
      </c>
      <c r="BX2577" s="5"/>
      <c r="BZ2577">
        <v>906</v>
      </c>
      <c r="CA2577" s="11">
        <v>56.6</v>
      </c>
      <c r="CB2577" s="158" t="s">
        <v>1106</v>
      </c>
      <c r="CC2577" s="158" t="s">
        <v>1726</v>
      </c>
    </row>
    <row r="2578" spans="2:81">
      <c r="B2578" s="5" t="s">
        <v>1763</v>
      </c>
      <c r="C2578" s="5"/>
      <c r="D2578" s="5"/>
      <c r="E2578" s="5"/>
      <c r="F2578" s="8"/>
      <c r="G2578" s="5"/>
      <c r="H2578" s="5"/>
      <c r="I2578" s="11">
        <v>42.5</v>
      </c>
      <c r="J2578" s="11">
        <v>260</v>
      </c>
      <c r="K2578" s="11">
        <v>140</v>
      </c>
      <c r="L2578" s="11">
        <v>0.4</v>
      </c>
      <c r="M2578" s="29">
        <v>0.3</v>
      </c>
      <c r="N2578" s="105">
        <v>0.9</v>
      </c>
      <c r="U2578" s="11">
        <v>1146</v>
      </c>
      <c r="V2578" s="11"/>
      <c r="AD2578" s="15">
        <v>2.67</v>
      </c>
      <c r="AE2578" s="11">
        <v>764</v>
      </c>
      <c r="AJ2578" s="5"/>
      <c r="AK2578" s="5"/>
      <c r="AL2578" s="5"/>
      <c r="AM2578" s="5"/>
      <c r="AN2578" s="5"/>
      <c r="AO2578" s="5"/>
      <c r="BL2578" s="11">
        <v>95.54</v>
      </c>
      <c r="BP2578" s="11">
        <v>24.5</v>
      </c>
      <c r="BX2578" s="5"/>
      <c r="BZ2578">
        <v>894</v>
      </c>
      <c r="CA2578" s="11">
        <v>43.9</v>
      </c>
      <c r="CB2578" s="158" t="s">
        <v>1106</v>
      </c>
      <c r="CC2578" s="158" t="s">
        <v>1726</v>
      </c>
    </row>
    <row r="2579" spans="2:81">
      <c r="B2579" s="5" t="s">
        <v>1764</v>
      </c>
      <c r="C2579" s="5"/>
      <c r="D2579" s="5"/>
      <c r="E2579" s="5"/>
      <c r="F2579" s="8"/>
      <c r="G2579" s="5"/>
      <c r="H2579" s="5"/>
      <c r="I2579" s="11">
        <v>42.5</v>
      </c>
      <c r="J2579" s="11">
        <v>230</v>
      </c>
      <c r="K2579" s="11">
        <v>140</v>
      </c>
      <c r="L2579" s="11">
        <v>0.4</v>
      </c>
      <c r="M2579" s="29">
        <v>0.3</v>
      </c>
      <c r="N2579" s="105">
        <v>0.8</v>
      </c>
      <c r="U2579" s="11">
        <v>1146</v>
      </c>
      <c r="V2579" s="11"/>
      <c r="AD2579" s="15">
        <v>2.67</v>
      </c>
      <c r="AE2579" s="11">
        <v>764</v>
      </c>
      <c r="AJ2579" s="5"/>
      <c r="AK2579" s="5"/>
      <c r="AL2579" s="5"/>
      <c r="AM2579" s="5"/>
      <c r="AN2579" s="5"/>
      <c r="AO2579" s="5"/>
      <c r="BL2579" s="11">
        <v>95.54</v>
      </c>
      <c r="BP2579" s="11">
        <v>24.5</v>
      </c>
      <c r="BX2579" s="5"/>
      <c r="BZ2579">
        <v>838</v>
      </c>
      <c r="CA2579" s="11">
        <v>43.9</v>
      </c>
      <c r="CB2579" s="158" t="s">
        <v>1106</v>
      </c>
      <c r="CC2579" s="158" t="s">
        <v>1726</v>
      </c>
    </row>
    <row r="2580" spans="2:81">
      <c r="B2580" s="5" t="s">
        <v>1765</v>
      </c>
      <c r="C2580" s="5"/>
      <c r="D2580" s="5"/>
      <c r="E2580" s="5"/>
      <c r="F2580" s="8"/>
      <c r="G2580" s="5"/>
      <c r="H2580" s="5"/>
      <c r="I2580" s="11">
        <v>42.5</v>
      </c>
      <c r="J2580" s="11">
        <v>230</v>
      </c>
      <c r="K2580" s="11">
        <v>140</v>
      </c>
      <c r="L2580" s="11">
        <v>0.4</v>
      </c>
      <c r="M2580" s="29">
        <v>0.3</v>
      </c>
      <c r="N2580" s="105">
        <v>0.8</v>
      </c>
      <c r="U2580" s="11">
        <v>1146</v>
      </c>
      <c r="V2580" s="11"/>
      <c r="AD2580" s="15">
        <v>2.67</v>
      </c>
      <c r="AE2580" s="11">
        <v>764</v>
      </c>
      <c r="AJ2580" s="5"/>
      <c r="AK2580" s="5"/>
      <c r="AL2580" s="5"/>
      <c r="AM2580" s="5"/>
      <c r="AN2580" s="5"/>
      <c r="AO2580" s="5"/>
      <c r="BL2580" s="11">
        <v>95.54</v>
      </c>
      <c r="BP2580" s="11">
        <v>24.5</v>
      </c>
      <c r="BX2580" s="5"/>
      <c r="BZ2580">
        <v>692</v>
      </c>
      <c r="CA2580" s="11">
        <v>40.200000000000003</v>
      </c>
      <c r="CB2580" s="158" t="s">
        <v>1106</v>
      </c>
      <c r="CC2580" s="158" t="s">
        <v>1726</v>
      </c>
    </row>
    <row r="2581" spans="2:81">
      <c r="B2581" s="5" t="s">
        <v>1766</v>
      </c>
      <c r="C2581" s="5"/>
      <c r="D2581" s="5"/>
      <c r="E2581" s="5"/>
      <c r="F2581" s="8"/>
      <c r="G2581" s="5"/>
      <c r="H2581" s="5"/>
      <c r="I2581" s="11">
        <v>42.5</v>
      </c>
      <c r="J2581" s="11">
        <v>298</v>
      </c>
      <c r="K2581" s="11">
        <v>126</v>
      </c>
      <c r="L2581" s="11">
        <v>0.4</v>
      </c>
      <c r="M2581" s="29">
        <v>0.3</v>
      </c>
      <c r="N2581" s="105">
        <v>1.2</v>
      </c>
      <c r="U2581" s="11">
        <v>1136</v>
      </c>
      <c r="V2581" s="11"/>
      <c r="AD2581" s="15">
        <v>2.67</v>
      </c>
      <c r="AE2581" s="11">
        <v>823</v>
      </c>
      <c r="AJ2581" s="5"/>
      <c r="AK2581" s="5"/>
      <c r="AL2581" s="5"/>
      <c r="AM2581" s="5"/>
      <c r="AN2581" s="5"/>
      <c r="AO2581" s="5"/>
      <c r="BL2581" s="11">
        <v>95.54</v>
      </c>
      <c r="BP2581" s="11">
        <v>24.5</v>
      </c>
      <c r="BX2581" s="5"/>
      <c r="BZ2581">
        <v>331</v>
      </c>
      <c r="CA2581" s="11">
        <v>60.4</v>
      </c>
      <c r="CB2581" s="158" t="s">
        <v>1106</v>
      </c>
      <c r="CC2581" s="158" t="s">
        <v>1726</v>
      </c>
    </row>
    <row r="2582" spans="2:81">
      <c r="B2582" s="5" t="s">
        <v>1767</v>
      </c>
      <c r="C2582" s="5"/>
      <c r="D2582" s="5"/>
      <c r="E2582" s="5"/>
      <c r="F2582" s="8"/>
      <c r="G2582" s="5"/>
      <c r="H2582" s="5"/>
      <c r="I2582" s="11">
        <v>42.5</v>
      </c>
      <c r="J2582" s="11">
        <v>298</v>
      </c>
      <c r="K2582" s="11">
        <v>126</v>
      </c>
      <c r="L2582" s="11">
        <v>0.4</v>
      </c>
      <c r="M2582" s="29">
        <v>0.3</v>
      </c>
      <c r="N2582" s="105">
        <v>1.1000000000000001</v>
      </c>
      <c r="U2582" s="11">
        <v>1136</v>
      </c>
      <c r="V2582" s="11"/>
      <c r="AD2582" s="15">
        <v>2.67</v>
      </c>
      <c r="AE2582" s="11">
        <v>823</v>
      </c>
      <c r="AJ2582" s="5"/>
      <c r="AK2582" s="5"/>
      <c r="AL2582" s="5"/>
      <c r="AM2582" s="5"/>
      <c r="AN2582" s="5"/>
      <c r="AO2582" s="5"/>
      <c r="BL2582" s="11">
        <v>95.54</v>
      </c>
      <c r="BP2582" s="11">
        <v>24.5</v>
      </c>
      <c r="BX2582" s="5"/>
      <c r="BZ2582">
        <v>214</v>
      </c>
      <c r="CA2582" s="11">
        <v>58.5</v>
      </c>
      <c r="CB2582" s="158" t="s">
        <v>1106</v>
      </c>
      <c r="CC2582" s="158" t="s">
        <v>1726</v>
      </c>
    </row>
    <row r="2583" spans="2:81">
      <c r="B2583" s="5" t="s">
        <v>1768</v>
      </c>
      <c r="C2583" s="5"/>
      <c r="D2583" s="5"/>
      <c r="E2583" s="5"/>
      <c r="F2583" s="8"/>
      <c r="G2583" s="5"/>
      <c r="H2583" s="5"/>
      <c r="I2583" s="11">
        <v>42.5</v>
      </c>
      <c r="J2583" s="11">
        <v>280</v>
      </c>
      <c r="K2583" s="11">
        <v>119</v>
      </c>
      <c r="L2583" s="11">
        <v>0.4</v>
      </c>
      <c r="M2583" s="29">
        <v>0.3</v>
      </c>
      <c r="N2583" s="105">
        <v>1.2</v>
      </c>
      <c r="U2583" s="11">
        <v>1150</v>
      </c>
      <c r="V2583" s="11"/>
      <c r="AD2583" s="15">
        <v>2.67</v>
      </c>
      <c r="AE2583" s="11">
        <v>823</v>
      </c>
      <c r="AJ2583" s="5"/>
      <c r="AK2583" s="5"/>
      <c r="AL2583" s="5"/>
      <c r="AM2583" s="5"/>
      <c r="AN2583" s="5"/>
      <c r="AO2583" s="5"/>
      <c r="BL2583" s="11">
        <v>95.54</v>
      </c>
      <c r="BP2583" s="11">
        <v>24.5</v>
      </c>
      <c r="BX2583" s="5"/>
      <c r="BZ2583">
        <v>462</v>
      </c>
      <c r="CA2583" s="11">
        <v>58</v>
      </c>
      <c r="CB2583" s="158" t="s">
        <v>1106</v>
      </c>
      <c r="CC2583" s="158" t="s">
        <v>1726</v>
      </c>
    </row>
    <row r="2584" spans="2:81">
      <c r="B2584" s="5" t="s">
        <v>1769</v>
      </c>
      <c r="C2584" s="5"/>
      <c r="D2584" s="5"/>
      <c r="E2584" s="5"/>
      <c r="F2584" s="8"/>
      <c r="G2584" s="5"/>
      <c r="H2584" s="5"/>
      <c r="I2584" s="11">
        <v>42.5</v>
      </c>
      <c r="J2584" s="11">
        <v>280</v>
      </c>
      <c r="K2584" s="11">
        <v>119</v>
      </c>
      <c r="L2584" s="11">
        <v>0.4</v>
      </c>
      <c r="M2584" s="29">
        <v>0.3</v>
      </c>
      <c r="N2584" s="105">
        <v>1.1000000000000001</v>
      </c>
      <c r="U2584" s="11">
        <v>1150</v>
      </c>
      <c r="V2584" s="11"/>
      <c r="AD2584" s="15">
        <v>2.67</v>
      </c>
      <c r="AE2584" s="11">
        <v>823</v>
      </c>
      <c r="AJ2584" s="5"/>
      <c r="AK2584" s="5"/>
      <c r="AL2584" s="5"/>
      <c r="AM2584" s="5"/>
      <c r="AN2584" s="5"/>
      <c r="AO2584" s="5"/>
      <c r="BL2584" s="11">
        <v>95.54</v>
      </c>
      <c r="BP2584" s="11">
        <v>24.5</v>
      </c>
      <c r="BX2584" s="5"/>
      <c r="BZ2584">
        <v>279</v>
      </c>
      <c r="CA2584" s="11">
        <v>53.9</v>
      </c>
      <c r="CB2584" s="158" t="s">
        <v>1106</v>
      </c>
      <c r="CC2584" s="158" t="s">
        <v>1726</v>
      </c>
    </row>
    <row r="2585" spans="2:81" ht="16.8">
      <c r="B2585" s="5" t="s">
        <v>1770</v>
      </c>
      <c r="F2585" s="8"/>
      <c r="I2585" s="11">
        <v>42.5</v>
      </c>
      <c r="J2585" s="11">
        <v>263</v>
      </c>
      <c r="K2585" s="11">
        <v>112</v>
      </c>
      <c r="L2585" s="11">
        <v>0.4</v>
      </c>
      <c r="M2585" s="29">
        <v>0.3</v>
      </c>
      <c r="N2585" s="105">
        <v>1.5</v>
      </c>
      <c r="U2585" s="211">
        <v>1164</v>
      </c>
      <c r="V2585" s="11"/>
      <c r="AD2585" s="15">
        <v>2.67</v>
      </c>
      <c r="AE2585" s="11">
        <v>823</v>
      </c>
      <c r="BL2585" s="11">
        <v>95.54</v>
      </c>
      <c r="BP2585" s="11">
        <v>24.5</v>
      </c>
      <c r="BZ2585">
        <v>508</v>
      </c>
      <c r="CA2585" s="11">
        <v>52.2</v>
      </c>
      <c r="CB2585" s="158" t="s">
        <v>1106</v>
      </c>
      <c r="CC2585" s="158" t="s">
        <v>1726</v>
      </c>
    </row>
    <row r="2586" spans="2:81" ht="16.8">
      <c r="B2586" s="5" t="s">
        <v>1771</v>
      </c>
      <c r="F2586" s="8"/>
      <c r="I2586" s="11">
        <v>42.5</v>
      </c>
      <c r="J2586" s="11">
        <v>263</v>
      </c>
      <c r="K2586" s="11">
        <v>112</v>
      </c>
      <c r="L2586" s="11">
        <v>0.4</v>
      </c>
      <c r="M2586" s="29">
        <v>0.3</v>
      </c>
      <c r="N2586" s="105">
        <v>1.4</v>
      </c>
      <c r="U2586" s="211">
        <v>1164</v>
      </c>
      <c r="V2586" s="11"/>
      <c r="AD2586" s="15">
        <v>2.67</v>
      </c>
      <c r="AE2586" s="11">
        <v>823</v>
      </c>
      <c r="BL2586" s="11">
        <v>95.54</v>
      </c>
      <c r="BP2586" s="11">
        <v>24.5</v>
      </c>
      <c r="BZ2586">
        <v>414</v>
      </c>
      <c r="CA2586" s="11">
        <v>49.4</v>
      </c>
      <c r="CB2586" s="158" t="s">
        <v>1106</v>
      </c>
      <c r="CC2586" s="158" t="s">
        <v>1726</v>
      </c>
    </row>
    <row r="2587" spans="2:81" ht="16.8">
      <c r="B2587" s="5" t="s">
        <v>1772</v>
      </c>
      <c r="F2587" s="8"/>
      <c r="I2587" s="11">
        <v>42.5</v>
      </c>
      <c r="J2587" s="11">
        <v>158</v>
      </c>
      <c r="K2587" s="11">
        <v>140</v>
      </c>
      <c r="L2587" s="11">
        <v>0.4</v>
      </c>
      <c r="M2587" s="29">
        <v>0.3</v>
      </c>
      <c r="N2587" s="105">
        <v>0.45</v>
      </c>
      <c r="U2587" s="211">
        <v>1146</v>
      </c>
      <c r="V2587" s="11"/>
      <c r="AD2587" s="15">
        <v>2.67</v>
      </c>
      <c r="AE2587" s="11">
        <v>764</v>
      </c>
      <c r="BL2587" s="11">
        <v>95.54</v>
      </c>
      <c r="BP2587" s="11">
        <v>24.5</v>
      </c>
      <c r="BZ2587">
        <v>1137</v>
      </c>
      <c r="CA2587" s="11">
        <v>44.6</v>
      </c>
      <c r="CB2587" s="158" t="s">
        <v>1106</v>
      </c>
      <c r="CC2587" s="158" t="s">
        <v>1726</v>
      </c>
    </row>
    <row r="2588" spans="2:81" ht="16.8">
      <c r="B2588" s="5" t="s">
        <v>1773</v>
      </c>
      <c r="F2588" s="8"/>
      <c r="I2588" s="11">
        <v>42.5</v>
      </c>
      <c r="J2588" s="11">
        <v>158</v>
      </c>
      <c r="K2588" s="11">
        <v>140</v>
      </c>
      <c r="L2588" s="11">
        <v>0.4</v>
      </c>
      <c r="M2588" s="29">
        <v>0.3</v>
      </c>
      <c r="N2588" s="105">
        <v>0.45</v>
      </c>
      <c r="U2588" s="211">
        <v>1146</v>
      </c>
      <c r="V2588" s="11"/>
      <c r="AD2588" s="15">
        <v>2.67</v>
      </c>
      <c r="AE2588" s="11">
        <v>764</v>
      </c>
      <c r="BL2588" s="11">
        <v>95.54</v>
      </c>
      <c r="BP2588" s="11">
        <v>24.5</v>
      </c>
      <c r="BZ2588">
        <v>548</v>
      </c>
      <c r="CA2588" s="11">
        <v>39.5</v>
      </c>
      <c r="CB2588" s="158" t="s">
        <v>1106</v>
      </c>
      <c r="CC2588" s="158" t="s">
        <v>1726</v>
      </c>
    </row>
    <row r="2589" spans="2:81" ht="16.8">
      <c r="B2589" s="5" t="s">
        <v>1774</v>
      </c>
      <c r="F2589" s="8"/>
      <c r="I2589" s="11">
        <v>42.5</v>
      </c>
      <c r="J2589" s="11">
        <v>158</v>
      </c>
      <c r="K2589" s="11">
        <v>140</v>
      </c>
      <c r="L2589" s="11">
        <v>0.4</v>
      </c>
      <c r="M2589" s="29">
        <v>0.3</v>
      </c>
      <c r="N2589" s="105">
        <v>0.5</v>
      </c>
      <c r="U2589" s="211">
        <v>1146</v>
      </c>
      <c r="V2589" s="11"/>
      <c r="AD2589" s="15">
        <v>2.67</v>
      </c>
      <c r="AE2589" s="11">
        <v>764</v>
      </c>
      <c r="BL2589" s="11">
        <v>95.54</v>
      </c>
      <c r="BP2589" s="11">
        <v>24.5</v>
      </c>
      <c r="BZ2589">
        <v>999</v>
      </c>
      <c r="CA2589" s="11">
        <v>51.1</v>
      </c>
      <c r="CB2589" s="158" t="s">
        <v>1106</v>
      </c>
      <c r="CC2589" s="158" t="s">
        <v>1726</v>
      </c>
    </row>
    <row r="2590" spans="2:81" ht="16.8">
      <c r="B2590" s="5" t="s">
        <v>1775</v>
      </c>
      <c r="F2590" s="8"/>
      <c r="I2590" s="11">
        <v>42.5</v>
      </c>
      <c r="J2590" s="11">
        <v>158</v>
      </c>
      <c r="K2590" s="11">
        <v>140</v>
      </c>
      <c r="L2590" s="11">
        <v>0.4</v>
      </c>
      <c r="M2590" s="29">
        <v>0.3</v>
      </c>
      <c r="N2590" s="105">
        <v>0.5</v>
      </c>
      <c r="U2590" s="211">
        <v>1146</v>
      </c>
      <c r="V2590" s="11"/>
      <c r="AD2590" s="15">
        <v>2.67</v>
      </c>
      <c r="AE2590" s="11">
        <v>764</v>
      </c>
      <c r="BL2590" s="11">
        <v>95.54</v>
      </c>
      <c r="BP2590" s="11">
        <v>24.5</v>
      </c>
      <c r="BZ2590">
        <v>440</v>
      </c>
      <c r="CA2590" s="11">
        <v>42.9</v>
      </c>
      <c r="CB2590" s="158" t="s">
        <v>1106</v>
      </c>
      <c r="CC2590" s="158" t="s">
        <v>1726</v>
      </c>
    </row>
    <row r="2591" spans="2:81" ht="16.8">
      <c r="B2591" s="5" t="s">
        <v>1776</v>
      </c>
      <c r="F2591" s="8"/>
      <c r="I2591" s="11">
        <v>42.5</v>
      </c>
      <c r="J2591" s="11">
        <v>158</v>
      </c>
      <c r="K2591" s="11">
        <v>140</v>
      </c>
      <c r="L2591" s="11">
        <v>0.4</v>
      </c>
      <c r="M2591" s="29">
        <v>0.3</v>
      </c>
      <c r="N2591" s="105">
        <v>0.45</v>
      </c>
      <c r="U2591" s="211">
        <v>1146</v>
      </c>
      <c r="V2591" s="11"/>
      <c r="AD2591" s="15">
        <v>2.67</v>
      </c>
      <c r="AE2591" s="11">
        <v>764</v>
      </c>
      <c r="BL2591" s="11">
        <v>95.54</v>
      </c>
      <c r="BP2591" s="11">
        <v>24.5</v>
      </c>
      <c r="BZ2591">
        <v>786</v>
      </c>
      <c r="CA2591" s="11">
        <v>45.9</v>
      </c>
      <c r="CB2591" s="158" t="s">
        <v>1106</v>
      </c>
      <c r="CC2591" s="158" t="s">
        <v>1726</v>
      </c>
    </row>
    <row r="2592" spans="2:81" ht="16.8">
      <c r="B2592" s="5" t="s">
        <v>1777</v>
      </c>
      <c r="F2592" s="8"/>
      <c r="I2592" s="11">
        <v>42.5</v>
      </c>
      <c r="J2592" s="11">
        <v>158</v>
      </c>
      <c r="K2592" s="11">
        <v>140</v>
      </c>
      <c r="L2592" s="11">
        <v>0.4</v>
      </c>
      <c r="M2592" s="29">
        <v>0.3</v>
      </c>
      <c r="N2592" s="105">
        <v>0.45</v>
      </c>
      <c r="U2592" s="211">
        <v>1146</v>
      </c>
      <c r="V2592" s="11"/>
      <c r="AD2592" s="15">
        <v>2.67</v>
      </c>
      <c r="AE2592" s="11">
        <v>764</v>
      </c>
      <c r="BL2592" s="11">
        <v>95.54</v>
      </c>
      <c r="BP2592" s="11">
        <v>24.5</v>
      </c>
      <c r="BZ2592">
        <v>265</v>
      </c>
      <c r="CA2592" s="11">
        <v>44.4</v>
      </c>
      <c r="CB2592" s="158" t="s">
        <v>1106</v>
      </c>
      <c r="CC2592" s="158" t="s">
        <v>1726</v>
      </c>
    </row>
    <row r="2593" spans="1:81" ht="16.8">
      <c r="A2593" s="208"/>
      <c r="B2593" s="208"/>
      <c r="C2593" s="208"/>
      <c r="D2593" s="208"/>
      <c r="E2593" s="208"/>
      <c r="F2593" s="208"/>
      <c r="G2593" s="208"/>
      <c r="H2593" s="208"/>
      <c r="I2593" s="208"/>
      <c r="J2593" s="208"/>
      <c r="K2593" s="210"/>
      <c r="L2593" s="210"/>
      <c r="M2593" s="208"/>
      <c r="N2593" s="208"/>
      <c r="U2593" s="212"/>
      <c r="V2593" s="210"/>
      <c r="AD2593" s="208"/>
      <c r="AE2593" s="208"/>
      <c r="AJ2593" s="208"/>
      <c r="AK2593" s="208"/>
      <c r="AL2593" s="208"/>
      <c r="AM2593" s="208"/>
      <c r="AN2593" s="208"/>
      <c r="AO2593" s="208"/>
      <c r="AP2593" s="208"/>
      <c r="BX2593" s="208"/>
      <c r="BY2593" s="208"/>
      <c r="BZ2593" s="208"/>
      <c r="CA2593" s="208"/>
      <c r="CB2593" s="208"/>
      <c r="CC2593" s="208"/>
    </row>
    <row r="2594" spans="1:81" ht="24">
      <c r="A2594" s="49">
        <v>76</v>
      </c>
      <c r="B2594" s="5" t="s">
        <v>1778</v>
      </c>
      <c r="C2594">
        <v>63.4</v>
      </c>
      <c r="D2594">
        <v>21.5</v>
      </c>
      <c r="E2594">
        <v>5.71</v>
      </c>
      <c r="F2594" s="8">
        <v>2.15</v>
      </c>
      <c r="G2594">
        <v>2.9</v>
      </c>
      <c r="I2594" s="11">
        <v>42.5</v>
      </c>
      <c r="J2594" s="11">
        <v>440</v>
      </c>
      <c r="K2594" s="11">
        <v>190</v>
      </c>
      <c r="L2594" s="11">
        <v>0.44</v>
      </c>
      <c r="N2594" s="105">
        <v>0</v>
      </c>
      <c r="U2594" s="211"/>
      <c r="V2594" s="11">
        <v>1270</v>
      </c>
      <c r="AD2594" s="15">
        <v>1.6</v>
      </c>
      <c r="AE2594" s="11">
        <v>570</v>
      </c>
      <c r="AP2594">
        <v>0</v>
      </c>
      <c r="BX2594">
        <v>17.91</v>
      </c>
      <c r="CA2594" s="11">
        <v>32.1</v>
      </c>
      <c r="CB2594" s="158" t="s">
        <v>1779</v>
      </c>
      <c r="CC2594" s="158" t="s">
        <v>1780</v>
      </c>
    </row>
    <row r="2595" spans="1:81" ht="24">
      <c r="B2595" s="5" t="s">
        <v>1781</v>
      </c>
      <c r="C2595">
        <v>63.4</v>
      </c>
      <c r="D2595">
        <v>21.5</v>
      </c>
      <c r="E2595">
        <v>5.71</v>
      </c>
      <c r="F2595" s="8">
        <v>2.15</v>
      </c>
      <c r="G2595">
        <v>2.9</v>
      </c>
      <c r="I2595" s="11">
        <v>42.5</v>
      </c>
      <c r="J2595" s="11">
        <v>490</v>
      </c>
      <c r="K2595" s="11">
        <v>190</v>
      </c>
      <c r="L2595" s="11">
        <v>0.39</v>
      </c>
      <c r="N2595" s="105">
        <v>0</v>
      </c>
      <c r="U2595" s="211"/>
      <c r="V2595" s="11">
        <v>1105</v>
      </c>
      <c r="AD2595" s="15">
        <v>1.6</v>
      </c>
      <c r="AE2595" s="11">
        <v>640</v>
      </c>
      <c r="AP2595">
        <v>0</v>
      </c>
      <c r="BX2595">
        <v>12.3</v>
      </c>
      <c r="CA2595" s="11">
        <v>36.6</v>
      </c>
      <c r="CB2595" s="158" t="s">
        <v>1779</v>
      </c>
      <c r="CC2595" s="158" t="s">
        <v>1780</v>
      </c>
    </row>
    <row r="2596" spans="1:81" ht="24">
      <c r="A2596" s="5"/>
      <c r="B2596" s="5" t="s">
        <v>1782</v>
      </c>
      <c r="C2596">
        <v>63.4</v>
      </c>
      <c r="D2596">
        <v>21.5</v>
      </c>
      <c r="E2596">
        <v>5.71</v>
      </c>
      <c r="F2596" s="8">
        <v>2.15</v>
      </c>
      <c r="G2596">
        <v>2.9</v>
      </c>
      <c r="I2596" s="11">
        <v>42.5</v>
      </c>
      <c r="J2596" s="11">
        <v>417</v>
      </c>
      <c r="K2596" s="11">
        <v>190</v>
      </c>
      <c r="L2596" s="11">
        <v>0.39</v>
      </c>
      <c r="N2596" s="105">
        <v>0.4</v>
      </c>
      <c r="U2596" s="11"/>
      <c r="V2596" s="11">
        <v>1105</v>
      </c>
      <c r="AD2596" s="15">
        <v>1.6</v>
      </c>
      <c r="AE2596" s="11">
        <v>640</v>
      </c>
      <c r="AJ2596" s="5"/>
      <c r="AK2596" s="5"/>
      <c r="AL2596" s="5"/>
      <c r="AM2596" s="5"/>
      <c r="AN2596" s="5"/>
      <c r="AO2596" s="5"/>
      <c r="AP2596">
        <v>74</v>
      </c>
      <c r="BX2596">
        <v>15.12</v>
      </c>
      <c r="BZ2596" s="5"/>
      <c r="CA2596" s="11">
        <v>30.4</v>
      </c>
      <c r="CB2596" s="158" t="s">
        <v>1779</v>
      </c>
      <c r="CC2596" s="158" t="s">
        <v>1780</v>
      </c>
    </row>
    <row r="2597" spans="1:81" ht="24">
      <c r="A2597" s="5"/>
      <c r="B2597" s="5" t="s">
        <v>1783</v>
      </c>
      <c r="C2597">
        <v>63.4</v>
      </c>
      <c r="D2597">
        <v>21.5</v>
      </c>
      <c r="E2597">
        <v>5.71</v>
      </c>
      <c r="F2597" s="8">
        <v>2.15</v>
      </c>
      <c r="G2597">
        <v>2.9</v>
      </c>
      <c r="I2597" s="11">
        <v>42.5</v>
      </c>
      <c r="J2597" s="11">
        <v>343</v>
      </c>
      <c r="K2597" s="11">
        <v>190</v>
      </c>
      <c r="L2597" s="11">
        <v>0.39</v>
      </c>
      <c r="N2597" s="105">
        <v>0.4</v>
      </c>
      <c r="V2597" s="11">
        <v>1105</v>
      </c>
      <c r="AD2597" s="15">
        <v>1.6</v>
      </c>
      <c r="AE2597" s="11">
        <v>640</v>
      </c>
      <c r="AJ2597" s="5"/>
      <c r="AK2597" s="5"/>
      <c r="AL2597" s="5"/>
      <c r="AM2597" s="5"/>
      <c r="AN2597" s="5"/>
      <c r="AO2597" s="5"/>
      <c r="AP2597">
        <v>147</v>
      </c>
      <c r="BX2597">
        <v>15.02</v>
      </c>
      <c r="BZ2597" s="5"/>
      <c r="CA2597" s="11">
        <v>29.8</v>
      </c>
      <c r="CB2597" s="158" t="s">
        <v>1779</v>
      </c>
      <c r="CC2597" s="158" t="s">
        <v>1780</v>
      </c>
    </row>
    <row r="2598" spans="1:81">
      <c r="A2598" s="209"/>
    </row>
    <row r="2599" spans="1:81">
      <c r="A2599">
        <v>279</v>
      </c>
      <c r="B2599" t="s">
        <v>1784</v>
      </c>
      <c r="I2599">
        <v>42.5</v>
      </c>
      <c r="J2599">
        <v>330</v>
      </c>
      <c r="K2599">
        <v>152</v>
      </c>
      <c r="L2599" s="145">
        <f t="shared" ref="L2599:L2621" si="63">K2599/J2599</f>
        <v>0.46060606060606063</v>
      </c>
      <c r="V2599">
        <v>1300</v>
      </c>
      <c r="AD2599">
        <v>2.77</v>
      </c>
      <c r="AE2599">
        <v>671</v>
      </c>
      <c r="BZ2599">
        <v>1422</v>
      </c>
      <c r="CB2599" s="146" t="s">
        <v>1083</v>
      </c>
      <c r="CC2599" s="146" t="s">
        <v>1785</v>
      </c>
    </row>
    <row r="2600" spans="1:81">
      <c r="A2600" s="76"/>
      <c r="B2600" s="76"/>
      <c r="C2600" s="76"/>
      <c r="D2600" s="76"/>
      <c r="E2600" s="76"/>
      <c r="F2600" s="76"/>
      <c r="G2600" s="76"/>
      <c r="H2600" s="76"/>
      <c r="I2600" s="76"/>
      <c r="J2600" s="76"/>
      <c r="K2600" s="76"/>
      <c r="L2600" s="76"/>
      <c r="AD2600" s="76"/>
      <c r="AE2600" s="76"/>
      <c r="AJ2600" s="76"/>
      <c r="AK2600" s="76"/>
      <c r="AL2600" s="76"/>
      <c r="AM2600" s="76"/>
      <c r="AN2600" s="76"/>
      <c r="AO2600" s="76"/>
      <c r="AP2600" s="76"/>
      <c r="AR2600" s="76"/>
      <c r="AS2600" s="76"/>
      <c r="AT2600" s="76"/>
      <c r="AU2600" s="76"/>
      <c r="AV2600" s="76"/>
      <c r="AW2600" s="76"/>
      <c r="BX2600" s="76"/>
      <c r="BY2600" s="76"/>
      <c r="BZ2600" s="76"/>
      <c r="CA2600" s="76"/>
      <c r="CB2600" s="76"/>
      <c r="CC2600" s="76"/>
    </row>
    <row r="2601" spans="1:81">
      <c r="A2601">
        <v>280</v>
      </c>
      <c r="B2601" t="s">
        <v>1786</v>
      </c>
      <c r="J2601">
        <v>1000</v>
      </c>
      <c r="K2601">
        <v>300</v>
      </c>
      <c r="L2601">
        <f t="shared" si="63"/>
        <v>0.3</v>
      </c>
      <c r="N2601">
        <v>5</v>
      </c>
      <c r="Y2601">
        <v>2200</v>
      </c>
      <c r="AE2601">
        <v>1460</v>
      </c>
      <c r="BZ2601">
        <v>1870</v>
      </c>
      <c r="CA2601">
        <v>80.5</v>
      </c>
      <c r="CB2601" s="146" t="s">
        <v>1066</v>
      </c>
      <c r="CC2601" s="146" t="s">
        <v>1787</v>
      </c>
    </row>
    <row r="2602" spans="1:81">
      <c r="B2602" t="s">
        <v>1788</v>
      </c>
      <c r="J2602">
        <v>500</v>
      </c>
      <c r="K2602">
        <v>300</v>
      </c>
      <c r="L2602">
        <f t="shared" si="63"/>
        <v>0.6</v>
      </c>
      <c r="N2602">
        <v>5</v>
      </c>
      <c r="Y2602">
        <v>2200</v>
      </c>
      <c r="AE2602">
        <v>1460</v>
      </c>
      <c r="AW2602">
        <v>500</v>
      </c>
      <c r="BZ2602">
        <v>655</v>
      </c>
      <c r="CA2602">
        <v>80</v>
      </c>
    </row>
    <row r="2603" spans="1:81">
      <c r="B2603" t="s">
        <v>1789</v>
      </c>
      <c r="J2603">
        <v>500</v>
      </c>
      <c r="K2603">
        <v>300</v>
      </c>
      <c r="L2603">
        <f t="shared" si="63"/>
        <v>0.6</v>
      </c>
      <c r="N2603">
        <v>5</v>
      </c>
      <c r="Y2603">
        <v>2562</v>
      </c>
      <c r="AE2603">
        <v>1098</v>
      </c>
      <c r="AW2603">
        <v>500</v>
      </c>
      <c r="BZ2603">
        <v>723</v>
      </c>
      <c r="CA2603">
        <v>65.900000000000006</v>
      </c>
    </row>
    <row r="2604" spans="1:81">
      <c r="B2604" t="s">
        <v>1790</v>
      </c>
      <c r="J2604">
        <v>500</v>
      </c>
      <c r="K2604">
        <v>300</v>
      </c>
      <c r="L2604">
        <f t="shared" si="63"/>
        <v>0.6</v>
      </c>
      <c r="N2604">
        <v>5</v>
      </c>
      <c r="Y2604">
        <v>2379</v>
      </c>
      <c r="AE2604">
        <v>1281</v>
      </c>
      <c r="AW2604">
        <v>500</v>
      </c>
      <c r="BZ2604">
        <v>718</v>
      </c>
      <c r="CA2604">
        <v>73.7</v>
      </c>
    </row>
    <row r="2605" spans="1:81">
      <c r="B2605" t="s">
        <v>1791</v>
      </c>
      <c r="J2605">
        <v>500</v>
      </c>
      <c r="K2605">
        <v>300</v>
      </c>
      <c r="L2605">
        <f t="shared" si="63"/>
        <v>0.6</v>
      </c>
      <c r="N2605">
        <v>5</v>
      </c>
      <c r="Y2605">
        <v>2200</v>
      </c>
      <c r="AE2605">
        <v>1460</v>
      </c>
      <c r="AW2605">
        <v>500</v>
      </c>
      <c r="BZ2605">
        <v>655</v>
      </c>
      <c r="CA2605">
        <v>80</v>
      </c>
    </row>
    <row r="2606" spans="1:81">
      <c r="B2606" t="s">
        <v>1792</v>
      </c>
      <c r="J2606">
        <v>500</v>
      </c>
      <c r="K2606">
        <v>300</v>
      </c>
      <c r="L2606">
        <f t="shared" si="63"/>
        <v>0.6</v>
      </c>
      <c r="N2606">
        <v>5</v>
      </c>
      <c r="Y2606">
        <v>2013</v>
      </c>
      <c r="AE2606">
        <v>1647</v>
      </c>
      <c r="AW2606">
        <v>500</v>
      </c>
      <c r="BZ2606">
        <v>559</v>
      </c>
      <c r="CA2606">
        <v>80.400000000000006</v>
      </c>
    </row>
    <row r="2607" spans="1:81">
      <c r="B2607" t="s">
        <v>1793</v>
      </c>
      <c r="J2607">
        <v>500</v>
      </c>
      <c r="K2607">
        <v>300</v>
      </c>
      <c r="L2607">
        <f t="shared" si="63"/>
        <v>0.6</v>
      </c>
      <c r="N2607">
        <v>5</v>
      </c>
      <c r="Y2607">
        <v>1830</v>
      </c>
      <c r="AE2607">
        <v>1830</v>
      </c>
      <c r="AW2607">
        <v>500</v>
      </c>
      <c r="BZ2607">
        <v>712</v>
      </c>
      <c r="CA2607">
        <v>71.900000000000006</v>
      </c>
    </row>
    <row r="2608" spans="1:81">
      <c r="B2608" t="s">
        <v>1794</v>
      </c>
      <c r="J2608">
        <v>1000</v>
      </c>
      <c r="K2608">
        <v>400</v>
      </c>
      <c r="L2608">
        <f t="shared" si="63"/>
        <v>0.4</v>
      </c>
      <c r="N2608">
        <v>2.5</v>
      </c>
      <c r="Y2608">
        <v>2588</v>
      </c>
      <c r="AE2608">
        <v>1729</v>
      </c>
      <c r="AW2608">
        <v>500</v>
      </c>
      <c r="BZ2608">
        <v>2703</v>
      </c>
      <c r="CA2608">
        <v>60.3</v>
      </c>
    </row>
    <row r="2609" spans="1:81">
      <c r="B2609" t="s">
        <v>1795</v>
      </c>
      <c r="J2609">
        <v>500</v>
      </c>
      <c r="K2609">
        <v>400</v>
      </c>
      <c r="L2609">
        <f t="shared" si="63"/>
        <v>0.8</v>
      </c>
      <c r="N2609">
        <v>2.5</v>
      </c>
      <c r="Y2609">
        <v>2588</v>
      </c>
      <c r="AE2609">
        <v>1729</v>
      </c>
      <c r="AW2609">
        <v>500</v>
      </c>
      <c r="BZ2609">
        <v>838</v>
      </c>
      <c r="CA2609">
        <v>59</v>
      </c>
    </row>
    <row r="2610" spans="1:81">
      <c r="B2610" t="s">
        <v>1796</v>
      </c>
      <c r="J2610">
        <v>500</v>
      </c>
      <c r="K2610">
        <v>400</v>
      </c>
      <c r="L2610">
        <f t="shared" si="63"/>
        <v>0.8</v>
      </c>
      <c r="N2610">
        <v>2.5</v>
      </c>
      <c r="Y2610">
        <v>3022</v>
      </c>
      <c r="AE2610">
        <v>1295</v>
      </c>
      <c r="AW2610">
        <v>500</v>
      </c>
      <c r="BZ2610">
        <v>772</v>
      </c>
      <c r="CA2610">
        <v>49.9</v>
      </c>
    </row>
    <row r="2611" spans="1:81">
      <c r="B2611" t="s">
        <v>1797</v>
      </c>
      <c r="J2611">
        <v>500</v>
      </c>
      <c r="K2611">
        <v>400</v>
      </c>
      <c r="L2611">
        <f t="shared" si="63"/>
        <v>0.8</v>
      </c>
      <c r="N2611">
        <v>2.5</v>
      </c>
      <c r="Y2611">
        <v>2806</v>
      </c>
      <c r="AE2611">
        <v>1511</v>
      </c>
      <c r="AW2611">
        <v>500</v>
      </c>
      <c r="BZ2611">
        <v>827</v>
      </c>
      <c r="CA2611">
        <v>54.9</v>
      </c>
    </row>
    <row r="2612" spans="1:81">
      <c r="B2612" t="s">
        <v>1798</v>
      </c>
      <c r="J2612">
        <v>500</v>
      </c>
      <c r="K2612">
        <v>400</v>
      </c>
      <c r="L2612">
        <f t="shared" si="63"/>
        <v>0.8</v>
      </c>
      <c r="N2612">
        <v>2.5</v>
      </c>
      <c r="Y2612">
        <v>2588</v>
      </c>
      <c r="AE2612">
        <v>1729</v>
      </c>
      <c r="AW2612">
        <v>500</v>
      </c>
      <c r="BZ2612">
        <v>838</v>
      </c>
      <c r="CA2612">
        <v>59</v>
      </c>
    </row>
    <row r="2613" spans="1:81">
      <c r="B2613" t="s">
        <v>1799</v>
      </c>
      <c r="J2613">
        <v>500</v>
      </c>
      <c r="K2613">
        <v>400</v>
      </c>
      <c r="L2613">
        <f t="shared" si="63"/>
        <v>0.8</v>
      </c>
      <c r="N2613">
        <v>2.5</v>
      </c>
      <c r="Y2613">
        <v>2375</v>
      </c>
      <c r="AE2613">
        <v>1943</v>
      </c>
      <c r="AW2613">
        <v>500</v>
      </c>
      <c r="BZ2613">
        <v>696</v>
      </c>
      <c r="CA2613">
        <v>60.4</v>
      </c>
    </row>
    <row r="2614" spans="1:81">
      <c r="B2614" t="s">
        <v>1800</v>
      </c>
      <c r="J2614">
        <v>500</v>
      </c>
      <c r="K2614">
        <v>400</v>
      </c>
      <c r="L2614">
        <f t="shared" si="63"/>
        <v>0.8</v>
      </c>
      <c r="N2614">
        <v>2.5</v>
      </c>
      <c r="Y2614">
        <v>2159</v>
      </c>
      <c r="AE2614">
        <v>2159</v>
      </c>
      <c r="AW2614">
        <v>500</v>
      </c>
      <c r="BZ2614">
        <v>854</v>
      </c>
      <c r="CA2614">
        <v>56.5</v>
      </c>
    </row>
    <row r="2615" spans="1:81">
      <c r="B2615" t="s">
        <v>1801</v>
      </c>
      <c r="J2615">
        <v>1000</v>
      </c>
      <c r="K2615">
        <v>500</v>
      </c>
      <c r="L2615">
        <f t="shared" si="63"/>
        <v>0.5</v>
      </c>
      <c r="N2615">
        <v>1.9</v>
      </c>
      <c r="Y2615">
        <v>2855</v>
      </c>
      <c r="AE2615">
        <v>1908</v>
      </c>
      <c r="AW2615">
        <v>500</v>
      </c>
      <c r="BZ2615">
        <v>3727</v>
      </c>
      <c r="CA2615">
        <v>47.1</v>
      </c>
    </row>
    <row r="2616" spans="1:81">
      <c r="B2616" t="s">
        <v>1802</v>
      </c>
      <c r="J2616">
        <v>500</v>
      </c>
      <c r="K2616">
        <v>500</v>
      </c>
      <c r="L2616">
        <f t="shared" si="63"/>
        <v>1</v>
      </c>
      <c r="N2616">
        <v>1.9</v>
      </c>
      <c r="Y2616">
        <v>2855</v>
      </c>
      <c r="AE2616">
        <v>1908</v>
      </c>
      <c r="AW2616">
        <v>500</v>
      </c>
      <c r="BZ2616">
        <v>1058</v>
      </c>
      <c r="CA2616">
        <v>42.5</v>
      </c>
    </row>
    <row r="2617" spans="1:81">
      <c r="B2617" t="s">
        <v>1803</v>
      </c>
      <c r="J2617">
        <v>500</v>
      </c>
      <c r="K2617">
        <v>500</v>
      </c>
      <c r="L2617">
        <f t="shared" si="63"/>
        <v>1</v>
      </c>
      <c r="N2617">
        <v>1.9</v>
      </c>
      <c r="Y2617">
        <v>3334</v>
      </c>
      <c r="AE2617">
        <v>1429</v>
      </c>
      <c r="AW2617">
        <v>500</v>
      </c>
      <c r="BZ2617">
        <v>1014</v>
      </c>
      <c r="CA2617">
        <v>39.299999999999997</v>
      </c>
    </row>
    <row r="2618" spans="1:81">
      <c r="B2618" t="s">
        <v>1804</v>
      </c>
      <c r="J2618">
        <v>500</v>
      </c>
      <c r="K2618">
        <v>500</v>
      </c>
      <c r="L2618">
        <f t="shared" si="63"/>
        <v>1</v>
      </c>
      <c r="N2618">
        <v>1.9</v>
      </c>
      <c r="Y2618">
        <v>3096</v>
      </c>
      <c r="AE2618">
        <v>1667</v>
      </c>
      <c r="AW2618">
        <v>500</v>
      </c>
      <c r="BZ2618">
        <v>1189</v>
      </c>
      <c r="CA2618">
        <v>41.1</v>
      </c>
    </row>
    <row r="2619" spans="1:81">
      <c r="B2619" t="s">
        <v>1805</v>
      </c>
      <c r="J2619">
        <v>500</v>
      </c>
      <c r="K2619">
        <v>500</v>
      </c>
      <c r="L2619">
        <f t="shared" si="63"/>
        <v>1</v>
      </c>
      <c r="N2619">
        <v>1.9</v>
      </c>
      <c r="Y2619">
        <v>2855</v>
      </c>
      <c r="AE2619">
        <v>1908</v>
      </c>
      <c r="AW2619">
        <v>500</v>
      </c>
      <c r="BZ2619">
        <v>1058</v>
      </c>
      <c r="CA2619">
        <v>42.5</v>
      </c>
    </row>
    <row r="2620" spans="1:81">
      <c r="B2620" t="s">
        <v>1806</v>
      </c>
      <c r="J2620">
        <v>500</v>
      </c>
      <c r="K2620">
        <v>500</v>
      </c>
      <c r="L2620">
        <f t="shared" si="63"/>
        <v>1</v>
      </c>
      <c r="N2620">
        <v>1.9</v>
      </c>
      <c r="Y2620">
        <v>2620</v>
      </c>
      <c r="AE2620">
        <v>2143</v>
      </c>
      <c r="AW2620">
        <v>500</v>
      </c>
      <c r="BZ2620">
        <v>990</v>
      </c>
      <c r="CA2620">
        <v>43.6</v>
      </c>
    </row>
    <row r="2621" spans="1:81">
      <c r="B2621" t="s">
        <v>1807</v>
      </c>
      <c r="J2621">
        <v>500</v>
      </c>
      <c r="K2621">
        <v>500</v>
      </c>
      <c r="L2621">
        <f t="shared" si="63"/>
        <v>1</v>
      </c>
      <c r="N2621">
        <v>1.9</v>
      </c>
      <c r="Y2621">
        <v>2382</v>
      </c>
      <c r="AE2621">
        <v>2382</v>
      </c>
      <c r="AW2621">
        <v>500</v>
      </c>
      <c r="BZ2621">
        <v>1104</v>
      </c>
      <c r="CA2621">
        <v>41.5</v>
      </c>
    </row>
    <row r="2622" spans="1:81">
      <c r="A2622" s="76"/>
      <c r="B2622" s="76"/>
      <c r="C2622" s="76"/>
      <c r="D2622" s="76"/>
      <c r="E2622" s="76"/>
      <c r="F2622" s="76"/>
      <c r="G2622" s="76"/>
      <c r="H2622" s="76"/>
      <c r="I2622" s="76"/>
      <c r="J2622" s="76"/>
      <c r="K2622" s="76"/>
      <c r="L2622" s="76"/>
      <c r="AD2622" s="76"/>
      <c r="AE2622" s="76"/>
      <c r="AJ2622" s="76"/>
      <c r="AK2622" s="76"/>
      <c r="AL2622" s="76"/>
      <c r="AM2622" s="76"/>
      <c r="AN2622" s="76"/>
      <c r="AO2622" s="76"/>
      <c r="AP2622" s="76"/>
      <c r="AR2622" s="76"/>
      <c r="AS2622" s="76"/>
      <c r="AT2622" s="76"/>
      <c r="AU2622" s="76"/>
      <c r="AV2622" s="76"/>
      <c r="AW2622" s="76"/>
      <c r="BX2622" s="76"/>
      <c r="BY2622" s="76"/>
      <c r="BZ2622" s="76"/>
      <c r="CA2622" s="76"/>
      <c r="CB2622" s="76"/>
      <c r="CC2622" s="76"/>
    </row>
    <row r="2623" spans="1:81">
      <c r="A2623">
        <v>282</v>
      </c>
      <c r="B2623" t="s">
        <v>1808</v>
      </c>
      <c r="I2623">
        <v>42.5</v>
      </c>
      <c r="J2623">
        <v>500</v>
      </c>
      <c r="K2623">
        <v>150</v>
      </c>
      <c r="L2623" s="145">
        <f t="shared" ref="L2623:L2631" si="64">K2623/J2623</f>
        <v>0.3</v>
      </c>
      <c r="V2623">
        <v>1050</v>
      </c>
      <c r="AD2623">
        <v>2.6</v>
      </c>
      <c r="AE2623">
        <v>760</v>
      </c>
      <c r="BZ2623">
        <v>1527</v>
      </c>
      <c r="CA2623">
        <v>81.900000000000006</v>
      </c>
      <c r="CB2623" s="146" t="s">
        <v>1066</v>
      </c>
      <c r="CC2623" s="146" t="s">
        <v>1809</v>
      </c>
    </row>
    <row r="2624" spans="1:81">
      <c r="B2624" t="s">
        <v>1810</v>
      </c>
      <c r="I2624">
        <v>42.5</v>
      </c>
      <c r="J2624">
        <v>425</v>
      </c>
      <c r="K2624">
        <v>150</v>
      </c>
      <c r="L2624" s="145">
        <f t="shared" si="64"/>
        <v>0.35294117647058826</v>
      </c>
      <c r="V2624">
        <v>1050</v>
      </c>
      <c r="AD2624">
        <v>2.6</v>
      </c>
      <c r="AE2624">
        <v>760</v>
      </c>
      <c r="AP2624">
        <v>75</v>
      </c>
      <c r="BZ2624">
        <v>1256</v>
      </c>
      <c r="CA2624">
        <v>80.599999999999994</v>
      </c>
    </row>
    <row r="2625" spans="1:81">
      <c r="B2625" t="s">
        <v>1811</v>
      </c>
      <c r="I2625">
        <v>42.5</v>
      </c>
      <c r="J2625">
        <v>350</v>
      </c>
      <c r="K2625">
        <v>150</v>
      </c>
      <c r="L2625" s="145">
        <f t="shared" si="64"/>
        <v>0.42857142857142855</v>
      </c>
      <c r="V2625">
        <v>1050</v>
      </c>
      <c r="AD2625">
        <v>2.6</v>
      </c>
      <c r="AE2625">
        <v>760</v>
      </c>
      <c r="AP2625">
        <v>150</v>
      </c>
      <c r="BZ2625">
        <v>906</v>
      </c>
      <c r="CA2625">
        <v>78.8</v>
      </c>
    </row>
    <row r="2626" spans="1:81">
      <c r="B2626" t="s">
        <v>1812</v>
      </c>
      <c r="I2626">
        <v>42.5</v>
      </c>
      <c r="J2626">
        <v>250</v>
      </c>
      <c r="K2626">
        <v>150</v>
      </c>
      <c r="L2626" s="145">
        <f t="shared" si="64"/>
        <v>0.6</v>
      </c>
      <c r="V2626">
        <v>1050</v>
      </c>
      <c r="AD2626">
        <v>2.6</v>
      </c>
      <c r="AE2626">
        <v>760</v>
      </c>
      <c r="AP2626">
        <v>250</v>
      </c>
      <c r="BZ2626">
        <v>1224</v>
      </c>
      <c r="CA2626">
        <v>64.7</v>
      </c>
    </row>
    <row r="2627" spans="1:81">
      <c r="B2627" t="s">
        <v>1813</v>
      </c>
      <c r="I2627">
        <v>42.5</v>
      </c>
      <c r="J2627">
        <v>250</v>
      </c>
      <c r="K2627">
        <v>150</v>
      </c>
      <c r="L2627" s="145">
        <f t="shared" si="64"/>
        <v>0.6</v>
      </c>
      <c r="V2627">
        <v>1050</v>
      </c>
      <c r="AD2627">
        <v>2.6</v>
      </c>
      <c r="AE2627">
        <v>760</v>
      </c>
      <c r="AP2627">
        <v>150</v>
      </c>
      <c r="AW2627">
        <v>100</v>
      </c>
      <c r="BZ2627">
        <v>723</v>
      </c>
      <c r="CA2627">
        <v>75</v>
      </c>
    </row>
    <row r="2628" spans="1:81">
      <c r="B2628" t="s">
        <v>1814</v>
      </c>
      <c r="I2628">
        <v>42.5</v>
      </c>
      <c r="J2628">
        <v>250</v>
      </c>
      <c r="K2628">
        <v>150</v>
      </c>
      <c r="L2628" s="145">
        <f t="shared" si="64"/>
        <v>0.6</v>
      </c>
      <c r="V2628">
        <v>1050</v>
      </c>
      <c r="AD2628">
        <v>2.6</v>
      </c>
      <c r="AE2628">
        <v>760</v>
      </c>
      <c r="AP2628">
        <v>75</v>
      </c>
      <c r="AW2628">
        <v>175</v>
      </c>
      <c r="BZ2628">
        <v>605</v>
      </c>
      <c r="CA2628">
        <v>78.3</v>
      </c>
    </row>
    <row r="2629" spans="1:81">
      <c r="B2629" t="s">
        <v>1815</v>
      </c>
      <c r="I2629">
        <v>42.5</v>
      </c>
      <c r="J2629">
        <v>425</v>
      </c>
      <c r="K2629">
        <v>150</v>
      </c>
      <c r="L2629" s="145">
        <f t="shared" si="64"/>
        <v>0.35294117647058826</v>
      </c>
      <c r="V2629">
        <v>1050</v>
      </c>
      <c r="AD2629">
        <v>2.6</v>
      </c>
      <c r="AE2629">
        <v>760</v>
      </c>
      <c r="AW2629">
        <v>75</v>
      </c>
      <c r="BZ2629">
        <v>1112</v>
      </c>
      <c r="CA2629">
        <v>83.1</v>
      </c>
    </row>
    <row r="2630" spans="1:81">
      <c r="B2630" t="s">
        <v>1816</v>
      </c>
      <c r="I2630">
        <v>42.5</v>
      </c>
      <c r="J2630">
        <v>350</v>
      </c>
      <c r="K2630">
        <v>150</v>
      </c>
      <c r="L2630" s="145">
        <f t="shared" si="64"/>
        <v>0.42857142857142855</v>
      </c>
      <c r="V2630">
        <v>1050</v>
      </c>
      <c r="AD2630">
        <v>2.6</v>
      </c>
      <c r="AE2630">
        <v>760</v>
      </c>
      <c r="AW2630">
        <v>150</v>
      </c>
      <c r="BZ2630">
        <v>769</v>
      </c>
      <c r="CA2630">
        <v>81.2</v>
      </c>
    </row>
    <row r="2631" spans="1:81">
      <c r="B2631" t="s">
        <v>1817</v>
      </c>
      <c r="I2631">
        <v>42.5</v>
      </c>
      <c r="J2631">
        <v>250</v>
      </c>
      <c r="K2631">
        <v>150</v>
      </c>
      <c r="L2631" s="145">
        <f t="shared" si="64"/>
        <v>0.6</v>
      </c>
      <c r="V2631">
        <v>1050</v>
      </c>
      <c r="AD2631">
        <v>2.6</v>
      </c>
      <c r="AE2631">
        <v>760</v>
      </c>
      <c r="AW2631">
        <v>250</v>
      </c>
      <c r="BZ2631">
        <v>673</v>
      </c>
      <c r="CA2631">
        <v>75.599999999999994</v>
      </c>
    </row>
    <row r="2632" spans="1:81">
      <c r="A2632" s="76"/>
      <c r="B2632" s="76"/>
      <c r="C2632" s="76"/>
      <c r="D2632" s="76"/>
      <c r="E2632" s="76"/>
      <c r="F2632" s="76"/>
      <c r="G2632" s="76"/>
      <c r="H2632" s="76"/>
      <c r="I2632" s="76"/>
      <c r="J2632" s="76"/>
      <c r="K2632" s="76"/>
      <c r="L2632" s="76"/>
      <c r="AD2632" s="76"/>
      <c r="AE2632" s="76"/>
      <c r="AJ2632" s="76"/>
      <c r="AK2632" s="76"/>
      <c r="AL2632" s="76"/>
      <c r="AM2632" s="76"/>
      <c r="AN2632" s="76"/>
      <c r="AO2632" s="76"/>
      <c r="AP2632" s="76"/>
      <c r="AR2632" s="76"/>
      <c r="AS2632" s="76"/>
      <c r="AT2632" s="76"/>
      <c r="AU2632" s="76"/>
      <c r="AV2632" s="76"/>
      <c r="AW2632" s="76"/>
      <c r="BX2632" s="76"/>
      <c r="BY2632" s="76"/>
      <c r="BZ2632" s="76"/>
      <c r="CA2632" s="76"/>
      <c r="CB2632" s="76"/>
      <c r="CC2632" s="76"/>
    </row>
    <row r="2633" spans="1:81">
      <c r="A2633">
        <v>285</v>
      </c>
      <c r="B2633" t="s">
        <v>972</v>
      </c>
      <c r="I2633">
        <v>42.5</v>
      </c>
      <c r="J2633">
        <v>336</v>
      </c>
      <c r="K2633">
        <v>155</v>
      </c>
      <c r="L2633" s="145">
        <f t="shared" ref="L2633:L2640" si="65">K2633/J2633</f>
        <v>0.46130952380952384</v>
      </c>
      <c r="R2633">
        <v>1083</v>
      </c>
      <c r="AD2633">
        <v>2.8</v>
      </c>
      <c r="AE2633">
        <v>722</v>
      </c>
      <c r="AJ2633">
        <v>6</v>
      </c>
      <c r="AO2633">
        <v>48</v>
      </c>
      <c r="AW2633">
        <v>96</v>
      </c>
      <c r="BX2633">
        <v>0.56499999999999995</v>
      </c>
      <c r="BZ2633">
        <v>966.6</v>
      </c>
      <c r="CB2633" s="146" t="s">
        <v>1086</v>
      </c>
      <c r="CC2633" s="146" t="s">
        <v>1818</v>
      </c>
    </row>
    <row r="2634" spans="1:81">
      <c r="B2634" t="s">
        <v>974</v>
      </c>
      <c r="I2634">
        <v>42.5</v>
      </c>
      <c r="J2634">
        <v>336</v>
      </c>
      <c r="K2634">
        <v>155</v>
      </c>
      <c r="L2634" s="145">
        <f t="shared" si="65"/>
        <v>0.46130952380952384</v>
      </c>
      <c r="R2634">
        <v>1083</v>
      </c>
      <c r="AD2634">
        <v>2.8</v>
      </c>
      <c r="AE2634">
        <v>722</v>
      </c>
      <c r="AO2634">
        <v>48</v>
      </c>
      <c r="AW2634">
        <v>96</v>
      </c>
      <c r="BX2634">
        <v>0.36</v>
      </c>
      <c r="BZ2634">
        <v>702.9</v>
      </c>
    </row>
    <row r="2635" spans="1:81">
      <c r="B2635" t="s">
        <v>976</v>
      </c>
      <c r="I2635">
        <v>42.5</v>
      </c>
      <c r="J2635">
        <v>336</v>
      </c>
      <c r="K2635">
        <v>155</v>
      </c>
      <c r="L2635" s="145">
        <f t="shared" si="65"/>
        <v>0.46130952380952384</v>
      </c>
      <c r="R2635">
        <v>1083</v>
      </c>
      <c r="AD2635">
        <v>2.8</v>
      </c>
      <c r="AE2635">
        <v>722</v>
      </c>
      <c r="AO2635">
        <v>48</v>
      </c>
      <c r="AW2635">
        <v>96</v>
      </c>
      <c r="BX2635">
        <v>0.47899999999999998</v>
      </c>
      <c r="BZ2635">
        <v>211.5</v>
      </c>
    </row>
    <row r="2636" spans="1:81">
      <c r="B2636" t="s">
        <v>1819</v>
      </c>
      <c r="I2636">
        <v>42.5</v>
      </c>
      <c r="J2636">
        <v>346</v>
      </c>
      <c r="K2636">
        <v>155</v>
      </c>
      <c r="L2636" s="145">
        <f t="shared" si="65"/>
        <v>0.44797687861271679</v>
      </c>
      <c r="R2636">
        <v>1083</v>
      </c>
      <c r="AD2636">
        <v>2.8</v>
      </c>
      <c r="AE2636">
        <v>722</v>
      </c>
      <c r="AO2636">
        <v>48</v>
      </c>
      <c r="AW2636">
        <v>96</v>
      </c>
      <c r="BX2636">
        <v>0.35199999999999998</v>
      </c>
      <c r="BZ2636">
        <v>190.8</v>
      </c>
    </row>
    <row r="2637" spans="1:81">
      <c r="B2637" t="s">
        <v>1820</v>
      </c>
      <c r="I2637">
        <v>42.5</v>
      </c>
      <c r="J2637">
        <v>356</v>
      </c>
      <c r="K2637">
        <v>155</v>
      </c>
      <c r="L2637" s="145">
        <f t="shared" si="65"/>
        <v>0.4353932584269663</v>
      </c>
      <c r="R2637">
        <v>1083</v>
      </c>
      <c r="AD2637">
        <v>2.8</v>
      </c>
      <c r="AE2637">
        <v>722</v>
      </c>
      <c r="AO2637">
        <v>48</v>
      </c>
      <c r="AW2637">
        <v>96</v>
      </c>
      <c r="BX2637">
        <v>0.67800000000000005</v>
      </c>
      <c r="BZ2637">
        <v>495.5</v>
      </c>
    </row>
    <row r="2638" spans="1:81">
      <c r="B2638" t="s">
        <v>1821</v>
      </c>
      <c r="I2638">
        <v>42.5</v>
      </c>
      <c r="J2638">
        <v>326</v>
      </c>
      <c r="K2638">
        <v>165</v>
      </c>
      <c r="L2638" s="145">
        <f t="shared" si="65"/>
        <v>0.50613496932515334</v>
      </c>
      <c r="R2638">
        <v>980</v>
      </c>
      <c r="AD2638">
        <v>2.8</v>
      </c>
      <c r="AE2638">
        <v>600</v>
      </c>
      <c r="AO2638">
        <v>48</v>
      </c>
      <c r="AW2638">
        <v>93</v>
      </c>
      <c r="BX2638">
        <v>0.40799999999999997</v>
      </c>
      <c r="BZ2638">
        <v>325.39999999999998</v>
      </c>
    </row>
    <row r="2639" spans="1:81">
      <c r="B2639" t="s">
        <v>1822</v>
      </c>
      <c r="I2639">
        <v>42.5</v>
      </c>
      <c r="J2639">
        <v>233</v>
      </c>
      <c r="K2639">
        <v>165</v>
      </c>
      <c r="L2639" s="145">
        <f t="shared" si="65"/>
        <v>0.70815450643776823</v>
      </c>
      <c r="R2639">
        <v>980</v>
      </c>
      <c r="AD2639">
        <v>2.8</v>
      </c>
      <c r="AE2639">
        <v>600</v>
      </c>
      <c r="AO2639">
        <v>93</v>
      </c>
      <c r="AW2639">
        <v>140</v>
      </c>
      <c r="BX2639">
        <v>0.34</v>
      </c>
      <c r="BZ2639">
        <v>166.5</v>
      </c>
    </row>
    <row r="2640" spans="1:81">
      <c r="B2640" t="s">
        <v>1823</v>
      </c>
      <c r="I2640">
        <v>42.5</v>
      </c>
      <c r="J2640">
        <v>186</v>
      </c>
      <c r="K2640">
        <v>165</v>
      </c>
      <c r="L2640" s="145">
        <f t="shared" si="65"/>
        <v>0.88709677419354838</v>
      </c>
      <c r="R2640">
        <v>980</v>
      </c>
      <c r="AD2640">
        <v>2.8</v>
      </c>
      <c r="AE2640">
        <v>600</v>
      </c>
      <c r="AO2640">
        <v>140</v>
      </c>
      <c r="AW2640">
        <v>140</v>
      </c>
      <c r="BX2640">
        <v>0.32700000000000001</v>
      </c>
      <c r="BZ2640">
        <v>132.30000000000001</v>
      </c>
    </row>
    <row r="2641" spans="1:81">
      <c r="A2641" s="76"/>
      <c r="B2641" s="76"/>
      <c r="C2641" s="76"/>
      <c r="D2641" s="76"/>
      <c r="E2641" s="76"/>
      <c r="F2641" s="76"/>
      <c r="G2641" s="76"/>
      <c r="H2641" s="76"/>
      <c r="I2641" s="76"/>
      <c r="J2641" s="76"/>
      <c r="K2641" s="76"/>
      <c r="L2641" s="76"/>
      <c r="AD2641" s="76"/>
      <c r="AE2641" s="76"/>
      <c r="AJ2641" s="76"/>
      <c r="AK2641" s="76"/>
      <c r="AL2641" s="76"/>
      <c r="AM2641" s="76"/>
      <c r="AN2641" s="76"/>
      <c r="AO2641" s="76"/>
      <c r="AP2641" s="76"/>
      <c r="AR2641" s="76"/>
      <c r="AS2641" s="76"/>
      <c r="AT2641" s="76"/>
      <c r="AU2641" s="76"/>
      <c r="AV2641" s="76"/>
      <c r="AW2641" s="76"/>
      <c r="BY2641" s="76"/>
      <c r="BZ2641" s="76"/>
      <c r="CA2641" s="76"/>
      <c r="CB2641" s="76"/>
      <c r="CC2641" s="76"/>
    </row>
    <row r="2642" spans="1:81">
      <c r="A2642">
        <v>286</v>
      </c>
      <c r="B2642">
        <v>0.5</v>
      </c>
      <c r="I2642">
        <v>42.5</v>
      </c>
      <c r="J2642">
        <v>360</v>
      </c>
      <c r="K2642">
        <v>180</v>
      </c>
      <c r="L2642" s="145">
        <f t="shared" ref="L2642:L2645" si="66">K2642/J2642</f>
        <v>0.5</v>
      </c>
      <c r="V2642">
        <v>1116</v>
      </c>
      <c r="AD2642">
        <v>3</v>
      </c>
      <c r="AE2642">
        <v>744</v>
      </c>
      <c r="AO2642">
        <v>0</v>
      </c>
      <c r="BZ2642">
        <v>3785.42</v>
      </c>
      <c r="CA2642">
        <v>46.6</v>
      </c>
      <c r="CB2642" s="146" t="s">
        <v>1824</v>
      </c>
      <c r="CC2642" s="146" t="s">
        <v>1825</v>
      </c>
    </row>
    <row r="2643" spans="1:81">
      <c r="B2643">
        <v>0.55000000000000004</v>
      </c>
      <c r="I2643">
        <v>42.5</v>
      </c>
      <c r="J2643">
        <v>360</v>
      </c>
      <c r="K2643">
        <v>198</v>
      </c>
      <c r="L2643" s="145">
        <f t="shared" si="66"/>
        <v>0.55000000000000004</v>
      </c>
      <c r="V2643">
        <v>1105</v>
      </c>
      <c r="AD2643">
        <v>3</v>
      </c>
      <c r="AE2643">
        <v>737</v>
      </c>
      <c r="AO2643">
        <v>0</v>
      </c>
      <c r="BZ2643">
        <v>4167.53</v>
      </c>
      <c r="CA2643">
        <v>38.299999999999997</v>
      </c>
    </row>
    <row r="2644" spans="1:81">
      <c r="B2644">
        <v>0.6</v>
      </c>
      <c r="I2644">
        <v>42.5</v>
      </c>
      <c r="J2644">
        <v>360</v>
      </c>
      <c r="K2644">
        <v>216</v>
      </c>
      <c r="L2644" s="145">
        <f t="shared" si="66"/>
        <v>0.6</v>
      </c>
      <c r="V2644">
        <v>1094</v>
      </c>
      <c r="AD2644">
        <v>3</v>
      </c>
      <c r="AE2644">
        <v>730</v>
      </c>
      <c r="AO2644">
        <v>0</v>
      </c>
      <c r="BZ2644">
        <v>4653.1099999999997</v>
      </c>
      <c r="CA2644">
        <v>27.9</v>
      </c>
    </row>
    <row r="2645" spans="1:81">
      <c r="B2645">
        <v>0.55000000000000004</v>
      </c>
      <c r="I2645">
        <v>42.5</v>
      </c>
      <c r="J2645">
        <v>252</v>
      </c>
      <c r="K2645">
        <v>198</v>
      </c>
      <c r="L2645" s="145">
        <f t="shared" si="66"/>
        <v>0.7857142857142857</v>
      </c>
      <c r="V2645">
        <v>1105</v>
      </c>
      <c r="AD2645">
        <v>3</v>
      </c>
      <c r="AE2645">
        <v>737</v>
      </c>
      <c r="AO2645">
        <v>108</v>
      </c>
      <c r="BZ2645">
        <v>2993.39</v>
      </c>
      <c r="CA2645">
        <v>29.9</v>
      </c>
    </row>
    <row r="2646" spans="1:81">
      <c r="A2646" s="76"/>
      <c r="B2646" s="76"/>
      <c r="C2646" s="76"/>
      <c r="D2646" s="76"/>
      <c r="E2646" s="76"/>
      <c r="F2646" s="76"/>
      <c r="G2646" s="76"/>
      <c r="H2646" s="76"/>
      <c r="I2646" s="76"/>
      <c r="J2646" s="76"/>
      <c r="K2646" s="76"/>
      <c r="L2646" s="76"/>
      <c r="AD2646" s="76"/>
      <c r="AE2646" s="76"/>
      <c r="AJ2646" s="76"/>
      <c r="AK2646" s="76"/>
      <c r="AL2646" s="76"/>
      <c r="AM2646" s="76"/>
      <c r="AN2646" s="76"/>
      <c r="AO2646" s="76"/>
      <c r="AP2646" s="76"/>
      <c r="AR2646" s="76"/>
      <c r="AS2646" s="76"/>
      <c r="AT2646" s="76"/>
      <c r="AU2646" s="76"/>
      <c r="AV2646" s="76"/>
      <c r="AW2646" s="76"/>
      <c r="BX2646" s="76"/>
      <c r="BY2646" s="76"/>
      <c r="BZ2646" s="76"/>
      <c r="CA2646" s="76"/>
      <c r="CB2646" s="76"/>
      <c r="CC2646" s="76"/>
    </row>
    <row r="2647" spans="1:81">
      <c r="A2647">
        <v>288</v>
      </c>
      <c r="B2647" t="s">
        <v>1826</v>
      </c>
      <c r="I2647">
        <v>42.5</v>
      </c>
      <c r="J2647">
        <v>329</v>
      </c>
      <c r="K2647">
        <v>173</v>
      </c>
      <c r="L2647" s="145">
        <f t="shared" ref="L2647:L2666" si="67">K2647/J2647</f>
        <v>0.52583586626139822</v>
      </c>
      <c r="N2647">
        <v>0.95</v>
      </c>
      <c r="U2647">
        <v>1299</v>
      </c>
      <c r="AD2647">
        <v>2.7</v>
      </c>
      <c r="AE2647">
        <v>582</v>
      </c>
      <c r="AP2647">
        <v>0</v>
      </c>
      <c r="AW2647">
        <v>0</v>
      </c>
      <c r="BQ2647">
        <v>17</v>
      </c>
      <c r="BX2647">
        <v>1.41</v>
      </c>
      <c r="CA2647" s="5">
        <v>49.5</v>
      </c>
      <c r="CB2647" s="146" t="s">
        <v>1222</v>
      </c>
      <c r="CC2647" s="146" t="s">
        <v>1827</v>
      </c>
    </row>
    <row r="2648" spans="1:81">
      <c r="B2648" t="s">
        <v>1828</v>
      </c>
      <c r="I2648">
        <v>42.5</v>
      </c>
      <c r="J2648">
        <v>263</v>
      </c>
      <c r="K2648">
        <v>173</v>
      </c>
      <c r="L2648" s="145">
        <f t="shared" si="67"/>
        <v>0.65779467680608361</v>
      </c>
      <c r="N2648">
        <v>0.95</v>
      </c>
      <c r="U2648">
        <v>1299</v>
      </c>
      <c r="AD2648">
        <v>2.7</v>
      </c>
      <c r="AE2648">
        <v>582</v>
      </c>
      <c r="AP2648">
        <v>66</v>
      </c>
      <c r="AW2648">
        <v>0</v>
      </c>
      <c r="BQ2648">
        <v>17</v>
      </c>
      <c r="BX2648">
        <v>0.64200000000000002</v>
      </c>
      <c r="CA2648" s="13">
        <v>51</v>
      </c>
    </row>
    <row r="2649" spans="1:81">
      <c r="B2649" t="s">
        <v>1829</v>
      </c>
      <c r="I2649">
        <v>42.5</v>
      </c>
      <c r="J2649">
        <v>247</v>
      </c>
      <c r="K2649">
        <v>173</v>
      </c>
      <c r="L2649" s="145">
        <f t="shared" si="67"/>
        <v>0.70040485829959509</v>
      </c>
      <c r="N2649">
        <v>0.95</v>
      </c>
      <c r="U2649">
        <v>1299</v>
      </c>
      <c r="AD2649">
        <v>2.7</v>
      </c>
      <c r="AE2649">
        <v>582</v>
      </c>
      <c r="AP2649">
        <v>82</v>
      </c>
      <c r="AW2649">
        <v>0</v>
      </c>
      <c r="BQ2649">
        <v>17</v>
      </c>
      <c r="BX2649">
        <v>0.56599999999999995</v>
      </c>
      <c r="CA2649" s="13">
        <v>49</v>
      </c>
    </row>
    <row r="2650" spans="1:81">
      <c r="B2650" t="s">
        <v>1830</v>
      </c>
      <c r="I2650">
        <v>42.5</v>
      </c>
      <c r="J2650">
        <v>230</v>
      </c>
      <c r="K2650">
        <v>173</v>
      </c>
      <c r="L2650" s="145">
        <f t="shared" si="67"/>
        <v>0.75217391304347825</v>
      </c>
      <c r="N2650">
        <v>0.95</v>
      </c>
      <c r="U2650">
        <v>1299</v>
      </c>
      <c r="AD2650">
        <v>2.7</v>
      </c>
      <c r="AE2650">
        <v>582</v>
      </c>
      <c r="AP2650">
        <v>99</v>
      </c>
      <c r="AW2650">
        <v>0</v>
      </c>
      <c r="BQ2650">
        <v>17</v>
      </c>
      <c r="BX2650">
        <v>0.56200000000000006</v>
      </c>
      <c r="CA2650" s="5">
        <v>48.9</v>
      </c>
    </row>
    <row r="2651" spans="1:81">
      <c r="B2651" t="s">
        <v>1831</v>
      </c>
      <c r="I2651">
        <v>42.5</v>
      </c>
      <c r="J2651">
        <v>263</v>
      </c>
      <c r="K2651">
        <v>173</v>
      </c>
      <c r="L2651" s="145">
        <f t="shared" si="67"/>
        <v>0.65779467680608361</v>
      </c>
      <c r="N2651">
        <v>0.95</v>
      </c>
      <c r="U2651">
        <v>1299</v>
      </c>
      <c r="AD2651">
        <v>2.7</v>
      </c>
      <c r="AE2651">
        <v>582</v>
      </c>
      <c r="AP2651">
        <v>0</v>
      </c>
      <c r="AW2651">
        <v>66</v>
      </c>
      <c r="BQ2651">
        <v>17</v>
      </c>
      <c r="BX2651">
        <v>0.55200000000000005</v>
      </c>
      <c r="CA2651" s="13">
        <v>52</v>
      </c>
    </row>
    <row r="2652" spans="1:81">
      <c r="B2652" t="s">
        <v>1832</v>
      </c>
      <c r="I2652">
        <v>42.5</v>
      </c>
      <c r="J2652">
        <v>230</v>
      </c>
      <c r="K2652">
        <v>173</v>
      </c>
      <c r="L2652" s="145">
        <f t="shared" si="67"/>
        <v>0.75217391304347825</v>
      </c>
      <c r="N2652">
        <v>0.95</v>
      </c>
      <c r="U2652">
        <v>1299</v>
      </c>
      <c r="AD2652">
        <v>2.7</v>
      </c>
      <c r="AE2652">
        <v>582</v>
      </c>
      <c r="AP2652">
        <v>0</v>
      </c>
      <c r="AW2652">
        <v>99</v>
      </c>
      <c r="BQ2652">
        <v>17</v>
      </c>
      <c r="BX2652">
        <v>0.501</v>
      </c>
      <c r="CA2652" s="5">
        <v>53.5</v>
      </c>
    </row>
    <row r="2653" spans="1:81">
      <c r="B2653" t="s">
        <v>1833</v>
      </c>
      <c r="I2653">
        <v>42.5</v>
      </c>
      <c r="J2653">
        <v>197</v>
      </c>
      <c r="K2653">
        <v>173</v>
      </c>
      <c r="L2653" s="145">
        <f t="shared" si="67"/>
        <v>0.87817258883248728</v>
      </c>
      <c r="N2653">
        <v>0.95</v>
      </c>
      <c r="U2653">
        <v>1299</v>
      </c>
      <c r="AD2653">
        <v>2.7</v>
      </c>
      <c r="AE2653">
        <v>582</v>
      </c>
      <c r="AP2653">
        <v>0</v>
      </c>
      <c r="AW2653">
        <v>132</v>
      </c>
      <c r="BQ2653">
        <v>17</v>
      </c>
      <c r="BX2653">
        <v>0.54700000000000004</v>
      </c>
      <c r="CA2653" s="13">
        <v>54</v>
      </c>
    </row>
    <row r="2654" spans="1:81">
      <c r="B2654" t="s">
        <v>1834</v>
      </c>
      <c r="I2654">
        <v>42.5</v>
      </c>
      <c r="J2654">
        <v>263</v>
      </c>
      <c r="K2654">
        <v>173</v>
      </c>
      <c r="L2654" s="145">
        <f t="shared" si="67"/>
        <v>0.65779467680608361</v>
      </c>
      <c r="N2654">
        <v>0.95</v>
      </c>
      <c r="U2654">
        <v>1299</v>
      </c>
      <c r="AD2654">
        <v>2.7</v>
      </c>
      <c r="AE2654">
        <v>582</v>
      </c>
      <c r="AP2654">
        <v>26</v>
      </c>
      <c r="AW2654">
        <v>39</v>
      </c>
      <c r="BQ2654">
        <v>17</v>
      </c>
      <c r="BX2654">
        <v>0.58799999999999997</v>
      </c>
      <c r="CA2654" s="5">
        <v>50.5</v>
      </c>
    </row>
    <row r="2655" spans="1:81">
      <c r="B2655" t="s">
        <v>1835</v>
      </c>
      <c r="I2655">
        <v>42.5</v>
      </c>
      <c r="J2655">
        <v>230</v>
      </c>
      <c r="K2655">
        <v>173</v>
      </c>
      <c r="L2655" s="145">
        <f t="shared" si="67"/>
        <v>0.75217391304347825</v>
      </c>
      <c r="N2655">
        <v>0.95</v>
      </c>
      <c r="U2655">
        <v>1299</v>
      </c>
      <c r="AD2655">
        <v>2.7</v>
      </c>
      <c r="AE2655">
        <v>582</v>
      </c>
      <c r="AP2655">
        <v>39</v>
      </c>
      <c r="AW2655">
        <v>59</v>
      </c>
      <c r="BQ2655">
        <v>17</v>
      </c>
      <c r="BX2655">
        <v>0.53700000000000003</v>
      </c>
      <c r="CA2655" s="5">
        <v>49.5</v>
      </c>
    </row>
    <row r="2656" spans="1:81">
      <c r="B2656" t="s">
        <v>1836</v>
      </c>
      <c r="I2656">
        <v>42.5</v>
      </c>
      <c r="J2656">
        <v>197</v>
      </c>
      <c r="K2656">
        <v>173</v>
      </c>
      <c r="L2656" s="145">
        <f t="shared" si="67"/>
        <v>0.87817258883248728</v>
      </c>
      <c r="N2656">
        <v>0.95</v>
      </c>
      <c r="U2656">
        <v>1299</v>
      </c>
      <c r="AD2656">
        <v>2.7</v>
      </c>
      <c r="AE2656">
        <v>582</v>
      </c>
      <c r="AP2656">
        <v>53</v>
      </c>
      <c r="AW2656">
        <v>79</v>
      </c>
      <c r="BQ2656">
        <v>17</v>
      </c>
      <c r="BX2656">
        <v>0.53100000000000003</v>
      </c>
      <c r="CA2656" s="13">
        <v>49</v>
      </c>
    </row>
    <row r="2657" spans="1:81">
      <c r="B2657" t="s">
        <v>1837</v>
      </c>
      <c r="I2657">
        <v>42.5</v>
      </c>
      <c r="J2657">
        <v>475</v>
      </c>
      <c r="K2657">
        <v>180</v>
      </c>
      <c r="L2657" s="145">
        <f t="shared" si="67"/>
        <v>0.37894736842105264</v>
      </c>
      <c r="N2657">
        <v>0.95</v>
      </c>
      <c r="U2657">
        <v>1220</v>
      </c>
      <c r="AD2657">
        <v>2.7</v>
      </c>
      <c r="AE2657">
        <v>500</v>
      </c>
      <c r="AP2657">
        <v>0</v>
      </c>
      <c r="AW2657">
        <v>0</v>
      </c>
      <c r="BQ2657">
        <v>25</v>
      </c>
      <c r="BX2657">
        <v>1.1299999999999999</v>
      </c>
      <c r="CA2657" s="5">
        <v>62.5</v>
      </c>
    </row>
    <row r="2658" spans="1:81">
      <c r="B2658" t="s">
        <v>1828</v>
      </c>
      <c r="I2658">
        <v>42.5</v>
      </c>
      <c r="J2658">
        <v>380</v>
      </c>
      <c r="K2658">
        <v>180</v>
      </c>
      <c r="L2658" s="145">
        <f t="shared" si="67"/>
        <v>0.47368421052631576</v>
      </c>
      <c r="N2658">
        <v>0.95</v>
      </c>
      <c r="U2658">
        <v>1220</v>
      </c>
      <c r="AD2658">
        <v>2.7</v>
      </c>
      <c r="AE2658">
        <v>500</v>
      </c>
      <c r="AP2658">
        <v>95</v>
      </c>
      <c r="AW2658">
        <v>0</v>
      </c>
      <c r="BQ2658">
        <v>25</v>
      </c>
      <c r="BX2658">
        <v>0.372</v>
      </c>
      <c r="CA2658" s="5">
        <v>61.5</v>
      </c>
    </row>
    <row r="2659" spans="1:81">
      <c r="B2659" t="s">
        <v>1829</v>
      </c>
      <c r="I2659">
        <v>42.5</v>
      </c>
      <c r="J2659">
        <v>356</v>
      </c>
      <c r="K2659">
        <v>180</v>
      </c>
      <c r="L2659" s="145">
        <f t="shared" si="67"/>
        <v>0.5056179775280899</v>
      </c>
      <c r="N2659">
        <v>0.95</v>
      </c>
      <c r="U2659">
        <v>1220</v>
      </c>
      <c r="AD2659">
        <v>2.7</v>
      </c>
      <c r="AE2659">
        <v>500</v>
      </c>
      <c r="AP2659">
        <v>119</v>
      </c>
      <c r="AW2659">
        <v>0</v>
      </c>
      <c r="BQ2659">
        <v>25</v>
      </c>
      <c r="BX2659">
        <v>0.34499999999999997</v>
      </c>
      <c r="CA2659" s="13">
        <v>61</v>
      </c>
    </row>
    <row r="2660" spans="1:81">
      <c r="B2660" t="s">
        <v>1830</v>
      </c>
      <c r="I2660">
        <v>42.5</v>
      </c>
      <c r="J2660">
        <v>333</v>
      </c>
      <c r="K2660">
        <v>180</v>
      </c>
      <c r="L2660" s="145">
        <f t="shared" si="67"/>
        <v>0.54054054054054057</v>
      </c>
      <c r="N2660">
        <v>0.95</v>
      </c>
      <c r="U2660">
        <v>1220</v>
      </c>
      <c r="AD2660">
        <v>2.7</v>
      </c>
      <c r="AE2660">
        <v>500</v>
      </c>
      <c r="AP2660">
        <v>143</v>
      </c>
      <c r="AW2660">
        <v>0</v>
      </c>
      <c r="BQ2660">
        <v>25</v>
      </c>
      <c r="BX2660">
        <v>0.32200000000000001</v>
      </c>
      <c r="CA2660" s="13">
        <v>60</v>
      </c>
    </row>
    <row r="2661" spans="1:81">
      <c r="B2661" t="s">
        <v>1831</v>
      </c>
      <c r="I2661">
        <v>42.5</v>
      </c>
      <c r="J2661">
        <v>380</v>
      </c>
      <c r="K2661">
        <v>180</v>
      </c>
      <c r="L2661" s="145">
        <f t="shared" si="67"/>
        <v>0.47368421052631576</v>
      </c>
      <c r="N2661">
        <v>0.95</v>
      </c>
      <c r="U2661">
        <v>1220</v>
      </c>
      <c r="AD2661">
        <v>2.7</v>
      </c>
      <c r="AE2661">
        <v>500</v>
      </c>
      <c r="AP2661">
        <v>0</v>
      </c>
      <c r="AW2661">
        <v>95</v>
      </c>
      <c r="BQ2661">
        <v>25</v>
      </c>
      <c r="BX2661">
        <v>0.47299999999999998</v>
      </c>
      <c r="CA2661" s="5">
        <v>64.5</v>
      </c>
    </row>
    <row r="2662" spans="1:81">
      <c r="B2662" t="s">
        <v>1832</v>
      </c>
      <c r="I2662">
        <v>42.5</v>
      </c>
      <c r="J2662">
        <v>333</v>
      </c>
      <c r="K2662">
        <v>180</v>
      </c>
      <c r="L2662" s="145">
        <f t="shared" si="67"/>
        <v>0.54054054054054057</v>
      </c>
      <c r="N2662">
        <v>0.95</v>
      </c>
      <c r="U2662">
        <v>1220</v>
      </c>
      <c r="AD2662">
        <v>2.7</v>
      </c>
      <c r="AE2662">
        <v>500</v>
      </c>
      <c r="AP2662">
        <v>0</v>
      </c>
      <c r="AW2662">
        <v>143</v>
      </c>
      <c r="BQ2662">
        <v>25</v>
      </c>
      <c r="BX2662">
        <v>0.38200000000000001</v>
      </c>
      <c r="CA2662" s="5">
        <v>67.5</v>
      </c>
    </row>
    <row r="2663" spans="1:81">
      <c r="B2663" t="s">
        <v>1833</v>
      </c>
      <c r="I2663">
        <v>42.5</v>
      </c>
      <c r="J2663">
        <v>285</v>
      </c>
      <c r="K2663">
        <v>180</v>
      </c>
      <c r="L2663" s="145">
        <f t="shared" si="67"/>
        <v>0.63157894736842102</v>
      </c>
      <c r="N2663">
        <v>0.95</v>
      </c>
      <c r="U2663">
        <v>1220</v>
      </c>
      <c r="AD2663">
        <v>2.7</v>
      </c>
      <c r="AE2663">
        <v>500</v>
      </c>
      <c r="AP2663">
        <v>0</v>
      </c>
      <c r="AW2663">
        <v>190</v>
      </c>
      <c r="BQ2663">
        <v>25</v>
      </c>
      <c r="BX2663">
        <v>0.33100000000000002</v>
      </c>
      <c r="CA2663" s="13">
        <v>63</v>
      </c>
    </row>
    <row r="2664" spans="1:81">
      <c r="B2664" t="s">
        <v>1834</v>
      </c>
      <c r="I2664">
        <v>42.5</v>
      </c>
      <c r="J2664">
        <v>380</v>
      </c>
      <c r="K2664">
        <v>180</v>
      </c>
      <c r="L2664" s="145">
        <f t="shared" si="67"/>
        <v>0.47368421052631576</v>
      </c>
      <c r="N2664">
        <v>0.95</v>
      </c>
      <c r="U2664">
        <v>1220</v>
      </c>
      <c r="AD2664">
        <v>2.7</v>
      </c>
      <c r="AE2664">
        <v>500</v>
      </c>
      <c r="AP2664">
        <v>38</v>
      </c>
      <c r="AW2664">
        <v>57</v>
      </c>
      <c r="BQ2664">
        <v>25</v>
      </c>
      <c r="BX2664">
        <v>0.40400000000000003</v>
      </c>
      <c r="CA2664" s="13">
        <v>63.5</v>
      </c>
    </row>
    <row r="2665" spans="1:81">
      <c r="B2665" t="s">
        <v>1835</v>
      </c>
      <c r="I2665">
        <v>42.5</v>
      </c>
      <c r="J2665">
        <v>333</v>
      </c>
      <c r="K2665">
        <v>180</v>
      </c>
      <c r="L2665" s="145">
        <f t="shared" si="67"/>
        <v>0.54054054054054057</v>
      </c>
      <c r="N2665">
        <v>0.95</v>
      </c>
      <c r="U2665">
        <v>1220</v>
      </c>
      <c r="AD2665">
        <v>2.7</v>
      </c>
      <c r="AE2665">
        <v>500</v>
      </c>
      <c r="AP2665">
        <v>57</v>
      </c>
      <c r="AW2665">
        <v>86</v>
      </c>
      <c r="BQ2665">
        <v>25</v>
      </c>
      <c r="BX2665">
        <v>0.378</v>
      </c>
      <c r="CA2665" s="5">
        <v>57.5</v>
      </c>
    </row>
    <row r="2666" spans="1:81">
      <c r="B2666" t="s">
        <v>1836</v>
      </c>
      <c r="I2666">
        <v>42.5</v>
      </c>
      <c r="J2666">
        <v>285</v>
      </c>
      <c r="K2666">
        <v>180</v>
      </c>
      <c r="L2666" s="145">
        <f t="shared" si="67"/>
        <v>0.63157894736842102</v>
      </c>
      <c r="N2666">
        <v>0.95</v>
      </c>
      <c r="U2666">
        <v>1220</v>
      </c>
      <c r="AD2666">
        <v>2.7</v>
      </c>
      <c r="AE2666">
        <v>500</v>
      </c>
      <c r="AP2666">
        <v>76</v>
      </c>
      <c r="AW2666">
        <v>114</v>
      </c>
      <c r="BQ2666">
        <v>25</v>
      </c>
      <c r="BX2666">
        <v>0.45200000000000001</v>
      </c>
      <c r="CA2666" s="13">
        <v>64</v>
      </c>
    </row>
    <row r="2667" spans="1:81">
      <c r="A2667" s="76"/>
      <c r="B2667" s="76"/>
      <c r="C2667" s="76"/>
      <c r="D2667" s="76"/>
      <c r="E2667" s="76"/>
      <c r="F2667" s="76"/>
      <c r="G2667" s="76"/>
      <c r="H2667" s="76"/>
      <c r="I2667" s="76"/>
      <c r="J2667" s="76"/>
      <c r="K2667" s="76"/>
      <c r="L2667" s="76"/>
      <c r="AD2667" s="76"/>
      <c r="AE2667" s="76"/>
      <c r="AJ2667" s="76"/>
      <c r="AK2667" s="76"/>
      <c r="AL2667" s="76"/>
      <c r="AM2667" s="76"/>
      <c r="AN2667" s="76"/>
      <c r="AO2667" s="76"/>
      <c r="AP2667" s="76"/>
      <c r="AR2667" s="76"/>
      <c r="AS2667" s="76"/>
      <c r="AT2667" s="76"/>
      <c r="AU2667" s="76"/>
      <c r="AV2667" s="76"/>
      <c r="AW2667" s="76"/>
      <c r="BX2667" s="76"/>
      <c r="BY2667" s="76"/>
      <c r="BZ2667" s="76"/>
      <c r="CA2667" s="76"/>
      <c r="CB2667" s="76"/>
      <c r="CC2667" s="76"/>
    </row>
    <row r="2668" spans="1:81">
      <c r="A2668">
        <v>291</v>
      </c>
      <c r="B2668" t="s">
        <v>1838</v>
      </c>
      <c r="C2668">
        <v>59.64</v>
      </c>
      <c r="D2668">
        <v>20.47</v>
      </c>
      <c r="E2668">
        <v>5.9</v>
      </c>
      <c r="F2668">
        <v>3.74</v>
      </c>
      <c r="G2668">
        <v>4.8</v>
      </c>
      <c r="I2668">
        <v>52.5</v>
      </c>
      <c r="J2668">
        <v>480</v>
      </c>
      <c r="K2668">
        <f t="shared" ref="K2668:K2670" si="68">J2668*L2668</f>
        <v>153.6</v>
      </c>
      <c r="L2668">
        <v>0.32</v>
      </c>
      <c r="V2668">
        <v>1056.96</v>
      </c>
      <c r="AD2668">
        <v>2.6</v>
      </c>
      <c r="AE2668">
        <v>704.64</v>
      </c>
      <c r="AJ2668">
        <v>4.37</v>
      </c>
      <c r="AK2668">
        <v>48.33</v>
      </c>
      <c r="AL2668">
        <v>19.54</v>
      </c>
      <c r="AM2668">
        <v>1.65</v>
      </c>
      <c r="AN2668">
        <v>5.32</v>
      </c>
      <c r="AP2668">
        <v>0</v>
      </c>
      <c r="BZ2668" s="5">
        <v>430</v>
      </c>
      <c r="CA2668">
        <v>60.25</v>
      </c>
      <c r="CB2668" s="146" t="s">
        <v>1083</v>
      </c>
      <c r="CC2668" s="146" t="s">
        <v>1839</v>
      </c>
    </row>
    <row r="2669" spans="1:81">
      <c r="B2669" t="s">
        <v>1840</v>
      </c>
      <c r="C2669">
        <v>59.64</v>
      </c>
      <c r="D2669">
        <v>20.47</v>
      </c>
      <c r="E2669">
        <v>5.9</v>
      </c>
      <c r="F2669">
        <v>3.74</v>
      </c>
      <c r="G2669">
        <v>4.8</v>
      </c>
      <c r="I2669">
        <v>52.5</v>
      </c>
      <c r="J2669">
        <v>480</v>
      </c>
      <c r="K2669">
        <f t="shared" si="68"/>
        <v>216</v>
      </c>
      <c r="L2669">
        <v>0.45</v>
      </c>
      <c r="V2669">
        <v>1056.96</v>
      </c>
      <c r="AD2669">
        <v>2.6</v>
      </c>
      <c r="AE2669">
        <v>704.64</v>
      </c>
      <c r="AJ2669">
        <v>4.37</v>
      </c>
      <c r="AK2669">
        <v>48.33</v>
      </c>
      <c r="AL2669">
        <v>19.54</v>
      </c>
      <c r="AM2669">
        <v>1.65</v>
      </c>
      <c r="AN2669">
        <v>5.32</v>
      </c>
      <c r="AP2669">
        <v>50</v>
      </c>
      <c r="BZ2669" s="5">
        <v>530</v>
      </c>
      <c r="CA2669">
        <v>40.200000000000003</v>
      </c>
    </row>
    <row r="2670" spans="1:81">
      <c r="B2670" t="s">
        <v>1841</v>
      </c>
      <c r="C2670">
        <v>59.64</v>
      </c>
      <c r="D2670">
        <v>20.47</v>
      </c>
      <c r="E2670">
        <v>5.9</v>
      </c>
      <c r="F2670">
        <v>3.74</v>
      </c>
      <c r="G2670">
        <v>4.8</v>
      </c>
      <c r="I2670">
        <v>52.5</v>
      </c>
      <c r="J2670">
        <v>480</v>
      </c>
      <c r="K2670">
        <f t="shared" si="68"/>
        <v>288</v>
      </c>
      <c r="L2670">
        <v>0.6</v>
      </c>
      <c r="V2670">
        <v>1056.96</v>
      </c>
      <c r="AD2670">
        <v>2.6</v>
      </c>
      <c r="AE2670">
        <v>704.64</v>
      </c>
      <c r="AJ2670">
        <v>4.37</v>
      </c>
      <c r="AK2670">
        <v>48.33</v>
      </c>
      <c r="AL2670">
        <v>19.54</v>
      </c>
      <c r="AM2670">
        <v>1.65</v>
      </c>
      <c r="AN2670">
        <v>5.32</v>
      </c>
      <c r="AP2670">
        <v>100</v>
      </c>
      <c r="BZ2670" s="5">
        <v>760</v>
      </c>
      <c r="CA2670">
        <v>38.6</v>
      </c>
    </row>
    <row r="2671" spans="1:81">
      <c r="B2671" t="s">
        <v>1842</v>
      </c>
      <c r="C2671">
        <v>59.64</v>
      </c>
      <c r="D2671">
        <v>20.47</v>
      </c>
      <c r="E2671">
        <v>5.9</v>
      </c>
      <c r="F2671">
        <v>3.74</v>
      </c>
      <c r="G2671">
        <v>4.8</v>
      </c>
      <c r="I2671">
        <v>52.5</v>
      </c>
      <c r="J2671">
        <v>480</v>
      </c>
      <c r="K2671">
        <v>153.6</v>
      </c>
      <c r="L2671" s="145">
        <f t="shared" ref="L2671:L2676" si="69">K2671/J2671</f>
        <v>0.32</v>
      </c>
      <c r="N2671">
        <v>1.4</v>
      </c>
      <c r="V2671">
        <v>1057</v>
      </c>
      <c r="AD2671">
        <v>2.6</v>
      </c>
      <c r="AE2671">
        <v>705</v>
      </c>
      <c r="AJ2671">
        <v>4.37</v>
      </c>
      <c r="AK2671">
        <v>48.33</v>
      </c>
      <c r="AL2671">
        <v>19.54</v>
      </c>
      <c r="AM2671">
        <v>1.65</v>
      </c>
      <c r="AN2671">
        <v>5.32</v>
      </c>
      <c r="AP2671">
        <v>150</v>
      </c>
      <c r="BZ2671">
        <v>509</v>
      </c>
      <c r="CA2671">
        <v>65.8</v>
      </c>
    </row>
    <row r="2672" spans="1:81">
      <c r="B2672" t="s">
        <v>1843</v>
      </c>
      <c r="C2672">
        <v>59.64</v>
      </c>
      <c r="D2672">
        <v>20.47</v>
      </c>
      <c r="E2672">
        <v>5.9</v>
      </c>
      <c r="F2672">
        <v>3.74</v>
      </c>
      <c r="G2672">
        <v>4.8</v>
      </c>
      <c r="I2672">
        <v>52.5</v>
      </c>
      <c r="J2672">
        <v>450</v>
      </c>
      <c r="K2672">
        <v>153.6</v>
      </c>
      <c r="L2672" s="145">
        <f t="shared" si="69"/>
        <v>0.34133333333333332</v>
      </c>
      <c r="N2672">
        <v>1.4</v>
      </c>
      <c r="V2672">
        <v>1041</v>
      </c>
      <c r="AD2672">
        <v>2.6</v>
      </c>
      <c r="AE2672">
        <v>694</v>
      </c>
      <c r="AR2672">
        <v>38.19</v>
      </c>
      <c r="AS2672">
        <v>33.51</v>
      </c>
      <c r="AT2672">
        <v>15.85</v>
      </c>
      <c r="AU2672">
        <v>9.0500000000000007</v>
      </c>
      <c r="AV2672">
        <v>0.46</v>
      </c>
      <c r="AW2672">
        <v>100</v>
      </c>
      <c r="BZ2672" s="5">
        <v>500</v>
      </c>
      <c r="CA2672">
        <v>67</v>
      </c>
    </row>
    <row r="2673" spans="1:81">
      <c r="B2673" t="s">
        <v>1844</v>
      </c>
      <c r="C2673">
        <v>59.64</v>
      </c>
      <c r="D2673">
        <v>20.47</v>
      </c>
      <c r="E2673">
        <v>5.9</v>
      </c>
      <c r="F2673">
        <v>3.74</v>
      </c>
      <c r="G2673">
        <v>4.8</v>
      </c>
      <c r="I2673">
        <v>52.5</v>
      </c>
      <c r="J2673">
        <v>400</v>
      </c>
      <c r="K2673">
        <v>153.6</v>
      </c>
      <c r="L2673" s="145">
        <f t="shared" si="69"/>
        <v>0.38400000000000001</v>
      </c>
      <c r="N2673">
        <v>1.4</v>
      </c>
      <c r="V2673">
        <v>1041</v>
      </c>
      <c r="AD2673">
        <v>2.6</v>
      </c>
      <c r="AE2673">
        <v>694</v>
      </c>
      <c r="AR2673">
        <v>38.19</v>
      </c>
      <c r="AS2673">
        <v>33.51</v>
      </c>
      <c r="AT2673">
        <v>15.85</v>
      </c>
      <c r="AU2673">
        <v>9.0500000000000007</v>
      </c>
      <c r="AV2673">
        <v>0.46</v>
      </c>
      <c r="AW2673">
        <v>150</v>
      </c>
      <c r="BZ2673" s="5">
        <v>490</v>
      </c>
      <c r="CA2673">
        <v>65.7</v>
      </c>
    </row>
    <row r="2674" spans="1:81">
      <c r="B2674" t="s">
        <v>1845</v>
      </c>
      <c r="C2674">
        <v>59.64</v>
      </c>
      <c r="D2674">
        <v>20.47</v>
      </c>
      <c r="E2674">
        <v>5.9</v>
      </c>
      <c r="F2674">
        <v>3.74</v>
      </c>
      <c r="G2674">
        <v>4.8</v>
      </c>
      <c r="I2674">
        <v>52.5</v>
      </c>
      <c r="J2674">
        <v>350</v>
      </c>
      <c r="K2674">
        <v>153.6</v>
      </c>
      <c r="L2674" s="145">
        <f t="shared" si="69"/>
        <v>0.43885714285714283</v>
      </c>
      <c r="N2674">
        <v>1.4</v>
      </c>
      <c r="V2674">
        <v>1041</v>
      </c>
      <c r="AD2674">
        <v>2.6</v>
      </c>
      <c r="AE2674">
        <v>694</v>
      </c>
      <c r="BZ2674" s="5">
        <v>400</v>
      </c>
      <c r="CA2674">
        <v>67.8</v>
      </c>
    </row>
    <row r="2675" spans="1:81">
      <c r="B2675" t="s">
        <v>1846</v>
      </c>
      <c r="C2675">
        <v>59.64</v>
      </c>
      <c r="D2675">
        <v>20.47</v>
      </c>
      <c r="E2675">
        <v>5.9</v>
      </c>
      <c r="F2675">
        <v>3.74</v>
      </c>
      <c r="G2675">
        <v>4.8</v>
      </c>
      <c r="I2675">
        <v>52.5</v>
      </c>
      <c r="J2675">
        <v>400</v>
      </c>
      <c r="K2675">
        <v>153.6</v>
      </c>
      <c r="L2675" s="145">
        <f t="shared" si="69"/>
        <v>0.38400000000000001</v>
      </c>
      <c r="N2675">
        <v>1.4</v>
      </c>
      <c r="V2675">
        <v>1041</v>
      </c>
      <c r="AD2675">
        <v>2.6</v>
      </c>
      <c r="AE2675">
        <v>694</v>
      </c>
      <c r="BZ2675" s="5">
        <v>380</v>
      </c>
      <c r="CA2675">
        <v>69.5</v>
      </c>
    </row>
    <row r="2676" spans="1:81">
      <c r="B2676" t="s">
        <v>1847</v>
      </c>
      <c r="C2676">
        <v>59.64</v>
      </c>
      <c r="D2676">
        <v>20.47</v>
      </c>
      <c r="E2676">
        <v>5.9</v>
      </c>
      <c r="F2676">
        <v>3.74</v>
      </c>
      <c r="G2676">
        <v>4.8</v>
      </c>
      <c r="I2676">
        <v>52.5</v>
      </c>
      <c r="J2676">
        <v>350</v>
      </c>
      <c r="K2676">
        <v>153.6</v>
      </c>
      <c r="L2676" s="145">
        <f t="shared" si="69"/>
        <v>0.43885714285714283</v>
      </c>
      <c r="N2676">
        <v>1.4</v>
      </c>
      <c r="V2676">
        <v>1041</v>
      </c>
      <c r="AD2676">
        <v>2.6</v>
      </c>
      <c r="AE2676">
        <v>694</v>
      </c>
      <c r="BZ2676" s="5">
        <v>373</v>
      </c>
      <c r="CA2676">
        <v>71.7</v>
      </c>
    </row>
    <row r="2677" spans="1:81">
      <c r="A2677" s="76"/>
      <c r="B2677" s="76"/>
      <c r="C2677" s="76"/>
      <c r="D2677" s="76"/>
      <c r="E2677" s="76"/>
      <c r="F2677" s="76"/>
      <c r="G2677" s="76"/>
      <c r="H2677" s="76"/>
      <c r="I2677" s="76"/>
      <c r="J2677" s="76"/>
      <c r="K2677" s="76"/>
      <c r="L2677" s="76"/>
      <c r="U2677" s="76"/>
      <c r="V2677" s="76"/>
      <c r="AD2677" s="76"/>
      <c r="AE2677" s="76"/>
      <c r="AJ2677" s="76"/>
      <c r="AK2677" s="76"/>
      <c r="AL2677" s="76"/>
      <c r="AM2677" s="76"/>
      <c r="AN2677" s="76"/>
      <c r="AO2677" s="76"/>
      <c r="AP2677" s="76"/>
      <c r="AR2677" s="76"/>
      <c r="AS2677" s="76"/>
      <c r="AT2677" s="76"/>
      <c r="AU2677" s="76"/>
      <c r="AV2677" s="76"/>
      <c r="AW2677" s="76"/>
      <c r="BX2677" s="76"/>
      <c r="BY2677" s="76"/>
      <c r="BZ2677" s="76"/>
      <c r="CA2677" s="76"/>
      <c r="CB2677" s="76"/>
      <c r="CC2677" s="76"/>
    </row>
    <row r="2678" spans="1:81">
      <c r="A2678">
        <v>292</v>
      </c>
      <c r="B2678" t="s">
        <v>1848</v>
      </c>
      <c r="C2678">
        <v>61.92</v>
      </c>
      <c r="D2678">
        <v>21.86</v>
      </c>
      <c r="E2678">
        <v>6.06</v>
      </c>
      <c r="F2678">
        <v>1.9</v>
      </c>
      <c r="G2678">
        <v>3.9</v>
      </c>
      <c r="I2678">
        <v>32.5</v>
      </c>
      <c r="J2678">
        <v>6.05</v>
      </c>
      <c r="K2678">
        <v>3.1680000000000001</v>
      </c>
      <c r="L2678" s="145">
        <f t="shared" ref="L2678:L2681" si="70">K2678/J2678</f>
        <v>0.52363636363636368</v>
      </c>
      <c r="U2678">
        <v>19.22</v>
      </c>
      <c r="AD2678">
        <v>2.8</v>
      </c>
      <c r="AE2678">
        <v>12.31</v>
      </c>
      <c r="AJ2678">
        <v>1.93</v>
      </c>
      <c r="AK2678">
        <v>60.02</v>
      </c>
      <c r="AL2678">
        <v>24.55</v>
      </c>
      <c r="AM2678">
        <v>0.8</v>
      </c>
      <c r="AN2678">
        <v>4.7</v>
      </c>
      <c r="AO2678">
        <v>1.53</v>
      </c>
      <c r="BX2678" s="5">
        <v>1.45</v>
      </c>
      <c r="CB2678" s="146" t="s">
        <v>1222</v>
      </c>
      <c r="CC2678" s="146" t="s">
        <v>1849</v>
      </c>
    </row>
    <row r="2679" spans="1:81">
      <c r="B2679" t="s">
        <v>1267</v>
      </c>
      <c r="C2679">
        <v>61.92</v>
      </c>
      <c r="D2679">
        <v>21.86</v>
      </c>
      <c r="E2679">
        <v>6.06</v>
      </c>
      <c r="F2679">
        <v>1.9</v>
      </c>
      <c r="G2679">
        <v>3.9</v>
      </c>
      <c r="I2679">
        <v>32.5</v>
      </c>
      <c r="J2679">
        <v>5.0419999999999998</v>
      </c>
      <c r="K2679">
        <v>2.5499999999999998</v>
      </c>
      <c r="L2679" s="145">
        <f t="shared" si="70"/>
        <v>0.5057516858389528</v>
      </c>
      <c r="U2679">
        <v>13.489000000000001</v>
      </c>
      <c r="AD2679">
        <v>2.8</v>
      </c>
      <c r="AE2679">
        <v>9.5879999999999992</v>
      </c>
      <c r="AO2679">
        <v>0</v>
      </c>
      <c r="BX2679" s="5">
        <v>2.25</v>
      </c>
    </row>
    <row r="2680" spans="1:81">
      <c r="B2680" t="s">
        <v>1202</v>
      </c>
      <c r="C2680">
        <v>61.92</v>
      </c>
      <c r="D2680">
        <v>21.86</v>
      </c>
      <c r="E2680">
        <v>6.06</v>
      </c>
      <c r="F2680">
        <v>1.9</v>
      </c>
      <c r="G2680">
        <v>3.9</v>
      </c>
      <c r="I2680">
        <v>32.5</v>
      </c>
      <c r="J2680">
        <v>4.5380000000000003</v>
      </c>
      <c r="K2680">
        <v>2.5499999999999998</v>
      </c>
      <c r="L2680" s="145">
        <f t="shared" si="70"/>
        <v>0.56192155134420441</v>
      </c>
      <c r="U2680">
        <v>13.489000000000001</v>
      </c>
      <c r="AD2680">
        <v>2.8</v>
      </c>
      <c r="AE2680">
        <v>9.5879999999999992</v>
      </c>
      <c r="AJ2680">
        <v>1.93</v>
      </c>
      <c r="AK2680">
        <v>60.02</v>
      </c>
      <c r="AL2680">
        <v>24.55</v>
      </c>
      <c r="AM2680">
        <v>0.8</v>
      </c>
      <c r="AN2680">
        <v>4.7</v>
      </c>
      <c r="AO2680">
        <v>0.504</v>
      </c>
      <c r="BX2680" s="5">
        <v>0.55000000000000004</v>
      </c>
    </row>
    <row r="2681" spans="1:81">
      <c r="B2681" t="s">
        <v>1203</v>
      </c>
      <c r="C2681">
        <v>61.92</v>
      </c>
      <c r="D2681">
        <v>21.86</v>
      </c>
      <c r="E2681">
        <v>6.06</v>
      </c>
      <c r="F2681">
        <v>1.9</v>
      </c>
      <c r="G2681">
        <v>3.9</v>
      </c>
      <c r="I2681">
        <v>32.5</v>
      </c>
      <c r="J2681">
        <v>4.0339999999999998</v>
      </c>
      <c r="K2681">
        <v>2.5499999999999998</v>
      </c>
      <c r="L2681" s="145">
        <f t="shared" si="70"/>
        <v>0.63212692117005453</v>
      </c>
      <c r="U2681">
        <v>13.489000000000001</v>
      </c>
      <c r="AD2681">
        <v>2.8</v>
      </c>
      <c r="AE2681">
        <v>9.5879999999999992</v>
      </c>
      <c r="AJ2681">
        <v>1.93</v>
      </c>
      <c r="AK2681">
        <v>60.02</v>
      </c>
      <c r="AL2681">
        <v>24.55</v>
      </c>
      <c r="AM2681">
        <v>0.8</v>
      </c>
      <c r="AN2681">
        <v>4.7</v>
      </c>
      <c r="AO2681">
        <v>1.008</v>
      </c>
      <c r="BX2681" s="9">
        <v>0.5</v>
      </c>
    </row>
    <row r="2682" spans="1:81">
      <c r="A2682" s="76"/>
      <c r="B2682" s="76"/>
      <c r="C2682" s="76"/>
      <c r="D2682" s="76"/>
      <c r="E2682" s="76"/>
      <c r="F2682" s="76"/>
      <c r="G2682" s="76"/>
      <c r="H2682" s="76"/>
      <c r="I2682" s="76"/>
      <c r="J2682" s="76"/>
      <c r="K2682" s="76"/>
      <c r="L2682" s="76"/>
      <c r="U2682" s="76"/>
      <c r="V2682" s="76"/>
      <c r="AD2682" s="76"/>
      <c r="AE2682" s="76"/>
      <c r="AJ2682" s="76"/>
      <c r="AK2682" s="76"/>
      <c r="AL2682" s="76"/>
      <c r="AM2682" s="76"/>
      <c r="AN2682" s="76"/>
      <c r="AO2682" s="76"/>
      <c r="AP2682" s="76"/>
      <c r="AR2682" s="76"/>
      <c r="AS2682" s="76"/>
      <c r="AT2682" s="76"/>
      <c r="AU2682" s="76"/>
      <c r="AV2682" s="76"/>
      <c r="AW2682" s="76"/>
      <c r="BX2682" s="76"/>
      <c r="BY2682" s="76"/>
      <c r="BZ2682" s="76"/>
      <c r="CA2682" s="76"/>
      <c r="CB2682" s="76"/>
      <c r="CC2682" s="76"/>
    </row>
    <row r="2683" spans="1:81">
      <c r="A2683">
        <v>293</v>
      </c>
      <c r="B2683" t="s">
        <v>1850</v>
      </c>
      <c r="I2683">
        <v>42.5</v>
      </c>
      <c r="J2683">
        <v>336</v>
      </c>
      <c r="K2683">
        <v>210</v>
      </c>
      <c r="L2683" s="145">
        <f t="shared" ref="L2683:L2686" si="71">K2683/J2683</f>
        <v>0.625</v>
      </c>
      <c r="U2683">
        <v>1082</v>
      </c>
      <c r="AD2683">
        <v>2.63</v>
      </c>
      <c r="AE2683">
        <v>720</v>
      </c>
      <c r="AJ2683">
        <v>16.75</v>
      </c>
      <c r="AK2683">
        <v>43.6</v>
      </c>
      <c r="AL2683">
        <v>27</v>
      </c>
      <c r="AM2683">
        <v>1.46</v>
      </c>
      <c r="AN2683">
        <v>6.82</v>
      </c>
      <c r="AO2683">
        <v>84</v>
      </c>
      <c r="AR2683">
        <v>40</v>
      </c>
      <c r="AS2683">
        <v>32.14</v>
      </c>
      <c r="AT2683">
        <v>14.28</v>
      </c>
      <c r="AU2683">
        <v>6.75</v>
      </c>
      <c r="AV2683">
        <v>2.8</v>
      </c>
      <c r="AW2683">
        <v>0</v>
      </c>
      <c r="BZ2683">
        <v>842.9</v>
      </c>
      <c r="CA2683">
        <v>48.6</v>
      </c>
      <c r="CB2683" s="146" t="s">
        <v>1066</v>
      </c>
      <c r="CC2683" s="146" t="s">
        <v>1851</v>
      </c>
    </row>
    <row r="2684" spans="1:81">
      <c r="B2684" t="s">
        <v>1852</v>
      </c>
      <c r="I2684">
        <v>42.5</v>
      </c>
      <c r="J2684">
        <v>336</v>
      </c>
      <c r="K2684">
        <v>210</v>
      </c>
      <c r="L2684" s="145">
        <f t="shared" si="71"/>
        <v>0.625</v>
      </c>
      <c r="U2684">
        <v>1082</v>
      </c>
      <c r="AD2684">
        <v>2.63</v>
      </c>
      <c r="AE2684">
        <v>720</v>
      </c>
      <c r="AJ2684">
        <v>16.75</v>
      </c>
      <c r="AK2684">
        <v>43.6</v>
      </c>
      <c r="AL2684">
        <v>27</v>
      </c>
      <c r="AM2684">
        <v>1.46</v>
      </c>
      <c r="AN2684">
        <v>6.82</v>
      </c>
      <c r="AO2684">
        <v>84</v>
      </c>
      <c r="AR2684">
        <v>40</v>
      </c>
      <c r="AS2684">
        <v>32.14</v>
      </c>
      <c r="AT2684">
        <v>14.28</v>
      </c>
      <c r="AU2684">
        <v>6.75</v>
      </c>
      <c r="AV2684">
        <v>2.8</v>
      </c>
      <c r="AW2684">
        <v>0</v>
      </c>
      <c r="BZ2684">
        <v>1137.4000000000001</v>
      </c>
      <c r="CA2684">
        <v>52.1</v>
      </c>
    </row>
    <row r="2685" spans="1:81">
      <c r="B2685" t="s">
        <v>1853</v>
      </c>
      <c r="I2685">
        <v>42.5</v>
      </c>
      <c r="J2685">
        <v>336</v>
      </c>
      <c r="K2685">
        <v>210</v>
      </c>
      <c r="L2685" s="145">
        <f t="shared" si="71"/>
        <v>0.625</v>
      </c>
      <c r="U2685">
        <v>1082</v>
      </c>
      <c r="AD2685">
        <v>2.63</v>
      </c>
      <c r="AE2685">
        <v>720</v>
      </c>
      <c r="AR2685">
        <v>40</v>
      </c>
      <c r="AS2685">
        <v>32.14</v>
      </c>
      <c r="AT2685">
        <v>14.28</v>
      </c>
      <c r="AU2685">
        <v>6.75</v>
      </c>
      <c r="AV2685">
        <v>2.8</v>
      </c>
      <c r="AW2685">
        <v>84</v>
      </c>
      <c r="BZ2685">
        <v>1216.3</v>
      </c>
      <c r="CA2685">
        <v>42.9</v>
      </c>
    </row>
    <row r="2686" spans="1:81">
      <c r="B2686" t="s">
        <v>1854</v>
      </c>
      <c r="J2686">
        <v>336</v>
      </c>
      <c r="K2686">
        <v>210</v>
      </c>
      <c r="L2686" s="145">
        <f t="shared" si="71"/>
        <v>0.625</v>
      </c>
      <c r="U2686">
        <v>1082</v>
      </c>
      <c r="AD2686">
        <v>2.63</v>
      </c>
      <c r="AE2686">
        <v>720</v>
      </c>
      <c r="AR2686">
        <v>40</v>
      </c>
      <c r="AS2686">
        <v>32.14</v>
      </c>
      <c r="AT2686">
        <v>14.28</v>
      </c>
      <c r="AU2686">
        <v>6.75</v>
      </c>
      <c r="AV2686">
        <v>2.8</v>
      </c>
      <c r="AW2686">
        <v>84</v>
      </c>
      <c r="BZ2686">
        <v>1510.3</v>
      </c>
      <c r="CA2686">
        <v>47.4</v>
      </c>
    </row>
    <row r="2687" spans="1:81">
      <c r="A2687" s="76"/>
      <c r="B2687" s="76"/>
      <c r="C2687" s="76"/>
      <c r="D2687" s="76"/>
      <c r="E2687" s="76"/>
      <c r="F2687" s="76"/>
      <c r="G2687" s="76"/>
      <c r="H2687" s="76"/>
      <c r="I2687" s="76"/>
      <c r="J2687" s="76"/>
      <c r="K2687" s="76"/>
      <c r="L2687" s="76"/>
      <c r="AD2687" s="76"/>
      <c r="AE2687" s="76"/>
      <c r="AJ2687" s="76"/>
      <c r="AK2687" s="76"/>
      <c r="AL2687" s="76"/>
      <c r="AM2687" s="76"/>
      <c r="AN2687" s="76"/>
      <c r="AO2687" s="76"/>
      <c r="AP2687" s="76"/>
      <c r="AR2687" s="76"/>
      <c r="AS2687" s="76"/>
      <c r="AT2687" s="76"/>
      <c r="AU2687" s="76"/>
      <c r="AV2687" s="76"/>
      <c r="AW2687" s="76"/>
      <c r="BX2687" s="76"/>
      <c r="BY2687" s="76"/>
      <c r="BZ2687" s="76"/>
      <c r="CA2687" s="76"/>
      <c r="CB2687" s="76"/>
      <c r="CC2687" s="76"/>
    </row>
    <row r="2688" spans="1:81">
      <c r="A2688">
        <v>295</v>
      </c>
      <c r="B2688" t="s">
        <v>1855</v>
      </c>
      <c r="I2688">
        <v>42.5</v>
      </c>
      <c r="J2688">
        <v>550</v>
      </c>
      <c r="K2688">
        <v>165</v>
      </c>
      <c r="L2688" s="145">
        <f t="shared" ref="L2688:L2701" si="72">K2688/J2688</f>
        <v>0.3</v>
      </c>
      <c r="V2688">
        <v>950</v>
      </c>
      <c r="AD2688">
        <v>2.5</v>
      </c>
      <c r="AE2688">
        <v>750</v>
      </c>
      <c r="BX2688" s="5">
        <v>0.95</v>
      </c>
      <c r="BZ2688">
        <v>1418</v>
      </c>
      <c r="CA2688">
        <v>67.400000000000006</v>
      </c>
      <c r="CB2688" s="146" t="s">
        <v>1086</v>
      </c>
      <c r="CC2688" s="146" t="s">
        <v>1856</v>
      </c>
    </row>
    <row r="2689" spans="1:81">
      <c r="B2689" t="s">
        <v>1857</v>
      </c>
      <c r="I2689">
        <v>42.5</v>
      </c>
      <c r="J2689">
        <v>385</v>
      </c>
      <c r="K2689">
        <v>165</v>
      </c>
      <c r="L2689" s="145">
        <f t="shared" si="72"/>
        <v>0.42857142857142855</v>
      </c>
      <c r="V2689">
        <v>950</v>
      </c>
      <c r="AD2689">
        <v>2.5</v>
      </c>
      <c r="AE2689">
        <v>750</v>
      </c>
      <c r="AP2689">
        <v>165</v>
      </c>
      <c r="BX2689" s="5">
        <v>0.6</v>
      </c>
      <c r="BZ2689">
        <v>637</v>
      </c>
      <c r="CA2689">
        <v>64.3</v>
      </c>
    </row>
    <row r="2690" spans="1:81">
      <c r="B2690" t="s">
        <v>1858</v>
      </c>
      <c r="I2690">
        <v>42.5</v>
      </c>
      <c r="J2690">
        <v>385</v>
      </c>
      <c r="K2690">
        <v>165</v>
      </c>
      <c r="L2690" s="145">
        <f t="shared" si="72"/>
        <v>0.42857142857142855</v>
      </c>
      <c r="V2690">
        <v>950</v>
      </c>
      <c r="AD2690">
        <v>2.5</v>
      </c>
      <c r="AE2690">
        <v>750</v>
      </c>
      <c r="AW2690">
        <v>165</v>
      </c>
      <c r="BX2690" s="5">
        <v>0.55000000000000004</v>
      </c>
      <c r="BZ2690">
        <v>536</v>
      </c>
      <c r="CA2690">
        <v>71.2</v>
      </c>
    </row>
    <row r="2691" spans="1:81">
      <c r="B2691" t="s">
        <v>1859</v>
      </c>
      <c r="I2691">
        <v>42.5</v>
      </c>
      <c r="J2691">
        <v>450</v>
      </c>
      <c r="K2691">
        <v>180</v>
      </c>
      <c r="L2691" s="145">
        <f t="shared" si="72"/>
        <v>0.4</v>
      </c>
      <c r="V2691">
        <v>950</v>
      </c>
      <c r="AD2691">
        <v>2.5</v>
      </c>
      <c r="AE2691">
        <v>750</v>
      </c>
      <c r="BX2691" s="5">
        <v>1.2</v>
      </c>
      <c r="BZ2691">
        <v>1872</v>
      </c>
      <c r="CA2691">
        <v>54.6</v>
      </c>
    </row>
    <row r="2692" spans="1:81">
      <c r="B2692" t="s">
        <v>1860</v>
      </c>
      <c r="I2692">
        <v>42.5</v>
      </c>
      <c r="J2692">
        <v>315</v>
      </c>
      <c r="K2692">
        <v>180</v>
      </c>
      <c r="L2692" s="145">
        <f t="shared" si="72"/>
        <v>0.5714285714285714</v>
      </c>
      <c r="V2692">
        <v>950</v>
      </c>
      <c r="AD2692">
        <v>2.5</v>
      </c>
      <c r="AE2692">
        <v>750</v>
      </c>
      <c r="AP2692">
        <v>135</v>
      </c>
      <c r="BX2692" s="5">
        <v>0.75</v>
      </c>
      <c r="BZ2692">
        <v>1006</v>
      </c>
      <c r="CA2692">
        <v>50.5</v>
      </c>
    </row>
    <row r="2693" spans="1:81">
      <c r="B2693" t="s">
        <v>1861</v>
      </c>
      <c r="I2693">
        <v>42.5</v>
      </c>
      <c r="J2693">
        <v>315</v>
      </c>
      <c r="K2693">
        <v>180</v>
      </c>
      <c r="L2693" s="145">
        <f t="shared" si="72"/>
        <v>0.5714285714285714</v>
      </c>
      <c r="V2693">
        <v>950</v>
      </c>
      <c r="AD2693">
        <v>2.5</v>
      </c>
      <c r="AE2693">
        <v>750</v>
      </c>
      <c r="AW2693">
        <v>135</v>
      </c>
      <c r="BX2693" s="5">
        <v>0.8</v>
      </c>
      <c r="BZ2693">
        <v>1157</v>
      </c>
      <c r="CA2693">
        <v>57.6</v>
      </c>
    </row>
    <row r="2694" spans="1:81">
      <c r="B2694" t="s">
        <v>1862</v>
      </c>
      <c r="I2694">
        <v>42.5</v>
      </c>
      <c r="J2694">
        <v>400</v>
      </c>
      <c r="K2694">
        <v>200</v>
      </c>
      <c r="L2694" s="145">
        <f t="shared" si="72"/>
        <v>0.5</v>
      </c>
      <c r="V2694">
        <v>1000</v>
      </c>
      <c r="AD2694">
        <v>2.5</v>
      </c>
      <c r="AE2694">
        <v>800</v>
      </c>
      <c r="BX2694" s="5">
        <v>1.7</v>
      </c>
      <c r="BZ2694">
        <v>2880</v>
      </c>
      <c r="CA2694">
        <v>45.3</v>
      </c>
    </row>
    <row r="2695" spans="1:81">
      <c r="B2695" t="s">
        <v>1863</v>
      </c>
      <c r="I2695">
        <v>42.5</v>
      </c>
      <c r="J2695">
        <v>280</v>
      </c>
      <c r="K2695">
        <v>200</v>
      </c>
      <c r="L2695" s="145">
        <f t="shared" si="72"/>
        <v>0.7142857142857143</v>
      </c>
      <c r="V2695">
        <v>1000</v>
      </c>
      <c r="AD2695">
        <v>2.5</v>
      </c>
      <c r="AE2695">
        <v>800</v>
      </c>
      <c r="AP2695">
        <v>120</v>
      </c>
      <c r="BX2695" s="5">
        <v>1.6</v>
      </c>
      <c r="BZ2695">
        <v>1112</v>
      </c>
      <c r="CA2695">
        <v>46.7</v>
      </c>
    </row>
    <row r="2696" spans="1:81">
      <c r="B2696" t="s">
        <v>1864</v>
      </c>
      <c r="I2696">
        <v>42.5</v>
      </c>
      <c r="J2696">
        <v>280</v>
      </c>
      <c r="K2696">
        <v>200</v>
      </c>
      <c r="L2696" s="145">
        <f t="shared" si="72"/>
        <v>0.7142857142857143</v>
      </c>
      <c r="V2696">
        <v>1000</v>
      </c>
      <c r="AD2696">
        <v>2.5</v>
      </c>
      <c r="AE2696">
        <v>800</v>
      </c>
      <c r="AW2696">
        <v>120</v>
      </c>
      <c r="BX2696" s="5">
        <v>0.6</v>
      </c>
      <c r="BZ2696">
        <v>1230</v>
      </c>
      <c r="CA2696">
        <v>51.8</v>
      </c>
    </row>
    <row r="2697" spans="1:81">
      <c r="B2697" t="s">
        <v>1865</v>
      </c>
      <c r="I2697">
        <v>42.5</v>
      </c>
      <c r="J2697">
        <v>350</v>
      </c>
      <c r="K2697">
        <v>210</v>
      </c>
      <c r="L2697" s="145">
        <f t="shared" si="72"/>
        <v>0.6</v>
      </c>
      <c r="V2697">
        <v>1000</v>
      </c>
      <c r="AD2697">
        <v>2.5</v>
      </c>
      <c r="AE2697">
        <v>800</v>
      </c>
      <c r="BX2697" s="5">
        <v>1.97</v>
      </c>
      <c r="BZ2697">
        <v>3508</v>
      </c>
      <c r="CA2697">
        <v>39.299999999999997</v>
      </c>
    </row>
    <row r="2698" spans="1:81">
      <c r="B2698" t="s">
        <v>1866</v>
      </c>
      <c r="I2698">
        <v>42.5</v>
      </c>
      <c r="J2698">
        <v>245</v>
      </c>
      <c r="K2698">
        <v>210</v>
      </c>
      <c r="L2698" s="145">
        <f t="shared" si="72"/>
        <v>0.8571428571428571</v>
      </c>
      <c r="V2698">
        <v>1000</v>
      </c>
      <c r="AD2698">
        <v>2.5</v>
      </c>
      <c r="AE2698">
        <v>800</v>
      </c>
      <c r="AP2698">
        <v>105</v>
      </c>
      <c r="BX2698" s="5">
        <v>1.25</v>
      </c>
      <c r="BZ2698">
        <v>1850</v>
      </c>
      <c r="CA2698">
        <v>37.9</v>
      </c>
    </row>
    <row r="2699" spans="1:81">
      <c r="B2699" t="s">
        <v>1867</v>
      </c>
      <c r="I2699">
        <v>42.5</v>
      </c>
      <c r="J2699">
        <v>245</v>
      </c>
      <c r="K2699">
        <v>210</v>
      </c>
      <c r="L2699" s="145">
        <f t="shared" si="72"/>
        <v>0.8571428571428571</v>
      </c>
      <c r="V2699">
        <v>1000</v>
      </c>
      <c r="AD2699">
        <v>2.5</v>
      </c>
      <c r="AE2699">
        <v>800</v>
      </c>
      <c r="AW2699">
        <v>105</v>
      </c>
      <c r="BX2699" s="5">
        <v>1.25</v>
      </c>
      <c r="BZ2699">
        <v>1849</v>
      </c>
      <c r="CA2699">
        <v>43.1</v>
      </c>
    </row>
    <row r="2700" spans="1:81">
      <c r="B2700" t="s">
        <v>1868</v>
      </c>
      <c r="I2700">
        <v>42.5</v>
      </c>
      <c r="J2700">
        <v>358</v>
      </c>
      <c r="K2700">
        <v>215</v>
      </c>
      <c r="L2700" s="145">
        <f t="shared" si="72"/>
        <v>0.6005586592178771</v>
      </c>
      <c r="V2700">
        <v>1195</v>
      </c>
      <c r="AD2700">
        <v>2.5</v>
      </c>
      <c r="AE2700">
        <v>672</v>
      </c>
      <c r="BZ2700">
        <v>3688</v>
      </c>
      <c r="CA2700">
        <v>32.299999999999997</v>
      </c>
    </row>
    <row r="2701" spans="1:81">
      <c r="B2701" t="s">
        <v>1869</v>
      </c>
      <c r="I2701">
        <v>42.5</v>
      </c>
      <c r="J2701">
        <v>596</v>
      </c>
      <c r="K2701">
        <v>155</v>
      </c>
      <c r="L2701" s="145">
        <f t="shared" si="72"/>
        <v>0.26006711409395972</v>
      </c>
      <c r="V2701">
        <v>1195</v>
      </c>
      <c r="AD2701">
        <v>2.5</v>
      </c>
      <c r="AE2701">
        <v>512</v>
      </c>
      <c r="BZ2701">
        <v>1503</v>
      </c>
      <c r="CA2701">
        <v>73.5</v>
      </c>
    </row>
    <row r="2702" spans="1:81">
      <c r="A2702" s="76"/>
      <c r="B2702" s="76"/>
      <c r="C2702" s="76"/>
      <c r="D2702" s="76"/>
      <c r="E2702" s="76"/>
      <c r="F2702" s="76"/>
      <c r="G2702" s="76"/>
      <c r="H2702" s="76"/>
      <c r="I2702" s="76"/>
      <c r="J2702" s="76"/>
      <c r="K2702" s="76"/>
      <c r="L2702" s="76"/>
      <c r="V2702" s="76"/>
      <c r="AD2702" s="76"/>
      <c r="AE2702" s="76"/>
      <c r="AJ2702" s="76"/>
      <c r="AK2702" s="76"/>
      <c r="AL2702" s="76"/>
      <c r="AM2702" s="76"/>
      <c r="AN2702" s="76"/>
      <c r="AO2702" s="76"/>
      <c r="AP2702" s="76"/>
      <c r="AR2702" s="76"/>
      <c r="AS2702" s="76"/>
      <c r="AT2702" s="76"/>
      <c r="AU2702" s="76"/>
      <c r="AV2702" s="76"/>
      <c r="AW2702" s="76"/>
      <c r="BX2702" s="76"/>
      <c r="BY2702" s="76"/>
      <c r="BZ2702" s="76"/>
      <c r="CA2702" s="76"/>
      <c r="CB2702" s="76"/>
      <c r="CC2702" s="76"/>
    </row>
    <row r="2703" spans="1:81">
      <c r="A2703">
        <v>296</v>
      </c>
      <c r="B2703" t="s">
        <v>410</v>
      </c>
      <c r="I2703">
        <v>42.5</v>
      </c>
      <c r="J2703">
        <v>350</v>
      </c>
      <c r="K2703">
        <v>180</v>
      </c>
      <c r="L2703" s="145">
        <f t="shared" ref="L2703:L2710" si="73">K2703/J2703</f>
        <v>0.51428571428571423</v>
      </c>
      <c r="N2703">
        <v>1.8</v>
      </c>
      <c r="V2703">
        <v>1140</v>
      </c>
      <c r="AD2703">
        <v>2.85</v>
      </c>
      <c r="AE2703">
        <v>730</v>
      </c>
      <c r="AJ2703">
        <v>3.62</v>
      </c>
      <c r="AK2703">
        <v>52.66</v>
      </c>
      <c r="AL2703">
        <v>31.03</v>
      </c>
      <c r="AM2703">
        <v>1.1000000000000001</v>
      </c>
      <c r="AN2703">
        <v>6.33</v>
      </c>
      <c r="AO2703">
        <v>0</v>
      </c>
      <c r="AP2703">
        <v>0</v>
      </c>
      <c r="AR2703">
        <v>41.26</v>
      </c>
      <c r="AS2703">
        <v>34.24</v>
      </c>
      <c r="AT2703">
        <v>14.15</v>
      </c>
      <c r="AU2703">
        <v>7.22</v>
      </c>
      <c r="AW2703">
        <v>0</v>
      </c>
      <c r="BX2703">
        <v>2.67</v>
      </c>
      <c r="BZ2703">
        <v>1608</v>
      </c>
      <c r="CA2703">
        <v>42.29</v>
      </c>
      <c r="CB2703" s="146" t="s">
        <v>1870</v>
      </c>
      <c r="CC2703" s="146" t="s">
        <v>1871</v>
      </c>
    </row>
    <row r="2704" spans="1:81">
      <c r="B2704" t="s">
        <v>413</v>
      </c>
      <c r="I2704">
        <v>42.5</v>
      </c>
      <c r="J2704">
        <v>315</v>
      </c>
      <c r="K2704">
        <v>180</v>
      </c>
      <c r="L2704" s="145">
        <f t="shared" si="73"/>
        <v>0.5714285714285714</v>
      </c>
      <c r="N2704">
        <v>1.8</v>
      </c>
      <c r="V2704">
        <v>1140</v>
      </c>
      <c r="AD2704">
        <v>2.85</v>
      </c>
      <c r="AE2704">
        <v>730</v>
      </c>
      <c r="AJ2704">
        <v>3.62</v>
      </c>
      <c r="AK2704">
        <v>52.66</v>
      </c>
      <c r="AL2704">
        <v>31.03</v>
      </c>
      <c r="AM2704">
        <v>1.1000000000000001</v>
      </c>
      <c r="AN2704">
        <v>6.33</v>
      </c>
      <c r="AO2704">
        <v>35</v>
      </c>
      <c r="AR2704">
        <v>41.26</v>
      </c>
      <c r="AS2704">
        <v>34.24</v>
      </c>
      <c r="AT2704">
        <v>14.15</v>
      </c>
      <c r="AU2704">
        <v>7.22</v>
      </c>
      <c r="AW2704">
        <v>0</v>
      </c>
      <c r="BX2704">
        <v>2.5099999999999998</v>
      </c>
      <c r="BZ2704">
        <v>1574</v>
      </c>
      <c r="CA2704">
        <v>42.46</v>
      </c>
    </row>
    <row r="2705" spans="1:79">
      <c r="B2705" t="s">
        <v>414</v>
      </c>
      <c r="I2705">
        <v>42.5</v>
      </c>
      <c r="J2705">
        <v>245</v>
      </c>
      <c r="K2705">
        <v>180</v>
      </c>
      <c r="L2705" s="145">
        <f t="shared" si="73"/>
        <v>0.73469387755102045</v>
      </c>
      <c r="N2705">
        <v>1.8</v>
      </c>
      <c r="V2705">
        <v>1140</v>
      </c>
      <c r="AD2705">
        <v>2.85</v>
      </c>
      <c r="AE2705">
        <v>730</v>
      </c>
      <c r="AJ2705">
        <v>3.62</v>
      </c>
      <c r="AK2705">
        <v>52.66</v>
      </c>
      <c r="AL2705">
        <v>31.03</v>
      </c>
      <c r="AM2705">
        <v>1.1000000000000001</v>
      </c>
      <c r="AN2705">
        <v>6.33</v>
      </c>
      <c r="AO2705">
        <v>70</v>
      </c>
      <c r="AR2705">
        <v>41.26</v>
      </c>
      <c r="AS2705">
        <v>34.24</v>
      </c>
      <c r="AT2705">
        <v>14.15</v>
      </c>
      <c r="AU2705">
        <v>7.22</v>
      </c>
      <c r="AW2705">
        <v>35</v>
      </c>
      <c r="BX2705">
        <v>2.38</v>
      </c>
      <c r="BZ2705">
        <v>1342</v>
      </c>
      <c r="CA2705">
        <v>45.17</v>
      </c>
    </row>
    <row r="2706" spans="1:79">
      <c r="B2706" t="s">
        <v>415</v>
      </c>
      <c r="I2706">
        <v>42.5</v>
      </c>
      <c r="J2706">
        <v>210</v>
      </c>
      <c r="K2706">
        <v>180</v>
      </c>
      <c r="L2706" s="145">
        <f t="shared" si="73"/>
        <v>0.8571428571428571</v>
      </c>
      <c r="N2706">
        <v>1.8</v>
      </c>
      <c r="V2706">
        <v>1140</v>
      </c>
      <c r="AD2706">
        <v>2.85</v>
      </c>
      <c r="AE2706">
        <v>730</v>
      </c>
      <c r="AJ2706">
        <v>3.62</v>
      </c>
      <c r="AK2706">
        <v>52.66</v>
      </c>
      <c r="AL2706">
        <v>31.03</v>
      </c>
      <c r="AM2706">
        <v>1.1000000000000001</v>
      </c>
      <c r="AN2706">
        <v>6.33</v>
      </c>
      <c r="AO2706">
        <v>105</v>
      </c>
      <c r="AR2706">
        <v>41.26</v>
      </c>
      <c r="AS2706">
        <v>34.24</v>
      </c>
      <c r="AT2706">
        <v>14.15</v>
      </c>
      <c r="AU2706">
        <v>7.22</v>
      </c>
      <c r="AW2706">
        <v>35</v>
      </c>
      <c r="BX2706">
        <v>2.44</v>
      </c>
      <c r="BZ2706">
        <v>1467</v>
      </c>
      <c r="CA2706">
        <v>39.369999999999997</v>
      </c>
    </row>
    <row r="2707" spans="1:79">
      <c r="B2707" t="s">
        <v>416</v>
      </c>
      <c r="I2707">
        <v>42.5</v>
      </c>
      <c r="J2707">
        <v>280</v>
      </c>
      <c r="K2707">
        <v>180</v>
      </c>
      <c r="L2707" s="145">
        <f t="shared" si="73"/>
        <v>0.6428571428571429</v>
      </c>
      <c r="N2707">
        <v>1.8</v>
      </c>
      <c r="V2707">
        <v>1140</v>
      </c>
      <c r="AD2707">
        <v>2.85</v>
      </c>
      <c r="AE2707">
        <v>730</v>
      </c>
      <c r="AJ2707">
        <v>3.62</v>
      </c>
      <c r="AK2707">
        <v>52.66</v>
      </c>
      <c r="AL2707">
        <v>31.03</v>
      </c>
      <c r="AM2707">
        <v>1.1000000000000001</v>
      </c>
      <c r="AN2707">
        <v>6.33</v>
      </c>
      <c r="AO2707">
        <v>0</v>
      </c>
      <c r="AR2707">
        <v>41.26</v>
      </c>
      <c r="AS2707">
        <v>34.24</v>
      </c>
      <c r="AT2707">
        <v>14.15</v>
      </c>
      <c r="AU2707">
        <v>7.22</v>
      </c>
      <c r="AW2707">
        <v>70</v>
      </c>
      <c r="BX2707">
        <v>2.25</v>
      </c>
      <c r="BZ2707">
        <v>1220</v>
      </c>
      <c r="CA2707">
        <v>47.91</v>
      </c>
    </row>
    <row r="2708" spans="1:79">
      <c r="B2708" t="s">
        <v>905</v>
      </c>
      <c r="I2708">
        <v>42.5</v>
      </c>
      <c r="J2708">
        <v>245</v>
      </c>
      <c r="K2708">
        <v>180</v>
      </c>
      <c r="L2708" s="145">
        <f t="shared" si="73"/>
        <v>0.73469387755102045</v>
      </c>
      <c r="N2708">
        <v>1.8</v>
      </c>
      <c r="V2708">
        <v>1140</v>
      </c>
      <c r="AD2708">
        <v>2.85</v>
      </c>
      <c r="AE2708">
        <v>730</v>
      </c>
      <c r="AJ2708">
        <v>3.62</v>
      </c>
      <c r="AK2708">
        <v>52.66</v>
      </c>
      <c r="AL2708">
        <v>31.03</v>
      </c>
      <c r="AM2708">
        <v>1.1000000000000001</v>
      </c>
      <c r="AN2708">
        <v>6.33</v>
      </c>
      <c r="AO2708">
        <v>35</v>
      </c>
      <c r="AR2708">
        <v>41.26</v>
      </c>
      <c r="AS2708">
        <v>34.24</v>
      </c>
      <c r="AT2708">
        <v>14.15</v>
      </c>
      <c r="AU2708">
        <v>7.22</v>
      </c>
      <c r="AW2708">
        <v>70</v>
      </c>
      <c r="BX2708">
        <v>2.2200000000000002</v>
      </c>
      <c r="BZ2708">
        <v>1297</v>
      </c>
      <c r="CA2708">
        <v>43.83</v>
      </c>
    </row>
    <row r="2709" spans="1:79">
      <c r="B2709" t="s">
        <v>1228</v>
      </c>
      <c r="I2709">
        <v>42.5</v>
      </c>
      <c r="J2709">
        <v>175</v>
      </c>
      <c r="K2709">
        <v>180</v>
      </c>
      <c r="L2709" s="145">
        <f t="shared" si="73"/>
        <v>1.0285714285714285</v>
      </c>
      <c r="N2709">
        <v>1.8</v>
      </c>
      <c r="V2709">
        <v>1140</v>
      </c>
      <c r="AD2709">
        <v>2.85</v>
      </c>
      <c r="AE2709">
        <v>730</v>
      </c>
      <c r="AJ2709">
        <v>3.62</v>
      </c>
      <c r="AK2709">
        <v>52.66</v>
      </c>
      <c r="AL2709">
        <v>31.03</v>
      </c>
      <c r="AM2709">
        <v>1.1000000000000001</v>
      </c>
      <c r="AN2709">
        <v>6.33</v>
      </c>
      <c r="AO2709">
        <v>70</v>
      </c>
      <c r="AR2709">
        <v>41.26</v>
      </c>
      <c r="AS2709">
        <v>34.24</v>
      </c>
      <c r="AT2709">
        <v>14.15</v>
      </c>
      <c r="AU2709">
        <v>7.22</v>
      </c>
      <c r="AW2709">
        <v>105</v>
      </c>
      <c r="BX2709">
        <v>2.27</v>
      </c>
      <c r="BZ2709">
        <v>1168</v>
      </c>
      <c r="CA2709">
        <v>47.24</v>
      </c>
    </row>
    <row r="2710" spans="1:79">
      <c r="B2710" t="s">
        <v>1229</v>
      </c>
      <c r="I2710">
        <v>42.5</v>
      </c>
      <c r="J2710">
        <v>140</v>
      </c>
      <c r="K2710">
        <v>180</v>
      </c>
      <c r="L2710" s="145">
        <f t="shared" si="73"/>
        <v>1.2857142857142858</v>
      </c>
      <c r="N2710">
        <v>1.8</v>
      </c>
      <c r="V2710">
        <v>1140</v>
      </c>
      <c r="AD2710">
        <v>2.85</v>
      </c>
      <c r="AE2710">
        <v>730</v>
      </c>
      <c r="AJ2710">
        <v>3.62</v>
      </c>
      <c r="AK2710">
        <v>52.66</v>
      </c>
      <c r="AL2710">
        <v>31.03</v>
      </c>
      <c r="AM2710">
        <v>1.1000000000000001</v>
      </c>
      <c r="AN2710">
        <v>6.33</v>
      </c>
      <c r="AO2710">
        <v>105</v>
      </c>
      <c r="AR2710">
        <v>41.26</v>
      </c>
      <c r="AS2710">
        <v>34.24</v>
      </c>
      <c r="AT2710">
        <v>14.15</v>
      </c>
      <c r="AU2710">
        <v>7.22</v>
      </c>
      <c r="AW2710">
        <v>105</v>
      </c>
      <c r="BX2710">
        <v>2.4700000000000002</v>
      </c>
      <c r="BZ2710">
        <v>1305</v>
      </c>
      <c r="CA2710">
        <v>41.51</v>
      </c>
    </row>
    <row r="2712" spans="1:79">
      <c r="A2712">
        <v>91</v>
      </c>
      <c r="B2712" t="s">
        <v>1872</v>
      </c>
      <c r="C2712">
        <v>63.07</v>
      </c>
      <c r="D2712">
        <v>20.39</v>
      </c>
      <c r="E2712">
        <v>5.6</v>
      </c>
      <c r="F2712">
        <v>2.91</v>
      </c>
      <c r="G2712">
        <v>3.43</v>
      </c>
      <c r="I2712">
        <v>42.5</v>
      </c>
      <c r="J2712">
        <v>400</v>
      </c>
      <c r="K2712">
        <v>128</v>
      </c>
      <c r="L2712" s="8">
        <f>K2712/(J2712+AL2712+AM2712+AS2712+AZ2712+BG2712)</f>
        <v>0.29741158975788839</v>
      </c>
      <c r="N2712">
        <v>2</v>
      </c>
      <c r="AR2712">
        <v>45.88</v>
      </c>
      <c r="AS2712">
        <v>30.38</v>
      </c>
      <c r="AT2712">
        <v>9.0500000000000007</v>
      </c>
      <c r="AU2712">
        <v>5.39</v>
      </c>
      <c r="AV2712">
        <v>3.82</v>
      </c>
      <c r="AW2712">
        <v>0</v>
      </c>
      <c r="BK2712">
        <v>1.1000000000000001</v>
      </c>
      <c r="BL2712">
        <v>94.5</v>
      </c>
      <c r="BM2712">
        <v>1.03</v>
      </c>
      <c r="BN2712">
        <v>0.46</v>
      </c>
      <c r="BO2712">
        <v>0.78</v>
      </c>
      <c r="BQ2712">
        <v>0</v>
      </c>
      <c r="BX2712">
        <v>2.36</v>
      </c>
      <c r="CA2712">
        <v>34</v>
      </c>
    </row>
    <row r="2713" spans="1:79">
      <c r="A2713">
        <v>91</v>
      </c>
      <c r="B2713" t="s">
        <v>1872</v>
      </c>
      <c r="C2713">
        <v>63.07</v>
      </c>
      <c r="D2713">
        <v>20.39</v>
      </c>
      <c r="E2713">
        <v>5.6</v>
      </c>
      <c r="F2713">
        <v>2.91</v>
      </c>
      <c r="G2713">
        <v>3.43</v>
      </c>
      <c r="I2713">
        <v>42.5</v>
      </c>
      <c r="J2713">
        <v>400</v>
      </c>
      <c r="K2713">
        <v>153.6</v>
      </c>
      <c r="L2713" s="8">
        <f>K2713/(J2713+AL2713+AM2713+AS2713+AZ2713+BG2713)</f>
        <v>0.35689390770946605</v>
      </c>
      <c r="N2713">
        <v>2</v>
      </c>
      <c r="AR2713">
        <v>45.88</v>
      </c>
      <c r="AS2713">
        <v>30.38</v>
      </c>
      <c r="AT2713">
        <v>9.0500000000000007</v>
      </c>
      <c r="AU2713">
        <v>5.39</v>
      </c>
      <c r="AV2713">
        <v>3.82</v>
      </c>
      <c r="AW2713">
        <v>0</v>
      </c>
      <c r="BK2713">
        <v>1.1000000000000001</v>
      </c>
      <c r="BL2713">
        <v>94.5</v>
      </c>
      <c r="BM2713">
        <v>1.03</v>
      </c>
      <c r="BN2713">
        <v>0.46</v>
      </c>
      <c r="BO2713">
        <v>0.78</v>
      </c>
      <c r="BQ2713">
        <v>80</v>
      </c>
      <c r="BX2713">
        <v>0.88</v>
      </c>
      <c r="CA2713">
        <v>59</v>
      </c>
    </row>
    <row r="2714" spans="1:79">
      <c r="A2714">
        <v>91</v>
      </c>
      <c r="B2714" t="s">
        <v>1872</v>
      </c>
      <c r="C2714">
        <v>63.07</v>
      </c>
      <c r="D2714">
        <v>20.39</v>
      </c>
      <c r="E2714">
        <v>5.6</v>
      </c>
      <c r="F2714">
        <v>2.91</v>
      </c>
      <c r="G2714">
        <v>3.43</v>
      </c>
      <c r="I2714">
        <v>42.5</v>
      </c>
      <c r="J2714">
        <v>400</v>
      </c>
      <c r="K2714">
        <v>153.6</v>
      </c>
      <c r="L2714" s="8">
        <f>K2714/(J2714+AL2714+AM2714+AS2714+AZ2714+BG2714)</f>
        <v>0.35689390770946605</v>
      </c>
      <c r="N2714">
        <v>2</v>
      </c>
      <c r="AR2714">
        <v>45.88</v>
      </c>
      <c r="AS2714">
        <v>30.38</v>
      </c>
      <c r="AT2714">
        <v>9.0500000000000007</v>
      </c>
      <c r="AU2714">
        <v>5.39</v>
      </c>
      <c r="AV2714">
        <v>3.82</v>
      </c>
      <c r="AW2714">
        <v>80</v>
      </c>
      <c r="BK2714">
        <v>1.1000000000000001</v>
      </c>
      <c r="BL2714">
        <v>94.5</v>
      </c>
      <c r="BM2714">
        <v>1.03</v>
      </c>
      <c r="BN2714">
        <v>0.46</v>
      </c>
      <c r="BO2714">
        <v>0.78</v>
      </c>
      <c r="BQ2714">
        <v>0</v>
      </c>
      <c r="BX2714">
        <v>1.47</v>
      </c>
      <c r="CA2714">
        <v>41</v>
      </c>
    </row>
    <row r="2715" spans="1:79">
      <c r="A2715">
        <v>91</v>
      </c>
      <c r="B2715" t="s">
        <v>1872</v>
      </c>
      <c r="C2715">
        <v>63.07</v>
      </c>
      <c r="D2715">
        <v>20.39</v>
      </c>
      <c r="E2715">
        <v>5.6</v>
      </c>
      <c r="F2715">
        <v>2.91</v>
      </c>
      <c r="G2715">
        <v>3.43</v>
      </c>
      <c r="I2715">
        <v>42.5</v>
      </c>
      <c r="J2715">
        <v>400</v>
      </c>
      <c r="K2715">
        <v>179</v>
      </c>
      <c r="L2715" s="8">
        <f>K2715/(J2715+AL2715+AM2715+AS2715+AZ2715+BG2715)</f>
        <v>0.41591152005204701</v>
      </c>
      <c r="N2715">
        <v>2</v>
      </c>
      <c r="AR2715">
        <v>45.88</v>
      </c>
      <c r="AS2715">
        <v>30.38</v>
      </c>
      <c r="AT2715">
        <v>9.0500000000000007</v>
      </c>
      <c r="AU2715">
        <v>5.39</v>
      </c>
      <c r="AV2715">
        <v>3.82</v>
      </c>
      <c r="AW2715">
        <v>80</v>
      </c>
      <c r="BK2715">
        <v>1.1000000000000001</v>
      </c>
      <c r="BL2715">
        <v>94.5</v>
      </c>
      <c r="BM2715">
        <v>1.03</v>
      </c>
      <c r="BN2715">
        <v>0.46</v>
      </c>
      <c r="BO2715">
        <v>0.78</v>
      </c>
      <c r="BQ2715">
        <v>80</v>
      </c>
      <c r="BX2715">
        <v>0.92</v>
      </c>
      <c r="CA2715">
        <v>51</v>
      </c>
    </row>
    <row r="2716" spans="1:79">
      <c r="A2716" s="51"/>
      <c r="B2716" s="51"/>
      <c r="C2716" s="51"/>
      <c r="D2716" s="51"/>
      <c r="E2716" s="51"/>
      <c r="F2716" s="51"/>
      <c r="G2716" s="51"/>
      <c r="H2716" s="51"/>
      <c r="I2716" s="51"/>
      <c r="J2716" s="51"/>
      <c r="K2716" s="51"/>
      <c r="L2716" s="8"/>
      <c r="N2716" s="51"/>
      <c r="AD2716" s="51"/>
      <c r="AE2716" s="51"/>
      <c r="AJ2716" s="51"/>
      <c r="AK2716" s="51"/>
      <c r="AL2716" s="51"/>
      <c r="AM2716" s="51"/>
      <c r="AN2716" s="51"/>
      <c r="AO2716" s="51"/>
      <c r="BK2716" s="51"/>
      <c r="BL2716" s="51"/>
      <c r="BM2716" s="51"/>
      <c r="BN2716" s="51"/>
      <c r="BO2716" s="51"/>
      <c r="BP2716" s="51"/>
      <c r="BQ2716" s="51"/>
      <c r="BX2716" s="51"/>
      <c r="BY2716" s="51"/>
      <c r="BZ2716" s="51"/>
      <c r="CA2716" s="51"/>
    </row>
    <row r="2717" spans="1:79">
      <c r="A2717">
        <v>95</v>
      </c>
      <c r="B2717" t="s">
        <v>1873</v>
      </c>
      <c r="C2717">
        <v>62.59</v>
      </c>
      <c r="D2717">
        <v>21.24</v>
      </c>
      <c r="E2717">
        <v>4.78</v>
      </c>
      <c r="F2717">
        <v>2.5299999999999998</v>
      </c>
      <c r="G2717">
        <v>3.27</v>
      </c>
      <c r="J2717">
        <v>547.9</v>
      </c>
      <c r="K2717">
        <v>242.6</v>
      </c>
      <c r="L2717" s="8">
        <f t="shared" ref="L2717:L2723" si="74">K2717/(J2717+AL2717+AM2717+AS2717+AZ2717+BG2717)</f>
        <v>0.41839849611092905</v>
      </c>
      <c r="N2717">
        <v>4</v>
      </c>
      <c r="AD2717">
        <v>2.73</v>
      </c>
      <c r="AE2717">
        <v>1506.7</v>
      </c>
      <c r="AJ2717">
        <v>8.84</v>
      </c>
      <c r="AK2717">
        <v>49.11</v>
      </c>
      <c r="AL2717">
        <v>28.07</v>
      </c>
      <c r="AM2717">
        <v>3.86</v>
      </c>
      <c r="AN2717">
        <v>4.0199999999999996</v>
      </c>
      <c r="AO2717">
        <v>0</v>
      </c>
      <c r="BK2717">
        <v>1.35</v>
      </c>
      <c r="BL2717">
        <v>94.4</v>
      </c>
      <c r="BM2717">
        <v>0.53</v>
      </c>
      <c r="BN2717">
        <v>0.47</v>
      </c>
      <c r="BO2717">
        <v>0.14000000000000001</v>
      </c>
      <c r="BQ2717">
        <v>0</v>
      </c>
      <c r="BY2717">
        <v>20</v>
      </c>
    </row>
    <row r="2718" spans="1:79">
      <c r="A2718">
        <v>95</v>
      </c>
      <c r="B2718" t="s">
        <v>1873</v>
      </c>
      <c r="C2718">
        <v>62.59</v>
      </c>
      <c r="D2718">
        <v>21.24</v>
      </c>
      <c r="E2718">
        <v>4.78</v>
      </c>
      <c r="F2718">
        <v>2.5299999999999998</v>
      </c>
      <c r="G2718">
        <v>3.27</v>
      </c>
      <c r="J2718">
        <v>520.5</v>
      </c>
      <c r="K2718">
        <v>243</v>
      </c>
      <c r="L2718" s="8">
        <f t="shared" si="74"/>
        <v>0.43987473526057597</v>
      </c>
      <c r="N2718">
        <v>3.6</v>
      </c>
      <c r="AD2718">
        <v>2.73</v>
      </c>
      <c r="AE2718">
        <v>1496.6</v>
      </c>
      <c r="AJ2718">
        <v>8.84</v>
      </c>
      <c r="AK2718">
        <v>49.11</v>
      </c>
      <c r="AL2718">
        <v>28.07</v>
      </c>
      <c r="AM2718">
        <v>3.86</v>
      </c>
      <c r="AN2718">
        <v>4.0199999999999996</v>
      </c>
      <c r="AO2718">
        <v>27.4</v>
      </c>
      <c r="BK2718">
        <v>1.35</v>
      </c>
      <c r="BL2718">
        <v>94.4</v>
      </c>
      <c r="BM2718">
        <v>0.53</v>
      </c>
      <c r="BN2718">
        <v>0.47</v>
      </c>
      <c r="BO2718">
        <v>0.14000000000000001</v>
      </c>
      <c r="BQ2718">
        <v>0</v>
      </c>
      <c r="BY2718">
        <v>14</v>
      </c>
      <c r="BZ2718">
        <v>9400</v>
      </c>
      <c r="CA2718">
        <v>53</v>
      </c>
    </row>
    <row r="2719" spans="1:79">
      <c r="A2719">
        <v>95</v>
      </c>
      <c r="B2719" t="s">
        <v>1873</v>
      </c>
      <c r="C2719">
        <v>62.59</v>
      </c>
      <c r="D2719">
        <v>21.24</v>
      </c>
      <c r="E2719">
        <v>4.78</v>
      </c>
      <c r="F2719">
        <v>2.5299999999999998</v>
      </c>
      <c r="G2719">
        <v>3.27</v>
      </c>
      <c r="J2719">
        <v>493.1</v>
      </c>
      <c r="K2719">
        <v>244</v>
      </c>
      <c r="L2719" s="8">
        <f t="shared" si="74"/>
        <v>0.46473534845627862</v>
      </c>
      <c r="N2719">
        <v>2.5</v>
      </c>
      <c r="AD2719">
        <v>2.73</v>
      </c>
      <c r="AE2719">
        <v>1486.5</v>
      </c>
      <c r="AJ2719">
        <v>8.84</v>
      </c>
      <c r="AK2719">
        <v>49.11</v>
      </c>
      <c r="AL2719">
        <v>28.07</v>
      </c>
      <c r="AM2719">
        <v>3.86</v>
      </c>
      <c r="AN2719">
        <v>4.0199999999999996</v>
      </c>
      <c r="AO2719">
        <v>54.8</v>
      </c>
      <c r="BK2719">
        <v>1.35</v>
      </c>
      <c r="BL2719">
        <v>94.4</v>
      </c>
      <c r="BM2719">
        <v>0.53</v>
      </c>
      <c r="BN2719">
        <v>0.47</v>
      </c>
      <c r="BO2719">
        <v>0.14000000000000001</v>
      </c>
      <c r="BQ2719">
        <v>0</v>
      </c>
      <c r="BY2719">
        <v>11</v>
      </c>
      <c r="BZ2719">
        <v>4500</v>
      </c>
      <c r="CA2719">
        <v>53</v>
      </c>
    </row>
    <row r="2720" spans="1:79">
      <c r="A2720">
        <v>95</v>
      </c>
      <c r="B2720" t="s">
        <v>1873</v>
      </c>
      <c r="C2720">
        <v>62.59</v>
      </c>
      <c r="D2720">
        <v>21.24</v>
      </c>
      <c r="E2720">
        <v>4.78</v>
      </c>
      <c r="F2720">
        <v>2.5299999999999998</v>
      </c>
      <c r="G2720">
        <v>3.27</v>
      </c>
      <c r="J2720">
        <v>520.5</v>
      </c>
      <c r="K2720">
        <v>241.9</v>
      </c>
      <c r="L2720" s="8">
        <f t="shared" si="74"/>
        <v>0.43788353275528119</v>
      </c>
      <c r="N2720">
        <v>4.7</v>
      </c>
      <c r="AD2720">
        <v>2.73</v>
      </c>
      <c r="AE2720">
        <v>1496.6</v>
      </c>
      <c r="AJ2720">
        <v>8.84</v>
      </c>
      <c r="AK2720">
        <v>49.11</v>
      </c>
      <c r="AL2720">
        <v>28.07</v>
      </c>
      <c r="AM2720">
        <v>3.86</v>
      </c>
      <c r="AN2720">
        <v>4.0199999999999996</v>
      </c>
      <c r="AO2720">
        <v>0</v>
      </c>
      <c r="BK2720">
        <v>1.35</v>
      </c>
      <c r="BL2720">
        <v>94.4</v>
      </c>
      <c r="BM2720">
        <v>0.53</v>
      </c>
      <c r="BN2720">
        <v>0.47</v>
      </c>
      <c r="BO2720">
        <v>0.14000000000000001</v>
      </c>
      <c r="BQ2720">
        <v>27.4</v>
      </c>
      <c r="BY2720">
        <v>7</v>
      </c>
      <c r="BZ2720">
        <v>2500</v>
      </c>
      <c r="CA2720">
        <v>53</v>
      </c>
    </row>
    <row r="2721" spans="1:79">
      <c r="A2721">
        <v>95</v>
      </c>
      <c r="B2721" t="s">
        <v>1873</v>
      </c>
      <c r="C2721">
        <v>62.59</v>
      </c>
      <c r="D2721">
        <v>21.24</v>
      </c>
      <c r="E2721">
        <v>4.78</v>
      </c>
      <c r="F2721">
        <v>2.5299999999999998</v>
      </c>
      <c r="G2721">
        <v>3.27</v>
      </c>
      <c r="J2721">
        <v>493.1</v>
      </c>
      <c r="K2721">
        <v>240.9</v>
      </c>
      <c r="L2721" s="8">
        <f t="shared" si="74"/>
        <v>0.45883092394720293</v>
      </c>
      <c r="N2721">
        <v>5.7</v>
      </c>
      <c r="AD2721">
        <v>2.73</v>
      </c>
      <c r="AE2721">
        <v>1486.5</v>
      </c>
      <c r="AJ2721">
        <v>8.84</v>
      </c>
      <c r="AK2721">
        <v>49.11</v>
      </c>
      <c r="AL2721">
        <v>28.07</v>
      </c>
      <c r="AM2721">
        <v>3.86</v>
      </c>
      <c r="AN2721">
        <v>4.0199999999999996</v>
      </c>
      <c r="AO2721">
        <v>0</v>
      </c>
      <c r="BK2721">
        <v>1.35</v>
      </c>
      <c r="BL2721">
        <v>94.4</v>
      </c>
      <c r="BM2721">
        <v>0.53</v>
      </c>
      <c r="BN2721">
        <v>0.47</v>
      </c>
      <c r="BO2721">
        <v>0.14000000000000001</v>
      </c>
      <c r="BQ2721">
        <v>54.8</v>
      </c>
      <c r="BY2721">
        <v>3</v>
      </c>
      <c r="BZ2721">
        <v>1000</v>
      </c>
      <c r="CA2721">
        <v>58</v>
      </c>
    </row>
    <row r="2722" spans="1:79">
      <c r="A2722">
        <v>95</v>
      </c>
      <c r="B2722" t="s">
        <v>1873</v>
      </c>
      <c r="C2722">
        <v>62.59</v>
      </c>
      <c r="D2722">
        <v>21.24</v>
      </c>
      <c r="E2722">
        <v>4.78</v>
      </c>
      <c r="F2722">
        <v>2.5299999999999998</v>
      </c>
      <c r="G2722">
        <v>3.27</v>
      </c>
      <c r="J2722">
        <v>493.1</v>
      </c>
      <c r="K2722">
        <v>242.1</v>
      </c>
      <c r="L2722" s="8">
        <f t="shared" si="74"/>
        <v>0.46111650762813544</v>
      </c>
      <c r="N2722">
        <v>4.5</v>
      </c>
      <c r="AD2722">
        <v>2.73</v>
      </c>
      <c r="AE2722">
        <v>1486.5</v>
      </c>
      <c r="AJ2722">
        <v>8.84</v>
      </c>
      <c r="AK2722">
        <v>49.11</v>
      </c>
      <c r="AL2722">
        <v>28.07</v>
      </c>
      <c r="AM2722">
        <v>3.86</v>
      </c>
      <c r="AN2722">
        <v>4.0199999999999996</v>
      </c>
      <c r="AO2722">
        <v>27.4</v>
      </c>
      <c r="BK2722">
        <v>1.35</v>
      </c>
      <c r="BL2722">
        <v>94.4</v>
      </c>
      <c r="BM2722">
        <v>0.53</v>
      </c>
      <c r="BN2722">
        <v>0.47</v>
      </c>
      <c r="BO2722">
        <v>0.14000000000000001</v>
      </c>
      <c r="BQ2722">
        <v>27.4</v>
      </c>
      <c r="BY2722">
        <v>6</v>
      </c>
      <c r="BZ2722">
        <v>2300</v>
      </c>
      <c r="CA2722">
        <v>56</v>
      </c>
    </row>
    <row r="2723" spans="1:79">
      <c r="A2723">
        <v>95</v>
      </c>
      <c r="B2723" t="s">
        <v>1873</v>
      </c>
      <c r="C2723">
        <v>62.59</v>
      </c>
      <c r="D2723">
        <v>21.24</v>
      </c>
      <c r="E2723">
        <v>4.78</v>
      </c>
      <c r="F2723">
        <v>2.5299999999999998</v>
      </c>
      <c r="G2723">
        <v>3.27</v>
      </c>
      <c r="J2723">
        <v>493.1</v>
      </c>
      <c r="K2723">
        <v>243.4</v>
      </c>
      <c r="L2723" s="8">
        <f t="shared" si="74"/>
        <v>0.46359255661581239</v>
      </c>
      <c r="N2723">
        <v>3.2</v>
      </c>
      <c r="AD2723">
        <v>2.73</v>
      </c>
      <c r="AE2723">
        <v>1486.5</v>
      </c>
      <c r="AJ2723">
        <v>8.84</v>
      </c>
      <c r="AK2723">
        <v>49.11</v>
      </c>
      <c r="AL2723">
        <v>28.07</v>
      </c>
      <c r="AM2723">
        <v>3.86</v>
      </c>
      <c r="AN2723">
        <v>4.0199999999999996</v>
      </c>
      <c r="AO2723">
        <v>43.8</v>
      </c>
      <c r="BK2723">
        <v>1.35</v>
      </c>
      <c r="BL2723">
        <v>94.4</v>
      </c>
      <c r="BM2723">
        <v>0.53</v>
      </c>
      <c r="BN2723">
        <v>0.47</v>
      </c>
      <c r="BO2723">
        <v>0.14000000000000001</v>
      </c>
      <c r="BQ2723">
        <v>11</v>
      </c>
      <c r="BY2723">
        <v>9</v>
      </c>
      <c r="BZ2723">
        <v>5000</v>
      </c>
      <c r="CA2723">
        <v>53</v>
      </c>
    </row>
    <row r="2724" spans="1:79">
      <c r="A2724" s="51"/>
      <c r="B2724" s="51"/>
      <c r="C2724" s="51"/>
      <c r="D2724" s="51"/>
      <c r="E2724" s="51"/>
      <c r="F2724" s="51"/>
      <c r="G2724" s="51"/>
      <c r="H2724" s="51"/>
      <c r="I2724" s="51"/>
      <c r="J2724" s="51"/>
      <c r="K2724" s="51"/>
      <c r="L2724" s="56"/>
      <c r="N2724" s="51"/>
      <c r="AD2724" s="51"/>
      <c r="AE2724" s="51"/>
      <c r="AJ2724" s="51"/>
      <c r="AK2724" s="51"/>
      <c r="AL2724" s="51"/>
      <c r="AM2724" s="51"/>
      <c r="AN2724" s="51"/>
      <c r="AO2724" s="51"/>
      <c r="BK2724" s="51"/>
      <c r="BL2724" s="51"/>
      <c r="BM2724" s="51"/>
      <c r="BN2724" s="51"/>
      <c r="BO2724" s="51"/>
      <c r="BP2724" s="51"/>
      <c r="BQ2724" s="51"/>
      <c r="BX2724" s="51"/>
      <c r="BY2724" s="51"/>
      <c r="BZ2724" s="51"/>
      <c r="CA2724" s="51"/>
    </row>
    <row r="2725" spans="1:79">
      <c r="A2725">
        <v>98</v>
      </c>
      <c r="C2725">
        <v>63.8</v>
      </c>
      <c r="D2725">
        <v>21.2</v>
      </c>
      <c r="E2725">
        <v>5.4</v>
      </c>
      <c r="F2725">
        <v>2</v>
      </c>
      <c r="G2725">
        <v>1.5</v>
      </c>
      <c r="J2725">
        <v>558</v>
      </c>
      <c r="K2725">
        <v>189.4</v>
      </c>
      <c r="L2725" s="8">
        <v>0.35</v>
      </c>
      <c r="N2725">
        <v>5.6</v>
      </c>
      <c r="T2725">
        <v>700</v>
      </c>
      <c r="AD2725">
        <v>2.87</v>
      </c>
      <c r="AE2725">
        <v>908</v>
      </c>
      <c r="BK2725">
        <v>0.4</v>
      </c>
      <c r="BL2725">
        <v>91.5</v>
      </c>
      <c r="BM2725">
        <v>0.2</v>
      </c>
      <c r="BN2725">
        <v>1.5</v>
      </c>
      <c r="BO2725">
        <v>0.7</v>
      </c>
      <c r="BQ2725">
        <v>0</v>
      </c>
      <c r="BY2725">
        <v>63</v>
      </c>
      <c r="BZ2725">
        <v>1088</v>
      </c>
      <c r="CA2725">
        <v>52</v>
      </c>
    </row>
    <row r="2726" spans="1:79">
      <c r="A2726">
        <v>98</v>
      </c>
      <c r="C2726">
        <v>63.8</v>
      </c>
      <c r="D2726">
        <v>21.2</v>
      </c>
      <c r="E2726">
        <v>5.4</v>
      </c>
      <c r="F2726">
        <v>2</v>
      </c>
      <c r="G2726">
        <v>1.5</v>
      </c>
      <c r="J2726">
        <v>558</v>
      </c>
      <c r="K2726">
        <v>189.4</v>
      </c>
      <c r="L2726" s="8">
        <v>0.35</v>
      </c>
      <c r="N2726">
        <v>5.6</v>
      </c>
      <c r="T2726">
        <v>694</v>
      </c>
      <c r="AD2726">
        <v>2.87</v>
      </c>
      <c r="AE2726">
        <v>901</v>
      </c>
      <c r="BK2726">
        <v>0.4</v>
      </c>
      <c r="BL2726">
        <v>91.5</v>
      </c>
      <c r="BM2726">
        <v>0.2</v>
      </c>
      <c r="BN2726">
        <v>1.5</v>
      </c>
      <c r="BO2726">
        <v>0.7</v>
      </c>
      <c r="BQ2726">
        <v>0</v>
      </c>
      <c r="BY2726">
        <v>44</v>
      </c>
      <c r="BZ2726">
        <v>1661</v>
      </c>
    </row>
    <row r="2727" spans="1:79">
      <c r="A2727">
        <v>98</v>
      </c>
      <c r="C2727">
        <v>63.8</v>
      </c>
      <c r="D2727">
        <v>21.2</v>
      </c>
      <c r="E2727">
        <v>5.4</v>
      </c>
      <c r="F2727">
        <v>2</v>
      </c>
      <c r="G2727">
        <v>1.5</v>
      </c>
      <c r="J2727">
        <v>558</v>
      </c>
      <c r="K2727">
        <v>189.4</v>
      </c>
      <c r="L2727" s="8">
        <v>0.35</v>
      </c>
      <c r="N2727">
        <v>5.6</v>
      </c>
      <c r="T2727">
        <v>687</v>
      </c>
      <c r="AD2727">
        <v>2.87</v>
      </c>
      <c r="AE2727">
        <v>894</v>
      </c>
      <c r="BK2727">
        <v>0.4</v>
      </c>
      <c r="BL2727">
        <v>91.5</v>
      </c>
      <c r="BM2727">
        <v>0.2</v>
      </c>
      <c r="BN2727">
        <v>1.5</v>
      </c>
      <c r="BO2727">
        <v>0.7</v>
      </c>
      <c r="BQ2727">
        <v>0</v>
      </c>
      <c r="BY2727">
        <v>40</v>
      </c>
      <c r="BZ2727">
        <v>3467</v>
      </c>
    </row>
    <row r="2728" spans="1:79">
      <c r="A2728">
        <v>98</v>
      </c>
      <c r="C2728">
        <v>63.8</v>
      </c>
      <c r="D2728">
        <v>21.2</v>
      </c>
      <c r="E2728">
        <v>5.4</v>
      </c>
      <c r="F2728">
        <v>2</v>
      </c>
      <c r="G2728">
        <v>1.5</v>
      </c>
      <c r="J2728">
        <v>558</v>
      </c>
      <c r="K2728">
        <v>189.4</v>
      </c>
      <c r="L2728" s="8">
        <v>0.35</v>
      </c>
      <c r="N2728">
        <v>5.6</v>
      </c>
      <c r="T2728">
        <v>674</v>
      </c>
      <c r="AD2728">
        <v>2.87</v>
      </c>
      <c r="AE2728">
        <v>881</v>
      </c>
      <c r="BK2728">
        <v>0.4</v>
      </c>
      <c r="BL2728">
        <v>91.5</v>
      </c>
      <c r="BM2728">
        <v>0.2</v>
      </c>
      <c r="BN2728">
        <v>1.5</v>
      </c>
      <c r="BO2728">
        <v>0.7</v>
      </c>
      <c r="BQ2728">
        <v>0</v>
      </c>
    </row>
    <row r="2729" spans="1:79">
      <c r="A2729">
        <v>98</v>
      </c>
      <c r="C2729">
        <v>63.8</v>
      </c>
      <c r="D2729">
        <v>21.2</v>
      </c>
      <c r="E2729">
        <v>5.4</v>
      </c>
      <c r="F2729">
        <v>2</v>
      </c>
      <c r="G2729">
        <v>1.5</v>
      </c>
      <c r="J2729">
        <v>530.1</v>
      </c>
      <c r="K2729">
        <v>189.4</v>
      </c>
      <c r="L2729" s="8">
        <v>0.35</v>
      </c>
      <c r="N2729">
        <v>5.6</v>
      </c>
      <c r="T2729">
        <v>700</v>
      </c>
      <c r="AD2729">
        <v>2.87</v>
      </c>
      <c r="AE2729">
        <v>908</v>
      </c>
      <c r="BK2729">
        <v>0.4</v>
      </c>
      <c r="BL2729">
        <v>91.5</v>
      </c>
      <c r="BM2729">
        <v>0.2</v>
      </c>
      <c r="BN2729">
        <v>1.5</v>
      </c>
      <c r="BO2729">
        <v>0.7</v>
      </c>
      <c r="BQ2729">
        <v>27.9</v>
      </c>
      <c r="BY2729">
        <v>13</v>
      </c>
      <c r="BZ2729">
        <v>235</v>
      </c>
      <c r="CA2729">
        <v>56</v>
      </c>
    </row>
    <row r="2730" spans="1:79">
      <c r="A2730">
        <v>98</v>
      </c>
      <c r="C2730">
        <v>63.8</v>
      </c>
      <c r="D2730">
        <v>21.2</v>
      </c>
      <c r="E2730">
        <v>5.4</v>
      </c>
      <c r="F2730">
        <v>2</v>
      </c>
      <c r="G2730">
        <v>1.5</v>
      </c>
      <c r="J2730">
        <v>530.1</v>
      </c>
      <c r="K2730">
        <v>189.4</v>
      </c>
      <c r="L2730" s="8">
        <v>0.35</v>
      </c>
      <c r="N2730">
        <v>5.6</v>
      </c>
      <c r="T2730">
        <v>694</v>
      </c>
      <c r="AD2730">
        <v>2.87</v>
      </c>
      <c r="AE2730">
        <v>901</v>
      </c>
      <c r="BK2730">
        <v>0.4</v>
      </c>
      <c r="BL2730">
        <v>91.5</v>
      </c>
      <c r="BM2730">
        <v>0.2</v>
      </c>
      <c r="BN2730">
        <v>1.5</v>
      </c>
      <c r="BO2730">
        <v>0.7</v>
      </c>
      <c r="BQ2730">
        <v>27.9</v>
      </c>
      <c r="BY2730">
        <v>12</v>
      </c>
      <c r="BZ2730">
        <v>602</v>
      </c>
    </row>
    <row r="2731" spans="1:79">
      <c r="A2731">
        <v>98</v>
      </c>
      <c r="C2731">
        <v>63.8</v>
      </c>
      <c r="D2731">
        <v>21.2</v>
      </c>
      <c r="E2731">
        <v>5.4</v>
      </c>
      <c r="F2731">
        <v>2</v>
      </c>
      <c r="G2731">
        <v>1.5</v>
      </c>
      <c r="J2731">
        <v>530.1</v>
      </c>
      <c r="K2731">
        <v>189.4</v>
      </c>
      <c r="L2731" s="8">
        <v>0.35</v>
      </c>
      <c r="N2731">
        <v>5.6</v>
      </c>
      <c r="T2731">
        <v>687</v>
      </c>
      <c r="AD2731">
        <v>2.87</v>
      </c>
      <c r="AE2731">
        <v>894</v>
      </c>
      <c r="BK2731">
        <v>0.4</v>
      </c>
      <c r="BL2731">
        <v>91.5</v>
      </c>
      <c r="BM2731">
        <v>0.2</v>
      </c>
      <c r="BN2731">
        <v>1.5</v>
      </c>
      <c r="BO2731">
        <v>0.7</v>
      </c>
      <c r="BQ2731">
        <v>27.9</v>
      </c>
      <c r="BY2731">
        <v>11</v>
      </c>
      <c r="BZ2731">
        <v>866</v>
      </c>
    </row>
    <row r="2732" spans="1:79">
      <c r="A2732">
        <v>98</v>
      </c>
      <c r="C2732">
        <v>63.8</v>
      </c>
      <c r="D2732">
        <v>21.2</v>
      </c>
      <c r="E2732">
        <v>5.4</v>
      </c>
      <c r="F2732">
        <v>2</v>
      </c>
      <c r="G2732">
        <v>1.5</v>
      </c>
      <c r="J2732">
        <v>530.1</v>
      </c>
      <c r="K2732">
        <v>189.4</v>
      </c>
      <c r="L2732" s="8">
        <v>0.35</v>
      </c>
      <c r="N2732">
        <v>5.6</v>
      </c>
      <c r="T2732">
        <v>674</v>
      </c>
      <c r="AD2732">
        <v>2.87</v>
      </c>
      <c r="AE2732">
        <v>881</v>
      </c>
      <c r="BK2732">
        <v>0.4</v>
      </c>
      <c r="BL2732">
        <v>91.5</v>
      </c>
      <c r="BM2732">
        <v>0.2</v>
      </c>
      <c r="BN2732">
        <v>1.5</v>
      </c>
      <c r="BO2732">
        <v>0.7</v>
      </c>
      <c r="BQ2732">
        <v>27.9</v>
      </c>
    </row>
    <row r="2733" spans="1:79">
      <c r="A2733">
        <v>98</v>
      </c>
      <c r="C2733">
        <v>63.8</v>
      </c>
      <c r="D2733">
        <v>21.2</v>
      </c>
      <c r="E2733">
        <v>5.4</v>
      </c>
      <c r="F2733">
        <v>2</v>
      </c>
      <c r="G2733">
        <v>1.5</v>
      </c>
      <c r="J2733">
        <v>502.2</v>
      </c>
      <c r="K2733">
        <v>189.4</v>
      </c>
      <c r="L2733" s="8">
        <v>0.35</v>
      </c>
      <c r="N2733">
        <v>5.6</v>
      </c>
      <c r="T2733">
        <v>700</v>
      </c>
      <c r="AD2733">
        <v>2.87</v>
      </c>
      <c r="AE2733">
        <v>908</v>
      </c>
      <c r="BK2733">
        <v>0.4</v>
      </c>
      <c r="BL2733">
        <v>91.5</v>
      </c>
      <c r="BM2733">
        <v>0.2</v>
      </c>
      <c r="BN2733">
        <v>1.5</v>
      </c>
      <c r="BO2733">
        <v>0.7</v>
      </c>
      <c r="BQ2733">
        <v>55.8</v>
      </c>
      <c r="BY2733">
        <v>6</v>
      </c>
      <c r="BZ2733">
        <v>171</v>
      </c>
      <c r="CA2733">
        <v>62</v>
      </c>
    </row>
    <row r="2734" spans="1:79">
      <c r="A2734">
        <v>98</v>
      </c>
      <c r="C2734">
        <v>63.8</v>
      </c>
      <c r="D2734">
        <v>21.2</v>
      </c>
      <c r="E2734">
        <v>5.4</v>
      </c>
      <c r="F2734">
        <v>2</v>
      </c>
      <c r="G2734">
        <v>1.5</v>
      </c>
      <c r="J2734">
        <v>502.2</v>
      </c>
      <c r="K2734">
        <v>189.4</v>
      </c>
      <c r="L2734" s="8">
        <v>0.35</v>
      </c>
      <c r="N2734">
        <v>5.6</v>
      </c>
      <c r="T2734">
        <v>694</v>
      </c>
      <c r="AD2734">
        <v>2.87</v>
      </c>
      <c r="AE2734">
        <v>901</v>
      </c>
      <c r="BK2734">
        <v>0.4</v>
      </c>
      <c r="BL2734">
        <v>91.5</v>
      </c>
      <c r="BM2734">
        <v>0.2</v>
      </c>
      <c r="BN2734">
        <v>1.5</v>
      </c>
      <c r="BO2734">
        <v>0.7</v>
      </c>
      <c r="BQ2734">
        <v>55.8</v>
      </c>
      <c r="BY2734">
        <v>5</v>
      </c>
      <c r="BZ2734">
        <v>264</v>
      </c>
    </row>
    <row r="2735" spans="1:79">
      <c r="A2735">
        <v>98</v>
      </c>
      <c r="C2735">
        <v>63.8</v>
      </c>
      <c r="D2735">
        <v>21.2</v>
      </c>
      <c r="E2735">
        <v>5.4</v>
      </c>
      <c r="F2735">
        <v>2</v>
      </c>
      <c r="G2735">
        <v>1.5</v>
      </c>
      <c r="J2735">
        <v>502.2</v>
      </c>
      <c r="K2735">
        <v>189.4</v>
      </c>
      <c r="L2735" s="8">
        <v>0.35</v>
      </c>
      <c r="N2735">
        <v>5.6</v>
      </c>
      <c r="T2735">
        <v>687</v>
      </c>
      <c r="AD2735">
        <v>2.87</v>
      </c>
      <c r="AE2735">
        <v>894</v>
      </c>
      <c r="BK2735">
        <v>0.4</v>
      </c>
      <c r="BL2735">
        <v>91.5</v>
      </c>
      <c r="BM2735">
        <v>0.2</v>
      </c>
      <c r="BN2735">
        <v>1.5</v>
      </c>
      <c r="BO2735">
        <v>0.7</v>
      </c>
      <c r="BQ2735">
        <v>55.8</v>
      </c>
      <c r="BY2735">
        <v>4</v>
      </c>
      <c r="BZ2735">
        <v>522</v>
      </c>
    </row>
    <row r="2736" spans="1:79">
      <c r="A2736">
        <v>98</v>
      </c>
      <c r="C2736">
        <v>63.8</v>
      </c>
      <c r="D2736">
        <v>21.2</v>
      </c>
      <c r="E2736">
        <v>5.4</v>
      </c>
      <c r="F2736">
        <v>2</v>
      </c>
      <c r="G2736">
        <v>1.5</v>
      </c>
      <c r="J2736">
        <v>502.2</v>
      </c>
      <c r="K2736">
        <v>189.4</v>
      </c>
      <c r="L2736" s="8">
        <v>0.35</v>
      </c>
      <c r="N2736">
        <v>5.6</v>
      </c>
      <c r="T2736">
        <v>674</v>
      </c>
      <c r="AD2736">
        <v>2.87</v>
      </c>
      <c r="AE2736">
        <v>881</v>
      </c>
      <c r="BK2736">
        <v>0.4</v>
      </c>
      <c r="BL2736">
        <v>91.5</v>
      </c>
      <c r="BM2736">
        <v>0.2</v>
      </c>
      <c r="BN2736">
        <v>1.5</v>
      </c>
      <c r="BO2736">
        <v>0.7</v>
      </c>
      <c r="BQ2736">
        <v>55.8</v>
      </c>
      <c r="CA2736">
        <v>68</v>
      </c>
    </row>
    <row r="2737" spans="1:79">
      <c r="A2737">
        <v>98</v>
      </c>
      <c r="C2737">
        <v>63.8</v>
      </c>
      <c r="D2737">
        <v>21.2</v>
      </c>
      <c r="E2737">
        <v>5.4</v>
      </c>
      <c r="F2737">
        <v>2</v>
      </c>
      <c r="G2737">
        <v>1.5</v>
      </c>
      <c r="J2737">
        <v>395</v>
      </c>
      <c r="K2737">
        <v>217</v>
      </c>
      <c r="L2737" s="8">
        <v>0.55000000000000004</v>
      </c>
      <c r="T2737">
        <v>780</v>
      </c>
      <c r="AD2737">
        <v>2.87</v>
      </c>
      <c r="AE2737">
        <v>908</v>
      </c>
      <c r="BK2737">
        <v>0.4</v>
      </c>
      <c r="BL2737">
        <v>91.5</v>
      </c>
      <c r="BM2737">
        <v>0.2</v>
      </c>
      <c r="BN2737">
        <v>1.5</v>
      </c>
      <c r="BO2737">
        <v>0.7</v>
      </c>
      <c r="BQ2737">
        <v>0</v>
      </c>
      <c r="BY2737">
        <v>278</v>
      </c>
      <c r="BZ2737">
        <v>2257</v>
      </c>
      <c r="CA2737">
        <v>34</v>
      </c>
    </row>
    <row r="2738" spans="1:79">
      <c r="A2738">
        <v>98</v>
      </c>
      <c r="C2738">
        <v>63.8</v>
      </c>
      <c r="D2738">
        <v>21.2</v>
      </c>
      <c r="E2738">
        <v>5.4</v>
      </c>
      <c r="F2738">
        <v>2</v>
      </c>
      <c r="G2738">
        <v>1.5</v>
      </c>
      <c r="J2738">
        <v>395</v>
      </c>
      <c r="K2738">
        <v>217</v>
      </c>
      <c r="L2738" s="8">
        <v>0.55000000000000004</v>
      </c>
      <c r="T2738">
        <v>773</v>
      </c>
      <c r="AD2738">
        <v>2.87</v>
      </c>
      <c r="AE2738">
        <v>901</v>
      </c>
      <c r="BK2738">
        <v>0.4</v>
      </c>
      <c r="BL2738">
        <v>91.5</v>
      </c>
      <c r="BM2738">
        <v>0.2</v>
      </c>
      <c r="BN2738">
        <v>1.5</v>
      </c>
      <c r="BO2738">
        <v>0.7</v>
      </c>
      <c r="BQ2738">
        <v>0</v>
      </c>
      <c r="BY2738">
        <v>210</v>
      </c>
      <c r="BZ2738">
        <v>4061</v>
      </c>
    </row>
    <row r="2739" spans="1:79">
      <c r="A2739">
        <v>98</v>
      </c>
      <c r="C2739">
        <v>63.8</v>
      </c>
      <c r="D2739">
        <v>21.2</v>
      </c>
      <c r="E2739">
        <v>5.4</v>
      </c>
      <c r="F2739">
        <v>2</v>
      </c>
      <c r="G2739">
        <v>1.5</v>
      </c>
      <c r="J2739">
        <v>395</v>
      </c>
      <c r="K2739">
        <v>217</v>
      </c>
      <c r="L2739" s="8">
        <v>0.55000000000000004</v>
      </c>
      <c r="T2739">
        <v>767</v>
      </c>
      <c r="AD2739">
        <v>2.87</v>
      </c>
      <c r="AE2739">
        <v>894</v>
      </c>
      <c r="BK2739">
        <v>0.4</v>
      </c>
      <c r="BL2739">
        <v>91.5</v>
      </c>
      <c r="BM2739">
        <v>0.2</v>
      </c>
      <c r="BN2739">
        <v>1.5</v>
      </c>
      <c r="BO2739">
        <v>0.7</v>
      </c>
      <c r="BQ2739">
        <v>0</v>
      </c>
      <c r="BY2739">
        <v>191</v>
      </c>
      <c r="BZ2739">
        <v>4573</v>
      </c>
    </row>
    <row r="2740" spans="1:79">
      <c r="A2740">
        <v>98</v>
      </c>
      <c r="C2740">
        <v>63.8</v>
      </c>
      <c r="D2740">
        <v>21.2</v>
      </c>
      <c r="E2740">
        <v>5.4</v>
      </c>
      <c r="F2740">
        <v>2</v>
      </c>
      <c r="G2740">
        <v>1.5</v>
      </c>
      <c r="J2740">
        <v>395</v>
      </c>
      <c r="K2740">
        <v>217</v>
      </c>
      <c r="L2740" s="8">
        <v>0.55000000000000004</v>
      </c>
      <c r="T2740">
        <v>753</v>
      </c>
      <c r="AD2740">
        <v>2.87</v>
      </c>
      <c r="AE2740">
        <v>881</v>
      </c>
      <c r="BK2740">
        <v>0.4</v>
      </c>
      <c r="BL2740">
        <v>91.5</v>
      </c>
      <c r="BM2740">
        <v>0.2</v>
      </c>
      <c r="BN2740">
        <v>1.5</v>
      </c>
      <c r="BO2740">
        <v>0.7</v>
      </c>
      <c r="BQ2740">
        <v>0</v>
      </c>
    </row>
    <row r="2741" spans="1:79">
      <c r="A2741">
        <v>98</v>
      </c>
      <c r="C2741">
        <v>63.8</v>
      </c>
      <c r="D2741">
        <v>21.2</v>
      </c>
      <c r="E2741">
        <v>5.4</v>
      </c>
      <c r="F2741">
        <v>2</v>
      </c>
      <c r="G2741">
        <v>1.5</v>
      </c>
      <c r="J2741">
        <v>375.2</v>
      </c>
      <c r="K2741">
        <v>217</v>
      </c>
      <c r="L2741" s="8">
        <v>0.55000000000000004</v>
      </c>
      <c r="T2741">
        <v>780</v>
      </c>
      <c r="AD2741">
        <v>2.87</v>
      </c>
      <c r="AE2741">
        <v>908</v>
      </c>
      <c r="BK2741">
        <v>0.4</v>
      </c>
      <c r="BL2741">
        <v>91.5</v>
      </c>
      <c r="BM2741">
        <v>0.2</v>
      </c>
      <c r="BN2741">
        <v>1.5</v>
      </c>
      <c r="BO2741">
        <v>0.7</v>
      </c>
      <c r="BQ2741">
        <v>19.8</v>
      </c>
      <c r="BY2741">
        <v>39</v>
      </c>
      <c r="BZ2741">
        <v>490</v>
      </c>
      <c r="CA2741">
        <v>35</v>
      </c>
    </row>
    <row r="2742" spans="1:79">
      <c r="A2742">
        <v>98</v>
      </c>
      <c r="C2742">
        <v>63.8</v>
      </c>
      <c r="D2742">
        <v>21.2</v>
      </c>
      <c r="E2742">
        <v>5.4</v>
      </c>
      <c r="F2742">
        <v>2</v>
      </c>
      <c r="G2742">
        <v>1.5</v>
      </c>
      <c r="J2742">
        <v>375.2</v>
      </c>
      <c r="K2742">
        <v>217</v>
      </c>
      <c r="L2742" s="8">
        <v>0.55000000000000004</v>
      </c>
      <c r="T2742">
        <v>773</v>
      </c>
      <c r="AD2742">
        <v>2.87</v>
      </c>
      <c r="AE2742">
        <v>901</v>
      </c>
      <c r="BK2742">
        <v>0.4</v>
      </c>
      <c r="BL2742">
        <v>91.5</v>
      </c>
      <c r="BM2742">
        <v>0.2</v>
      </c>
      <c r="BN2742">
        <v>1.5</v>
      </c>
      <c r="BO2742">
        <v>0.7</v>
      </c>
      <c r="BQ2742">
        <v>19.8</v>
      </c>
      <c r="BY2742">
        <v>34</v>
      </c>
      <c r="BZ2742">
        <v>1012</v>
      </c>
    </row>
    <row r="2743" spans="1:79">
      <c r="A2743">
        <v>98</v>
      </c>
      <c r="C2743">
        <v>63.8</v>
      </c>
      <c r="D2743">
        <v>21.2</v>
      </c>
      <c r="E2743">
        <v>5.4</v>
      </c>
      <c r="F2743">
        <v>2</v>
      </c>
      <c r="G2743">
        <v>1.5</v>
      </c>
      <c r="J2743">
        <v>375.2</v>
      </c>
      <c r="K2743">
        <v>217</v>
      </c>
      <c r="L2743" s="8">
        <v>0.55000000000000004</v>
      </c>
      <c r="T2743">
        <v>767</v>
      </c>
      <c r="AD2743">
        <v>2.87</v>
      </c>
      <c r="AE2743">
        <v>894</v>
      </c>
      <c r="BK2743">
        <v>0.4</v>
      </c>
      <c r="BL2743">
        <v>91.5</v>
      </c>
      <c r="BM2743">
        <v>0.2</v>
      </c>
      <c r="BN2743">
        <v>1.5</v>
      </c>
      <c r="BO2743">
        <v>0.7</v>
      </c>
      <c r="BQ2743">
        <v>19.8</v>
      </c>
      <c r="BY2743">
        <v>32</v>
      </c>
      <c r="BZ2743">
        <v>1048</v>
      </c>
    </row>
    <row r="2744" spans="1:79">
      <c r="A2744">
        <v>98</v>
      </c>
      <c r="C2744">
        <v>63.8</v>
      </c>
      <c r="D2744">
        <v>21.2</v>
      </c>
      <c r="E2744">
        <v>5.4</v>
      </c>
      <c r="F2744">
        <v>2</v>
      </c>
      <c r="G2744">
        <v>1.5</v>
      </c>
      <c r="J2744">
        <v>375.2</v>
      </c>
      <c r="K2744">
        <v>217</v>
      </c>
      <c r="L2744" s="8">
        <v>0.55000000000000004</v>
      </c>
      <c r="T2744">
        <v>753</v>
      </c>
      <c r="AD2744">
        <v>2.87</v>
      </c>
      <c r="AE2744">
        <v>881</v>
      </c>
      <c r="BK2744">
        <v>0.4</v>
      </c>
      <c r="BL2744">
        <v>91.5</v>
      </c>
      <c r="BM2744">
        <v>0.2</v>
      </c>
      <c r="BN2744">
        <v>1.5</v>
      </c>
      <c r="BO2744">
        <v>0.7</v>
      </c>
      <c r="BQ2744">
        <v>19.8</v>
      </c>
    </row>
    <row r="2745" spans="1:79">
      <c r="A2745">
        <v>98</v>
      </c>
      <c r="C2745">
        <v>63.8</v>
      </c>
      <c r="D2745">
        <v>21.2</v>
      </c>
      <c r="E2745">
        <v>5.4</v>
      </c>
      <c r="F2745">
        <v>2</v>
      </c>
      <c r="G2745">
        <v>1.5</v>
      </c>
      <c r="J2745">
        <v>355.5</v>
      </c>
      <c r="K2745">
        <v>217</v>
      </c>
      <c r="L2745" s="8">
        <v>0.55000000000000004</v>
      </c>
      <c r="T2745">
        <v>780</v>
      </c>
      <c r="AD2745">
        <v>2.87</v>
      </c>
      <c r="AE2745">
        <v>908</v>
      </c>
      <c r="BK2745">
        <v>0.4</v>
      </c>
      <c r="BL2745">
        <v>91.5</v>
      </c>
      <c r="BM2745">
        <v>0.2</v>
      </c>
      <c r="BN2745">
        <v>1.5</v>
      </c>
      <c r="BO2745">
        <v>0.7</v>
      </c>
      <c r="BQ2745">
        <v>39.5</v>
      </c>
      <c r="BY2745">
        <v>33</v>
      </c>
      <c r="BZ2745">
        <v>382</v>
      </c>
      <c r="CA2745">
        <v>42</v>
      </c>
    </row>
    <row r="2746" spans="1:79">
      <c r="A2746">
        <v>98</v>
      </c>
      <c r="C2746">
        <v>63.8</v>
      </c>
      <c r="D2746">
        <v>21.2</v>
      </c>
      <c r="E2746">
        <v>5.4</v>
      </c>
      <c r="F2746">
        <v>2</v>
      </c>
      <c r="G2746">
        <v>1.5</v>
      </c>
      <c r="J2746">
        <v>355.5</v>
      </c>
      <c r="K2746">
        <v>217</v>
      </c>
      <c r="L2746" s="8">
        <v>0.55000000000000004</v>
      </c>
      <c r="T2746">
        <v>773</v>
      </c>
      <c r="AD2746">
        <v>2.87</v>
      </c>
      <c r="AE2746">
        <v>901</v>
      </c>
      <c r="BK2746">
        <v>0.4</v>
      </c>
      <c r="BL2746">
        <v>91.5</v>
      </c>
      <c r="BM2746">
        <v>0.2</v>
      </c>
      <c r="BN2746">
        <v>1.5</v>
      </c>
      <c r="BO2746">
        <v>0.7</v>
      </c>
      <c r="BQ2746">
        <v>39.5</v>
      </c>
      <c r="BY2746">
        <v>28</v>
      </c>
      <c r="BZ2746">
        <v>585</v>
      </c>
    </row>
    <row r="2747" spans="1:79">
      <c r="A2747">
        <v>98</v>
      </c>
      <c r="C2747">
        <v>63.8</v>
      </c>
      <c r="D2747">
        <v>21.2</v>
      </c>
      <c r="E2747">
        <v>5.4</v>
      </c>
      <c r="F2747">
        <v>2</v>
      </c>
      <c r="G2747">
        <v>1.5</v>
      </c>
      <c r="J2747">
        <v>355.5</v>
      </c>
      <c r="K2747">
        <v>217</v>
      </c>
      <c r="L2747" s="8">
        <v>0.55000000000000004</v>
      </c>
      <c r="T2747">
        <v>767</v>
      </c>
      <c r="AD2747">
        <v>2.87</v>
      </c>
      <c r="AE2747">
        <v>894</v>
      </c>
      <c r="BK2747">
        <v>0.4</v>
      </c>
      <c r="BL2747">
        <v>91.5</v>
      </c>
      <c r="BM2747">
        <v>0.2</v>
      </c>
      <c r="BN2747">
        <v>1.5</v>
      </c>
      <c r="BO2747">
        <v>0.7</v>
      </c>
      <c r="BQ2747">
        <v>39.5</v>
      </c>
      <c r="BY2747">
        <v>28</v>
      </c>
      <c r="BZ2747">
        <v>1543</v>
      </c>
    </row>
    <row r="2748" spans="1:79">
      <c r="A2748">
        <v>98</v>
      </c>
      <c r="C2748">
        <v>63.8</v>
      </c>
      <c r="D2748">
        <v>21.2</v>
      </c>
      <c r="E2748">
        <v>5.4</v>
      </c>
      <c r="F2748">
        <v>2</v>
      </c>
      <c r="G2748">
        <v>1.5</v>
      </c>
      <c r="J2748">
        <v>355.5</v>
      </c>
      <c r="K2748">
        <v>217</v>
      </c>
      <c r="L2748" s="8">
        <v>0.55000000000000004</v>
      </c>
      <c r="T2748">
        <v>753</v>
      </c>
      <c r="AD2748">
        <v>2.87</v>
      </c>
      <c r="AE2748">
        <v>881</v>
      </c>
      <c r="BK2748">
        <v>0.4</v>
      </c>
      <c r="BL2748">
        <v>91.5</v>
      </c>
      <c r="BM2748">
        <v>0.2</v>
      </c>
      <c r="BN2748">
        <v>1.5</v>
      </c>
      <c r="BO2748">
        <v>0.7</v>
      </c>
      <c r="BQ2748">
        <v>39.5</v>
      </c>
      <c r="CA2748">
        <v>43</v>
      </c>
    </row>
    <row r="2749" spans="1:79">
      <c r="A2749" s="51"/>
      <c r="B2749" s="51"/>
      <c r="C2749" s="51"/>
      <c r="D2749" s="51"/>
      <c r="E2749" s="51"/>
      <c r="F2749" s="51"/>
      <c r="G2749" s="51"/>
      <c r="H2749" s="51"/>
      <c r="I2749" s="51"/>
      <c r="J2749" s="51"/>
      <c r="K2749" s="51"/>
      <c r="L2749" s="56"/>
      <c r="N2749" s="51"/>
      <c r="AD2749" s="51"/>
      <c r="AE2749" s="51"/>
      <c r="AJ2749" s="51"/>
      <c r="AK2749" s="51"/>
      <c r="AL2749" s="51"/>
      <c r="AM2749" s="51"/>
      <c r="AN2749" s="51"/>
      <c r="AO2749" s="51"/>
      <c r="BK2749" s="51"/>
      <c r="BL2749" s="51"/>
      <c r="BM2749" s="51"/>
      <c r="BN2749" s="51"/>
      <c r="BO2749" s="51"/>
      <c r="BP2749" s="51"/>
      <c r="BQ2749" s="51"/>
      <c r="BX2749" s="51"/>
      <c r="BY2749" s="51"/>
      <c r="BZ2749" s="51"/>
      <c r="CA2749" s="51"/>
    </row>
    <row r="2750" spans="1:79">
      <c r="A2750">
        <v>104</v>
      </c>
      <c r="C2750">
        <v>64.2</v>
      </c>
      <c r="D2750">
        <v>21.1</v>
      </c>
      <c r="E2750">
        <v>5.2</v>
      </c>
      <c r="F2750">
        <v>1.2</v>
      </c>
      <c r="G2750">
        <v>4.3</v>
      </c>
      <c r="J2750">
        <v>450</v>
      </c>
      <c r="K2750">
        <v>216</v>
      </c>
      <c r="L2750" s="8">
        <v>0.48</v>
      </c>
      <c r="R2750">
        <v>1051</v>
      </c>
      <c r="AE2750">
        <v>645</v>
      </c>
      <c r="AR2750">
        <v>41.8</v>
      </c>
      <c r="AS2750">
        <v>34.1</v>
      </c>
      <c r="AT2750">
        <v>13.2</v>
      </c>
      <c r="AU2750">
        <v>6.3</v>
      </c>
      <c r="AV2750">
        <v>0.7</v>
      </c>
      <c r="AW2750">
        <v>0</v>
      </c>
      <c r="BK2750">
        <v>0.4</v>
      </c>
      <c r="BL2750">
        <v>90</v>
      </c>
      <c r="BM2750">
        <v>0.9</v>
      </c>
      <c r="BN2750">
        <v>0.1</v>
      </c>
      <c r="BO2750">
        <v>1.5</v>
      </c>
      <c r="BQ2750">
        <v>0</v>
      </c>
      <c r="BZ2750">
        <v>5600</v>
      </c>
    </row>
    <row r="2751" spans="1:79">
      <c r="A2751">
        <v>104</v>
      </c>
      <c r="C2751">
        <v>64.2</v>
      </c>
      <c r="D2751">
        <v>21.1</v>
      </c>
      <c r="E2751">
        <v>5.2</v>
      </c>
      <c r="F2751">
        <v>1.2</v>
      </c>
      <c r="G2751">
        <v>4.3</v>
      </c>
      <c r="J2751">
        <v>405</v>
      </c>
      <c r="K2751">
        <v>216</v>
      </c>
      <c r="L2751" s="8">
        <v>0.48</v>
      </c>
      <c r="R2751">
        <v>1042</v>
      </c>
      <c r="AE2751">
        <v>639</v>
      </c>
      <c r="AR2751">
        <v>41.8</v>
      </c>
      <c r="AS2751">
        <v>34.1</v>
      </c>
      <c r="AT2751">
        <v>13.2</v>
      </c>
      <c r="AU2751">
        <v>6.3</v>
      </c>
      <c r="AV2751">
        <v>0.7</v>
      </c>
      <c r="AW2751">
        <v>0</v>
      </c>
      <c r="BK2751">
        <v>0.4</v>
      </c>
      <c r="BL2751">
        <v>90</v>
      </c>
      <c r="BM2751">
        <v>0.9</v>
      </c>
      <c r="BN2751">
        <v>0.1</v>
      </c>
      <c r="BO2751">
        <v>1.5</v>
      </c>
      <c r="BQ2751">
        <v>45</v>
      </c>
      <c r="BZ2751">
        <v>2200</v>
      </c>
    </row>
    <row r="2752" spans="1:79">
      <c r="A2752">
        <v>104</v>
      </c>
      <c r="C2752">
        <v>64.2</v>
      </c>
      <c r="D2752">
        <v>21.1</v>
      </c>
      <c r="E2752">
        <v>5.2</v>
      </c>
      <c r="F2752">
        <v>1.2</v>
      </c>
      <c r="G2752">
        <v>4.3</v>
      </c>
      <c r="J2752">
        <v>337.5</v>
      </c>
      <c r="K2752">
        <v>216</v>
      </c>
      <c r="L2752" s="8">
        <v>0.48</v>
      </c>
      <c r="R2752">
        <v>1025</v>
      </c>
      <c r="AE2752">
        <v>627</v>
      </c>
      <c r="AJ2752">
        <v>1</v>
      </c>
      <c r="AK2752">
        <v>67.5</v>
      </c>
      <c r="AL2752">
        <v>0.9</v>
      </c>
      <c r="AM2752">
        <v>0.1</v>
      </c>
      <c r="AN2752">
        <v>1.5</v>
      </c>
      <c r="AO2752">
        <v>112.5</v>
      </c>
      <c r="AR2752">
        <v>41.8</v>
      </c>
      <c r="AS2752">
        <v>34.1</v>
      </c>
      <c r="AT2752">
        <v>13.2</v>
      </c>
      <c r="AU2752">
        <v>6.3</v>
      </c>
      <c r="AV2752">
        <v>0.7</v>
      </c>
      <c r="AW2752">
        <v>0</v>
      </c>
      <c r="BK2752">
        <v>0.4</v>
      </c>
      <c r="BL2752">
        <v>90</v>
      </c>
      <c r="BM2752">
        <v>0.9</v>
      </c>
      <c r="BN2752">
        <v>0.1</v>
      </c>
      <c r="BO2752">
        <v>1.5</v>
      </c>
      <c r="BQ2752">
        <v>0</v>
      </c>
      <c r="BZ2752">
        <v>4800</v>
      </c>
    </row>
    <row r="2753" spans="1:79">
      <c r="A2753">
        <v>104</v>
      </c>
      <c r="C2753">
        <v>64.2</v>
      </c>
      <c r="D2753">
        <v>21.1</v>
      </c>
      <c r="E2753">
        <v>5.2</v>
      </c>
      <c r="F2753">
        <v>1.2</v>
      </c>
      <c r="G2753">
        <v>4.3</v>
      </c>
      <c r="J2753">
        <v>292.5</v>
      </c>
      <c r="K2753">
        <v>216</v>
      </c>
      <c r="L2753" s="8">
        <v>0.48</v>
      </c>
      <c r="R2753">
        <v>1015</v>
      </c>
      <c r="AE2753">
        <v>621</v>
      </c>
      <c r="AJ2753">
        <v>1</v>
      </c>
      <c r="AK2753">
        <v>67.5</v>
      </c>
      <c r="AL2753">
        <v>0.9</v>
      </c>
      <c r="AM2753">
        <v>0.1</v>
      </c>
      <c r="AN2753">
        <v>1.5</v>
      </c>
      <c r="AO2753">
        <v>112.5</v>
      </c>
      <c r="AR2753">
        <v>41.8</v>
      </c>
      <c r="AS2753">
        <v>34.1</v>
      </c>
      <c r="AT2753">
        <v>13.2</v>
      </c>
      <c r="AU2753">
        <v>6.3</v>
      </c>
      <c r="AV2753">
        <v>0.7</v>
      </c>
      <c r="AW2753">
        <v>0</v>
      </c>
      <c r="BK2753">
        <v>0.4</v>
      </c>
      <c r="BL2753">
        <v>90</v>
      </c>
      <c r="BM2753">
        <v>0.9</v>
      </c>
      <c r="BN2753">
        <v>0.1</v>
      </c>
      <c r="BO2753">
        <v>1.5</v>
      </c>
      <c r="BQ2753">
        <v>45</v>
      </c>
      <c r="BZ2753">
        <v>3900</v>
      </c>
    </row>
    <row r="2754" spans="1:79">
      <c r="A2754">
        <v>104</v>
      </c>
      <c r="C2754">
        <v>64.2</v>
      </c>
      <c r="D2754">
        <v>21.1</v>
      </c>
      <c r="E2754">
        <v>5.2</v>
      </c>
      <c r="F2754">
        <v>1.2</v>
      </c>
      <c r="G2754">
        <v>4.3</v>
      </c>
      <c r="J2754">
        <v>225</v>
      </c>
      <c r="K2754">
        <v>216</v>
      </c>
      <c r="L2754" s="8">
        <v>0.48</v>
      </c>
      <c r="R2754">
        <v>996</v>
      </c>
      <c r="AE2754">
        <v>611</v>
      </c>
      <c r="AJ2754">
        <v>1</v>
      </c>
      <c r="AK2754">
        <v>67.5</v>
      </c>
      <c r="AL2754">
        <v>0.9</v>
      </c>
      <c r="AM2754">
        <v>0.1</v>
      </c>
      <c r="AN2754">
        <v>1.5</v>
      </c>
      <c r="AO2754">
        <v>225</v>
      </c>
      <c r="AR2754">
        <v>41.8</v>
      </c>
      <c r="AS2754">
        <v>34.1</v>
      </c>
      <c r="AT2754">
        <v>13.2</v>
      </c>
      <c r="AU2754">
        <v>6.3</v>
      </c>
      <c r="AV2754">
        <v>0.7</v>
      </c>
      <c r="AW2754">
        <v>0</v>
      </c>
      <c r="BK2754">
        <v>0.4</v>
      </c>
      <c r="BL2754">
        <v>90</v>
      </c>
      <c r="BM2754">
        <v>0.9</v>
      </c>
      <c r="BN2754">
        <v>0.1</v>
      </c>
      <c r="BO2754">
        <v>1.5</v>
      </c>
      <c r="BQ2754">
        <v>0</v>
      </c>
      <c r="BZ2754">
        <v>4700</v>
      </c>
    </row>
    <row r="2755" spans="1:79">
      <c r="A2755">
        <v>104</v>
      </c>
      <c r="C2755">
        <v>64.2</v>
      </c>
      <c r="D2755">
        <v>21.1</v>
      </c>
      <c r="E2755">
        <v>5.2</v>
      </c>
      <c r="F2755">
        <v>1.2</v>
      </c>
      <c r="G2755">
        <v>4.3</v>
      </c>
      <c r="J2755">
        <v>180</v>
      </c>
      <c r="K2755">
        <v>216</v>
      </c>
      <c r="L2755" s="8">
        <v>0.48</v>
      </c>
      <c r="R2755">
        <v>987</v>
      </c>
      <c r="AE2755">
        <v>605</v>
      </c>
      <c r="AJ2755">
        <v>1</v>
      </c>
      <c r="AK2755">
        <v>67.5</v>
      </c>
      <c r="AL2755">
        <v>0.9</v>
      </c>
      <c r="AM2755">
        <v>0.1</v>
      </c>
      <c r="AN2755">
        <v>1.5</v>
      </c>
      <c r="AO2755">
        <v>225</v>
      </c>
      <c r="AR2755">
        <v>41.8</v>
      </c>
      <c r="AS2755">
        <v>34.1</v>
      </c>
      <c r="AT2755">
        <v>13.2</v>
      </c>
      <c r="AU2755">
        <v>6.3</v>
      </c>
      <c r="AV2755">
        <v>0.7</v>
      </c>
      <c r="AW2755">
        <v>0</v>
      </c>
      <c r="BK2755">
        <v>0.4</v>
      </c>
      <c r="BL2755">
        <v>90</v>
      </c>
      <c r="BM2755">
        <v>0.9</v>
      </c>
      <c r="BN2755">
        <v>0.1</v>
      </c>
      <c r="BO2755">
        <v>1.5</v>
      </c>
      <c r="BQ2755">
        <v>45</v>
      </c>
      <c r="BZ2755">
        <v>5400</v>
      </c>
    </row>
    <row r="2756" spans="1:79">
      <c r="A2756">
        <v>104</v>
      </c>
      <c r="C2756">
        <v>64.2</v>
      </c>
      <c r="D2756">
        <v>21.1</v>
      </c>
      <c r="E2756">
        <v>5.2</v>
      </c>
      <c r="F2756">
        <v>1.2</v>
      </c>
      <c r="G2756">
        <v>4.3</v>
      </c>
      <c r="J2756">
        <v>135</v>
      </c>
      <c r="K2756">
        <v>216</v>
      </c>
      <c r="L2756" s="8">
        <v>0.48</v>
      </c>
      <c r="R2756">
        <v>978</v>
      </c>
      <c r="AE2756">
        <v>600</v>
      </c>
      <c r="AJ2756">
        <v>1</v>
      </c>
      <c r="AK2756">
        <v>67.5</v>
      </c>
      <c r="AL2756">
        <v>0.9</v>
      </c>
      <c r="AM2756">
        <v>0.1</v>
      </c>
      <c r="AN2756">
        <v>1.5</v>
      </c>
      <c r="AO2756">
        <v>315</v>
      </c>
      <c r="AR2756">
        <v>41.8</v>
      </c>
      <c r="AS2756">
        <v>34.1</v>
      </c>
      <c r="AT2756">
        <v>13.2</v>
      </c>
      <c r="AU2756">
        <v>6.3</v>
      </c>
      <c r="AV2756">
        <v>0.7</v>
      </c>
      <c r="AW2756">
        <v>0</v>
      </c>
      <c r="BK2756">
        <v>0.4</v>
      </c>
      <c r="BL2756">
        <v>90</v>
      </c>
      <c r="BM2756">
        <v>0.9</v>
      </c>
      <c r="BN2756">
        <v>0.1</v>
      </c>
      <c r="BO2756">
        <v>1.5</v>
      </c>
      <c r="BQ2756">
        <v>0</v>
      </c>
    </row>
    <row r="2757" spans="1:79">
      <c r="A2757">
        <v>104</v>
      </c>
      <c r="C2757">
        <v>64.2</v>
      </c>
      <c r="D2757">
        <v>21.1</v>
      </c>
      <c r="E2757">
        <v>5.2</v>
      </c>
      <c r="F2757">
        <v>1.2</v>
      </c>
      <c r="G2757">
        <v>4.3</v>
      </c>
      <c r="J2757">
        <v>90</v>
      </c>
      <c r="K2757">
        <v>216</v>
      </c>
      <c r="L2757" s="8">
        <v>0.48</v>
      </c>
      <c r="R2757">
        <v>969</v>
      </c>
      <c r="AE2757">
        <v>594</v>
      </c>
      <c r="AJ2757">
        <v>1</v>
      </c>
      <c r="AK2757">
        <v>67.5</v>
      </c>
      <c r="AL2757">
        <v>0.9</v>
      </c>
      <c r="AM2757">
        <v>0.1</v>
      </c>
      <c r="AN2757">
        <v>1.5</v>
      </c>
      <c r="AO2757">
        <v>315</v>
      </c>
      <c r="AR2757">
        <v>41.8</v>
      </c>
      <c r="AS2757">
        <v>34.1</v>
      </c>
      <c r="AT2757">
        <v>13.2</v>
      </c>
      <c r="AU2757">
        <v>6.3</v>
      </c>
      <c r="AV2757">
        <v>0.7</v>
      </c>
      <c r="AW2757">
        <v>0</v>
      </c>
      <c r="BK2757">
        <v>0.4</v>
      </c>
      <c r="BL2757">
        <v>90</v>
      </c>
      <c r="BM2757">
        <v>0.9</v>
      </c>
      <c r="BN2757">
        <v>0.1</v>
      </c>
      <c r="BO2757">
        <v>1.5</v>
      </c>
      <c r="BQ2757">
        <v>45</v>
      </c>
    </row>
    <row r="2758" spans="1:79">
      <c r="A2758">
        <v>104</v>
      </c>
      <c r="C2758">
        <v>64.2</v>
      </c>
      <c r="D2758">
        <v>21.1</v>
      </c>
      <c r="E2758">
        <v>5.2</v>
      </c>
      <c r="F2758">
        <v>1.2</v>
      </c>
      <c r="G2758">
        <v>4.3</v>
      </c>
      <c r="J2758">
        <v>450</v>
      </c>
      <c r="K2758">
        <v>216</v>
      </c>
      <c r="L2758" s="8">
        <v>0.48</v>
      </c>
      <c r="R2758">
        <v>1051</v>
      </c>
      <c r="AE2758">
        <v>645</v>
      </c>
      <c r="AR2758">
        <v>41.8</v>
      </c>
      <c r="AS2758">
        <v>34.1</v>
      </c>
      <c r="AT2758">
        <v>13.2</v>
      </c>
      <c r="AU2758">
        <v>6.3</v>
      </c>
      <c r="AV2758">
        <v>0.7</v>
      </c>
      <c r="AW2758">
        <v>0</v>
      </c>
      <c r="BK2758">
        <v>0.4</v>
      </c>
      <c r="BL2758">
        <v>90</v>
      </c>
      <c r="BM2758">
        <v>0.9</v>
      </c>
      <c r="BN2758">
        <v>0.1</v>
      </c>
      <c r="BO2758">
        <v>1.5</v>
      </c>
      <c r="BQ2758">
        <v>0</v>
      </c>
      <c r="BZ2758">
        <v>5600</v>
      </c>
    </row>
    <row r="2759" spans="1:79">
      <c r="A2759">
        <v>104</v>
      </c>
      <c r="C2759">
        <v>64.2</v>
      </c>
      <c r="D2759">
        <v>21.1</v>
      </c>
      <c r="E2759">
        <v>5.2</v>
      </c>
      <c r="F2759">
        <v>1.2</v>
      </c>
      <c r="G2759">
        <v>4.3</v>
      </c>
      <c r="J2759">
        <v>405</v>
      </c>
      <c r="K2759">
        <v>216</v>
      </c>
      <c r="L2759" s="8">
        <v>0.48</v>
      </c>
      <c r="R2759">
        <v>1042</v>
      </c>
      <c r="AE2759">
        <v>639</v>
      </c>
      <c r="AR2759">
        <v>41.8</v>
      </c>
      <c r="AS2759">
        <v>34.1</v>
      </c>
      <c r="AT2759">
        <v>13.2</v>
      </c>
      <c r="AU2759">
        <v>6.3</v>
      </c>
      <c r="AV2759">
        <v>0.7</v>
      </c>
      <c r="AW2759">
        <v>0</v>
      </c>
      <c r="BK2759">
        <v>0.4</v>
      </c>
      <c r="BL2759">
        <v>90</v>
      </c>
      <c r="BM2759">
        <v>0.9</v>
      </c>
      <c r="BN2759">
        <v>0.1</v>
      </c>
      <c r="BO2759">
        <v>1.5</v>
      </c>
      <c r="BQ2759">
        <v>45</v>
      </c>
      <c r="BZ2759">
        <v>2200</v>
      </c>
    </row>
    <row r="2760" spans="1:79">
      <c r="A2760">
        <v>104</v>
      </c>
      <c r="C2760">
        <v>64.2</v>
      </c>
      <c r="D2760">
        <v>21.1</v>
      </c>
      <c r="E2760">
        <v>5.2</v>
      </c>
      <c r="F2760">
        <v>1.2</v>
      </c>
      <c r="G2760">
        <v>4.3</v>
      </c>
      <c r="J2760">
        <v>337.5</v>
      </c>
      <c r="K2760">
        <v>216</v>
      </c>
      <c r="L2760" s="8">
        <v>0.48</v>
      </c>
      <c r="R2760">
        <v>1047</v>
      </c>
      <c r="AE2760">
        <v>641</v>
      </c>
      <c r="AR2760">
        <v>41.8</v>
      </c>
      <c r="AS2760">
        <v>34.1</v>
      </c>
      <c r="AT2760">
        <v>13.2</v>
      </c>
      <c r="AU2760">
        <v>6.3</v>
      </c>
      <c r="AV2760">
        <v>0.7</v>
      </c>
      <c r="AW2760">
        <v>112.5</v>
      </c>
      <c r="BK2760">
        <v>0.4</v>
      </c>
      <c r="BL2760">
        <v>90</v>
      </c>
      <c r="BM2760">
        <v>0.9</v>
      </c>
      <c r="BN2760">
        <v>0.1</v>
      </c>
      <c r="BO2760">
        <v>1.5</v>
      </c>
      <c r="BQ2760">
        <v>0</v>
      </c>
      <c r="BZ2760">
        <v>4200</v>
      </c>
    </row>
    <row r="2761" spans="1:79">
      <c r="A2761">
        <v>104</v>
      </c>
      <c r="C2761">
        <v>64.2</v>
      </c>
      <c r="D2761">
        <v>21.1</v>
      </c>
      <c r="E2761">
        <v>5.2</v>
      </c>
      <c r="F2761">
        <v>1.2</v>
      </c>
      <c r="G2761">
        <v>4.3</v>
      </c>
      <c r="J2761">
        <v>292.5</v>
      </c>
      <c r="K2761">
        <v>216</v>
      </c>
      <c r="L2761" s="8">
        <v>0.48</v>
      </c>
      <c r="R2761">
        <v>1037</v>
      </c>
      <c r="AE2761">
        <v>636</v>
      </c>
      <c r="AR2761">
        <v>41.8</v>
      </c>
      <c r="AS2761">
        <v>34.1</v>
      </c>
      <c r="AT2761">
        <v>13.2</v>
      </c>
      <c r="AU2761">
        <v>6.3</v>
      </c>
      <c r="AV2761">
        <v>0.7</v>
      </c>
      <c r="AW2761">
        <v>112.5</v>
      </c>
      <c r="BK2761">
        <v>0.4</v>
      </c>
      <c r="BL2761">
        <v>90</v>
      </c>
      <c r="BM2761">
        <v>0.9</v>
      </c>
      <c r="BN2761">
        <v>0.1</v>
      </c>
      <c r="BO2761">
        <v>1.5</v>
      </c>
      <c r="BQ2761">
        <v>45</v>
      </c>
      <c r="BZ2761">
        <v>2500</v>
      </c>
    </row>
    <row r="2762" spans="1:79">
      <c r="A2762">
        <v>104</v>
      </c>
      <c r="C2762">
        <v>64.2</v>
      </c>
      <c r="D2762">
        <v>21.1</v>
      </c>
      <c r="E2762">
        <v>5.2</v>
      </c>
      <c r="F2762">
        <v>1.2</v>
      </c>
      <c r="G2762">
        <v>4.3</v>
      </c>
      <c r="J2762">
        <v>225</v>
      </c>
      <c r="K2762">
        <v>216</v>
      </c>
      <c r="L2762" s="8">
        <v>0.48</v>
      </c>
      <c r="R2762">
        <v>1041</v>
      </c>
      <c r="AE2762">
        <v>639</v>
      </c>
      <c r="AR2762">
        <v>41.8</v>
      </c>
      <c r="AS2762">
        <v>34.1</v>
      </c>
      <c r="AT2762">
        <v>13.2</v>
      </c>
      <c r="AU2762">
        <v>6.3</v>
      </c>
      <c r="AV2762">
        <v>0.7</v>
      </c>
      <c r="AW2762">
        <v>225</v>
      </c>
      <c r="BK2762">
        <v>0.4</v>
      </c>
      <c r="BL2762">
        <v>90</v>
      </c>
      <c r="BM2762">
        <v>0.9</v>
      </c>
      <c r="BN2762">
        <v>0.1</v>
      </c>
      <c r="BO2762">
        <v>1.5</v>
      </c>
      <c r="BQ2762">
        <v>0</v>
      </c>
      <c r="BZ2762">
        <v>4800</v>
      </c>
    </row>
    <row r="2763" spans="1:79">
      <c r="A2763">
        <v>104</v>
      </c>
      <c r="C2763">
        <v>64.2</v>
      </c>
      <c r="D2763">
        <v>21.1</v>
      </c>
      <c r="E2763">
        <v>5.2</v>
      </c>
      <c r="F2763">
        <v>1.2</v>
      </c>
      <c r="G2763">
        <v>4.3</v>
      </c>
      <c r="J2763">
        <v>180</v>
      </c>
      <c r="K2763">
        <v>216</v>
      </c>
      <c r="L2763" s="8">
        <v>0.48</v>
      </c>
      <c r="N2763">
        <v>0.25</v>
      </c>
      <c r="R2763">
        <v>1032</v>
      </c>
      <c r="AE2763">
        <v>633</v>
      </c>
      <c r="AR2763">
        <v>41.8</v>
      </c>
      <c r="AS2763">
        <v>34.1</v>
      </c>
      <c r="AT2763">
        <v>13.2</v>
      </c>
      <c r="AU2763">
        <v>6.3</v>
      </c>
      <c r="AV2763">
        <v>0.7</v>
      </c>
      <c r="AW2763">
        <v>225</v>
      </c>
      <c r="BK2763">
        <v>0.4</v>
      </c>
      <c r="BL2763">
        <v>90</v>
      </c>
      <c r="BM2763">
        <v>0.9</v>
      </c>
      <c r="BN2763">
        <v>0.1</v>
      </c>
      <c r="BO2763">
        <v>1.5</v>
      </c>
      <c r="BQ2763">
        <v>45</v>
      </c>
      <c r="BZ2763">
        <v>2200</v>
      </c>
    </row>
    <row r="2764" spans="1:79">
      <c r="A2764">
        <v>104</v>
      </c>
      <c r="C2764">
        <v>64.2</v>
      </c>
      <c r="D2764">
        <v>21.1</v>
      </c>
      <c r="E2764">
        <v>5.2</v>
      </c>
      <c r="F2764">
        <v>1.2</v>
      </c>
      <c r="G2764">
        <v>4.3</v>
      </c>
      <c r="J2764">
        <v>135</v>
      </c>
      <c r="K2764">
        <v>216</v>
      </c>
      <c r="L2764" s="8">
        <v>0.48</v>
      </c>
      <c r="N2764">
        <v>0.28000000000000003</v>
      </c>
      <c r="R2764">
        <v>1042</v>
      </c>
      <c r="AE2764">
        <v>639</v>
      </c>
      <c r="AR2764">
        <v>41.8</v>
      </c>
      <c r="AS2764">
        <v>34.1</v>
      </c>
      <c r="AT2764">
        <v>13.2</v>
      </c>
      <c r="AU2764">
        <v>6.3</v>
      </c>
      <c r="AV2764">
        <v>0.7</v>
      </c>
      <c r="AW2764">
        <v>315</v>
      </c>
      <c r="BK2764">
        <v>0.4</v>
      </c>
      <c r="BL2764">
        <v>90</v>
      </c>
      <c r="BM2764">
        <v>0.9</v>
      </c>
      <c r="BN2764">
        <v>0.1</v>
      </c>
      <c r="BO2764">
        <v>1.5</v>
      </c>
      <c r="BQ2764">
        <v>0</v>
      </c>
      <c r="BZ2764">
        <v>2800</v>
      </c>
    </row>
    <row r="2765" spans="1:79">
      <c r="A2765">
        <v>104</v>
      </c>
      <c r="C2765">
        <v>64.2</v>
      </c>
      <c r="D2765">
        <v>21.1</v>
      </c>
      <c r="E2765">
        <v>5.2</v>
      </c>
      <c r="F2765">
        <v>1.2</v>
      </c>
      <c r="G2765">
        <v>4.3</v>
      </c>
      <c r="J2765">
        <v>90</v>
      </c>
      <c r="K2765">
        <v>216</v>
      </c>
      <c r="L2765" s="8">
        <v>0.48</v>
      </c>
      <c r="N2765">
        <v>0.6</v>
      </c>
      <c r="R2765">
        <v>1033</v>
      </c>
      <c r="AE2765">
        <v>633</v>
      </c>
      <c r="AR2765">
        <v>41.8</v>
      </c>
      <c r="AS2765">
        <v>34.1</v>
      </c>
      <c r="AT2765">
        <v>13.2</v>
      </c>
      <c r="AU2765">
        <v>6.3</v>
      </c>
      <c r="AV2765">
        <v>0.7</v>
      </c>
      <c r="AW2765">
        <v>315</v>
      </c>
      <c r="BK2765">
        <v>0.4</v>
      </c>
      <c r="BL2765">
        <v>90</v>
      </c>
      <c r="BM2765">
        <v>0.9</v>
      </c>
      <c r="BN2765">
        <v>0.1</v>
      </c>
      <c r="BO2765">
        <v>1.5</v>
      </c>
      <c r="BQ2765">
        <v>45</v>
      </c>
      <c r="BZ2765">
        <v>4100</v>
      </c>
    </row>
    <row r="2766" spans="1:79">
      <c r="A2766" s="51"/>
      <c r="B2766" s="51"/>
      <c r="C2766" s="51"/>
      <c r="D2766" s="51"/>
      <c r="E2766" s="51"/>
      <c r="F2766" s="51"/>
      <c r="G2766" s="51"/>
      <c r="H2766" s="51"/>
      <c r="I2766" s="51"/>
      <c r="J2766" s="51"/>
      <c r="K2766" s="51"/>
      <c r="L2766" s="56"/>
      <c r="N2766" s="51"/>
      <c r="AD2766" s="51"/>
      <c r="AE2766" s="51"/>
      <c r="AJ2766" s="51"/>
      <c r="AK2766" s="51"/>
      <c r="AL2766" s="51"/>
      <c r="AM2766" s="51"/>
      <c r="AN2766" s="51"/>
      <c r="AO2766" s="51"/>
      <c r="BK2766" s="51"/>
      <c r="BL2766" s="51"/>
      <c r="BM2766" s="51"/>
      <c r="BN2766" s="51"/>
      <c r="BO2766" s="51"/>
      <c r="BP2766" s="51"/>
      <c r="BQ2766" s="51"/>
      <c r="BX2766" s="51"/>
      <c r="BY2766" s="51"/>
      <c r="BZ2766" s="51"/>
      <c r="CA2766" s="51"/>
    </row>
    <row r="2767" spans="1:79">
      <c r="A2767">
        <v>109</v>
      </c>
      <c r="C2767">
        <v>64.7</v>
      </c>
      <c r="D2767">
        <v>21</v>
      </c>
      <c r="E2767">
        <v>5.9</v>
      </c>
      <c r="F2767">
        <v>0.9</v>
      </c>
      <c r="G2767">
        <v>3.4</v>
      </c>
      <c r="J2767">
        <v>100</v>
      </c>
      <c r="K2767">
        <v>150</v>
      </c>
      <c r="L2767" s="8">
        <v>0.3</v>
      </c>
      <c r="U2767">
        <v>1086</v>
      </c>
      <c r="AE2767">
        <v>724</v>
      </c>
      <c r="AJ2767">
        <v>3</v>
      </c>
      <c r="AK2767">
        <v>56.8</v>
      </c>
      <c r="AL2767">
        <v>28.2</v>
      </c>
      <c r="AM2767">
        <v>5.2</v>
      </c>
      <c r="AN2767">
        <v>5.3</v>
      </c>
      <c r="AO2767">
        <v>0</v>
      </c>
      <c r="BL2767">
        <v>90</v>
      </c>
      <c r="BQ2767">
        <v>0</v>
      </c>
      <c r="BZ2767">
        <v>1899</v>
      </c>
      <c r="CA2767">
        <v>86.8</v>
      </c>
    </row>
    <row r="2768" spans="1:79">
      <c r="A2768">
        <v>109</v>
      </c>
      <c r="C2768">
        <v>64.7</v>
      </c>
      <c r="D2768">
        <v>21</v>
      </c>
      <c r="E2768">
        <v>5.9</v>
      </c>
      <c r="F2768">
        <v>0.9</v>
      </c>
      <c r="G2768">
        <v>3.4</v>
      </c>
      <c r="J2768">
        <v>85</v>
      </c>
      <c r="K2768">
        <v>150</v>
      </c>
      <c r="L2768" s="8">
        <v>0.3</v>
      </c>
      <c r="U2768">
        <v>1086</v>
      </c>
      <c r="AE2768">
        <v>700</v>
      </c>
      <c r="AJ2768">
        <v>3</v>
      </c>
      <c r="AK2768">
        <v>56.8</v>
      </c>
      <c r="AL2768">
        <v>28.2</v>
      </c>
      <c r="AM2768">
        <v>5.2</v>
      </c>
      <c r="AN2768">
        <v>5.3</v>
      </c>
      <c r="AO2768">
        <v>15</v>
      </c>
      <c r="BL2768">
        <v>90</v>
      </c>
      <c r="BQ2768">
        <v>0</v>
      </c>
      <c r="BZ2768">
        <v>1629</v>
      </c>
      <c r="CA2768">
        <v>86</v>
      </c>
    </row>
    <row r="2769" spans="1:79">
      <c r="A2769">
        <v>109</v>
      </c>
      <c r="C2769">
        <v>64.7</v>
      </c>
      <c r="D2769">
        <v>21</v>
      </c>
      <c r="E2769">
        <v>5.9</v>
      </c>
      <c r="F2769">
        <v>0.9</v>
      </c>
      <c r="G2769">
        <v>3.4</v>
      </c>
      <c r="J2769">
        <v>75</v>
      </c>
      <c r="K2769">
        <v>150</v>
      </c>
      <c r="L2769" s="8">
        <v>0.3</v>
      </c>
      <c r="U2769">
        <v>1086</v>
      </c>
      <c r="AE2769">
        <v>683</v>
      </c>
      <c r="AJ2769">
        <v>3</v>
      </c>
      <c r="AK2769">
        <v>56.8</v>
      </c>
      <c r="AL2769">
        <v>28.2</v>
      </c>
      <c r="AM2769">
        <v>5.2</v>
      </c>
      <c r="AN2769">
        <v>5.3</v>
      </c>
      <c r="AO2769">
        <v>25</v>
      </c>
      <c r="BL2769">
        <v>90</v>
      </c>
      <c r="BQ2769">
        <v>0</v>
      </c>
      <c r="BZ2769">
        <v>993</v>
      </c>
      <c r="CA2769">
        <v>85.4</v>
      </c>
    </row>
    <row r="2770" spans="1:79">
      <c r="A2770">
        <v>109</v>
      </c>
      <c r="C2770">
        <v>64.7</v>
      </c>
      <c r="D2770">
        <v>21</v>
      </c>
      <c r="E2770">
        <v>5.9</v>
      </c>
      <c r="F2770">
        <v>0.9</v>
      </c>
      <c r="G2770">
        <v>3.4</v>
      </c>
      <c r="J2770">
        <v>55</v>
      </c>
      <c r="K2770">
        <v>150</v>
      </c>
      <c r="L2770" s="8">
        <v>0.3</v>
      </c>
      <c r="U2770">
        <v>1086</v>
      </c>
      <c r="AE2770">
        <v>650</v>
      </c>
      <c r="AJ2770">
        <v>3</v>
      </c>
      <c r="AK2770">
        <v>56.8</v>
      </c>
      <c r="AL2770">
        <v>28.2</v>
      </c>
      <c r="AM2770">
        <v>5.2</v>
      </c>
      <c r="AN2770">
        <v>5.3</v>
      </c>
      <c r="AO2770">
        <v>45</v>
      </c>
      <c r="BL2770">
        <v>90</v>
      </c>
      <c r="BQ2770">
        <v>0</v>
      </c>
      <c r="BZ2770">
        <v>814</v>
      </c>
      <c r="CA2770">
        <v>71.8</v>
      </c>
    </row>
    <row r="2771" spans="1:79">
      <c r="A2771">
        <v>109</v>
      </c>
      <c r="C2771">
        <v>64.7</v>
      </c>
      <c r="D2771">
        <v>21</v>
      </c>
      <c r="E2771">
        <v>5.9</v>
      </c>
      <c r="F2771">
        <v>0.9</v>
      </c>
      <c r="G2771">
        <v>3.4</v>
      </c>
      <c r="J2771">
        <v>45</v>
      </c>
      <c r="K2771">
        <v>150</v>
      </c>
      <c r="L2771" s="8">
        <v>0.3</v>
      </c>
      <c r="U2771">
        <v>1086</v>
      </c>
      <c r="AE2771">
        <v>634</v>
      </c>
      <c r="AJ2771">
        <v>3</v>
      </c>
      <c r="AK2771">
        <v>56.8</v>
      </c>
      <c r="AL2771">
        <v>28.2</v>
      </c>
      <c r="AM2771">
        <v>5.2</v>
      </c>
      <c r="AN2771">
        <v>5.3</v>
      </c>
      <c r="AO2771">
        <v>55</v>
      </c>
      <c r="BL2771">
        <v>90</v>
      </c>
      <c r="BQ2771">
        <v>0</v>
      </c>
      <c r="BZ2771">
        <v>963</v>
      </c>
      <c r="CA2771">
        <v>57.4</v>
      </c>
    </row>
    <row r="2772" spans="1:79">
      <c r="A2772">
        <v>109</v>
      </c>
      <c r="C2772">
        <v>64.7</v>
      </c>
      <c r="D2772">
        <v>21</v>
      </c>
      <c r="E2772">
        <v>5.9</v>
      </c>
      <c r="F2772">
        <v>0.9</v>
      </c>
      <c r="G2772">
        <v>3.4</v>
      </c>
      <c r="J2772">
        <v>95</v>
      </c>
      <c r="K2772">
        <v>150</v>
      </c>
      <c r="L2772" s="8">
        <v>0.3</v>
      </c>
      <c r="U2772">
        <v>1086</v>
      </c>
      <c r="AE2772">
        <v>719</v>
      </c>
      <c r="AJ2772">
        <v>3</v>
      </c>
      <c r="AK2772">
        <v>56.8</v>
      </c>
      <c r="AL2772">
        <v>28.2</v>
      </c>
      <c r="AM2772">
        <v>5.2</v>
      </c>
      <c r="AN2772">
        <v>5.3</v>
      </c>
      <c r="AO2772">
        <v>0</v>
      </c>
      <c r="BL2772">
        <v>90</v>
      </c>
      <c r="BQ2772">
        <v>5</v>
      </c>
      <c r="BZ2772">
        <v>345</v>
      </c>
      <c r="CA2772">
        <v>87.8</v>
      </c>
    </row>
    <row r="2773" spans="1:79">
      <c r="A2773">
        <v>109</v>
      </c>
      <c r="C2773">
        <v>64.7</v>
      </c>
      <c r="D2773">
        <v>21</v>
      </c>
      <c r="E2773">
        <v>5.9</v>
      </c>
      <c r="F2773">
        <v>0.9</v>
      </c>
      <c r="G2773">
        <v>3.4</v>
      </c>
      <c r="J2773">
        <v>75</v>
      </c>
      <c r="K2773">
        <v>150</v>
      </c>
      <c r="L2773" s="8">
        <v>0.3</v>
      </c>
      <c r="U2773">
        <v>1086</v>
      </c>
      <c r="AE2773">
        <v>686</v>
      </c>
      <c r="AJ2773">
        <v>3</v>
      </c>
      <c r="AK2773">
        <v>56.8</v>
      </c>
      <c r="AL2773">
        <v>28.2</v>
      </c>
      <c r="AM2773">
        <v>5.2</v>
      </c>
      <c r="AN2773">
        <v>5.3</v>
      </c>
      <c r="AO2773">
        <v>20</v>
      </c>
      <c r="BL2773">
        <v>90</v>
      </c>
      <c r="BQ2773">
        <v>5</v>
      </c>
      <c r="BZ2773">
        <v>375</v>
      </c>
      <c r="CA2773">
        <v>78.5</v>
      </c>
    </row>
    <row r="2774" spans="1:79">
      <c r="A2774">
        <v>109</v>
      </c>
      <c r="C2774">
        <v>64.7</v>
      </c>
      <c r="D2774">
        <v>21</v>
      </c>
      <c r="E2774">
        <v>5.9</v>
      </c>
      <c r="F2774">
        <v>0.9</v>
      </c>
      <c r="G2774">
        <v>3.4</v>
      </c>
      <c r="J2774">
        <v>55</v>
      </c>
      <c r="K2774">
        <v>150</v>
      </c>
      <c r="L2774" s="8">
        <v>0.3</v>
      </c>
      <c r="U2774">
        <v>1086</v>
      </c>
      <c r="AE2774">
        <v>654</v>
      </c>
      <c r="AJ2774">
        <v>3</v>
      </c>
      <c r="AK2774">
        <v>56.8</v>
      </c>
      <c r="AL2774">
        <v>28.2</v>
      </c>
      <c r="AM2774">
        <v>5.2</v>
      </c>
      <c r="AN2774">
        <v>5.3</v>
      </c>
      <c r="AO2774">
        <v>40</v>
      </c>
      <c r="BL2774">
        <v>90</v>
      </c>
      <c r="BQ2774">
        <v>5</v>
      </c>
      <c r="BZ2774">
        <v>464</v>
      </c>
      <c r="CA2774">
        <v>71.099999999999994</v>
      </c>
    </row>
    <row r="2775" spans="1:79">
      <c r="A2775">
        <v>109</v>
      </c>
      <c r="C2775">
        <v>64.7</v>
      </c>
      <c r="D2775">
        <v>21</v>
      </c>
      <c r="E2775">
        <v>5.9</v>
      </c>
      <c r="F2775">
        <v>0.9</v>
      </c>
      <c r="G2775">
        <v>3.4</v>
      </c>
      <c r="J2775">
        <v>100</v>
      </c>
      <c r="K2775">
        <v>205</v>
      </c>
      <c r="L2775" s="8">
        <v>0.5</v>
      </c>
      <c r="U2775">
        <v>1132</v>
      </c>
      <c r="AE2775">
        <v>609</v>
      </c>
      <c r="AJ2775">
        <v>3</v>
      </c>
      <c r="AK2775">
        <v>56.8</v>
      </c>
      <c r="AL2775">
        <v>28.2</v>
      </c>
      <c r="AM2775">
        <v>5.2</v>
      </c>
      <c r="AN2775">
        <v>5.3</v>
      </c>
      <c r="AO2775">
        <v>0</v>
      </c>
      <c r="BL2775">
        <v>90</v>
      </c>
      <c r="BQ2775">
        <v>0</v>
      </c>
      <c r="BZ2775">
        <v>3678</v>
      </c>
      <c r="CA2775">
        <v>50.8</v>
      </c>
    </row>
    <row r="2776" spans="1:79">
      <c r="A2776">
        <v>109</v>
      </c>
      <c r="C2776">
        <v>64.7</v>
      </c>
      <c r="D2776">
        <v>21</v>
      </c>
      <c r="E2776">
        <v>5.9</v>
      </c>
      <c r="F2776">
        <v>0.9</v>
      </c>
      <c r="G2776">
        <v>3.4</v>
      </c>
      <c r="J2776">
        <v>85</v>
      </c>
      <c r="K2776">
        <v>205</v>
      </c>
      <c r="L2776" s="8">
        <v>0.5</v>
      </c>
      <c r="U2776">
        <v>1132</v>
      </c>
      <c r="AE2776">
        <v>589</v>
      </c>
      <c r="AJ2776">
        <v>3</v>
      </c>
      <c r="AK2776">
        <v>56.8</v>
      </c>
      <c r="AL2776">
        <v>28.2</v>
      </c>
      <c r="AM2776">
        <v>5.2</v>
      </c>
      <c r="AN2776">
        <v>5.3</v>
      </c>
      <c r="AO2776">
        <v>15</v>
      </c>
      <c r="BL2776">
        <v>90</v>
      </c>
      <c r="BQ2776">
        <v>0</v>
      </c>
      <c r="BZ2776">
        <v>3596</v>
      </c>
      <c r="CA2776">
        <v>48.9</v>
      </c>
    </row>
    <row r="2777" spans="1:79">
      <c r="A2777">
        <v>109</v>
      </c>
      <c r="C2777">
        <v>64.7</v>
      </c>
      <c r="D2777">
        <v>21</v>
      </c>
      <c r="E2777">
        <v>5.9</v>
      </c>
      <c r="F2777">
        <v>0.9</v>
      </c>
      <c r="G2777">
        <v>3.4</v>
      </c>
      <c r="J2777">
        <v>75</v>
      </c>
      <c r="K2777">
        <v>205</v>
      </c>
      <c r="L2777" s="8">
        <v>0.5</v>
      </c>
      <c r="U2777">
        <v>1132</v>
      </c>
      <c r="AE2777">
        <v>576</v>
      </c>
      <c r="AJ2777">
        <v>3</v>
      </c>
      <c r="AK2777">
        <v>56.8</v>
      </c>
      <c r="AL2777">
        <v>28.2</v>
      </c>
      <c r="AM2777">
        <v>5.2</v>
      </c>
      <c r="AN2777">
        <v>5.3</v>
      </c>
      <c r="AO2777">
        <v>25</v>
      </c>
      <c r="BL2777">
        <v>90</v>
      </c>
      <c r="BQ2777">
        <v>0</v>
      </c>
      <c r="BZ2777">
        <v>2830</v>
      </c>
      <c r="CA2777">
        <v>41.7</v>
      </c>
    </row>
    <row r="2778" spans="1:79">
      <c r="A2778">
        <v>109</v>
      </c>
      <c r="C2778">
        <v>64.7</v>
      </c>
      <c r="D2778">
        <v>21</v>
      </c>
      <c r="E2778">
        <v>5.9</v>
      </c>
      <c r="F2778">
        <v>0.9</v>
      </c>
      <c r="G2778">
        <v>3.4</v>
      </c>
      <c r="J2778">
        <v>55</v>
      </c>
      <c r="K2778">
        <v>205</v>
      </c>
      <c r="L2778" s="8">
        <v>0.5</v>
      </c>
      <c r="U2778">
        <v>1132</v>
      </c>
      <c r="AE2778">
        <v>549</v>
      </c>
      <c r="AJ2778">
        <v>3</v>
      </c>
      <c r="AK2778">
        <v>56.8</v>
      </c>
      <c r="AL2778">
        <v>28.2</v>
      </c>
      <c r="AM2778">
        <v>5.2</v>
      </c>
      <c r="AN2778">
        <v>5.3</v>
      </c>
      <c r="AO2778">
        <v>45</v>
      </c>
      <c r="BL2778">
        <v>90</v>
      </c>
      <c r="BQ2778">
        <v>0</v>
      </c>
      <c r="BZ2778">
        <v>2531</v>
      </c>
      <c r="CA2778">
        <v>35.6</v>
      </c>
    </row>
    <row r="2779" spans="1:79">
      <c r="A2779">
        <v>109</v>
      </c>
      <c r="C2779">
        <v>64.7</v>
      </c>
      <c r="D2779">
        <v>21</v>
      </c>
      <c r="E2779">
        <v>5.9</v>
      </c>
      <c r="F2779">
        <v>0.9</v>
      </c>
      <c r="G2779">
        <v>3.4</v>
      </c>
      <c r="J2779">
        <v>45</v>
      </c>
      <c r="K2779">
        <v>205</v>
      </c>
      <c r="L2779" s="8">
        <v>0.5</v>
      </c>
      <c r="U2779">
        <v>1132</v>
      </c>
      <c r="AE2779">
        <v>536</v>
      </c>
      <c r="AJ2779">
        <v>3</v>
      </c>
      <c r="AK2779">
        <v>56.8</v>
      </c>
      <c r="AL2779">
        <v>28.2</v>
      </c>
      <c r="AM2779">
        <v>5.2</v>
      </c>
      <c r="AN2779">
        <v>5.3</v>
      </c>
      <c r="AO2779">
        <v>55</v>
      </c>
      <c r="BL2779">
        <v>90</v>
      </c>
      <c r="BQ2779">
        <v>0</v>
      </c>
      <c r="BZ2779">
        <v>2006</v>
      </c>
      <c r="CA2779">
        <v>24</v>
      </c>
    </row>
    <row r="2780" spans="1:79">
      <c r="A2780">
        <v>109</v>
      </c>
      <c r="C2780">
        <v>64.7</v>
      </c>
      <c r="D2780">
        <v>21</v>
      </c>
      <c r="E2780">
        <v>5.9</v>
      </c>
      <c r="F2780">
        <v>0.9</v>
      </c>
      <c r="G2780">
        <v>3.4</v>
      </c>
      <c r="J2780">
        <v>95</v>
      </c>
      <c r="K2780">
        <v>205</v>
      </c>
      <c r="L2780" s="8">
        <v>0.5</v>
      </c>
      <c r="U2780">
        <v>1132</v>
      </c>
      <c r="AE2780">
        <v>605</v>
      </c>
      <c r="AJ2780">
        <v>3</v>
      </c>
      <c r="AK2780">
        <v>56.8</v>
      </c>
      <c r="AL2780">
        <v>28.2</v>
      </c>
      <c r="AM2780">
        <v>5.2</v>
      </c>
      <c r="AN2780">
        <v>5.3</v>
      </c>
      <c r="AO2780">
        <v>0</v>
      </c>
      <c r="BL2780">
        <v>90</v>
      </c>
      <c r="BQ2780">
        <v>5</v>
      </c>
      <c r="BZ2780">
        <v>2162</v>
      </c>
      <c r="CA2780">
        <v>57.3</v>
      </c>
    </row>
    <row r="2781" spans="1:79">
      <c r="A2781">
        <v>109</v>
      </c>
      <c r="C2781">
        <v>64.7</v>
      </c>
      <c r="D2781">
        <v>21</v>
      </c>
      <c r="E2781">
        <v>5.9</v>
      </c>
      <c r="F2781">
        <v>0.9</v>
      </c>
      <c r="G2781">
        <v>3.4</v>
      </c>
      <c r="J2781">
        <v>75</v>
      </c>
      <c r="K2781">
        <v>205</v>
      </c>
      <c r="L2781" s="8">
        <v>0.5</v>
      </c>
      <c r="U2781">
        <v>1132</v>
      </c>
      <c r="AE2781">
        <v>578</v>
      </c>
      <c r="AJ2781">
        <v>3</v>
      </c>
      <c r="AK2781">
        <v>56.8</v>
      </c>
      <c r="AL2781">
        <v>28.2</v>
      </c>
      <c r="AM2781">
        <v>5.2</v>
      </c>
      <c r="AN2781">
        <v>5.3</v>
      </c>
      <c r="AO2781">
        <v>20</v>
      </c>
      <c r="BL2781">
        <v>90</v>
      </c>
      <c r="BQ2781">
        <v>5</v>
      </c>
      <c r="BZ2781">
        <v>1418</v>
      </c>
      <c r="CA2781">
        <v>52.9</v>
      </c>
    </row>
    <row r="2782" spans="1:79">
      <c r="A2782">
        <v>109</v>
      </c>
      <c r="C2782">
        <v>64.7</v>
      </c>
      <c r="D2782">
        <v>21</v>
      </c>
      <c r="E2782">
        <v>5.9</v>
      </c>
      <c r="F2782">
        <v>0.9</v>
      </c>
      <c r="G2782">
        <v>3.4</v>
      </c>
      <c r="J2782">
        <v>55</v>
      </c>
      <c r="K2782">
        <v>205</v>
      </c>
      <c r="L2782" s="8">
        <v>0.5</v>
      </c>
      <c r="U2782">
        <v>1132</v>
      </c>
      <c r="AE2782">
        <v>552</v>
      </c>
      <c r="AJ2782">
        <v>3</v>
      </c>
      <c r="AK2782">
        <v>56.8</v>
      </c>
      <c r="AL2782">
        <v>28.2</v>
      </c>
      <c r="AM2782">
        <v>5.2</v>
      </c>
      <c r="AN2782">
        <v>5.3</v>
      </c>
      <c r="AO2782">
        <v>40</v>
      </c>
      <c r="BL2782">
        <v>90</v>
      </c>
      <c r="BQ2782">
        <v>5</v>
      </c>
      <c r="BZ2782">
        <v>1449</v>
      </c>
      <c r="CA2782">
        <v>38.700000000000003</v>
      </c>
    </row>
    <row r="2783" spans="1:79">
      <c r="A2783" s="51"/>
      <c r="B2783" s="51"/>
      <c r="C2783" s="51"/>
      <c r="D2783" s="51"/>
      <c r="E2783" s="51"/>
      <c r="F2783" s="51"/>
      <c r="G2783" s="51"/>
      <c r="H2783" s="51"/>
      <c r="I2783" s="51"/>
      <c r="J2783" s="51"/>
      <c r="K2783" s="51"/>
      <c r="L2783" s="56"/>
      <c r="N2783" s="51"/>
      <c r="AD2783" s="51"/>
      <c r="AE2783" s="51"/>
      <c r="AJ2783" s="51"/>
      <c r="AK2783" s="51"/>
      <c r="AL2783" s="51"/>
      <c r="AM2783" s="51"/>
      <c r="AN2783" s="51"/>
      <c r="AO2783" s="51"/>
      <c r="BK2783" s="51"/>
      <c r="BL2783" s="51"/>
      <c r="BM2783" s="51"/>
      <c r="BN2783" s="51"/>
      <c r="BO2783" s="51"/>
      <c r="BP2783" s="51"/>
      <c r="BQ2783" s="51"/>
      <c r="BX2783" s="51"/>
      <c r="BY2783" s="51"/>
      <c r="BZ2783" s="51"/>
      <c r="CA2783" s="51"/>
    </row>
    <row r="2784" spans="1:79">
      <c r="A2784">
        <v>129</v>
      </c>
      <c r="C2784">
        <v>61.9</v>
      </c>
      <c r="D2784">
        <v>20.2</v>
      </c>
      <c r="E2784">
        <v>4.7</v>
      </c>
      <c r="F2784">
        <v>2.6</v>
      </c>
      <c r="G2784">
        <v>3</v>
      </c>
      <c r="J2784">
        <v>416</v>
      </c>
      <c r="K2784">
        <v>167</v>
      </c>
      <c r="L2784" s="8">
        <v>0.4</v>
      </c>
      <c r="N2784">
        <v>0.24</v>
      </c>
      <c r="Y2784">
        <v>928</v>
      </c>
      <c r="AE2784">
        <v>816</v>
      </c>
      <c r="BE2784">
        <v>20.2</v>
      </c>
      <c r="BF2784">
        <v>4.7</v>
      </c>
      <c r="BG2784">
        <v>2.6</v>
      </c>
      <c r="BH2784">
        <v>3</v>
      </c>
      <c r="BJ2784">
        <v>0</v>
      </c>
      <c r="BK2784">
        <v>3</v>
      </c>
      <c r="BL2784">
        <v>85</v>
      </c>
      <c r="BM2784">
        <v>0.13</v>
      </c>
      <c r="BN2784">
        <v>1.55</v>
      </c>
      <c r="BO2784">
        <v>0.45</v>
      </c>
      <c r="BQ2784">
        <v>0</v>
      </c>
      <c r="BZ2784">
        <v>4900</v>
      </c>
      <c r="CA2784">
        <v>45.7</v>
      </c>
    </row>
    <row r="2785" spans="1:79">
      <c r="A2785">
        <v>129</v>
      </c>
      <c r="C2785">
        <v>61.9</v>
      </c>
      <c r="D2785">
        <v>20.2</v>
      </c>
      <c r="E2785">
        <v>4.7</v>
      </c>
      <c r="F2785">
        <v>2.6</v>
      </c>
      <c r="G2785">
        <v>3</v>
      </c>
      <c r="J2785">
        <v>375</v>
      </c>
      <c r="K2785">
        <v>154</v>
      </c>
      <c r="L2785" s="8">
        <v>0.37</v>
      </c>
      <c r="N2785">
        <v>0.32</v>
      </c>
      <c r="Y2785">
        <v>908</v>
      </c>
      <c r="AE2785">
        <v>798</v>
      </c>
      <c r="BE2785">
        <v>20.2</v>
      </c>
      <c r="BF2785">
        <v>4.7</v>
      </c>
      <c r="BG2785">
        <v>2.6</v>
      </c>
      <c r="BH2785">
        <v>3</v>
      </c>
      <c r="BJ2785">
        <v>41.6</v>
      </c>
      <c r="BK2785">
        <v>3</v>
      </c>
      <c r="BL2785">
        <v>85</v>
      </c>
      <c r="BM2785">
        <v>0.13</v>
      </c>
      <c r="BN2785">
        <v>1.55</v>
      </c>
      <c r="BO2785">
        <v>0.45</v>
      </c>
      <c r="BQ2785">
        <v>0</v>
      </c>
      <c r="BZ2785">
        <v>4800</v>
      </c>
      <c r="CA2785">
        <v>39.700000000000003</v>
      </c>
    </row>
    <row r="2786" spans="1:79">
      <c r="A2786">
        <v>129</v>
      </c>
      <c r="C2786">
        <v>61.9</v>
      </c>
      <c r="D2786">
        <v>20.2</v>
      </c>
      <c r="E2786">
        <v>4.7</v>
      </c>
      <c r="F2786">
        <v>2.6</v>
      </c>
      <c r="G2786">
        <v>3</v>
      </c>
      <c r="J2786">
        <v>416</v>
      </c>
      <c r="K2786">
        <v>154</v>
      </c>
      <c r="L2786" s="8">
        <v>0.37</v>
      </c>
      <c r="N2786">
        <v>0.32</v>
      </c>
      <c r="Y2786">
        <v>945</v>
      </c>
      <c r="AE2786">
        <v>831</v>
      </c>
      <c r="BE2786">
        <v>20.2</v>
      </c>
      <c r="BF2786">
        <v>4.7</v>
      </c>
      <c r="BG2786">
        <v>2.6</v>
      </c>
      <c r="BH2786">
        <v>3</v>
      </c>
      <c r="BJ2786">
        <v>0</v>
      </c>
      <c r="BK2786">
        <v>3</v>
      </c>
      <c r="BL2786">
        <v>85</v>
      </c>
      <c r="BM2786">
        <v>0.13</v>
      </c>
      <c r="BN2786">
        <v>1.55</v>
      </c>
      <c r="BO2786">
        <v>0.45</v>
      </c>
      <c r="BQ2786">
        <v>0</v>
      </c>
      <c r="BZ2786">
        <v>4200</v>
      </c>
      <c r="CA2786">
        <v>46.8</v>
      </c>
    </row>
    <row r="2787" spans="1:79">
      <c r="A2787">
        <v>129</v>
      </c>
      <c r="C2787">
        <v>61.9</v>
      </c>
      <c r="D2787">
        <v>20.2</v>
      </c>
      <c r="E2787">
        <v>4.7</v>
      </c>
      <c r="F2787">
        <v>2.6</v>
      </c>
      <c r="G2787">
        <v>3</v>
      </c>
      <c r="J2787">
        <v>354</v>
      </c>
      <c r="K2787">
        <v>142</v>
      </c>
      <c r="L2787" s="8">
        <v>0.34</v>
      </c>
      <c r="N2787">
        <v>0.45</v>
      </c>
      <c r="Y2787">
        <v>906</v>
      </c>
      <c r="AE2787">
        <v>797</v>
      </c>
      <c r="BE2787">
        <v>20.2</v>
      </c>
      <c r="BF2787">
        <v>4.7</v>
      </c>
      <c r="BG2787">
        <v>2.6</v>
      </c>
      <c r="BH2787">
        <v>3</v>
      </c>
      <c r="BJ2787">
        <v>62.4</v>
      </c>
      <c r="BK2787">
        <v>3</v>
      </c>
      <c r="BL2787">
        <v>85</v>
      </c>
      <c r="BM2787">
        <v>0.13</v>
      </c>
      <c r="BN2787">
        <v>1.55</v>
      </c>
      <c r="BO2787">
        <v>0.45</v>
      </c>
      <c r="BQ2787">
        <v>0</v>
      </c>
      <c r="BZ2787">
        <v>4100</v>
      </c>
      <c r="CA2787">
        <v>44.3</v>
      </c>
    </row>
    <row r="2788" spans="1:79">
      <c r="A2788">
        <v>129</v>
      </c>
      <c r="C2788">
        <v>61.9</v>
      </c>
      <c r="D2788">
        <v>20.2</v>
      </c>
      <c r="E2788">
        <v>4.7</v>
      </c>
      <c r="F2788">
        <v>2.6</v>
      </c>
      <c r="G2788">
        <v>3</v>
      </c>
      <c r="J2788">
        <v>416</v>
      </c>
      <c r="K2788">
        <v>142</v>
      </c>
      <c r="L2788" s="8">
        <v>0.34</v>
      </c>
      <c r="N2788">
        <v>0.45</v>
      </c>
      <c r="Y2788">
        <v>962</v>
      </c>
      <c r="AE2788">
        <v>846</v>
      </c>
      <c r="BE2788">
        <v>20.2</v>
      </c>
      <c r="BF2788">
        <v>4.7</v>
      </c>
      <c r="BG2788">
        <v>2.6</v>
      </c>
      <c r="BH2788">
        <v>3</v>
      </c>
      <c r="BJ2788">
        <v>0</v>
      </c>
      <c r="BK2788">
        <v>3</v>
      </c>
      <c r="BL2788">
        <v>85</v>
      </c>
      <c r="BM2788">
        <v>0.13</v>
      </c>
      <c r="BN2788">
        <v>1.55</v>
      </c>
      <c r="BO2788">
        <v>0.45</v>
      </c>
      <c r="BQ2788">
        <v>0</v>
      </c>
      <c r="BZ2788">
        <v>3000</v>
      </c>
      <c r="CA2788">
        <v>58.9</v>
      </c>
    </row>
    <row r="2789" spans="1:79">
      <c r="A2789">
        <v>129</v>
      </c>
      <c r="C2789">
        <v>61.9</v>
      </c>
      <c r="D2789">
        <v>20.2</v>
      </c>
      <c r="E2789">
        <v>4.7</v>
      </c>
      <c r="F2789">
        <v>2.6</v>
      </c>
      <c r="G2789">
        <v>3</v>
      </c>
      <c r="J2789">
        <v>354</v>
      </c>
      <c r="K2789">
        <v>154</v>
      </c>
      <c r="L2789" s="8">
        <v>0.37</v>
      </c>
      <c r="N2789">
        <v>0.35</v>
      </c>
      <c r="Y2789">
        <v>871</v>
      </c>
      <c r="AE2789">
        <v>766</v>
      </c>
      <c r="BE2789">
        <v>20.2</v>
      </c>
      <c r="BF2789">
        <v>4.7</v>
      </c>
      <c r="BG2789">
        <v>2.6</v>
      </c>
      <c r="BH2789">
        <v>3</v>
      </c>
      <c r="BJ2789">
        <v>41.6</v>
      </c>
      <c r="BK2789">
        <v>3</v>
      </c>
      <c r="BL2789">
        <v>85</v>
      </c>
      <c r="BM2789">
        <v>0.13</v>
      </c>
      <c r="BN2789">
        <v>1.55</v>
      </c>
      <c r="BO2789">
        <v>0.45</v>
      </c>
      <c r="BQ2789">
        <v>20.8</v>
      </c>
      <c r="BZ2789">
        <v>3200</v>
      </c>
      <c r="CA2789">
        <v>41.1</v>
      </c>
    </row>
    <row r="2790" spans="1:79">
      <c r="A2790">
        <v>129</v>
      </c>
      <c r="C2790">
        <v>61.9</v>
      </c>
      <c r="D2790">
        <v>20.2</v>
      </c>
      <c r="E2790">
        <v>4.7</v>
      </c>
      <c r="F2790">
        <v>2.6</v>
      </c>
      <c r="G2790">
        <v>3</v>
      </c>
      <c r="J2790">
        <v>333</v>
      </c>
      <c r="K2790">
        <v>142</v>
      </c>
      <c r="L2790" s="8">
        <v>0.34</v>
      </c>
      <c r="N2790">
        <v>0.45</v>
      </c>
      <c r="Y2790">
        <v>868</v>
      </c>
      <c r="AE2790">
        <v>764</v>
      </c>
      <c r="BE2790">
        <v>20.2</v>
      </c>
      <c r="BF2790">
        <v>4.7</v>
      </c>
      <c r="BG2790">
        <v>2.6</v>
      </c>
      <c r="BH2790">
        <v>3</v>
      </c>
      <c r="BJ2790">
        <v>62.4</v>
      </c>
      <c r="BK2790">
        <v>3</v>
      </c>
      <c r="BL2790">
        <v>85</v>
      </c>
      <c r="BM2790">
        <v>0.13</v>
      </c>
      <c r="BN2790">
        <v>1.55</v>
      </c>
      <c r="BO2790">
        <v>0.45</v>
      </c>
      <c r="BQ2790">
        <v>20.8</v>
      </c>
      <c r="BZ2790">
        <v>2600</v>
      </c>
      <c r="CA2790">
        <v>48.5</v>
      </c>
    </row>
    <row r="2791" spans="1:79">
      <c r="A2791" s="51"/>
      <c r="B2791" s="51"/>
      <c r="C2791" s="51"/>
      <c r="D2791" s="51"/>
      <c r="E2791" s="51"/>
      <c r="F2791" s="51"/>
      <c r="G2791" s="51"/>
      <c r="H2791" s="51"/>
      <c r="I2791" s="51"/>
      <c r="J2791" s="51"/>
      <c r="K2791" s="51"/>
      <c r="L2791" s="56"/>
      <c r="N2791" s="51"/>
      <c r="AD2791" s="51"/>
      <c r="AE2791" s="51"/>
      <c r="AJ2791" s="51"/>
      <c r="AK2791" s="51"/>
      <c r="AL2791" s="51"/>
      <c r="AM2791" s="51"/>
      <c r="AN2791" s="51"/>
      <c r="AO2791" s="51"/>
      <c r="BK2791" s="51"/>
      <c r="BL2791" s="51"/>
      <c r="BM2791" s="51"/>
      <c r="BN2791" s="51"/>
      <c r="BO2791" s="51"/>
      <c r="BP2791" s="51"/>
      <c r="BQ2791" s="51"/>
      <c r="BX2791" s="51"/>
      <c r="BY2791" s="51"/>
      <c r="BZ2791" s="51"/>
      <c r="CA2791" s="51"/>
    </row>
    <row r="2792" spans="1:79">
      <c r="A2792">
        <v>135</v>
      </c>
      <c r="B2792" t="s">
        <v>1874</v>
      </c>
      <c r="C2792">
        <v>64.7</v>
      </c>
      <c r="D2792">
        <v>21</v>
      </c>
      <c r="E2792">
        <v>5.9</v>
      </c>
      <c r="F2792">
        <v>0.9</v>
      </c>
      <c r="G2792">
        <v>3.4</v>
      </c>
      <c r="J2792">
        <v>390</v>
      </c>
      <c r="K2792">
        <v>195</v>
      </c>
      <c r="L2792" s="8">
        <v>0.5</v>
      </c>
      <c r="AE2792">
        <v>678</v>
      </c>
      <c r="AJ2792">
        <v>3</v>
      </c>
      <c r="AK2792">
        <v>56.79</v>
      </c>
      <c r="AL2792">
        <v>28.21</v>
      </c>
      <c r="AM2792">
        <v>5.21</v>
      </c>
      <c r="AN2792">
        <v>5.31</v>
      </c>
      <c r="AO2792">
        <v>0</v>
      </c>
      <c r="AR2792">
        <v>33.799999999999997</v>
      </c>
      <c r="AS2792">
        <v>44.6</v>
      </c>
      <c r="AT2792">
        <v>13.3</v>
      </c>
      <c r="AU2792">
        <v>4.8</v>
      </c>
      <c r="AV2792">
        <v>0.9</v>
      </c>
      <c r="AW2792">
        <v>0</v>
      </c>
      <c r="BL2792">
        <v>90</v>
      </c>
      <c r="BQ2792">
        <v>0</v>
      </c>
      <c r="BZ2792">
        <v>4500</v>
      </c>
      <c r="CA2792">
        <v>60</v>
      </c>
    </row>
    <row r="2793" spans="1:79">
      <c r="A2793">
        <v>135</v>
      </c>
      <c r="B2793" t="s">
        <v>1874</v>
      </c>
      <c r="C2793">
        <v>64.7</v>
      </c>
      <c r="D2793">
        <v>21</v>
      </c>
      <c r="E2793">
        <v>5.9</v>
      </c>
      <c r="F2793">
        <v>0.9</v>
      </c>
      <c r="G2793">
        <v>3.4</v>
      </c>
      <c r="J2793">
        <v>351</v>
      </c>
      <c r="K2793">
        <v>195</v>
      </c>
      <c r="L2793" s="8">
        <v>0.5</v>
      </c>
      <c r="AE2793">
        <v>664</v>
      </c>
      <c r="AJ2793">
        <v>3</v>
      </c>
      <c r="AK2793">
        <v>56.79</v>
      </c>
      <c r="AL2793">
        <v>28.21</v>
      </c>
      <c r="AM2793">
        <v>5.21</v>
      </c>
      <c r="AN2793">
        <v>5.31</v>
      </c>
      <c r="AO2793">
        <v>0</v>
      </c>
      <c r="AR2793">
        <v>33.799999999999997</v>
      </c>
      <c r="AS2793">
        <v>44.6</v>
      </c>
      <c r="AT2793">
        <v>13.3</v>
      </c>
      <c r="AU2793">
        <v>4.8</v>
      </c>
      <c r="AV2793">
        <v>0.9</v>
      </c>
      <c r="AW2793">
        <v>0</v>
      </c>
      <c r="BL2793">
        <v>90</v>
      </c>
      <c r="BQ2793">
        <v>39</v>
      </c>
      <c r="BZ2793">
        <v>3800</v>
      </c>
      <c r="CA2793">
        <v>63</v>
      </c>
    </row>
    <row r="2794" spans="1:79">
      <c r="A2794">
        <v>135</v>
      </c>
      <c r="B2794" t="s">
        <v>1874</v>
      </c>
      <c r="C2794">
        <v>64.7</v>
      </c>
      <c r="D2794">
        <v>21</v>
      </c>
      <c r="E2794">
        <v>5.9</v>
      </c>
      <c r="F2794">
        <v>0.9</v>
      </c>
      <c r="G2794">
        <v>3.4</v>
      </c>
      <c r="J2794">
        <v>253.5</v>
      </c>
      <c r="K2794">
        <v>195</v>
      </c>
      <c r="L2794" s="8">
        <v>0.5</v>
      </c>
      <c r="AE2794">
        <v>640</v>
      </c>
      <c r="AJ2794">
        <v>3</v>
      </c>
      <c r="AK2794">
        <v>56.79</v>
      </c>
      <c r="AL2794">
        <v>28.21</v>
      </c>
      <c r="AM2794">
        <v>5.21</v>
      </c>
      <c r="AN2794">
        <v>5.31</v>
      </c>
      <c r="AO2794">
        <v>136.5</v>
      </c>
      <c r="AR2794">
        <v>33.799999999999997</v>
      </c>
      <c r="AS2794">
        <v>44.6</v>
      </c>
      <c r="AT2794">
        <v>13.3</v>
      </c>
      <c r="AU2794">
        <v>4.8</v>
      </c>
      <c r="AV2794">
        <v>0.9</v>
      </c>
      <c r="AW2794">
        <v>175.5</v>
      </c>
      <c r="BL2794">
        <v>90</v>
      </c>
      <c r="BQ2794">
        <v>0</v>
      </c>
      <c r="BZ2794">
        <v>3400</v>
      </c>
      <c r="CA2794">
        <v>43</v>
      </c>
    </row>
    <row r="2795" spans="1:79">
      <c r="A2795">
        <v>135</v>
      </c>
      <c r="B2795" t="s">
        <v>1874</v>
      </c>
      <c r="C2795">
        <v>64.7</v>
      </c>
      <c r="D2795">
        <v>21</v>
      </c>
      <c r="E2795">
        <v>5.9</v>
      </c>
      <c r="F2795">
        <v>0.9</v>
      </c>
      <c r="G2795">
        <v>3.4</v>
      </c>
      <c r="J2795">
        <v>175.5</v>
      </c>
      <c r="K2795">
        <v>195</v>
      </c>
      <c r="L2795" s="8">
        <v>0.5</v>
      </c>
      <c r="AE2795">
        <v>658</v>
      </c>
      <c r="AJ2795">
        <v>3</v>
      </c>
      <c r="AK2795">
        <v>56.79</v>
      </c>
      <c r="AL2795">
        <v>28.21</v>
      </c>
      <c r="AM2795">
        <v>5.21</v>
      </c>
      <c r="AN2795">
        <v>5.31</v>
      </c>
      <c r="AO2795">
        <v>0</v>
      </c>
      <c r="AR2795">
        <v>33.799999999999997</v>
      </c>
      <c r="AS2795">
        <v>44.6</v>
      </c>
      <c r="AT2795">
        <v>13.3</v>
      </c>
      <c r="AU2795">
        <v>4.8</v>
      </c>
      <c r="AV2795">
        <v>0.9</v>
      </c>
      <c r="AW2795">
        <v>0</v>
      </c>
      <c r="BL2795">
        <v>90</v>
      </c>
      <c r="BQ2795">
        <v>0</v>
      </c>
      <c r="BZ2795">
        <v>3200</v>
      </c>
      <c r="CA2795">
        <v>45</v>
      </c>
    </row>
    <row r="2796" spans="1:79">
      <c r="A2796">
        <v>135</v>
      </c>
      <c r="B2796" t="s">
        <v>1874</v>
      </c>
      <c r="C2796">
        <v>64.7</v>
      </c>
      <c r="D2796">
        <v>21</v>
      </c>
      <c r="E2796">
        <v>5.9</v>
      </c>
      <c r="F2796">
        <v>0.9</v>
      </c>
      <c r="G2796">
        <v>3.4</v>
      </c>
      <c r="J2796">
        <v>390</v>
      </c>
      <c r="K2796">
        <v>195</v>
      </c>
      <c r="L2796" s="8">
        <v>0.5</v>
      </c>
      <c r="AE2796">
        <v>678</v>
      </c>
      <c r="AJ2796">
        <v>3</v>
      </c>
      <c r="AK2796">
        <v>56.79</v>
      </c>
      <c r="AL2796">
        <v>28.21</v>
      </c>
      <c r="AM2796">
        <v>5.21</v>
      </c>
      <c r="AN2796">
        <v>5.31</v>
      </c>
      <c r="AO2796">
        <v>0</v>
      </c>
      <c r="AR2796">
        <v>33.799999999999997</v>
      </c>
      <c r="AS2796">
        <v>44.6</v>
      </c>
      <c r="AT2796">
        <v>13.3</v>
      </c>
      <c r="AU2796">
        <v>4.8</v>
      </c>
      <c r="AV2796">
        <v>0.9</v>
      </c>
      <c r="AW2796">
        <v>0</v>
      </c>
      <c r="BL2796">
        <v>90</v>
      </c>
      <c r="BQ2796">
        <v>0</v>
      </c>
      <c r="BZ2796">
        <v>5000</v>
      </c>
      <c r="CA2796">
        <v>56</v>
      </c>
    </row>
    <row r="2797" spans="1:79">
      <c r="A2797">
        <v>135</v>
      </c>
      <c r="B2797" t="s">
        <v>1874</v>
      </c>
      <c r="C2797">
        <v>64.7</v>
      </c>
      <c r="D2797">
        <v>21</v>
      </c>
      <c r="E2797">
        <v>5.9</v>
      </c>
      <c r="F2797">
        <v>0.9</v>
      </c>
      <c r="G2797">
        <v>3.4</v>
      </c>
      <c r="J2797">
        <v>351</v>
      </c>
      <c r="K2797">
        <v>195</v>
      </c>
      <c r="L2797" s="8">
        <v>0.5</v>
      </c>
      <c r="AE2797">
        <v>664</v>
      </c>
      <c r="AJ2797">
        <v>3</v>
      </c>
      <c r="AK2797">
        <v>56.79</v>
      </c>
      <c r="AL2797">
        <v>28.21</v>
      </c>
      <c r="AM2797">
        <v>5.21</v>
      </c>
      <c r="AN2797">
        <v>5.31</v>
      </c>
      <c r="AO2797">
        <v>0</v>
      </c>
      <c r="AR2797">
        <v>33.799999999999997</v>
      </c>
      <c r="AS2797">
        <v>44.6</v>
      </c>
      <c r="AT2797">
        <v>13.3</v>
      </c>
      <c r="AU2797">
        <v>4.8</v>
      </c>
      <c r="AV2797">
        <v>0.9</v>
      </c>
      <c r="AW2797">
        <v>0</v>
      </c>
      <c r="BL2797">
        <v>90</v>
      </c>
      <c r="BQ2797">
        <v>39</v>
      </c>
      <c r="BZ2797">
        <v>3300</v>
      </c>
      <c r="CA2797">
        <v>56</v>
      </c>
    </row>
    <row r="2798" spans="1:79">
      <c r="A2798">
        <v>135</v>
      </c>
      <c r="B2798" t="s">
        <v>1874</v>
      </c>
      <c r="C2798">
        <v>64.7</v>
      </c>
      <c r="D2798">
        <v>21</v>
      </c>
      <c r="E2798">
        <v>5.9</v>
      </c>
      <c r="F2798">
        <v>0.9</v>
      </c>
      <c r="G2798">
        <v>3.4</v>
      </c>
      <c r="J2798">
        <v>253.5</v>
      </c>
      <c r="K2798">
        <v>195</v>
      </c>
      <c r="L2798" s="8">
        <v>0.5</v>
      </c>
      <c r="AE2798">
        <v>640</v>
      </c>
      <c r="AJ2798">
        <v>3</v>
      </c>
      <c r="AK2798">
        <v>56.79</v>
      </c>
      <c r="AL2798">
        <v>28.21</v>
      </c>
      <c r="AM2798">
        <v>5.21</v>
      </c>
      <c r="AN2798">
        <v>5.31</v>
      </c>
      <c r="AO2798">
        <v>136.5</v>
      </c>
      <c r="AR2798">
        <v>33.799999999999997</v>
      </c>
      <c r="AS2798">
        <v>44.6</v>
      </c>
      <c r="AT2798">
        <v>13.3</v>
      </c>
      <c r="AU2798">
        <v>4.8</v>
      </c>
      <c r="AV2798">
        <v>0.9</v>
      </c>
      <c r="AW2798">
        <v>175.5</v>
      </c>
      <c r="BL2798">
        <v>90</v>
      </c>
      <c r="BQ2798">
        <v>0</v>
      </c>
      <c r="BZ2798">
        <v>2700</v>
      </c>
      <c r="CA2798">
        <v>44</v>
      </c>
    </row>
    <row r="2799" spans="1:79">
      <c r="A2799">
        <v>135</v>
      </c>
      <c r="B2799" t="s">
        <v>1874</v>
      </c>
      <c r="C2799">
        <v>64.7</v>
      </c>
      <c r="D2799">
        <v>21</v>
      </c>
      <c r="E2799">
        <v>5.9</v>
      </c>
      <c r="F2799">
        <v>0.9</v>
      </c>
      <c r="G2799">
        <v>3.4</v>
      </c>
      <c r="J2799">
        <v>175.5</v>
      </c>
      <c r="K2799">
        <v>195</v>
      </c>
      <c r="L2799" s="8">
        <v>0.5</v>
      </c>
      <c r="AE2799">
        <v>658</v>
      </c>
      <c r="AJ2799">
        <v>3</v>
      </c>
      <c r="AK2799">
        <v>56.79</v>
      </c>
      <c r="AL2799">
        <v>28.21</v>
      </c>
      <c r="AM2799">
        <v>5.21</v>
      </c>
      <c r="AN2799">
        <v>5.31</v>
      </c>
      <c r="AO2799">
        <v>0</v>
      </c>
      <c r="AR2799">
        <v>33.799999999999997</v>
      </c>
      <c r="AS2799">
        <v>44.6</v>
      </c>
      <c r="AT2799">
        <v>13.3</v>
      </c>
      <c r="AU2799">
        <v>4.8</v>
      </c>
      <c r="AV2799">
        <v>0.9</v>
      </c>
      <c r="AW2799">
        <v>0</v>
      </c>
      <c r="BL2799">
        <v>90</v>
      </c>
      <c r="BQ2799">
        <v>0</v>
      </c>
      <c r="BZ2799">
        <v>2200</v>
      </c>
      <c r="CA2799">
        <v>46</v>
      </c>
    </row>
    <row r="2800" spans="1:79">
      <c r="A2800">
        <v>135</v>
      </c>
      <c r="B2800" t="s">
        <v>1874</v>
      </c>
      <c r="C2800">
        <v>64.7</v>
      </c>
      <c r="D2800">
        <v>21</v>
      </c>
      <c r="E2800">
        <v>5.9</v>
      </c>
      <c r="F2800">
        <v>0.9</v>
      </c>
      <c r="G2800">
        <v>3.4</v>
      </c>
      <c r="J2800">
        <v>390</v>
      </c>
      <c r="K2800">
        <v>195</v>
      </c>
      <c r="L2800" s="8">
        <v>0.5</v>
      </c>
      <c r="AE2800">
        <v>678</v>
      </c>
      <c r="AJ2800">
        <v>3</v>
      </c>
      <c r="AK2800">
        <v>56.79</v>
      </c>
      <c r="AL2800">
        <v>28.21</v>
      </c>
      <c r="AM2800">
        <v>5.21</v>
      </c>
      <c r="AN2800">
        <v>5.31</v>
      </c>
      <c r="AO2800">
        <v>0</v>
      </c>
      <c r="AR2800">
        <v>33.799999999999997</v>
      </c>
      <c r="AS2800">
        <v>44.6</v>
      </c>
      <c r="AT2800">
        <v>13.3</v>
      </c>
      <c r="AU2800">
        <v>4.8</v>
      </c>
      <c r="AV2800">
        <v>0.9</v>
      </c>
      <c r="AW2800">
        <v>0</v>
      </c>
      <c r="BL2800">
        <v>90</v>
      </c>
      <c r="BQ2800">
        <v>0</v>
      </c>
      <c r="BZ2800">
        <v>5200</v>
      </c>
      <c r="CA2800">
        <v>57</v>
      </c>
    </row>
    <row r="2801" spans="1:79">
      <c r="A2801">
        <v>135</v>
      </c>
      <c r="B2801" t="s">
        <v>1874</v>
      </c>
      <c r="C2801">
        <v>64.7</v>
      </c>
      <c r="D2801">
        <v>21</v>
      </c>
      <c r="E2801">
        <v>5.9</v>
      </c>
      <c r="F2801">
        <v>0.9</v>
      </c>
      <c r="G2801">
        <v>3.4</v>
      </c>
      <c r="J2801">
        <v>351</v>
      </c>
      <c r="K2801">
        <v>195</v>
      </c>
      <c r="L2801" s="8">
        <v>0.5</v>
      </c>
      <c r="AE2801">
        <v>664</v>
      </c>
      <c r="AJ2801">
        <v>3</v>
      </c>
      <c r="AK2801">
        <v>56.79</v>
      </c>
      <c r="AL2801">
        <v>28.21</v>
      </c>
      <c r="AM2801">
        <v>5.21</v>
      </c>
      <c r="AN2801">
        <v>5.31</v>
      </c>
      <c r="AO2801">
        <v>0</v>
      </c>
      <c r="AR2801">
        <v>33.799999999999997</v>
      </c>
      <c r="AS2801">
        <v>44.6</v>
      </c>
      <c r="AT2801">
        <v>13.3</v>
      </c>
      <c r="AU2801">
        <v>4.8</v>
      </c>
      <c r="AV2801">
        <v>0.9</v>
      </c>
      <c r="AW2801">
        <v>0</v>
      </c>
      <c r="BL2801">
        <v>90</v>
      </c>
      <c r="BQ2801">
        <v>39</v>
      </c>
      <c r="BZ2801">
        <v>4100</v>
      </c>
      <c r="CA2801">
        <v>55</v>
      </c>
    </row>
    <row r="2802" spans="1:79">
      <c r="A2802">
        <v>135</v>
      </c>
      <c r="B2802" t="s">
        <v>1874</v>
      </c>
      <c r="C2802">
        <v>64.7</v>
      </c>
      <c r="D2802">
        <v>21</v>
      </c>
      <c r="E2802">
        <v>5.9</v>
      </c>
      <c r="F2802">
        <v>0.9</v>
      </c>
      <c r="G2802">
        <v>3.4</v>
      </c>
      <c r="J2802">
        <v>253.5</v>
      </c>
      <c r="K2802">
        <v>195</v>
      </c>
      <c r="L2802" s="8">
        <v>0.5</v>
      </c>
      <c r="AE2802">
        <v>640</v>
      </c>
      <c r="AJ2802">
        <v>3</v>
      </c>
      <c r="AK2802">
        <v>56.79</v>
      </c>
      <c r="AL2802">
        <v>28.21</v>
      </c>
      <c r="AM2802">
        <v>5.21</v>
      </c>
      <c r="AN2802">
        <v>5.31</v>
      </c>
      <c r="AO2802">
        <v>136.5</v>
      </c>
      <c r="AR2802">
        <v>33.799999999999997</v>
      </c>
      <c r="AS2802">
        <v>44.6</v>
      </c>
      <c r="AT2802">
        <v>13.3</v>
      </c>
      <c r="AU2802">
        <v>4.8</v>
      </c>
      <c r="AV2802">
        <v>0.9</v>
      </c>
      <c r="AW2802">
        <v>175.5</v>
      </c>
      <c r="BL2802">
        <v>90</v>
      </c>
      <c r="BQ2802">
        <v>0</v>
      </c>
      <c r="BZ2802">
        <v>3700</v>
      </c>
      <c r="CA2802">
        <v>37</v>
      </c>
    </row>
    <row r="2803" spans="1:79">
      <c r="A2803">
        <v>135</v>
      </c>
      <c r="B2803" t="s">
        <v>1874</v>
      </c>
      <c r="C2803">
        <v>64.7</v>
      </c>
      <c r="D2803">
        <v>21</v>
      </c>
      <c r="E2803">
        <v>5.9</v>
      </c>
      <c r="F2803">
        <v>0.9</v>
      </c>
      <c r="G2803">
        <v>3.4</v>
      </c>
      <c r="J2803">
        <v>175.5</v>
      </c>
      <c r="K2803">
        <v>195</v>
      </c>
      <c r="L2803" s="8">
        <v>0.5</v>
      </c>
      <c r="AE2803">
        <v>658</v>
      </c>
      <c r="AJ2803">
        <v>3</v>
      </c>
      <c r="AK2803">
        <v>56.79</v>
      </c>
      <c r="AL2803">
        <v>28.21</v>
      </c>
      <c r="AM2803">
        <v>5.21</v>
      </c>
      <c r="AN2803">
        <v>5.31</v>
      </c>
      <c r="AO2803">
        <v>0</v>
      </c>
      <c r="AR2803">
        <v>33.799999999999997</v>
      </c>
      <c r="AS2803">
        <v>44.6</v>
      </c>
      <c r="AT2803">
        <v>13.3</v>
      </c>
      <c r="AU2803">
        <v>4.8</v>
      </c>
      <c r="AV2803">
        <v>0.9</v>
      </c>
      <c r="AW2803">
        <v>0</v>
      </c>
      <c r="BL2803">
        <v>90</v>
      </c>
      <c r="BQ2803">
        <v>0</v>
      </c>
      <c r="BZ2803">
        <v>3600</v>
      </c>
      <c r="CA2803">
        <v>39</v>
      </c>
    </row>
    <row r="2804" spans="1:79">
      <c r="A2804" s="51"/>
      <c r="B2804" s="51"/>
      <c r="C2804" s="51"/>
      <c r="D2804" s="51"/>
      <c r="E2804" s="51"/>
      <c r="F2804" s="51"/>
      <c r="G2804" s="51"/>
      <c r="H2804" s="51"/>
      <c r="I2804" s="51"/>
      <c r="J2804" s="51"/>
      <c r="K2804" s="51"/>
      <c r="L2804" s="56"/>
      <c r="N2804" s="51"/>
      <c r="AD2804" s="51"/>
      <c r="AE2804" s="51"/>
      <c r="AJ2804" s="51"/>
      <c r="AK2804" s="51"/>
      <c r="AL2804" s="51"/>
      <c r="AM2804" s="51"/>
      <c r="AN2804" s="51"/>
      <c r="AO2804" s="51"/>
      <c r="BK2804" s="51"/>
      <c r="BL2804" s="51"/>
      <c r="BM2804" s="51"/>
      <c r="BN2804" s="51"/>
      <c r="BO2804" s="51"/>
      <c r="BP2804" s="51"/>
      <c r="BQ2804" s="51"/>
      <c r="BX2804" s="51"/>
      <c r="BY2804" s="51"/>
      <c r="BZ2804" s="51"/>
      <c r="CA2804" s="51"/>
    </row>
    <row r="2805" spans="1:79">
      <c r="A2805">
        <v>138</v>
      </c>
      <c r="B2805" t="s">
        <v>1875</v>
      </c>
      <c r="C2805">
        <v>62.58</v>
      </c>
      <c r="D2805">
        <v>20.25</v>
      </c>
      <c r="E2805">
        <v>5.31</v>
      </c>
      <c r="F2805">
        <v>2.82</v>
      </c>
      <c r="G2805">
        <v>4.04</v>
      </c>
      <c r="J2805">
        <v>550</v>
      </c>
      <c r="K2805">
        <v>192.5</v>
      </c>
      <c r="L2805" s="8">
        <v>0.35</v>
      </c>
      <c r="N2805">
        <v>1.5</v>
      </c>
      <c r="Y2805">
        <v>690</v>
      </c>
      <c r="AE2805">
        <v>624</v>
      </c>
      <c r="BK2805">
        <v>0.45</v>
      </c>
      <c r="BL2805">
        <v>90.36</v>
      </c>
      <c r="BM2805">
        <v>0.71</v>
      </c>
      <c r="BO2805">
        <v>1.31</v>
      </c>
      <c r="BQ2805">
        <v>0</v>
      </c>
      <c r="BZ2805">
        <v>8000</v>
      </c>
      <c r="CA2805">
        <v>40</v>
      </c>
    </row>
    <row r="2806" spans="1:79">
      <c r="A2806">
        <v>138</v>
      </c>
      <c r="B2806" t="s">
        <v>1875</v>
      </c>
      <c r="C2806">
        <v>62.58</v>
      </c>
      <c r="D2806">
        <v>20.25</v>
      </c>
      <c r="E2806">
        <v>5.31</v>
      </c>
      <c r="F2806">
        <v>2.82</v>
      </c>
      <c r="G2806">
        <v>4.04</v>
      </c>
      <c r="J2806">
        <v>495</v>
      </c>
      <c r="K2806">
        <v>192.5</v>
      </c>
      <c r="L2806" s="8">
        <v>0.35</v>
      </c>
      <c r="N2806">
        <v>2</v>
      </c>
      <c r="Y2806">
        <v>679</v>
      </c>
      <c r="AE2806">
        <v>614</v>
      </c>
      <c r="BK2806">
        <v>0.45</v>
      </c>
      <c r="BL2806">
        <v>90.36</v>
      </c>
      <c r="BM2806">
        <v>0.71</v>
      </c>
      <c r="BO2806">
        <v>1.31</v>
      </c>
      <c r="BQ2806">
        <v>55</v>
      </c>
      <c r="BZ2806">
        <v>5300</v>
      </c>
      <c r="CA2806">
        <v>50</v>
      </c>
    </row>
    <row r="2807" spans="1:79">
      <c r="A2807">
        <v>138</v>
      </c>
      <c r="B2807" t="s">
        <v>1875</v>
      </c>
      <c r="C2807">
        <v>62.58</v>
      </c>
      <c r="D2807">
        <v>20.25</v>
      </c>
      <c r="E2807">
        <v>5.31</v>
      </c>
      <c r="F2807">
        <v>2.82</v>
      </c>
      <c r="G2807">
        <v>4.04</v>
      </c>
      <c r="J2807">
        <v>550</v>
      </c>
      <c r="K2807">
        <v>192.5</v>
      </c>
      <c r="L2807" s="8">
        <v>0.35</v>
      </c>
      <c r="N2807">
        <v>1.5</v>
      </c>
      <c r="Y2807">
        <v>727</v>
      </c>
      <c r="AE2807">
        <v>624</v>
      </c>
      <c r="BK2807">
        <v>0.45</v>
      </c>
      <c r="BL2807">
        <v>90.36</v>
      </c>
      <c r="BM2807">
        <v>0.71</v>
      </c>
      <c r="BO2807">
        <v>1.31</v>
      </c>
      <c r="BQ2807">
        <v>0</v>
      </c>
      <c r="BZ2807">
        <v>3300</v>
      </c>
      <c r="CA2807">
        <v>30</v>
      </c>
    </row>
    <row r="2808" spans="1:79">
      <c r="A2808">
        <v>138</v>
      </c>
      <c r="B2808" t="s">
        <v>1875</v>
      </c>
      <c r="C2808">
        <v>62.58</v>
      </c>
      <c r="D2808">
        <v>20.25</v>
      </c>
      <c r="E2808">
        <v>5.31</v>
      </c>
      <c r="F2808">
        <v>2.82</v>
      </c>
      <c r="G2808">
        <v>4.04</v>
      </c>
      <c r="J2808">
        <v>495</v>
      </c>
      <c r="K2808">
        <v>192.5</v>
      </c>
      <c r="L2808" s="8">
        <v>0.35</v>
      </c>
      <c r="N2808">
        <v>2</v>
      </c>
      <c r="Y2808">
        <v>715</v>
      </c>
      <c r="AE2808">
        <v>614</v>
      </c>
      <c r="BK2808">
        <v>0.45</v>
      </c>
      <c r="BL2808">
        <v>90.36</v>
      </c>
      <c r="BM2808">
        <v>0.71</v>
      </c>
      <c r="BO2808">
        <v>1.31</v>
      </c>
      <c r="BQ2808">
        <v>55</v>
      </c>
      <c r="BZ2808">
        <v>3000</v>
      </c>
      <c r="CA2808">
        <v>32</v>
      </c>
    </row>
    <row r="2809" spans="1:79">
      <c r="A2809">
        <v>138</v>
      </c>
      <c r="B2809" t="s">
        <v>1875</v>
      </c>
      <c r="C2809">
        <v>62.58</v>
      </c>
      <c r="D2809">
        <v>20.25</v>
      </c>
      <c r="E2809">
        <v>5.31</v>
      </c>
      <c r="F2809">
        <v>2.82</v>
      </c>
      <c r="G2809">
        <v>4.04</v>
      </c>
      <c r="J2809">
        <v>400</v>
      </c>
      <c r="K2809">
        <v>220</v>
      </c>
      <c r="L2809" s="8">
        <v>0.55000000000000004</v>
      </c>
      <c r="N2809">
        <v>0</v>
      </c>
      <c r="Y2809">
        <v>721</v>
      </c>
      <c r="AE2809">
        <v>641</v>
      </c>
      <c r="BK2809">
        <v>0.45</v>
      </c>
      <c r="BL2809">
        <v>90.36</v>
      </c>
      <c r="BM2809">
        <v>0.71</v>
      </c>
      <c r="BO2809">
        <v>1.31</v>
      </c>
      <c r="BQ2809">
        <v>0</v>
      </c>
      <c r="BZ2809">
        <v>3300</v>
      </c>
      <c r="CA2809">
        <v>50</v>
      </c>
    </row>
    <row r="2810" spans="1:79">
      <c r="A2810">
        <v>138</v>
      </c>
      <c r="B2810" t="s">
        <v>1875</v>
      </c>
      <c r="C2810">
        <v>62.58</v>
      </c>
      <c r="D2810">
        <v>20.25</v>
      </c>
      <c r="E2810">
        <v>5.31</v>
      </c>
      <c r="F2810">
        <v>2.82</v>
      </c>
      <c r="G2810">
        <v>4.04</v>
      </c>
      <c r="J2810">
        <v>360</v>
      </c>
      <c r="K2810">
        <v>220</v>
      </c>
      <c r="L2810" s="8">
        <v>0.55000000000000004</v>
      </c>
      <c r="N2810">
        <v>0.25</v>
      </c>
      <c r="Y2810">
        <v>714</v>
      </c>
      <c r="AE2810">
        <v>645</v>
      </c>
      <c r="BK2810">
        <v>0.45</v>
      </c>
      <c r="BL2810">
        <v>90.36</v>
      </c>
      <c r="BM2810">
        <v>0.71</v>
      </c>
      <c r="BO2810">
        <v>1.31</v>
      </c>
      <c r="BQ2810">
        <v>40</v>
      </c>
      <c r="BZ2810">
        <v>2800</v>
      </c>
      <c r="CA2810">
        <v>53</v>
      </c>
    </row>
    <row r="2811" spans="1:79">
      <c r="A2811">
        <v>138</v>
      </c>
      <c r="B2811" t="s">
        <v>1875</v>
      </c>
      <c r="C2811">
        <v>62.58</v>
      </c>
      <c r="D2811">
        <v>20.25</v>
      </c>
      <c r="E2811">
        <v>5.31</v>
      </c>
      <c r="F2811">
        <v>2.82</v>
      </c>
      <c r="G2811">
        <v>4.04</v>
      </c>
      <c r="J2811">
        <v>400</v>
      </c>
      <c r="K2811">
        <v>220</v>
      </c>
      <c r="L2811" s="8">
        <v>0.55000000000000004</v>
      </c>
      <c r="N2811">
        <v>0</v>
      </c>
      <c r="Y2811">
        <v>759</v>
      </c>
      <c r="AE2811">
        <v>641</v>
      </c>
      <c r="BK2811">
        <v>0.45</v>
      </c>
      <c r="BL2811">
        <v>90.36</v>
      </c>
      <c r="BM2811">
        <v>0.71</v>
      </c>
      <c r="BO2811">
        <v>1.31</v>
      </c>
      <c r="BQ2811">
        <v>0</v>
      </c>
      <c r="BZ2811">
        <v>2200</v>
      </c>
      <c r="CA2811">
        <v>34</v>
      </c>
    </row>
    <row r="2812" spans="1:79">
      <c r="A2812">
        <v>138</v>
      </c>
      <c r="B2812" t="s">
        <v>1875</v>
      </c>
      <c r="C2812">
        <v>62.58</v>
      </c>
      <c r="D2812">
        <v>20.25</v>
      </c>
      <c r="E2812">
        <v>5.31</v>
      </c>
      <c r="F2812">
        <v>2.82</v>
      </c>
      <c r="G2812">
        <v>4.04</v>
      </c>
      <c r="J2812">
        <v>360</v>
      </c>
      <c r="K2812">
        <v>220</v>
      </c>
      <c r="L2812" s="8">
        <v>0.55000000000000004</v>
      </c>
      <c r="N2812">
        <v>0.25</v>
      </c>
      <c r="Y2812">
        <v>752</v>
      </c>
      <c r="AE2812">
        <v>645</v>
      </c>
      <c r="BK2812">
        <v>0.45</v>
      </c>
      <c r="BL2812">
        <v>90.36</v>
      </c>
      <c r="BM2812">
        <v>0.71</v>
      </c>
      <c r="BO2812">
        <v>1.31</v>
      </c>
      <c r="BQ2812">
        <v>40</v>
      </c>
      <c r="BZ2812">
        <v>1300</v>
      </c>
      <c r="CA2812">
        <v>43</v>
      </c>
    </row>
    <row r="2813" spans="1:79">
      <c r="A2813" s="51"/>
      <c r="B2813" s="51"/>
      <c r="C2813" s="51"/>
      <c r="D2813" s="51"/>
      <c r="E2813" s="51"/>
      <c r="F2813" s="51"/>
      <c r="G2813" s="51"/>
      <c r="H2813" s="51"/>
      <c r="I2813" s="51"/>
      <c r="J2813" s="51"/>
      <c r="K2813" s="51"/>
      <c r="L2813" s="56"/>
      <c r="N2813" s="51"/>
      <c r="Y2813" s="51"/>
      <c r="AD2813" s="51"/>
      <c r="AE2813" s="51"/>
      <c r="AJ2813" s="51"/>
      <c r="AK2813" s="51"/>
      <c r="AL2813" s="51"/>
      <c r="AM2813" s="51"/>
      <c r="AN2813" s="51"/>
      <c r="AO2813" s="51"/>
      <c r="BK2813" s="51"/>
      <c r="BL2813" s="51"/>
      <c r="BM2813" s="51"/>
      <c r="BN2813" s="51"/>
      <c r="BO2813" s="51"/>
      <c r="BP2813" s="51"/>
      <c r="BQ2813" s="51"/>
      <c r="BX2813" s="51"/>
      <c r="BY2813" s="51"/>
      <c r="BZ2813" s="51"/>
      <c r="CA2813" s="51"/>
    </row>
    <row r="2814" spans="1:79">
      <c r="A2814">
        <v>143</v>
      </c>
      <c r="C2814">
        <v>64.39</v>
      </c>
      <c r="D2814">
        <v>21.1</v>
      </c>
      <c r="E2814">
        <v>5.24</v>
      </c>
      <c r="F2814">
        <v>1.1000000000000001</v>
      </c>
      <c r="G2814">
        <v>3.1</v>
      </c>
      <c r="J2814">
        <v>450</v>
      </c>
      <c r="K2814">
        <v>180</v>
      </c>
      <c r="L2814" s="8">
        <v>0.4</v>
      </c>
      <c r="Y2814">
        <v>993</v>
      </c>
      <c r="AE2814">
        <v>735</v>
      </c>
      <c r="BL2814">
        <v>93</v>
      </c>
      <c r="BM2814">
        <v>0.2</v>
      </c>
      <c r="BN2814">
        <v>0.51</v>
      </c>
      <c r="BO2814">
        <v>0.05</v>
      </c>
      <c r="BQ2814">
        <v>0</v>
      </c>
      <c r="BX2814">
        <v>5.3</v>
      </c>
      <c r="BZ2814">
        <v>4000</v>
      </c>
    </row>
    <row r="2815" spans="1:79">
      <c r="A2815">
        <v>143</v>
      </c>
      <c r="C2815">
        <v>64.39</v>
      </c>
      <c r="D2815">
        <v>21.1</v>
      </c>
      <c r="E2815">
        <v>5.24</v>
      </c>
      <c r="F2815">
        <v>1.1000000000000001</v>
      </c>
      <c r="G2815">
        <v>3.1</v>
      </c>
      <c r="J2815">
        <v>370</v>
      </c>
      <c r="K2815">
        <v>185</v>
      </c>
      <c r="L2815" s="8">
        <v>0.5</v>
      </c>
      <c r="Y2815">
        <v>934</v>
      </c>
      <c r="AE2815">
        <v>846</v>
      </c>
      <c r="BL2815">
        <v>93</v>
      </c>
      <c r="BM2815">
        <v>0.2</v>
      </c>
      <c r="BN2815">
        <v>0.51</v>
      </c>
      <c r="BO2815">
        <v>0.05</v>
      </c>
      <c r="BQ2815">
        <v>0</v>
      </c>
      <c r="BX2815">
        <v>9.4</v>
      </c>
      <c r="BZ2815">
        <v>4200</v>
      </c>
    </row>
    <row r="2816" spans="1:79">
      <c r="A2816">
        <v>143</v>
      </c>
      <c r="C2816">
        <v>64.39</v>
      </c>
      <c r="D2816">
        <v>21.1</v>
      </c>
      <c r="E2816">
        <v>5.24</v>
      </c>
      <c r="F2816">
        <v>1.1000000000000001</v>
      </c>
      <c r="G2816">
        <v>3.1</v>
      </c>
      <c r="J2816">
        <v>317</v>
      </c>
      <c r="K2816">
        <v>190</v>
      </c>
      <c r="L2816" s="8">
        <v>0.6</v>
      </c>
      <c r="Y2816">
        <v>895</v>
      </c>
      <c r="AE2816">
        <v>914</v>
      </c>
      <c r="BL2816">
        <v>93</v>
      </c>
      <c r="BM2816">
        <v>0.2</v>
      </c>
      <c r="BN2816">
        <v>0.51</v>
      </c>
      <c r="BO2816">
        <v>0.05</v>
      </c>
      <c r="BQ2816">
        <v>0</v>
      </c>
      <c r="BX2816">
        <v>12.6</v>
      </c>
      <c r="BZ2816">
        <v>5000</v>
      </c>
    </row>
    <row r="2817" spans="1:79">
      <c r="A2817">
        <v>143</v>
      </c>
      <c r="C2817">
        <v>64.39</v>
      </c>
      <c r="D2817">
        <v>21.1</v>
      </c>
      <c r="E2817">
        <v>5.24</v>
      </c>
      <c r="F2817">
        <v>1.1000000000000001</v>
      </c>
      <c r="G2817">
        <v>3.1</v>
      </c>
      <c r="J2817">
        <v>352</v>
      </c>
      <c r="K2817">
        <v>185</v>
      </c>
      <c r="L2817" s="8">
        <v>0.5</v>
      </c>
      <c r="Y2817">
        <v>929</v>
      </c>
      <c r="AE2817">
        <v>842</v>
      </c>
      <c r="BL2817">
        <v>93</v>
      </c>
      <c r="BM2817">
        <v>0.2</v>
      </c>
      <c r="BN2817">
        <v>0.51</v>
      </c>
      <c r="BO2817">
        <v>0.05</v>
      </c>
      <c r="BQ2817">
        <v>18</v>
      </c>
      <c r="BX2817">
        <v>6.8</v>
      </c>
      <c r="BZ2817">
        <v>2300</v>
      </c>
    </row>
    <row r="2818" spans="1:79">
      <c r="A2818">
        <v>143</v>
      </c>
      <c r="C2818">
        <v>64.39</v>
      </c>
      <c r="D2818">
        <v>21.1</v>
      </c>
      <c r="E2818">
        <v>5.24</v>
      </c>
      <c r="F2818">
        <v>1.1000000000000001</v>
      </c>
      <c r="G2818">
        <v>3.1</v>
      </c>
      <c r="J2818">
        <v>333</v>
      </c>
      <c r="K2818">
        <v>185</v>
      </c>
      <c r="L2818" s="8">
        <v>0.5</v>
      </c>
      <c r="Y2818">
        <v>924</v>
      </c>
      <c r="AE2818">
        <v>837</v>
      </c>
      <c r="BL2818">
        <v>93</v>
      </c>
      <c r="BM2818">
        <v>0.2</v>
      </c>
      <c r="BN2818">
        <v>0.51</v>
      </c>
      <c r="BO2818">
        <v>0.05</v>
      </c>
      <c r="BQ2818">
        <v>37</v>
      </c>
      <c r="BX2818">
        <v>5.4</v>
      </c>
      <c r="BZ2818">
        <v>1700</v>
      </c>
    </row>
    <row r="2819" spans="1:79">
      <c r="A2819" s="51"/>
      <c r="B2819" s="51"/>
      <c r="C2819" s="51"/>
      <c r="D2819" s="51"/>
      <c r="E2819" s="51"/>
      <c r="F2819" s="51"/>
      <c r="G2819" s="51"/>
      <c r="H2819" s="51"/>
      <c r="I2819" s="51"/>
      <c r="J2819" s="51"/>
      <c r="K2819" s="51"/>
      <c r="L2819" s="56"/>
      <c r="N2819" s="51"/>
      <c r="AD2819" s="51"/>
      <c r="AE2819" s="51"/>
      <c r="AJ2819" s="51"/>
      <c r="AK2819" s="51"/>
      <c r="AL2819" s="51"/>
      <c r="AM2819" s="51"/>
      <c r="AN2819" s="51"/>
      <c r="AO2819" s="51"/>
      <c r="BK2819" s="51"/>
      <c r="BL2819" s="51"/>
      <c r="BM2819" s="51"/>
      <c r="BN2819" s="51"/>
      <c r="BO2819" s="51"/>
      <c r="BP2819" s="51"/>
      <c r="BQ2819" s="51"/>
      <c r="BX2819" s="51"/>
      <c r="BY2819" s="51"/>
      <c r="BZ2819" s="51"/>
      <c r="CA2819" s="51"/>
    </row>
    <row r="2820" spans="1:79">
      <c r="A2820">
        <v>156</v>
      </c>
      <c r="C2820">
        <v>63.4</v>
      </c>
      <c r="D2820">
        <v>21.7</v>
      </c>
      <c r="E2820">
        <v>6.2</v>
      </c>
      <c r="F2820">
        <v>1</v>
      </c>
      <c r="G2820">
        <v>3.1</v>
      </c>
      <c r="I2820">
        <v>42.5</v>
      </c>
      <c r="J2820">
        <v>401.61</v>
      </c>
      <c r="K2820">
        <v>147</v>
      </c>
      <c r="L2820" s="8">
        <v>0.35</v>
      </c>
      <c r="N2820">
        <v>0.4</v>
      </c>
      <c r="U2820">
        <v>1268</v>
      </c>
      <c r="AE2820">
        <v>665</v>
      </c>
      <c r="BK2820">
        <v>0.47</v>
      </c>
      <c r="BL2820">
        <v>88.4</v>
      </c>
      <c r="BM2820">
        <v>1.18</v>
      </c>
      <c r="BN2820">
        <v>2.17</v>
      </c>
      <c r="BO2820">
        <v>4.75</v>
      </c>
      <c r="BQ2820">
        <v>21.14</v>
      </c>
      <c r="BZ2820">
        <v>500</v>
      </c>
      <c r="CA2820">
        <v>55.2</v>
      </c>
    </row>
    <row r="2821" spans="1:79">
      <c r="A2821">
        <v>156</v>
      </c>
      <c r="C2821">
        <v>63.4</v>
      </c>
      <c r="D2821">
        <v>21.7</v>
      </c>
      <c r="E2821">
        <v>6.2</v>
      </c>
      <c r="F2821">
        <v>1</v>
      </c>
      <c r="G2821">
        <v>3.1</v>
      </c>
      <c r="I2821">
        <v>42.5</v>
      </c>
      <c r="J2821">
        <v>401.61</v>
      </c>
      <c r="K2821">
        <f>147+10.33</f>
        <v>157.33000000000001</v>
      </c>
      <c r="L2821" s="8">
        <v>0.35</v>
      </c>
      <c r="N2821">
        <v>0.48</v>
      </c>
      <c r="U2821">
        <v>1268</v>
      </c>
      <c r="AE2821">
        <v>665</v>
      </c>
      <c r="BK2821">
        <v>0.47</v>
      </c>
      <c r="BL2821">
        <v>88.4</v>
      </c>
      <c r="BM2821">
        <v>1.18</v>
      </c>
      <c r="BN2821">
        <v>2.17</v>
      </c>
      <c r="BO2821">
        <v>4.75</v>
      </c>
      <c r="BQ2821">
        <v>21.14</v>
      </c>
      <c r="BZ2821">
        <v>780</v>
      </c>
      <c r="CA2821">
        <v>33.299999999999997</v>
      </c>
    </row>
    <row r="2822" spans="1:79">
      <c r="A2822">
        <v>156</v>
      </c>
      <c r="C2822">
        <v>63.4</v>
      </c>
      <c r="D2822">
        <v>21.7</v>
      </c>
      <c r="E2822">
        <v>6.2</v>
      </c>
      <c r="F2822">
        <v>1</v>
      </c>
      <c r="G2822">
        <v>3.1</v>
      </c>
      <c r="I2822">
        <v>42.5</v>
      </c>
      <c r="J2822">
        <v>401.61</v>
      </c>
      <c r="K2822">
        <v>147</v>
      </c>
      <c r="L2822" s="8">
        <v>0.35</v>
      </c>
      <c r="N2822">
        <v>0.48</v>
      </c>
      <c r="U2822">
        <v>1268</v>
      </c>
      <c r="AE2822">
        <v>665</v>
      </c>
      <c r="BK2822">
        <v>0.47</v>
      </c>
      <c r="BL2822">
        <v>88.4</v>
      </c>
      <c r="BM2822">
        <v>1.18</v>
      </c>
      <c r="BN2822">
        <v>2.17</v>
      </c>
      <c r="BO2822">
        <v>4.75</v>
      </c>
      <c r="BQ2822">
        <v>21.14</v>
      </c>
      <c r="BZ2822">
        <v>580</v>
      </c>
      <c r="CA2822">
        <v>41.7</v>
      </c>
    </row>
    <row r="2823" spans="1:79">
      <c r="A2823">
        <v>156</v>
      </c>
      <c r="C2823">
        <v>63.4</v>
      </c>
      <c r="D2823">
        <v>21.7</v>
      </c>
      <c r="E2823">
        <v>6.2</v>
      </c>
      <c r="F2823">
        <v>1</v>
      </c>
      <c r="G2823">
        <v>3.1</v>
      </c>
      <c r="I2823">
        <v>42.5</v>
      </c>
      <c r="J2823">
        <v>401.61</v>
      </c>
      <c r="K2823">
        <v>147</v>
      </c>
      <c r="L2823" s="8">
        <v>0.35</v>
      </c>
      <c r="N2823">
        <v>0.48</v>
      </c>
      <c r="U2823">
        <v>1268</v>
      </c>
      <c r="AE2823">
        <v>665</v>
      </c>
      <c r="BK2823">
        <v>0.47</v>
      </c>
      <c r="BL2823">
        <v>88.4</v>
      </c>
      <c r="BM2823">
        <v>1.18</v>
      </c>
      <c r="BN2823">
        <v>2.17</v>
      </c>
      <c r="BO2823">
        <v>4.75</v>
      </c>
      <c r="BQ2823">
        <v>21.14</v>
      </c>
      <c r="BZ2823">
        <v>420</v>
      </c>
      <c r="CA2823">
        <v>50.7</v>
      </c>
    </row>
    <row r="2824" spans="1:79">
      <c r="A2824">
        <v>156</v>
      </c>
      <c r="C2824">
        <v>63.4</v>
      </c>
      <c r="D2824">
        <v>21.7</v>
      </c>
      <c r="E2824">
        <v>6.2</v>
      </c>
      <c r="F2824">
        <v>1</v>
      </c>
      <c r="G2824">
        <v>3.1</v>
      </c>
      <c r="I2824">
        <v>42.5</v>
      </c>
      <c r="J2824">
        <v>401.61</v>
      </c>
      <c r="K2824">
        <f>147+20.67</f>
        <v>167.67000000000002</v>
      </c>
      <c r="L2824" s="8">
        <v>0.35</v>
      </c>
      <c r="N2824">
        <v>0.48</v>
      </c>
      <c r="U2824">
        <v>1268</v>
      </c>
      <c r="AE2824">
        <v>665</v>
      </c>
      <c r="BK2824">
        <v>0.47</v>
      </c>
      <c r="BL2824">
        <v>88.4</v>
      </c>
      <c r="BM2824">
        <v>1.18</v>
      </c>
      <c r="BN2824">
        <v>2.17</v>
      </c>
      <c r="BO2824">
        <v>4.75</v>
      </c>
      <c r="BQ2824">
        <v>21.14</v>
      </c>
      <c r="BZ2824">
        <v>980</v>
      </c>
      <c r="CA2824">
        <v>30.1</v>
      </c>
    </row>
    <row r="2825" spans="1:79">
      <c r="A2825">
        <v>156</v>
      </c>
      <c r="C2825">
        <v>63.4</v>
      </c>
      <c r="D2825">
        <v>21.7</v>
      </c>
      <c r="E2825">
        <v>6.2</v>
      </c>
      <c r="F2825">
        <v>1</v>
      </c>
      <c r="G2825">
        <v>3.1</v>
      </c>
      <c r="I2825">
        <v>42.5</v>
      </c>
      <c r="J2825">
        <v>401.61</v>
      </c>
      <c r="K2825">
        <v>147</v>
      </c>
      <c r="L2825" s="8">
        <v>0.35</v>
      </c>
      <c r="N2825">
        <v>0.48</v>
      </c>
      <c r="U2825">
        <v>1268</v>
      </c>
      <c r="AE2825">
        <v>665</v>
      </c>
      <c r="BK2825">
        <v>0.47</v>
      </c>
      <c r="BL2825">
        <v>88.4</v>
      </c>
      <c r="BM2825">
        <v>1.18</v>
      </c>
      <c r="BN2825">
        <v>2.17</v>
      </c>
      <c r="BO2825">
        <v>4.75</v>
      </c>
      <c r="BQ2825">
        <v>21.14</v>
      </c>
      <c r="BZ2825">
        <v>1420</v>
      </c>
      <c r="CA2825">
        <v>35</v>
      </c>
    </row>
    <row r="2826" spans="1:79">
      <c r="A2826">
        <v>156</v>
      </c>
      <c r="C2826">
        <v>63.4</v>
      </c>
      <c r="D2826">
        <v>21.7</v>
      </c>
      <c r="E2826">
        <v>6.2</v>
      </c>
      <c r="F2826">
        <v>1</v>
      </c>
      <c r="G2826">
        <v>3.1</v>
      </c>
      <c r="I2826">
        <v>42.5</v>
      </c>
      <c r="J2826">
        <v>401.61</v>
      </c>
      <c r="K2826">
        <v>147</v>
      </c>
      <c r="L2826" s="8">
        <v>0.35</v>
      </c>
      <c r="N2826">
        <v>0.48</v>
      </c>
      <c r="U2826">
        <v>1268</v>
      </c>
      <c r="AE2826">
        <v>665</v>
      </c>
      <c r="BK2826">
        <v>0.47</v>
      </c>
      <c r="BL2826">
        <v>88.4</v>
      </c>
      <c r="BM2826">
        <v>1.18</v>
      </c>
      <c r="BN2826">
        <v>2.17</v>
      </c>
      <c r="BO2826">
        <v>4.75</v>
      </c>
      <c r="BQ2826">
        <v>21.14</v>
      </c>
      <c r="BZ2826">
        <v>1100</v>
      </c>
      <c r="CA2826">
        <v>40.1</v>
      </c>
    </row>
    <row r="2827" spans="1:79">
      <c r="A2827" s="51"/>
      <c r="B2827" s="51"/>
      <c r="C2827" s="51"/>
      <c r="D2827" s="51"/>
      <c r="E2827" s="51"/>
      <c r="F2827" s="51"/>
      <c r="G2827" s="51"/>
      <c r="H2827" s="51"/>
      <c r="I2827" s="51"/>
      <c r="J2827" s="51"/>
      <c r="K2827" s="51"/>
      <c r="L2827" s="56"/>
      <c r="N2827" s="51"/>
      <c r="U2827" s="51"/>
      <c r="AD2827" s="51"/>
      <c r="AE2827" s="51"/>
      <c r="AJ2827" s="51"/>
      <c r="AK2827" s="51"/>
      <c r="AL2827" s="51"/>
      <c r="AM2827" s="51"/>
      <c r="AN2827" s="51"/>
      <c r="AO2827" s="51"/>
      <c r="BK2827" s="51"/>
      <c r="BL2827" s="51"/>
      <c r="BM2827" s="51"/>
      <c r="BN2827" s="51"/>
      <c r="BO2827" s="51"/>
      <c r="BP2827" s="51"/>
      <c r="BQ2827" s="51"/>
      <c r="BX2827" s="51"/>
      <c r="BY2827" s="51"/>
      <c r="BZ2827" s="51"/>
      <c r="CA2827" s="51"/>
    </row>
    <row r="2828" spans="1:79">
      <c r="A2828">
        <v>160</v>
      </c>
      <c r="C2828">
        <v>62.95</v>
      </c>
      <c r="D2828">
        <v>20.74</v>
      </c>
      <c r="E2828">
        <v>4.9000000000000004</v>
      </c>
      <c r="F2828">
        <v>1.2</v>
      </c>
      <c r="G2828">
        <v>3.5</v>
      </c>
      <c r="J2828">
        <v>375</v>
      </c>
      <c r="K2828">
        <v>150</v>
      </c>
      <c r="L2828" s="8">
        <v>0.4</v>
      </c>
      <c r="U2828">
        <v>730.6</v>
      </c>
      <c r="AE2828">
        <v>1095.9000000000001</v>
      </c>
      <c r="BK2828">
        <v>1</v>
      </c>
      <c r="BL2828">
        <v>94</v>
      </c>
      <c r="BM2828">
        <v>1</v>
      </c>
      <c r="BN2828">
        <v>0.6</v>
      </c>
      <c r="BO2828">
        <v>0.1</v>
      </c>
      <c r="BQ2828">
        <v>0</v>
      </c>
      <c r="BX2828">
        <v>7.84</v>
      </c>
      <c r="BY2828">
        <v>10.62</v>
      </c>
      <c r="BZ2828">
        <v>3449</v>
      </c>
      <c r="CA2828">
        <v>43</v>
      </c>
    </row>
    <row r="2829" spans="1:79">
      <c r="A2829">
        <v>160</v>
      </c>
      <c r="C2829">
        <v>62.95</v>
      </c>
      <c r="D2829">
        <v>20.74</v>
      </c>
      <c r="E2829">
        <v>4.9000000000000004</v>
      </c>
      <c r="F2829">
        <v>1.2</v>
      </c>
      <c r="G2829">
        <v>3.5</v>
      </c>
      <c r="J2829">
        <v>345</v>
      </c>
      <c r="K2829">
        <v>150</v>
      </c>
      <c r="L2829" s="8">
        <v>0.4</v>
      </c>
      <c r="U2829">
        <v>726.3</v>
      </c>
      <c r="AE2829">
        <v>1089.5</v>
      </c>
      <c r="BK2829">
        <v>1</v>
      </c>
      <c r="BL2829">
        <v>94</v>
      </c>
      <c r="BM2829">
        <v>1</v>
      </c>
      <c r="BN2829">
        <v>0.6</v>
      </c>
      <c r="BO2829">
        <v>0.1</v>
      </c>
      <c r="BQ2829">
        <v>30</v>
      </c>
      <c r="BX2829">
        <v>5.58</v>
      </c>
      <c r="BY2829">
        <v>3</v>
      </c>
      <c r="BZ2829">
        <v>791</v>
      </c>
      <c r="CA2829">
        <v>52</v>
      </c>
    </row>
    <row r="2830" spans="1:79">
      <c r="A2830">
        <v>160</v>
      </c>
      <c r="C2830">
        <v>62.95</v>
      </c>
      <c r="D2830">
        <v>20.74</v>
      </c>
      <c r="E2830">
        <v>4.9000000000000004</v>
      </c>
      <c r="F2830">
        <v>1.2</v>
      </c>
      <c r="G2830">
        <v>3.5</v>
      </c>
      <c r="J2830">
        <v>375</v>
      </c>
      <c r="K2830">
        <v>168.8</v>
      </c>
      <c r="L2830" s="8">
        <v>0.45</v>
      </c>
      <c r="U2830">
        <v>711.3</v>
      </c>
      <c r="AE2830">
        <v>1067</v>
      </c>
      <c r="BK2830">
        <v>1</v>
      </c>
      <c r="BL2830">
        <v>94</v>
      </c>
      <c r="BM2830">
        <v>1</v>
      </c>
      <c r="BN2830">
        <v>0.6</v>
      </c>
      <c r="BO2830">
        <v>0.1</v>
      </c>
      <c r="BQ2830">
        <v>0</v>
      </c>
      <c r="BX2830">
        <v>8.94</v>
      </c>
      <c r="BY2830">
        <v>13.08</v>
      </c>
      <c r="BZ2830">
        <v>4743</v>
      </c>
      <c r="CA2830">
        <v>39</v>
      </c>
    </row>
    <row r="2831" spans="1:79">
      <c r="A2831">
        <v>160</v>
      </c>
      <c r="C2831">
        <v>62.95</v>
      </c>
      <c r="D2831">
        <v>20.74</v>
      </c>
      <c r="E2831">
        <v>4.9000000000000004</v>
      </c>
      <c r="F2831">
        <v>1.2</v>
      </c>
      <c r="G2831">
        <v>3.5</v>
      </c>
      <c r="J2831">
        <v>345</v>
      </c>
      <c r="K2831">
        <v>168.8</v>
      </c>
      <c r="L2831" s="8">
        <v>0.45</v>
      </c>
      <c r="U2831">
        <v>707.1</v>
      </c>
      <c r="AE2831">
        <v>1060.5999999999999</v>
      </c>
      <c r="BK2831">
        <v>1</v>
      </c>
      <c r="BL2831">
        <v>94</v>
      </c>
      <c r="BM2831">
        <v>1</v>
      </c>
      <c r="BN2831">
        <v>0.6</v>
      </c>
      <c r="BO2831">
        <v>0.1</v>
      </c>
      <c r="BQ2831">
        <v>30</v>
      </c>
      <c r="BX2831">
        <v>6.04</v>
      </c>
      <c r="BY2831">
        <v>6.67</v>
      </c>
      <c r="BZ2831">
        <v>1060</v>
      </c>
      <c r="CA2831">
        <v>49</v>
      </c>
    </row>
    <row r="2832" spans="1:79">
      <c r="A2832">
        <v>160</v>
      </c>
      <c r="C2832">
        <v>62.95</v>
      </c>
      <c r="D2832">
        <v>20.74</v>
      </c>
      <c r="E2832">
        <v>4.9000000000000004</v>
      </c>
      <c r="F2832">
        <v>1.2</v>
      </c>
      <c r="G2832">
        <v>3.5</v>
      </c>
      <c r="J2832">
        <v>375</v>
      </c>
      <c r="K2832">
        <v>187.5</v>
      </c>
      <c r="L2832" s="8">
        <v>0.5</v>
      </c>
      <c r="U2832">
        <v>692</v>
      </c>
      <c r="AE2832">
        <v>1038</v>
      </c>
      <c r="BK2832">
        <v>1</v>
      </c>
      <c r="BL2832">
        <v>94</v>
      </c>
      <c r="BM2832">
        <v>1</v>
      </c>
      <c r="BN2832">
        <v>0.6</v>
      </c>
      <c r="BO2832">
        <v>0.1</v>
      </c>
      <c r="BQ2832">
        <v>0</v>
      </c>
      <c r="BX2832">
        <v>10.54</v>
      </c>
      <c r="BY2832">
        <v>18.71</v>
      </c>
      <c r="BZ2832">
        <v>6359</v>
      </c>
      <c r="CA2832">
        <v>35</v>
      </c>
    </row>
    <row r="2833" spans="1:79">
      <c r="A2833">
        <v>160</v>
      </c>
      <c r="C2833">
        <v>62.95</v>
      </c>
      <c r="D2833">
        <v>20.74</v>
      </c>
      <c r="E2833">
        <v>4.9000000000000004</v>
      </c>
      <c r="F2833">
        <v>1.2</v>
      </c>
      <c r="G2833">
        <v>3.5</v>
      </c>
      <c r="J2833">
        <v>345</v>
      </c>
      <c r="K2833">
        <v>187.5</v>
      </c>
      <c r="L2833" s="8">
        <v>0.5</v>
      </c>
      <c r="U2833">
        <v>687.8</v>
      </c>
      <c r="AE2833">
        <v>1031.7</v>
      </c>
      <c r="BK2833">
        <v>1</v>
      </c>
      <c r="BL2833">
        <v>94</v>
      </c>
      <c r="BM2833">
        <v>1</v>
      </c>
      <c r="BN2833">
        <v>0.6</v>
      </c>
      <c r="BO2833">
        <v>0.1</v>
      </c>
      <c r="BQ2833">
        <v>30</v>
      </c>
      <c r="BX2833">
        <v>6.58</v>
      </c>
      <c r="BY2833">
        <v>7.44</v>
      </c>
      <c r="BZ2833">
        <v>2210</v>
      </c>
      <c r="CA2833">
        <v>43</v>
      </c>
    </row>
    <row r="2834" spans="1:79">
      <c r="A2834" s="51"/>
      <c r="B2834" s="51"/>
      <c r="C2834" s="51"/>
      <c r="D2834" s="51"/>
      <c r="E2834" s="51"/>
      <c r="F2834" s="51"/>
      <c r="G2834" s="51"/>
      <c r="H2834" s="51"/>
      <c r="I2834" s="51"/>
      <c r="J2834" s="51"/>
      <c r="K2834" s="51"/>
      <c r="L2834" s="56"/>
      <c r="N2834" s="51"/>
      <c r="AD2834" s="51"/>
      <c r="AE2834" s="51"/>
      <c r="AJ2834" s="51"/>
      <c r="AK2834" s="51"/>
      <c r="AL2834" s="51"/>
      <c r="AM2834" s="51"/>
      <c r="AN2834" s="51"/>
      <c r="AO2834" s="51"/>
      <c r="BK2834" s="51"/>
      <c r="BL2834" s="51"/>
      <c r="BM2834" s="51"/>
      <c r="BN2834" s="51"/>
      <c r="BO2834" s="51"/>
      <c r="BP2834" s="51"/>
      <c r="BQ2834" s="51"/>
      <c r="BX2834" s="51"/>
      <c r="BY2834" s="51"/>
      <c r="BZ2834" s="51"/>
      <c r="CA2834" s="51"/>
    </row>
    <row r="2835" spans="1:79">
      <c r="A2835">
        <v>162</v>
      </c>
      <c r="B2835" t="s">
        <v>1876</v>
      </c>
      <c r="I2835">
        <v>52.5</v>
      </c>
      <c r="J2835">
        <v>550</v>
      </c>
      <c r="K2835" s="8">
        <f t="shared" ref="K2835:K2846" si="75">L2835*(J2835+AL2835+BG2835)</f>
        <v>160.91600000000003</v>
      </c>
      <c r="L2835" s="8">
        <v>0.28000000000000003</v>
      </c>
      <c r="N2835">
        <v>0.26</v>
      </c>
      <c r="T2835">
        <v>889</v>
      </c>
      <c r="AE2835">
        <v>690</v>
      </c>
      <c r="AK2835">
        <v>54.7</v>
      </c>
      <c r="AL2835">
        <v>24.7</v>
      </c>
      <c r="AN2835">
        <v>5.4</v>
      </c>
      <c r="AO2835">
        <v>55</v>
      </c>
      <c r="BL2835">
        <v>94.3</v>
      </c>
      <c r="BO2835">
        <v>0.03</v>
      </c>
      <c r="BQ2835">
        <v>0</v>
      </c>
      <c r="BX2835">
        <v>4.0999999999999996</v>
      </c>
    </row>
    <row r="2836" spans="1:79">
      <c r="A2836">
        <v>162</v>
      </c>
      <c r="B2836" t="s">
        <v>1876</v>
      </c>
      <c r="I2836">
        <v>52.5</v>
      </c>
      <c r="J2836">
        <v>550</v>
      </c>
      <c r="K2836" s="8">
        <f t="shared" si="75"/>
        <v>166.66300000000001</v>
      </c>
      <c r="L2836" s="8">
        <v>0.28999999999999998</v>
      </c>
      <c r="N2836">
        <v>0.24</v>
      </c>
      <c r="T2836">
        <v>893</v>
      </c>
      <c r="AE2836">
        <v>390</v>
      </c>
      <c r="AK2836">
        <v>54.7</v>
      </c>
      <c r="AL2836">
        <v>24.7</v>
      </c>
      <c r="AN2836">
        <v>5.4</v>
      </c>
      <c r="AO2836">
        <v>55</v>
      </c>
      <c r="BL2836">
        <v>94.3</v>
      </c>
      <c r="BO2836">
        <v>0.03</v>
      </c>
      <c r="BQ2836">
        <v>0</v>
      </c>
      <c r="BX2836">
        <v>5</v>
      </c>
    </row>
    <row r="2837" spans="1:79">
      <c r="A2837">
        <v>162</v>
      </c>
      <c r="B2837" t="s">
        <v>1876</v>
      </c>
      <c r="I2837">
        <v>52.5</v>
      </c>
      <c r="J2837">
        <v>550</v>
      </c>
      <c r="K2837" s="8">
        <f t="shared" si="75"/>
        <v>178.15700000000001</v>
      </c>
      <c r="L2837" s="8">
        <v>0.31</v>
      </c>
      <c r="N2837">
        <v>0.21</v>
      </c>
      <c r="T2837">
        <v>829</v>
      </c>
      <c r="AE2837">
        <v>659</v>
      </c>
      <c r="AK2837">
        <v>54.7</v>
      </c>
      <c r="AL2837">
        <v>24.7</v>
      </c>
      <c r="AN2837">
        <v>5.4</v>
      </c>
      <c r="AO2837">
        <v>55</v>
      </c>
      <c r="BL2837">
        <v>94.3</v>
      </c>
      <c r="BO2837">
        <v>0.03</v>
      </c>
      <c r="BQ2837">
        <v>0</v>
      </c>
      <c r="BX2837">
        <v>5.8</v>
      </c>
    </row>
    <row r="2838" spans="1:79">
      <c r="A2838">
        <v>162</v>
      </c>
      <c r="B2838" t="s">
        <v>1876</v>
      </c>
      <c r="I2838">
        <v>52.5</v>
      </c>
      <c r="J2838">
        <v>550</v>
      </c>
      <c r="K2838" s="8">
        <f t="shared" si="75"/>
        <v>166.66300000000001</v>
      </c>
      <c r="L2838" s="8">
        <v>0.28999999999999998</v>
      </c>
      <c r="N2838">
        <v>0.24</v>
      </c>
      <c r="T2838">
        <v>847</v>
      </c>
      <c r="AE2838">
        <v>683</v>
      </c>
      <c r="AK2838">
        <v>54.7</v>
      </c>
      <c r="AL2838">
        <v>24.7</v>
      </c>
      <c r="AN2838">
        <v>5.4</v>
      </c>
      <c r="AO2838">
        <v>55</v>
      </c>
      <c r="BL2838">
        <v>94.3</v>
      </c>
      <c r="BO2838">
        <v>0.03</v>
      </c>
      <c r="BQ2838">
        <v>0</v>
      </c>
      <c r="BX2838">
        <v>4.5999999999999996</v>
      </c>
    </row>
    <row r="2839" spans="1:79">
      <c r="A2839">
        <v>162</v>
      </c>
      <c r="B2839" t="s">
        <v>1876</v>
      </c>
      <c r="I2839">
        <v>52.5</v>
      </c>
      <c r="J2839">
        <v>550</v>
      </c>
      <c r="K2839" s="8">
        <f t="shared" si="75"/>
        <v>160.91600000000003</v>
      </c>
      <c r="L2839" s="8">
        <v>0.28000000000000003</v>
      </c>
      <c r="N2839">
        <v>0.24</v>
      </c>
      <c r="T2839">
        <v>857</v>
      </c>
      <c r="AE2839">
        <v>666</v>
      </c>
      <c r="AK2839">
        <v>54.7</v>
      </c>
      <c r="AL2839">
        <v>24.7</v>
      </c>
      <c r="AN2839">
        <v>5.4</v>
      </c>
      <c r="AO2839">
        <v>55</v>
      </c>
      <c r="BL2839">
        <v>94.3</v>
      </c>
      <c r="BO2839">
        <v>0.03</v>
      </c>
      <c r="BQ2839">
        <v>27.5</v>
      </c>
      <c r="BX2839">
        <v>3.7</v>
      </c>
    </row>
    <row r="2840" spans="1:79">
      <c r="A2840">
        <v>162</v>
      </c>
      <c r="B2840" t="s">
        <v>1876</v>
      </c>
      <c r="I2840">
        <v>52.5</v>
      </c>
      <c r="J2840">
        <v>550</v>
      </c>
      <c r="K2840" s="8">
        <f t="shared" si="75"/>
        <v>166.66300000000001</v>
      </c>
      <c r="L2840" s="8">
        <v>0.28999999999999998</v>
      </c>
      <c r="N2840">
        <v>0.23</v>
      </c>
      <c r="T2840">
        <v>832</v>
      </c>
      <c r="AE2840">
        <v>653</v>
      </c>
      <c r="AK2840">
        <v>54.7</v>
      </c>
      <c r="AL2840">
        <v>24.7</v>
      </c>
      <c r="AN2840">
        <v>5.4</v>
      </c>
      <c r="AO2840">
        <v>55</v>
      </c>
      <c r="BL2840">
        <v>94.3</v>
      </c>
      <c r="BO2840">
        <v>0.03</v>
      </c>
      <c r="BQ2840">
        <v>27.5</v>
      </c>
      <c r="BX2840">
        <v>4.5999999999999996</v>
      </c>
    </row>
    <row r="2841" spans="1:79">
      <c r="A2841">
        <v>162</v>
      </c>
      <c r="B2841" t="s">
        <v>1876</v>
      </c>
      <c r="I2841">
        <v>52.5</v>
      </c>
      <c r="J2841">
        <v>550</v>
      </c>
      <c r="K2841" s="8">
        <f t="shared" si="75"/>
        <v>183.90400000000002</v>
      </c>
      <c r="L2841" s="8">
        <v>0.32</v>
      </c>
      <c r="N2841">
        <v>0.19</v>
      </c>
      <c r="T2841">
        <v>788</v>
      </c>
      <c r="AE2841">
        <v>626</v>
      </c>
      <c r="AK2841">
        <v>54.7</v>
      </c>
      <c r="AL2841">
        <v>24.7</v>
      </c>
      <c r="AN2841">
        <v>5.4</v>
      </c>
      <c r="AO2841">
        <v>55</v>
      </c>
      <c r="BL2841">
        <v>94.3</v>
      </c>
      <c r="BO2841">
        <v>0.03</v>
      </c>
      <c r="BQ2841">
        <v>27.5</v>
      </c>
      <c r="BX2841">
        <v>5.2</v>
      </c>
    </row>
    <row r="2842" spans="1:79">
      <c r="A2842">
        <v>162</v>
      </c>
      <c r="B2842" t="s">
        <v>1876</v>
      </c>
      <c r="I2842">
        <v>52.5</v>
      </c>
      <c r="J2842">
        <v>550</v>
      </c>
      <c r="K2842" s="8">
        <f t="shared" si="75"/>
        <v>166.66300000000001</v>
      </c>
      <c r="L2842" s="8">
        <v>0.28999999999999998</v>
      </c>
      <c r="N2842">
        <v>0.23</v>
      </c>
      <c r="T2842">
        <v>816</v>
      </c>
      <c r="AE2842">
        <v>658</v>
      </c>
      <c r="AK2842">
        <v>54.7</v>
      </c>
      <c r="AL2842">
        <v>24.7</v>
      </c>
      <c r="AN2842">
        <v>5.4</v>
      </c>
      <c r="AO2842">
        <v>55</v>
      </c>
      <c r="BL2842">
        <v>94.3</v>
      </c>
      <c r="BO2842">
        <v>0.03</v>
      </c>
      <c r="BQ2842">
        <v>27.5</v>
      </c>
      <c r="BX2842">
        <v>4.2</v>
      </c>
    </row>
    <row r="2843" spans="1:79">
      <c r="A2843">
        <v>162</v>
      </c>
      <c r="B2843" t="s">
        <v>1876</v>
      </c>
      <c r="I2843">
        <v>52.5</v>
      </c>
      <c r="J2843">
        <v>550</v>
      </c>
      <c r="K2843" s="8">
        <f t="shared" si="75"/>
        <v>166.66300000000001</v>
      </c>
      <c r="L2843" s="8">
        <v>0.28999999999999998</v>
      </c>
      <c r="N2843">
        <v>0.22</v>
      </c>
      <c r="T2843">
        <v>815</v>
      </c>
      <c r="AE2843">
        <v>633</v>
      </c>
      <c r="AK2843">
        <v>54.7</v>
      </c>
      <c r="AL2843">
        <v>24.7</v>
      </c>
      <c r="AN2843">
        <v>5.4</v>
      </c>
      <c r="AO2843">
        <v>55</v>
      </c>
      <c r="BL2843">
        <v>94.3</v>
      </c>
      <c r="BO2843">
        <v>0.03</v>
      </c>
      <c r="BQ2843">
        <v>55</v>
      </c>
      <c r="BX2843">
        <v>3.3</v>
      </c>
    </row>
    <row r="2844" spans="1:79">
      <c r="A2844">
        <v>162</v>
      </c>
      <c r="B2844" t="s">
        <v>1876</v>
      </c>
      <c r="I2844">
        <v>52.5</v>
      </c>
      <c r="J2844">
        <v>550</v>
      </c>
      <c r="K2844" s="8">
        <f t="shared" si="75"/>
        <v>172.41</v>
      </c>
      <c r="L2844" s="8">
        <v>0.3</v>
      </c>
      <c r="N2844">
        <v>0.2</v>
      </c>
      <c r="T2844">
        <v>789</v>
      </c>
      <c r="AE2844">
        <v>621</v>
      </c>
      <c r="AK2844">
        <v>54.7</v>
      </c>
      <c r="AL2844">
        <v>24.7</v>
      </c>
      <c r="AN2844">
        <v>5.4</v>
      </c>
      <c r="AO2844">
        <v>55</v>
      </c>
      <c r="BL2844">
        <v>94.3</v>
      </c>
      <c r="BO2844">
        <v>0.03</v>
      </c>
      <c r="BQ2844">
        <v>55</v>
      </c>
      <c r="BX2844">
        <v>4.3</v>
      </c>
    </row>
    <row r="2845" spans="1:79">
      <c r="A2845">
        <v>162</v>
      </c>
      <c r="B2845" t="s">
        <v>1876</v>
      </c>
      <c r="I2845">
        <v>52.5</v>
      </c>
      <c r="J2845">
        <v>550</v>
      </c>
      <c r="K2845" s="8">
        <f t="shared" si="75"/>
        <v>183.90400000000002</v>
      </c>
      <c r="L2845" s="8">
        <v>0.32</v>
      </c>
      <c r="N2845">
        <v>0.18</v>
      </c>
      <c r="T2845">
        <v>756</v>
      </c>
      <c r="AE2845">
        <v>601</v>
      </c>
      <c r="AK2845">
        <v>54.7</v>
      </c>
      <c r="AL2845">
        <v>24.7</v>
      </c>
      <c r="AN2845">
        <v>5.4</v>
      </c>
      <c r="AO2845">
        <v>55</v>
      </c>
      <c r="BL2845">
        <v>94.3</v>
      </c>
      <c r="BO2845">
        <v>0.03</v>
      </c>
      <c r="BQ2845">
        <v>55</v>
      </c>
      <c r="BX2845">
        <v>4.8</v>
      </c>
    </row>
    <row r="2846" spans="1:79">
      <c r="A2846">
        <v>162</v>
      </c>
      <c r="B2846" t="s">
        <v>1876</v>
      </c>
      <c r="I2846">
        <v>52.5</v>
      </c>
      <c r="J2846">
        <v>550</v>
      </c>
      <c r="K2846" s="8">
        <f t="shared" si="75"/>
        <v>166.66300000000001</v>
      </c>
      <c r="L2846" s="8">
        <v>0.28999999999999998</v>
      </c>
      <c r="N2846">
        <v>0.22</v>
      </c>
      <c r="T2846">
        <v>784</v>
      </c>
      <c r="AE2846">
        <v>633</v>
      </c>
      <c r="AK2846">
        <v>54.7</v>
      </c>
      <c r="AL2846">
        <v>24.7</v>
      </c>
      <c r="AN2846">
        <v>5.4</v>
      </c>
      <c r="AO2846">
        <v>55</v>
      </c>
      <c r="BL2846">
        <v>94.3</v>
      </c>
      <c r="BO2846">
        <v>0.03</v>
      </c>
      <c r="BQ2846">
        <v>55</v>
      </c>
      <c r="BX2846">
        <v>4.0999999999999996</v>
      </c>
    </row>
    <row r="2847" spans="1:79">
      <c r="A2847" s="51"/>
      <c r="B2847" s="51"/>
      <c r="C2847" s="51"/>
      <c r="D2847" s="51"/>
      <c r="E2847" s="51"/>
      <c r="F2847" s="51"/>
      <c r="G2847" s="51"/>
      <c r="H2847" s="51"/>
      <c r="I2847" s="51"/>
      <c r="J2847" s="51"/>
      <c r="K2847" s="51"/>
      <c r="L2847" s="56"/>
      <c r="AD2847" s="51"/>
      <c r="AE2847" s="51"/>
      <c r="AJ2847" s="51"/>
      <c r="AK2847" s="51"/>
      <c r="AL2847" s="51"/>
      <c r="AM2847" s="51"/>
      <c r="AN2847" s="51"/>
      <c r="AO2847" s="51"/>
      <c r="BK2847" s="51"/>
      <c r="BL2847" s="51"/>
      <c r="BM2847" s="51"/>
      <c r="BN2847" s="51"/>
      <c r="BO2847" s="51"/>
      <c r="BP2847" s="51"/>
      <c r="BQ2847" s="51"/>
      <c r="BX2847" s="51"/>
      <c r="BY2847" s="51"/>
      <c r="BZ2847" s="51"/>
      <c r="CA2847" s="51"/>
    </row>
    <row r="2848" spans="1:79">
      <c r="A2848">
        <v>163</v>
      </c>
      <c r="B2848" t="s">
        <v>1877</v>
      </c>
      <c r="J2848">
        <v>475</v>
      </c>
      <c r="K2848">
        <f t="shared" ref="K2848:K2852" si="76">L2848*J2848</f>
        <v>190</v>
      </c>
      <c r="L2848" s="8">
        <v>0.4</v>
      </c>
      <c r="Y2848">
        <v>1174</v>
      </c>
      <c r="AE2848">
        <v>552</v>
      </c>
      <c r="BY2848">
        <v>0.18</v>
      </c>
      <c r="CA2848">
        <v>34</v>
      </c>
    </row>
    <row r="2849" spans="1:79">
      <c r="A2849">
        <v>163</v>
      </c>
      <c r="B2849" t="s">
        <v>1877</v>
      </c>
      <c r="J2849">
        <v>422</v>
      </c>
      <c r="K2849">
        <v>190</v>
      </c>
      <c r="L2849" s="8">
        <v>0.45</v>
      </c>
      <c r="Y2849">
        <v>1204</v>
      </c>
      <c r="AE2849">
        <v>567</v>
      </c>
      <c r="BY2849">
        <v>0.18</v>
      </c>
      <c r="CA2849">
        <v>28.1</v>
      </c>
    </row>
    <row r="2850" spans="1:79">
      <c r="A2850">
        <v>163</v>
      </c>
      <c r="B2850" t="s">
        <v>1877</v>
      </c>
      <c r="J2850">
        <v>380</v>
      </c>
      <c r="K2850">
        <f t="shared" si="76"/>
        <v>190</v>
      </c>
      <c r="L2850" s="8">
        <v>0.5</v>
      </c>
      <c r="Y2850">
        <v>1229</v>
      </c>
      <c r="AE2850">
        <v>578</v>
      </c>
      <c r="BY2850">
        <v>0.17</v>
      </c>
      <c r="CA2850">
        <v>24.8</v>
      </c>
    </row>
    <row r="2851" spans="1:79">
      <c r="A2851">
        <v>163</v>
      </c>
      <c r="B2851" t="s">
        <v>1877</v>
      </c>
      <c r="J2851">
        <v>346</v>
      </c>
      <c r="K2851">
        <v>190</v>
      </c>
      <c r="L2851" s="8">
        <v>0.55000000000000004</v>
      </c>
      <c r="Y2851">
        <v>1249</v>
      </c>
      <c r="AE2851">
        <v>589</v>
      </c>
      <c r="BY2851">
        <v>0.18</v>
      </c>
      <c r="CA2851">
        <v>21.3</v>
      </c>
    </row>
    <row r="2852" spans="1:79">
      <c r="A2852">
        <v>163</v>
      </c>
      <c r="B2852" t="s">
        <v>1877</v>
      </c>
      <c r="J2852">
        <v>317</v>
      </c>
      <c r="K2852">
        <f t="shared" si="76"/>
        <v>190.2</v>
      </c>
      <c r="L2852" s="8">
        <v>0.6</v>
      </c>
      <c r="Y2852">
        <v>1269</v>
      </c>
      <c r="AE2852">
        <v>597</v>
      </c>
      <c r="BY2852">
        <v>0.17</v>
      </c>
      <c r="CA2852">
        <v>17.100000000000001</v>
      </c>
    </row>
    <row r="2853" spans="1:79">
      <c r="A2853">
        <v>163</v>
      </c>
      <c r="B2853" t="s">
        <v>1877</v>
      </c>
      <c r="J2853">
        <v>380</v>
      </c>
      <c r="K2853">
        <v>191</v>
      </c>
      <c r="L2853" s="8">
        <v>0.5</v>
      </c>
      <c r="Y2853">
        <v>1229</v>
      </c>
      <c r="AE2853">
        <v>578</v>
      </c>
      <c r="BY2853">
        <v>0.52</v>
      </c>
      <c r="CA2853">
        <v>28.1</v>
      </c>
    </row>
    <row r="2854" spans="1:79">
      <c r="A2854">
        <v>163</v>
      </c>
      <c r="B2854" t="s">
        <v>1877</v>
      </c>
      <c r="J2854">
        <v>361</v>
      </c>
      <c r="K2854">
        <f t="shared" ref="K2854:K2858" si="77">L2854*J2854</f>
        <v>180.5</v>
      </c>
      <c r="L2854" s="8">
        <v>0.5</v>
      </c>
      <c r="Y2854">
        <v>1229</v>
      </c>
      <c r="AE2854">
        <v>578</v>
      </c>
      <c r="BY2854">
        <v>0.16</v>
      </c>
      <c r="CA2854">
        <v>29.6</v>
      </c>
    </row>
    <row r="2855" spans="1:79">
      <c r="A2855">
        <v>163</v>
      </c>
      <c r="B2855" t="s">
        <v>1877</v>
      </c>
      <c r="J2855">
        <v>304</v>
      </c>
      <c r="K2855">
        <v>191</v>
      </c>
      <c r="L2855" s="8">
        <v>0.5</v>
      </c>
      <c r="Y2855">
        <v>1229</v>
      </c>
      <c r="AE2855">
        <v>578</v>
      </c>
      <c r="BY2855">
        <v>0.4</v>
      </c>
      <c r="CA2855">
        <v>20.6</v>
      </c>
    </row>
    <row r="2856" spans="1:79">
      <c r="A2856">
        <v>163</v>
      </c>
      <c r="B2856" t="s">
        <v>1878</v>
      </c>
      <c r="J2856">
        <v>475</v>
      </c>
      <c r="K2856">
        <f t="shared" si="77"/>
        <v>190</v>
      </c>
      <c r="L2856" s="8">
        <v>0.4</v>
      </c>
      <c r="Y2856">
        <v>1174</v>
      </c>
      <c r="AE2856">
        <v>552</v>
      </c>
      <c r="BY2856">
        <v>0.5</v>
      </c>
      <c r="CA2856">
        <v>34</v>
      </c>
    </row>
    <row r="2857" spans="1:79">
      <c r="A2857">
        <v>163</v>
      </c>
      <c r="B2857" t="s">
        <v>1878</v>
      </c>
      <c r="J2857">
        <v>422</v>
      </c>
      <c r="K2857">
        <v>190</v>
      </c>
      <c r="L2857" s="8">
        <v>0.45</v>
      </c>
      <c r="Y2857">
        <v>1204</v>
      </c>
      <c r="AE2857">
        <v>567</v>
      </c>
      <c r="BY2857">
        <v>0.5</v>
      </c>
      <c r="CA2857">
        <v>28.1</v>
      </c>
    </row>
    <row r="2858" spans="1:79">
      <c r="A2858">
        <v>163</v>
      </c>
      <c r="B2858" t="s">
        <v>1878</v>
      </c>
      <c r="J2858">
        <v>380</v>
      </c>
      <c r="K2858">
        <f t="shared" si="77"/>
        <v>190</v>
      </c>
      <c r="L2858" s="8">
        <v>0.5</v>
      </c>
      <c r="Y2858">
        <v>1229</v>
      </c>
      <c r="AE2858">
        <v>578</v>
      </c>
      <c r="BY2858">
        <v>0.4</v>
      </c>
      <c r="CA2858">
        <v>24.8</v>
      </c>
    </row>
    <row r="2859" spans="1:79">
      <c r="A2859">
        <v>163</v>
      </c>
      <c r="B2859" t="s">
        <v>1878</v>
      </c>
      <c r="J2859">
        <v>346</v>
      </c>
      <c r="K2859">
        <v>190</v>
      </c>
      <c r="L2859" s="8">
        <v>0.55000000000000004</v>
      </c>
      <c r="Y2859">
        <v>1249</v>
      </c>
      <c r="AE2859">
        <v>589</v>
      </c>
      <c r="BY2859">
        <v>0.38</v>
      </c>
      <c r="CA2859">
        <v>21.3</v>
      </c>
    </row>
    <row r="2860" spans="1:79">
      <c r="A2860">
        <v>163</v>
      </c>
      <c r="B2860" t="s">
        <v>1878</v>
      </c>
      <c r="J2860">
        <v>317</v>
      </c>
      <c r="K2860">
        <f t="shared" ref="K2860:K2864" si="78">L2860*J2860</f>
        <v>190.2</v>
      </c>
      <c r="L2860" s="8">
        <v>0.6</v>
      </c>
      <c r="Y2860">
        <v>1269</v>
      </c>
      <c r="AE2860">
        <v>597</v>
      </c>
      <c r="BY2860">
        <v>0.31</v>
      </c>
      <c r="CA2860">
        <v>17.100000000000001</v>
      </c>
    </row>
    <row r="2861" spans="1:79">
      <c r="A2861">
        <v>163</v>
      </c>
      <c r="B2861" t="s">
        <v>1878</v>
      </c>
      <c r="J2861">
        <v>380</v>
      </c>
      <c r="K2861">
        <v>191</v>
      </c>
      <c r="L2861" s="8">
        <v>0.5</v>
      </c>
      <c r="Y2861">
        <v>1229</v>
      </c>
      <c r="AE2861">
        <v>578</v>
      </c>
      <c r="BY2861">
        <v>0.5</v>
      </c>
      <c r="CA2861">
        <v>28.1</v>
      </c>
    </row>
    <row r="2862" spans="1:79">
      <c r="A2862">
        <v>163</v>
      </c>
      <c r="B2862" t="s">
        <v>1878</v>
      </c>
      <c r="J2862">
        <v>361</v>
      </c>
      <c r="K2862">
        <f t="shared" si="78"/>
        <v>180.5</v>
      </c>
      <c r="L2862" s="8">
        <v>0.5</v>
      </c>
      <c r="Y2862">
        <v>1229</v>
      </c>
      <c r="AE2862">
        <v>578</v>
      </c>
      <c r="BY2862">
        <v>0.17</v>
      </c>
      <c r="CA2862">
        <v>29.6</v>
      </c>
    </row>
    <row r="2863" spans="1:79">
      <c r="A2863">
        <v>163</v>
      </c>
      <c r="B2863" t="s">
        <v>1878</v>
      </c>
      <c r="J2863">
        <v>304</v>
      </c>
      <c r="K2863">
        <v>191</v>
      </c>
      <c r="L2863" s="8">
        <v>0.5</v>
      </c>
      <c r="Y2863">
        <v>1229</v>
      </c>
      <c r="AE2863">
        <v>578</v>
      </c>
      <c r="BY2863">
        <v>0.5</v>
      </c>
      <c r="CA2863">
        <v>20.6</v>
      </c>
    </row>
    <row r="2864" spans="1:79">
      <c r="A2864">
        <v>163</v>
      </c>
      <c r="J2864">
        <v>475</v>
      </c>
      <c r="K2864">
        <f t="shared" si="78"/>
        <v>190</v>
      </c>
      <c r="L2864" s="8">
        <v>0.4</v>
      </c>
      <c r="Y2864">
        <v>1174</v>
      </c>
      <c r="AE2864">
        <v>552</v>
      </c>
      <c r="BY2864">
        <v>1.2</v>
      </c>
      <c r="CA2864">
        <v>34</v>
      </c>
    </row>
    <row r="2865" spans="1:79">
      <c r="A2865">
        <v>163</v>
      </c>
      <c r="J2865">
        <v>422</v>
      </c>
      <c r="K2865">
        <v>190</v>
      </c>
      <c r="L2865" s="8">
        <v>0.45</v>
      </c>
      <c r="Y2865">
        <v>1204</v>
      </c>
      <c r="AE2865">
        <v>567</v>
      </c>
      <c r="BY2865">
        <v>1.19</v>
      </c>
      <c r="CA2865">
        <v>28.1</v>
      </c>
    </row>
    <row r="2866" spans="1:79">
      <c r="A2866">
        <v>163</v>
      </c>
      <c r="J2866">
        <v>380</v>
      </c>
      <c r="K2866">
        <f t="shared" ref="K2866:K2870" si="79">L2866*J2866</f>
        <v>190</v>
      </c>
      <c r="L2866" s="8">
        <v>0.5</v>
      </c>
      <c r="Y2866">
        <v>1229</v>
      </c>
      <c r="AE2866">
        <v>578</v>
      </c>
      <c r="BY2866">
        <v>1.08</v>
      </c>
      <c r="CA2866">
        <v>24.8</v>
      </c>
    </row>
    <row r="2867" spans="1:79">
      <c r="A2867">
        <v>163</v>
      </c>
      <c r="J2867">
        <v>346</v>
      </c>
      <c r="K2867">
        <v>190</v>
      </c>
      <c r="L2867" s="8">
        <v>0.55000000000000004</v>
      </c>
      <c r="Y2867">
        <v>1249</v>
      </c>
      <c r="AE2867">
        <v>589</v>
      </c>
      <c r="BY2867">
        <v>1.0900000000000001</v>
      </c>
      <c r="CA2867">
        <v>21.3</v>
      </c>
    </row>
    <row r="2868" spans="1:79">
      <c r="A2868">
        <v>163</v>
      </c>
      <c r="J2868">
        <v>317</v>
      </c>
      <c r="K2868">
        <f t="shared" si="79"/>
        <v>190.2</v>
      </c>
      <c r="L2868" s="8">
        <v>0.6</v>
      </c>
      <c r="Y2868">
        <v>1269</v>
      </c>
      <c r="AE2868">
        <v>597</v>
      </c>
      <c r="BY2868">
        <v>0.93</v>
      </c>
      <c r="CA2868">
        <v>17.100000000000001</v>
      </c>
    </row>
    <row r="2869" spans="1:79">
      <c r="A2869">
        <v>163</v>
      </c>
      <c r="J2869">
        <v>380</v>
      </c>
      <c r="K2869">
        <v>191</v>
      </c>
      <c r="L2869" s="8">
        <v>0.5</v>
      </c>
      <c r="Y2869">
        <v>1229</v>
      </c>
      <c r="AE2869">
        <v>578</v>
      </c>
      <c r="BY2869">
        <v>1.1200000000000001</v>
      </c>
      <c r="CA2869">
        <v>28.1</v>
      </c>
    </row>
    <row r="2870" spans="1:79">
      <c r="A2870">
        <v>163</v>
      </c>
      <c r="J2870">
        <v>361</v>
      </c>
      <c r="K2870">
        <f t="shared" si="79"/>
        <v>180.5</v>
      </c>
      <c r="L2870" s="8">
        <v>0.5</v>
      </c>
      <c r="Y2870">
        <v>1229</v>
      </c>
      <c r="AE2870">
        <v>578</v>
      </c>
      <c r="BY2870">
        <v>0.9</v>
      </c>
      <c r="CA2870">
        <v>29.6</v>
      </c>
    </row>
    <row r="2871" spans="1:79">
      <c r="A2871">
        <v>163</v>
      </c>
      <c r="J2871">
        <v>304</v>
      </c>
      <c r="K2871">
        <v>191</v>
      </c>
      <c r="L2871" s="8">
        <v>0.5</v>
      </c>
      <c r="Y2871">
        <v>1229</v>
      </c>
      <c r="AE2871">
        <v>578</v>
      </c>
      <c r="BY2871">
        <v>1.19</v>
      </c>
      <c r="CA2871">
        <v>20.6</v>
      </c>
    </row>
    <row r="2872" spans="1:79">
      <c r="A2872" s="51"/>
      <c r="B2872" s="51"/>
      <c r="C2872" s="51"/>
      <c r="D2872" s="51"/>
      <c r="E2872" s="51"/>
      <c r="F2872" s="51"/>
      <c r="G2872" s="51"/>
      <c r="H2872" s="51"/>
      <c r="I2872" s="51"/>
      <c r="J2872" s="51"/>
      <c r="K2872" s="51"/>
      <c r="L2872" s="56"/>
      <c r="Y2872" s="51"/>
      <c r="AD2872" s="51"/>
      <c r="AE2872" s="51"/>
      <c r="AJ2872" s="51"/>
      <c r="AK2872" s="51"/>
      <c r="AL2872" s="51"/>
      <c r="AM2872" s="51"/>
      <c r="AN2872" s="51"/>
      <c r="AO2872" s="51"/>
      <c r="BK2872" s="51"/>
      <c r="BL2872" s="51"/>
      <c r="BM2872" s="51"/>
      <c r="BN2872" s="51"/>
      <c r="BO2872" s="51"/>
      <c r="BP2872" s="51"/>
      <c r="BQ2872" s="51"/>
      <c r="BX2872" s="51"/>
      <c r="BY2872" s="51"/>
      <c r="BZ2872" s="51"/>
      <c r="CA2872" s="51"/>
    </row>
    <row r="2873" spans="1:79">
      <c r="A2873">
        <v>165</v>
      </c>
      <c r="B2873" t="s">
        <v>1879</v>
      </c>
      <c r="J2873">
        <v>329</v>
      </c>
      <c r="K2873">
        <v>117</v>
      </c>
      <c r="L2873" s="8">
        <v>0.25</v>
      </c>
      <c r="Y2873">
        <v>881</v>
      </c>
      <c r="AE2873">
        <v>881</v>
      </c>
      <c r="AO2873">
        <v>117</v>
      </c>
      <c r="AW2873">
        <v>0</v>
      </c>
      <c r="BQ2873">
        <v>25</v>
      </c>
      <c r="BZ2873">
        <v>227</v>
      </c>
    </row>
    <row r="2874" spans="1:79">
      <c r="A2874">
        <v>165</v>
      </c>
      <c r="B2874">
        <v>7</v>
      </c>
      <c r="J2874">
        <v>450</v>
      </c>
      <c r="K2874">
        <v>118</v>
      </c>
      <c r="L2874" s="8">
        <v>0.25</v>
      </c>
      <c r="Y2874">
        <v>887</v>
      </c>
      <c r="AE2874">
        <v>887</v>
      </c>
      <c r="AO2874">
        <v>0</v>
      </c>
      <c r="AW2874">
        <v>0</v>
      </c>
      <c r="BQ2874">
        <v>24</v>
      </c>
      <c r="BZ2874">
        <v>1463</v>
      </c>
    </row>
    <row r="2875" spans="1:79">
      <c r="A2875">
        <v>165</v>
      </c>
      <c r="B2875">
        <v>7</v>
      </c>
      <c r="J2875">
        <v>354</v>
      </c>
      <c r="K2875">
        <v>118</v>
      </c>
      <c r="L2875" s="8">
        <v>0.25</v>
      </c>
      <c r="Y2875">
        <v>885</v>
      </c>
      <c r="AE2875">
        <v>885</v>
      </c>
      <c r="AO2875">
        <v>118</v>
      </c>
      <c r="AW2875">
        <v>0</v>
      </c>
      <c r="BQ2875">
        <v>0</v>
      </c>
      <c r="BZ2875">
        <v>2704</v>
      </c>
    </row>
    <row r="2876" spans="1:79">
      <c r="A2876">
        <v>165</v>
      </c>
      <c r="B2876">
        <v>28</v>
      </c>
      <c r="J2876">
        <v>354</v>
      </c>
      <c r="K2876">
        <v>118</v>
      </c>
      <c r="L2876" s="8">
        <v>0.25</v>
      </c>
      <c r="Y2876">
        <v>885</v>
      </c>
      <c r="AE2876">
        <v>885</v>
      </c>
      <c r="AO2876">
        <v>118</v>
      </c>
      <c r="AW2876">
        <v>0</v>
      </c>
      <c r="BQ2876">
        <v>0</v>
      </c>
      <c r="BZ2876">
        <v>1501</v>
      </c>
    </row>
    <row r="2877" spans="1:79">
      <c r="A2877">
        <v>165</v>
      </c>
      <c r="B2877">
        <v>14</v>
      </c>
      <c r="J2877">
        <v>475</v>
      </c>
      <c r="K2877">
        <v>166</v>
      </c>
      <c r="L2877" s="8">
        <v>0.28000000000000003</v>
      </c>
      <c r="Y2877">
        <v>979</v>
      </c>
      <c r="AE2877">
        <v>515</v>
      </c>
      <c r="AO2877">
        <v>119</v>
      </c>
      <c r="AW2877">
        <v>0</v>
      </c>
      <c r="BQ2877">
        <v>0</v>
      </c>
      <c r="BZ2877">
        <v>4553</v>
      </c>
    </row>
    <row r="2878" spans="1:79">
      <c r="A2878">
        <v>165</v>
      </c>
      <c r="B2878">
        <v>28</v>
      </c>
      <c r="J2878">
        <v>475</v>
      </c>
      <c r="K2878">
        <v>166</v>
      </c>
      <c r="L2878" s="8">
        <v>0.28000000000000003</v>
      </c>
      <c r="Y2878">
        <v>979</v>
      </c>
      <c r="AE2878">
        <v>515</v>
      </c>
      <c r="AO2878">
        <v>119</v>
      </c>
      <c r="AW2878">
        <v>0</v>
      </c>
      <c r="BQ2878">
        <v>0</v>
      </c>
      <c r="BZ2878">
        <v>3287</v>
      </c>
    </row>
    <row r="2879" spans="1:79">
      <c r="A2879">
        <v>165</v>
      </c>
      <c r="B2879">
        <v>56</v>
      </c>
      <c r="J2879">
        <v>475</v>
      </c>
      <c r="K2879">
        <v>166</v>
      </c>
      <c r="L2879" s="8">
        <v>0.28000000000000003</v>
      </c>
      <c r="Y2879">
        <v>979</v>
      </c>
      <c r="AE2879">
        <v>515</v>
      </c>
      <c r="AO2879">
        <v>119</v>
      </c>
      <c r="AW2879">
        <v>0</v>
      </c>
      <c r="BQ2879">
        <v>0</v>
      </c>
      <c r="BZ2879">
        <v>2024</v>
      </c>
    </row>
    <row r="2880" spans="1:79">
      <c r="A2880">
        <v>165</v>
      </c>
      <c r="B2880">
        <v>28</v>
      </c>
      <c r="J2880">
        <v>485.89</v>
      </c>
      <c r="K2880">
        <v>189.5</v>
      </c>
      <c r="L2880" s="8">
        <v>0.34599999999999997</v>
      </c>
      <c r="Y2880">
        <v>714.42</v>
      </c>
      <c r="AE2880">
        <v>883.09</v>
      </c>
      <c r="AW2880">
        <v>49.6</v>
      </c>
      <c r="BQ2880">
        <v>12.27</v>
      </c>
      <c r="BZ2880">
        <v>1824.3</v>
      </c>
    </row>
    <row r="2881" spans="1:79">
      <c r="A2881">
        <v>165</v>
      </c>
      <c r="B2881">
        <v>7</v>
      </c>
      <c r="J2881">
        <v>430</v>
      </c>
      <c r="K2881">
        <v>150</v>
      </c>
      <c r="L2881" s="8">
        <v>0.35</v>
      </c>
      <c r="Y2881">
        <v>870</v>
      </c>
      <c r="AE2881">
        <v>870</v>
      </c>
      <c r="AW2881">
        <v>0</v>
      </c>
      <c r="BQ2881">
        <v>0</v>
      </c>
      <c r="BZ2881">
        <v>2975</v>
      </c>
    </row>
    <row r="2882" spans="1:79">
      <c r="A2882">
        <v>165</v>
      </c>
      <c r="B2882">
        <v>28</v>
      </c>
      <c r="J2882">
        <v>430</v>
      </c>
      <c r="K2882">
        <v>150</v>
      </c>
      <c r="L2882" s="8">
        <v>0.35</v>
      </c>
      <c r="Y2882">
        <v>870</v>
      </c>
      <c r="AE2882">
        <v>870</v>
      </c>
      <c r="AW2882">
        <v>0</v>
      </c>
      <c r="BQ2882">
        <v>0</v>
      </c>
      <c r="BZ2882">
        <v>2279</v>
      </c>
    </row>
    <row r="2883" spans="1:79">
      <c r="A2883">
        <v>165</v>
      </c>
      <c r="B2883">
        <v>56</v>
      </c>
      <c r="J2883">
        <v>450</v>
      </c>
      <c r="K2883">
        <v>171</v>
      </c>
      <c r="L2883" s="8">
        <v>0.37</v>
      </c>
      <c r="Y2883">
        <v>850</v>
      </c>
      <c r="AE2883">
        <v>850</v>
      </c>
      <c r="AW2883">
        <v>0</v>
      </c>
      <c r="BQ2883">
        <v>0</v>
      </c>
      <c r="BZ2883">
        <v>3709</v>
      </c>
    </row>
    <row r="2884" spans="1:79">
      <c r="A2884">
        <v>165</v>
      </c>
      <c r="B2884">
        <v>56</v>
      </c>
      <c r="J2884">
        <v>180</v>
      </c>
      <c r="K2884">
        <v>171</v>
      </c>
      <c r="L2884" s="8">
        <v>0.37</v>
      </c>
      <c r="Y2884">
        <v>850</v>
      </c>
      <c r="AE2884">
        <v>850</v>
      </c>
      <c r="AO2884">
        <v>270</v>
      </c>
      <c r="AW2884">
        <v>0</v>
      </c>
      <c r="BQ2884">
        <v>0</v>
      </c>
      <c r="BZ2884">
        <v>1509</v>
      </c>
    </row>
    <row r="2885" spans="1:79">
      <c r="A2885">
        <v>165</v>
      </c>
      <c r="B2885">
        <v>56</v>
      </c>
      <c r="J2885">
        <v>135</v>
      </c>
      <c r="K2885">
        <v>171</v>
      </c>
      <c r="L2885" s="8">
        <v>0.37</v>
      </c>
      <c r="Y2885">
        <v>850</v>
      </c>
      <c r="AE2885">
        <v>850</v>
      </c>
      <c r="AW2885">
        <v>315</v>
      </c>
      <c r="BQ2885">
        <v>0</v>
      </c>
      <c r="BZ2885">
        <v>585</v>
      </c>
    </row>
    <row r="2886" spans="1:79">
      <c r="A2886">
        <v>165</v>
      </c>
      <c r="B2886">
        <v>56</v>
      </c>
      <c r="J2886">
        <v>135</v>
      </c>
      <c r="K2886">
        <v>171</v>
      </c>
      <c r="L2886" s="8">
        <v>0.37</v>
      </c>
      <c r="Y2886">
        <v>850</v>
      </c>
      <c r="AE2886">
        <v>850</v>
      </c>
      <c r="AW2886">
        <v>270</v>
      </c>
      <c r="BQ2886">
        <v>45</v>
      </c>
      <c r="BZ2886">
        <v>234</v>
      </c>
    </row>
    <row r="2887" spans="1:79">
      <c r="A2887">
        <v>165</v>
      </c>
      <c r="B2887">
        <v>90</v>
      </c>
      <c r="J2887">
        <v>450</v>
      </c>
      <c r="K2887">
        <v>160</v>
      </c>
      <c r="L2887" s="8">
        <v>0.38</v>
      </c>
      <c r="Y2887">
        <v>876</v>
      </c>
      <c r="AE2887">
        <v>876</v>
      </c>
      <c r="AW2887">
        <v>0</v>
      </c>
      <c r="BQ2887">
        <v>0</v>
      </c>
      <c r="BZ2887">
        <v>4956</v>
      </c>
    </row>
    <row r="2888" spans="1:79">
      <c r="A2888">
        <v>165</v>
      </c>
      <c r="B2888">
        <v>28</v>
      </c>
      <c r="J2888">
        <v>409.5</v>
      </c>
      <c r="K2888">
        <v>160</v>
      </c>
      <c r="L2888" s="8">
        <v>0.38</v>
      </c>
      <c r="Y2888">
        <v>874</v>
      </c>
      <c r="AE2888">
        <v>874</v>
      </c>
      <c r="AW2888">
        <v>0</v>
      </c>
      <c r="BQ2888">
        <v>10.5</v>
      </c>
      <c r="BZ2888">
        <v>3214</v>
      </c>
    </row>
    <row r="2889" spans="1:79">
      <c r="A2889">
        <v>165</v>
      </c>
      <c r="B2889">
        <v>90</v>
      </c>
      <c r="J2889">
        <v>409.5</v>
      </c>
      <c r="K2889">
        <v>160</v>
      </c>
      <c r="L2889" s="8">
        <v>0.38</v>
      </c>
      <c r="Y2889">
        <v>874</v>
      </c>
      <c r="AE2889">
        <v>874</v>
      </c>
      <c r="AW2889">
        <v>0</v>
      </c>
      <c r="BQ2889">
        <v>10.5</v>
      </c>
      <c r="BZ2889">
        <v>2298</v>
      </c>
    </row>
    <row r="2890" spans="1:79">
      <c r="A2890">
        <v>165</v>
      </c>
      <c r="B2890">
        <v>90</v>
      </c>
      <c r="J2890">
        <v>399</v>
      </c>
      <c r="K2890">
        <v>160</v>
      </c>
      <c r="L2890" s="8">
        <v>0.38</v>
      </c>
      <c r="Y2890">
        <v>872</v>
      </c>
      <c r="AE2890">
        <v>872</v>
      </c>
      <c r="AW2890">
        <v>0</v>
      </c>
      <c r="BQ2890">
        <v>21</v>
      </c>
      <c r="BZ2890">
        <v>955</v>
      </c>
    </row>
    <row r="2891" spans="1:79">
      <c r="A2891">
        <v>165</v>
      </c>
      <c r="B2891">
        <v>56</v>
      </c>
      <c r="J2891">
        <v>410</v>
      </c>
      <c r="K2891">
        <v>164</v>
      </c>
      <c r="L2891" s="8">
        <v>0.4</v>
      </c>
      <c r="Y2891">
        <v>861</v>
      </c>
      <c r="AE2891">
        <v>861</v>
      </c>
      <c r="AW2891">
        <v>0</v>
      </c>
      <c r="BQ2891">
        <v>0</v>
      </c>
      <c r="BZ2891">
        <v>2606</v>
      </c>
    </row>
    <row r="2892" spans="1:79">
      <c r="A2892">
        <v>165</v>
      </c>
      <c r="B2892">
        <v>90</v>
      </c>
      <c r="J2892">
        <v>200</v>
      </c>
      <c r="K2892">
        <v>160</v>
      </c>
      <c r="L2892" s="8">
        <v>0.4</v>
      </c>
      <c r="Y2892">
        <v>1108</v>
      </c>
      <c r="AE2892">
        <v>621</v>
      </c>
      <c r="AO2892">
        <v>200</v>
      </c>
      <c r="AW2892">
        <v>0</v>
      </c>
      <c r="BQ2892">
        <v>0</v>
      </c>
      <c r="BZ2892">
        <v>1625</v>
      </c>
    </row>
    <row r="2893" spans="1:79">
      <c r="A2893">
        <v>165</v>
      </c>
      <c r="B2893">
        <v>365</v>
      </c>
      <c r="J2893">
        <v>240</v>
      </c>
      <c r="K2893">
        <v>160</v>
      </c>
      <c r="L2893" s="8">
        <v>0.4</v>
      </c>
      <c r="Y2893">
        <v>1110</v>
      </c>
      <c r="AE2893">
        <v>639</v>
      </c>
      <c r="AO2893">
        <v>160</v>
      </c>
      <c r="AW2893">
        <v>0</v>
      </c>
      <c r="BQ2893">
        <v>0</v>
      </c>
      <c r="BZ2893">
        <v>473</v>
      </c>
    </row>
    <row r="2894" spans="1:79">
      <c r="A2894">
        <v>165</v>
      </c>
      <c r="B2894">
        <v>365</v>
      </c>
      <c r="J2894">
        <v>204</v>
      </c>
      <c r="K2894">
        <v>170</v>
      </c>
      <c r="L2894" s="8">
        <v>0.5</v>
      </c>
      <c r="Y2894">
        <v>1110</v>
      </c>
      <c r="AE2894">
        <v>680</v>
      </c>
      <c r="AO2894">
        <v>136</v>
      </c>
      <c r="AW2894">
        <v>0</v>
      </c>
      <c r="BQ2894">
        <v>0</v>
      </c>
      <c r="BZ2894">
        <v>620</v>
      </c>
    </row>
    <row r="2895" spans="1:79">
      <c r="A2895">
        <v>165</v>
      </c>
      <c r="B2895">
        <v>365</v>
      </c>
      <c r="J2895">
        <v>170</v>
      </c>
      <c r="K2895">
        <v>170</v>
      </c>
      <c r="L2895" s="8">
        <v>0.5</v>
      </c>
      <c r="Y2895">
        <v>1080</v>
      </c>
      <c r="AE2895">
        <v>710</v>
      </c>
      <c r="AO2895">
        <v>170</v>
      </c>
      <c r="AW2895">
        <v>0</v>
      </c>
      <c r="BQ2895">
        <v>0</v>
      </c>
      <c r="BZ2895">
        <v>284</v>
      </c>
    </row>
    <row r="2896" spans="1:79">
      <c r="A2896" s="51"/>
      <c r="B2896" s="51"/>
      <c r="C2896" s="51"/>
      <c r="D2896" s="51"/>
      <c r="E2896" s="51"/>
      <c r="F2896" s="51"/>
      <c r="G2896" s="51"/>
      <c r="H2896" s="51"/>
      <c r="I2896" s="51"/>
      <c r="J2896" s="51"/>
      <c r="K2896" s="51"/>
      <c r="L2896" s="56"/>
      <c r="AD2896" s="51"/>
      <c r="AE2896" s="51"/>
      <c r="AR2896" s="51"/>
      <c r="AS2896" s="51"/>
      <c r="AT2896" s="51"/>
      <c r="AU2896" s="51"/>
      <c r="AV2896" s="51"/>
      <c r="AW2896" s="51"/>
      <c r="BK2896" s="51"/>
      <c r="BL2896" s="51"/>
      <c r="BM2896" s="51"/>
      <c r="BN2896" s="51"/>
      <c r="BO2896" s="51"/>
      <c r="BP2896" s="51"/>
      <c r="BQ2896" s="51"/>
      <c r="BX2896" s="51"/>
      <c r="BY2896" s="51"/>
      <c r="BZ2896" s="51"/>
      <c r="CA2896" s="51"/>
    </row>
    <row r="2897" spans="1:79">
      <c r="A2897">
        <v>166</v>
      </c>
      <c r="C2897">
        <v>57.21</v>
      </c>
      <c r="D2897">
        <v>22.36</v>
      </c>
      <c r="E2897">
        <v>7.73</v>
      </c>
      <c r="F2897">
        <v>3.1</v>
      </c>
      <c r="G2897">
        <v>3.66</v>
      </c>
      <c r="I2897">
        <v>42.5</v>
      </c>
      <c r="J2897">
        <v>350</v>
      </c>
      <c r="K2897">
        <v>140</v>
      </c>
      <c r="L2897" s="8">
        <v>0.4</v>
      </c>
      <c r="V2897">
        <v>1077</v>
      </c>
      <c r="AE2897">
        <v>813</v>
      </c>
      <c r="AR2897">
        <v>43.37</v>
      </c>
      <c r="AS2897">
        <v>19.11</v>
      </c>
      <c r="AT2897">
        <v>7.46</v>
      </c>
      <c r="AU2897">
        <v>5.17</v>
      </c>
      <c r="AV2897">
        <v>18.010000000000002</v>
      </c>
      <c r="AW2897">
        <v>0</v>
      </c>
      <c r="BZ2897">
        <v>2900</v>
      </c>
    </row>
    <row r="2898" spans="1:79">
      <c r="A2898">
        <v>166</v>
      </c>
      <c r="C2898">
        <v>57.21</v>
      </c>
      <c r="D2898">
        <v>22.36</v>
      </c>
      <c r="E2898">
        <v>7.73</v>
      </c>
      <c r="F2898">
        <v>3.1</v>
      </c>
      <c r="G2898">
        <v>3.66</v>
      </c>
      <c r="I2898">
        <v>42.5</v>
      </c>
      <c r="J2898">
        <v>297.5</v>
      </c>
      <c r="K2898">
        <v>140</v>
      </c>
      <c r="L2898" s="8">
        <v>0.4</v>
      </c>
      <c r="V2898">
        <v>1077</v>
      </c>
      <c r="AE2898">
        <v>813</v>
      </c>
      <c r="AR2898">
        <v>43.37</v>
      </c>
      <c r="AS2898">
        <v>19.11</v>
      </c>
      <c r="AT2898">
        <v>7.46</v>
      </c>
      <c r="AU2898">
        <v>5.17</v>
      </c>
      <c r="AV2898">
        <v>18.010000000000002</v>
      </c>
      <c r="AW2898">
        <v>52.5</v>
      </c>
      <c r="BZ2898">
        <v>3100</v>
      </c>
    </row>
    <row r="2899" spans="1:79">
      <c r="A2899">
        <v>166</v>
      </c>
      <c r="C2899">
        <v>57.21</v>
      </c>
      <c r="D2899">
        <v>22.36</v>
      </c>
      <c r="E2899">
        <v>7.73</v>
      </c>
      <c r="F2899">
        <v>3.1</v>
      </c>
      <c r="G2899">
        <v>3.66</v>
      </c>
      <c r="I2899">
        <v>42.5</v>
      </c>
      <c r="J2899">
        <v>297.5</v>
      </c>
      <c r="K2899">
        <v>140</v>
      </c>
      <c r="L2899" s="8">
        <v>0.4</v>
      </c>
      <c r="V2899">
        <v>1077</v>
      </c>
      <c r="AE2899">
        <v>813</v>
      </c>
      <c r="AR2899">
        <v>43.37</v>
      </c>
      <c r="AS2899">
        <v>19.11</v>
      </c>
      <c r="AT2899">
        <v>7.46</v>
      </c>
      <c r="AU2899">
        <v>5.17</v>
      </c>
      <c r="AV2899">
        <v>18.010000000000002</v>
      </c>
      <c r="AW2899">
        <v>52.5</v>
      </c>
      <c r="BZ2899">
        <v>2850</v>
      </c>
    </row>
    <row r="2900" spans="1:79">
      <c r="A2900">
        <v>166</v>
      </c>
      <c r="C2900">
        <v>57.21</v>
      </c>
      <c r="D2900">
        <v>22.36</v>
      </c>
      <c r="E2900">
        <v>7.73</v>
      </c>
      <c r="F2900">
        <v>3.1</v>
      </c>
      <c r="G2900">
        <v>3.66</v>
      </c>
      <c r="I2900">
        <v>42.5</v>
      </c>
      <c r="J2900">
        <v>245</v>
      </c>
      <c r="K2900">
        <v>140</v>
      </c>
      <c r="L2900" s="8">
        <v>0.4</v>
      </c>
      <c r="V2900">
        <v>1077</v>
      </c>
      <c r="AE2900">
        <v>813</v>
      </c>
      <c r="AR2900">
        <v>43.37</v>
      </c>
      <c r="AS2900">
        <v>19.11</v>
      </c>
      <c r="AT2900">
        <v>7.46</v>
      </c>
      <c r="AU2900">
        <v>5.17</v>
      </c>
      <c r="AV2900">
        <v>18.010000000000002</v>
      </c>
      <c r="AW2900">
        <v>105</v>
      </c>
      <c r="BZ2900">
        <v>3000</v>
      </c>
    </row>
    <row r="2901" spans="1:79">
      <c r="A2901">
        <v>166</v>
      </c>
      <c r="C2901">
        <v>57.21</v>
      </c>
      <c r="D2901">
        <v>22.36</v>
      </c>
      <c r="E2901">
        <v>7.73</v>
      </c>
      <c r="F2901">
        <v>3.1</v>
      </c>
      <c r="G2901">
        <v>3.66</v>
      </c>
      <c r="I2901">
        <v>42.5</v>
      </c>
      <c r="J2901">
        <v>245</v>
      </c>
      <c r="K2901">
        <v>140</v>
      </c>
      <c r="L2901" s="8">
        <v>0.4</v>
      </c>
      <c r="V2901">
        <v>1077</v>
      </c>
      <c r="AE2901">
        <v>813</v>
      </c>
      <c r="AR2901">
        <v>43.37</v>
      </c>
      <c r="AS2901">
        <v>19.11</v>
      </c>
      <c r="AT2901">
        <v>7.46</v>
      </c>
      <c r="AU2901">
        <v>5.17</v>
      </c>
      <c r="AV2901">
        <v>18.010000000000002</v>
      </c>
      <c r="AW2901">
        <v>105</v>
      </c>
      <c r="BZ2901">
        <v>2900</v>
      </c>
    </row>
    <row r="2902" spans="1:79">
      <c r="A2902" s="51"/>
      <c r="B2902" s="51"/>
      <c r="C2902" s="51"/>
      <c r="D2902" s="51"/>
      <c r="E2902" s="51"/>
      <c r="F2902" s="51"/>
      <c r="G2902" s="51"/>
      <c r="H2902" s="51"/>
      <c r="I2902" s="51"/>
      <c r="J2902" s="51"/>
      <c r="K2902" s="51"/>
      <c r="L2902" s="56"/>
      <c r="AD2902" s="51"/>
      <c r="AE2902" s="51"/>
      <c r="BK2902" s="51"/>
      <c r="BL2902" s="51"/>
      <c r="BM2902" s="51"/>
      <c r="BN2902" s="51"/>
      <c r="BO2902" s="51"/>
      <c r="BP2902" s="51"/>
      <c r="BQ2902" s="51"/>
      <c r="BX2902" s="51"/>
      <c r="BY2902" s="51"/>
      <c r="BZ2902" s="51"/>
      <c r="CA2902" s="51"/>
    </row>
    <row r="2903" spans="1:79">
      <c r="A2903">
        <v>167</v>
      </c>
      <c r="J2903">
        <v>580</v>
      </c>
      <c r="K2903">
        <v>163</v>
      </c>
      <c r="L2903" s="8">
        <v>0.28000000000000003</v>
      </c>
      <c r="Y2903">
        <v>950.1</v>
      </c>
      <c r="AD2903">
        <v>2.2999999999999998</v>
      </c>
      <c r="AE2903">
        <v>702.6</v>
      </c>
      <c r="BQ2903">
        <v>0</v>
      </c>
      <c r="BY2903">
        <v>8.4</v>
      </c>
      <c r="BZ2903">
        <v>4612</v>
      </c>
      <c r="CA2903">
        <v>68.599999999999994</v>
      </c>
    </row>
    <row r="2904" spans="1:79">
      <c r="A2904">
        <v>167</v>
      </c>
      <c r="J2904">
        <v>559.70000000000005</v>
      </c>
      <c r="K2904">
        <v>163</v>
      </c>
      <c r="L2904" s="8">
        <v>0.28000000000000003</v>
      </c>
      <c r="Y2904">
        <v>946.5</v>
      </c>
      <c r="AD2904">
        <v>2.2999999999999998</v>
      </c>
      <c r="AE2904">
        <v>700</v>
      </c>
      <c r="BQ2904">
        <v>20.3</v>
      </c>
      <c r="BY2904">
        <v>2.9</v>
      </c>
      <c r="BZ2904">
        <v>1402</v>
      </c>
      <c r="CA2904">
        <v>73</v>
      </c>
    </row>
    <row r="2905" spans="1:79">
      <c r="A2905">
        <v>167</v>
      </c>
      <c r="J2905">
        <v>539.4</v>
      </c>
      <c r="K2905">
        <v>163</v>
      </c>
      <c r="L2905" s="8">
        <v>0.28000000000000003</v>
      </c>
      <c r="Y2905">
        <v>943</v>
      </c>
      <c r="AD2905">
        <v>2.2999999999999998</v>
      </c>
      <c r="AE2905">
        <v>697.3</v>
      </c>
      <c r="BQ2905">
        <v>40.6</v>
      </c>
      <c r="BY2905">
        <v>1.4</v>
      </c>
      <c r="BZ2905">
        <v>565</v>
      </c>
      <c r="CA2905">
        <v>74.2</v>
      </c>
    </row>
    <row r="2906" spans="1:79">
      <c r="A2906">
        <v>167</v>
      </c>
      <c r="J2906">
        <v>630</v>
      </c>
      <c r="K2906">
        <v>163</v>
      </c>
      <c r="L2906" s="8">
        <v>0.26</v>
      </c>
      <c r="Y2906">
        <v>520</v>
      </c>
      <c r="AD2906">
        <v>2.2999999999999998</v>
      </c>
      <c r="AE2906">
        <v>685</v>
      </c>
      <c r="BQ2906">
        <v>0</v>
      </c>
      <c r="BY2906">
        <v>8.1999999999999993</v>
      </c>
      <c r="BZ2906">
        <v>6450</v>
      </c>
      <c r="CA2906">
        <v>65.400000000000006</v>
      </c>
    </row>
    <row r="2907" spans="1:79">
      <c r="A2907">
        <v>167</v>
      </c>
      <c r="J2907">
        <v>608</v>
      </c>
      <c r="K2907">
        <v>163</v>
      </c>
      <c r="L2907" s="8">
        <v>0.26</v>
      </c>
      <c r="Y2907">
        <v>518</v>
      </c>
      <c r="AD2907">
        <v>2.2999999999999998</v>
      </c>
      <c r="AE2907">
        <v>682</v>
      </c>
      <c r="BQ2907">
        <v>22</v>
      </c>
      <c r="BY2907">
        <v>4.4000000000000004</v>
      </c>
      <c r="BZ2907">
        <v>2456</v>
      </c>
      <c r="CA2907">
        <v>71</v>
      </c>
    </row>
    <row r="2908" spans="1:79">
      <c r="A2908">
        <v>167</v>
      </c>
      <c r="J2908">
        <v>586</v>
      </c>
      <c r="K2908">
        <v>163</v>
      </c>
      <c r="L2908" s="8">
        <v>0.26</v>
      </c>
      <c r="Y2908">
        <v>515</v>
      </c>
      <c r="AD2908">
        <v>2.2999999999999998</v>
      </c>
      <c r="AE2908">
        <v>679</v>
      </c>
      <c r="BQ2908">
        <v>44</v>
      </c>
      <c r="BY2908">
        <v>2.5</v>
      </c>
      <c r="BZ2908">
        <v>1166</v>
      </c>
      <c r="CA2908">
        <v>72.3</v>
      </c>
    </row>
    <row r="2909" spans="1:79">
      <c r="A2909">
        <v>167</v>
      </c>
      <c r="J2909">
        <v>640</v>
      </c>
      <c r="K2909">
        <v>155</v>
      </c>
      <c r="L2909" s="8">
        <v>0.24</v>
      </c>
      <c r="Y2909">
        <v>530.70000000000005</v>
      </c>
      <c r="AD2909">
        <v>2.2999999999999998</v>
      </c>
      <c r="AE2909">
        <v>696.8</v>
      </c>
      <c r="BQ2909">
        <v>0</v>
      </c>
      <c r="BY2909">
        <v>11.9</v>
      </c>
      <c r="BZ2909">
        <v>9751</v>
      </c>
      <c r="CA2909">
        <v>46.1</v>
      </c>
    </row>
    <row r="2910" spans="1:79">
      <c r="A2910">
        <v>167</v>
      </c>
      <c r="J2910">
        <v>617.6</v>
      </c>
      <c r="K2910">
        <v>155</v>
      </c>
      <c r="L2910" s="8">
        <v>0.24</v>
      </c>
      <c r="Y2910">
        <v>528.5</v>
      </c>
      <c r="AD2910">
        <v>2.2999999999999998</v>
      </c>
      <c r="AE2910">
        <v>693.9</v>
      </c>
      <c r="BQ2910">
        <v>22.4</v>
      </c>
      <c r="BY2910">
        <v>7.1</v>
      </c>
      <c r="BZ2910">
        <v>4146</v>
      </c>
      <c r="CA2910">
        <v>47</v>
      </c>
    </row>
    <row r="2911" spans="1:79">
      <c r="A2911">
        <v>167</v>
      </c>
      <c r="J2911">
        <v>595.20000000000005</v>
      </c>
      <c r="K2911">
        <v>155</v>
      </c>
      <c r="L2911" s="8">
        <v>0.24</v>
      </c>
      <c r="Y2911">
        <v>526.20000000000005</v>
      </c>
      <c r="AD2911">
        <v>2.2999999999999998</v>
      </c>
      <c r="AE2911">
        <v>690.9</v>
      </c>
      <c r="BQ2911">
        <v>44.8</v>
      </c>
      <c r="BY2911">
        <v>4.9000000000000004</v>
      </c>
      <c r="BZ2911">
        <v>2075</v>
      </c>
      <c r="CA2911">
        <v>47.9</v>
      </c>
    </row>
    <row r="2912" spans="1:79">
      <c r="AD2912" s="51"/>
      <c r="AE2912" s="51"/>
    </row>
    <row r="2913" spans="1:81">
      <c r="A2913" s="82">
        <v>77</v>
      </c>
      <c r="B2913" s="5" t="s">
        <v>1880</v>
      </c>
      <c r="C2913" s="11"/>
      <c r="D2913" s="11"/>
      <c r="E2913" s="11"/>
      <c r="F2913" s="11"/>
      <c r="G2913" s="11"/>
      <c r="H2913" s="11"/>
      <c r="I2913" s="11">
        <v>42.5</v>
      </c>
      <c r="J2913" s="11">
        <v>369</v>
      </c>
      <c r="K2913" s="11">
        <v>205</v>
      </c>
      <c r="L2913" s="11">
        <v>0.56000000000000005</v>
      </c>
      <c r="M2913" s="11"/>
      <c r="N2913" s="11"/>
      <c r="U2913" s="11">
        <v>1134</v>
      </c>
      <c r="AD2913" s="11">
        <v>2.88</v>
      </c>
      <c r="AE2913" s="11">
        <v>637</v>
      </c>
      <c r="BR2913" s="11"/>
      <c r="BS2913" s="11"/>
      <c r="BT2913" s="11"/>
      <c r="BU2913" s="11"/>
      <c r="BV2913" s="11"/>
      <c r="BW2913" s="11"/>
      <c r="BX2913" s="5">
        <v>1.45</v>
      </c>
      <c r="BY2913" s="11"/>
      <c r="BZ2913" s="11"/>
      <c r="CA2913" s="11">
        <v>37.299999999999997</v>
      </c>
      <c r="CB2913" s="158" t="s">
        <v>1152</v>
      </c>
      <c r="CC2913" s="158" t="s">
        <v>1881</v>
      </c>
    </row>
    <row r="2914" spans="1:81">
      <c r="A2914" s="107"/>
      <c r="B2914" s="108"/>
      <c r="C2914" s="107"/>
      <c r="D2914" s="107"/>
      <c r="E2914" s="107"/>
      <c r="F2914" s="107"/>
      <c r="G2914" s="107"/>
      <c r="H2914" s="107"/>
      <c r="I2914" s="108"/>
      <c r="J2914" s="108"/>
      <c r="K2914" s="108"/>
      <c r="L2914" s="108"/>
      <c r="M2914" s="107"/>
      <c r="N2914" s="108"/>
      <c r="U2914" s="107"/>
      <c r="AD2914" s="108"/>
      <c r="AE2914" s="116"/>
      <c r="BR2914" s="107"/>
      <c r="BS2914" s="107"/>
      <c r="BT2914" s="107"/>
      <c r="BU2914" s="107"/>
      <c r="BV2914" s="107"/>
      <c r="BW2914" s="107"/>
      <c r="BX2914" s="108"/>
      <c r="BY2914" s="107"/>
      <c r="BZ2914" s="107"/>
      <c r="CA2914" s="107"/>
      <c r="CB2914" s="107"/>
      <c r="CC2914" s="107"/>
    </row>
    <row r="2915" spans="1:81">
      <c r="A2915" s="49">
        <v>78</v>
      </c>
      <c r="B2915" s="5" t="s">
        <v>1882</v>
      </c>
      <c r="C2915">
        <v>61.16</v>
      </c>
      <c r="D2915">
        <v>21.49</v>
      </c>
      <c r="E2915">
        <v>5.24</v>
      </c>
      <c r="F2915">
        <v>2.12</v>
      </c>
      <c r="G2915">
        <v>2.89</v>
      </c>
      <c r="I2915" s="11">
        <v>42.5</v>
      </c>
      <c r="J2915" s="11">
        <v>400</v>
      </c>
      <c r="K2915" s="11">
        <v>200</v>
      </c>
      <c r="L2915" s="11">
        <v>0.5</v>
      </c>
      <c r="M2915" s="29">
        <v>0.25</v>
      </c>
      <c r="N2915" s="11">
        <v>1</v>
      </c>
      <c r="P2915" s="11">
        <v>3.5</v>
      </c>
      <c r="U2915">
        <v>1006</v>
      </c>
      <c r="AD2915" s="11">
        <v>2.8</v>
      </c>
      <c r="AE2915" s="11">
        <v>759</v>
      </c>
      <c r="AR2915">
        <v>40.075000000000003</v>
      </c>
      <c r="AS2915">
        <v>30.311</v>
      </c>
      <c r="AT2915">
        <v>14.991</v>
      </c>
      <c r="AU2915">
        <v>8.5950000000000006</v>
      </c>
      <c r="AV2915">
        <v>0.38800000000000001</v>
      </c>
      <c r="AW2915" s="11">
        <v>0</v>
      </c>
      <c r="BX2915">
        <v>29.75</v>
      </c>
      <c r="CA2915">
        <v>35.9</v>
      </c>
      <c r="CB2915" s="158" t="s">
        <v>1049</v>
      </c>
      <c r="CC2915" s="158" t="s">
        <v>1883</v>
      </c>
    </row>
    <row r="2916" spans="1:81">
      <c r="B2916" s="5" t="s">
        <v>1884</v>
      </c>
      <c r="C2916">
        <v>61.16</v>
      </c>
      <c r="D2916">
        <v>21.49</v>
      </c>
      <c r="E2916">
        <v>5.24</v>
      </c>
      <c r="F2916">
        <v>2.12</v>
      </c>
      <c r="G2916">
        <v>2.89</v>
      </c>
      <c r="I2916" s="11">
        <v>42.5</v>
      </c>
      <c r="J2916" s="11">
        <v>445</v>
      </c>
      <c r="K2916" s="11">
        <v>200</v>
      </c>
      <c r="L2916" s="11">
        <v>0.45</v>
      </c>
      <c r="M2916" s="29">
        <v>0.25</v>
      </c>
      <c r="N2916" s="11">
        <v>0.5</v>
      </c>
      <c r="P2916" s="11">
        <v>2.8</v>
      </c>
      <c r="U2916">
        <v>1035</v>
      </c>
      <c r="AD2916" s="11">
        <v>2.8</v>
      </c>
      <c r="AE2916" s="11">
        <v>690</v>
      </c>
      <c r="AR2916">
        <v>40.075000000000003</v>
      </c>
      <c r="AS2916">
        <v>30.311</v>
      </c>
      <c r="AT2916">
        <v>14.991</v>
      </c>
      <c r="AU2916">
        <v>8.5950000000000006</v>
      </c>
      <c r="AV2916">
        <v>0.38800000000000001</v>
      </c>
      <c r="AW2916" s="11">
        <v>0</v>
      </c>
      <c r="BX2916">
        <v>24.72</v>
      </c>
      <c r="CA2916">
        <v>41.6</v>
      </c>
      <c r="CB2916" s="158" t="s">
        <v>1049</v>
      </c>
      <c r="CC2916" s="158" t="s">
        <v>1883</v>
      </c>
    </row>
    <row r="2917" spans="1:81">
      <c r="B2917" s="5" t="s">
        <v>1885</v>
      </c>
      <c r="C2917">
        <v>61.16</v>
      </c>
      <c r="D2917">
        <v>21.49</v>
      </c>
      <c r="E2917">
        <v>5.24</v>
      </c>
      <c r="F2917">
        <v>2.12</v>
      </c>
      <c r="G2917">
        <v>2.89</v>
      </c>
      <c r="I2917" s="11">
        <v>42.5</v>
      </c>
      <c r="J2917" s="11">
        <v>356</v>
      </c>
      <c r="K2917" s="11">
        <v>200</v>
      </c>
      <c r="L2917" s="11">
        <v>0.45</v>
      </c>
      <c r="M2917" s="29">
        <v>0.25</v>
      </c>
      <c r="N2917" s="11">
        <v>0.5</v>
      </c>
      <c r="P2917" s="11">
        <v>2.8</v>
      </c>
      <c r="U2917">
        <v>1035</v>
      </c>
      <c r="AD2917" s="11">
        <v>2.8</v>
      </c>
      <c r="AE2917" s="11">
        <v>690</v>
      </c>
      <c r="AR2917">
        <v>40.075000000000003</v>
      </c>
      <c r="AS2917">
        <v>30.311</v>
      </c>
      <c r="AT2917">
        <v>14.991</v>
      </c>
      <c r="AU2917">
        <v>8.5950000000000006</v>
      </c>
      <c r="AV2917">
        <v>0.38800000000000001</v>
      </c>
      <c r="AW2917" s="11">
        <v>20</v>
      </c>
      <c r="BX2917">
        <v>16.420000000000002</v>
      </c>
      <c r="CA2917">
        <v>47.6</v>
      </c>
      <c r="CB2917" s="158" t="s">
        <v>1049</v>
      </c>
      <c r="CC2917" s="158" t="s">
        <v>1883</v>
      </c>
    </row>
    <row r="2918" spans="1:81">
      <c r="B2918" s="5" t="s">
        <v>1886</v>
      </c>
      <c r="C2918">
        <v>61.16</v>
      </c>
      <c r="D2918">
        <v>21.49</v>
      </c>
      <c r="E2918">
        <v>5.24</v>
      </c>
      <c r="F2918">
        <v>2.12</v>
      </c>
      <c r="G2918">
        <v>2.89</v>
      </c>
      <c r="I2918" s="11">
        <v>42.5</v>
      </c>
      <c r="J2918" s="11">
        <v>267</v>
      </c>
      <c r="K2918" s="11">
        <v>200</v>
      </c>
      <c r="L2918" s="11">
        <v>0.45</v>
      </c>
      <c r="M2918" s="29">
        <v>0.25</v>
      </c>
      <c r="N2918" s="11">
        <v>0.5</v>
      </c>
      <c r="P2918" s="11">
        <v>2.8</v>
      </c>
      <c r="U2918">
        <v>1035</v>
      </c>
      <c r="AD2918" s="11">
        <v>2.8</v>
      </c>
      <c r="AE2918" s="11">
        <v>690</v>
      </c>
      <c r="AR2918">
        <v>40.075000000000003</v>
      </c>
      <c r="AS2918">
        <v>30.311</v>
      </c>
      <c r="AT2918">
        <v>14.991</v>
      </c>
      <c r="AU2918">
        <v>8.5950000000000006</v>
      </c>
      <c r="AV2918">
        <v>0.38800000000000001</v>
      </c>
      <c r="AW2918" s="11">
        <v>40</v>
      </c>
      <c r="BX2918">
        <v>14.87</v>
      </c>
      <c r="CA2918">
        <v>50.4</v>
      </c>
      <c r="CB2918" s="158" t="s">
        <v>1049</v>
      </c>
      <c r="CC2918" s="158" t="s">
        <v>1883</v>
      </c>
    </row>
    <row r="2919" spans="1:81">
      <c r="B2919" s="5" t="s">
        <v>1887</v>
      </c>
      <c r="C2919">
        <v>61.16</v>
      </c>
      <c r="D2919">
        <v>21.49</v>
      </c>
      <c r="E2919">
        <v>5.24</v>
      </c>
      <c r="F2919">
        <v>2.12</v>
      </c>
      <c r="G2919">
        <v>2.89</v>
      </c>
      <c r="I2919" s="11">
        <v>42.5</v>
      </c>
      <c r="J2919" s="11">
        <v>178</v>
      </c>
      <c r="K2919" s="11">
        <v>200</v>
      </c>
      <c r="L2919" s="11">
        <v>0.45</v>
      </c>
      <c r="M2919" s="29">
        <v>0.25</v>
      </c>
      <c r="N2919" s="11">
        <v>0.5</v>
      </c>
      <c r="P2919" s="11">
        <v>2.8</v>
      </c>
      <c r="U2919">
        <v>1035</v>
      </c>
      <c r="AD2919" s="11">
        <v>2.8</v>
      </c>
      <c r="AE2919" s="11">
        <v>690</v>
      </c>
      <c r="AR2919">
        <v>40.075000000000003</v>
      </c>
      <c r="AS2919">
        <v>30.311</v>
      </c>
      <c r="AT2919">
        <v>14.991</v>
      </c>
      <c r="AU2919">
        <v>8.5950000000000006</v>
      </c>
      <c r="AV2919">
        <v>0.38800000000000001</v>
      </c>
      <c r="AW2919" s="11">
        <v>60</v>
      </c>
      <c r="BX2919">
        <v>12.15</v>
      </c>
      <c r="CA2919">
        <v>47.1</v>
      </c>
      <c r="CB2919" s="158" t="s">
        <v>1049</v>
      </c>
      <c r="CC2919" s="158" t="s">
        <v>1883</v>
      </c>
    </row>
    <row r="2920" spans="1:81">
      <c r="B2920" s="5" t="s">
        <v>1888</v>
      </c>
      <c r="C2920">
        <v>61.16</v>
      </c>
      <c r="D2920">
        <v>21.49</v>
      </c>
      <c r="E2920">
        <v>5.24</v>
      </c>
      <c r="F2920">
        <v>2.12</v>
      </c>
      <c r="G2920">
        <v>2.89</v>
      </c>
      <c r="I2920" s="11">
        <v>42.5</v>
      </c>
      <c r="J2920" s="11">
        <v>89</v>
      </c>
      <c r="K2920" s="11">
        <v>200</v>
      </c>
      <c r="L2920" s="11">
        <v>0.45</v>
      </c>
      <c r="M2920" s="29">
        <v>0.25</v>
      </c>
      <c r="N2920" s="11">
        <v>0.5</v>
      </c>
      <c r="P2920" s="11">
        <v>2.8</v>
      </c>
      <c r="U2920">
        <v>1035</v>
      </c>
      <c r="AD2920" s="11">
        <v>2.8</v>
      </c>
      <c r="AE2920" s="11">
        <v>690</v>
      </c>
      <c r="AR2920">
        <v>40.075000000000003</v>
      </c>
      <c r="AS2920">
        <v>30.311</v>
      </c>
      <c r="AT2920">
        <v>14.991</v>
      </c>
      <c r="AU2920">
        <v>8.5950000000000006</v>
      </c>
      <c r="AV2920">
        <v>0.38800000000000001</v>
      </c>
      <c r="AW2920" s="11">
        <v>80</v>
      </c>
      <c r="BX2920">
        <v>18.73</v>
      </c>
      <c r="CA2920">
        <v>44.6</v>
      </c>
      <c r="CB2920" s="158" t="s">
        <v>1049</v>
      </c>
      <c r="CC2920" s="158" t="s">
        <v>1883</v>
      </c>
    </row>
    <row r="2921" spans="1:81">
      <c r="B2921" s="5" t="s">
        <v>1889</v>
      </c>
      <c r="C2921">
        <v>61.16</v>
      </c>
      <c r="D2921">
        <v>21.49</v>
      </c>
      <c r="E2921">
        <v>5.24</v>
      </c>
      <c r="F2921">
        <v>2.12</v>
      </c>
      <c r="G2921">
        <v>2.89</v>
      </c>
      <c r="I2921" s="11">
        <v>42.5</v>
      </c>
      <c r="J2921" s="11">
        <v>500</v>
      </c>
      <c r="K2921" s="11">
        <v>200</v>
      </c>
      <c r="L2921" s="11">
        <v>0.4</v>
      </c>
      <c r="M2921" s="29">
        <v>0.25</v>
      </c>
      <c r="N2921" s="11">
        <v>0.5</v>
      </c>
      <c r="P2921" s="11">
        <v>2.5</v>
      </c>
      <c r="U2921">
        <v>1005</v>
      </c>
      <c r="AD2921" s="11">
        <v>2.8</v>
      </c>
      <c r="AE2921" s="11">
        <v>670</v>
      </c>
      <c r="AR2921">
        <v>40.075000000000003</v>
      </c>
      <c r="AS2921">
        <v>30.311</v>
      </c>
      <c r="AT2921">
        <v>14.991</v>
      </c>
      <c r="AU2921">
        <v>8.5950000000000006</v>
      </c>
      <c r="AV2921">
        <v>0.38800000000000001</v>
      </c>
      <c r="AW2921" s="11">
        <v>0</v>
      </c>
      <c r="BX2921">
        <v>23.3</v>
      </c>
      <c r="CA2921">
        <v>44.3</v>
      </c>
      <c r="CB2921" s="158" t="s">
        <v>1049</v>
      </c>
      <c r="CC2921" s="158" t="s">
        <v>1883</v>
      </c>
    </row>
    <row r="2922" spans="1:81">
      <c r="A2922" s="213"/>
      <c r="B2922" s="214"/>
      <c r="C2922" s="213"/>
      <c r="D2922" s="213"/>
      <c r="E2922" s="213"/>
      <c r="F2922" s="214"/>
      <c r="G2922" s="214"/>
      <c r="H2922" s="214"/>
      <c r="I2922" s="214"/>
      <c r="J2922" s="219"/>
      <c r="K2922" s="219"/>
      <c r="L2922" s="219"/>
      <c r="M2922" s="213"/>
      <c r="N2922" s="219"/>
      <c r="U2922" s="213"/>
      <c r="AD2922" s="214"/>
      <c r="AE2922" s="219"/>
      <c r="BR2922" s="213"/>
      <c r="BS2922" s="213"/>
      <c r="BT2922" s="213"/>
      <c r="BU2922" s="213"/>
      <c r="BV2922" s="213"/>
      <c r="BW2922" s="213"/>
      <c r="BX2922" s="214"/>
      <c r="BY2922" s="213"/>
      <c r="BZ2922" s="213"/>
      <c r="CA2922" s="213"/>
      <c r="CB2922" s="213"/>
      <c r="CC2922" s="213"/>
    </row>
    <row r="2923" spans="1:81">
      <c r="A2923" s="49">
        <v>80</v>
      </c>
      <c r="B2923" s="5" t="s">
        <v>857</v>
      </c>
      <c r="C2923">
        <v>53.26</v>
      </c>
      <c r="D2923">
        <v>22.39</v>
      </c>
      <c r="E2923">
        <v>7.16</v>
      </c>
      <c r="F2923" s="11">
        <v>4.32</v>
      </c>
      <c r="G2923" s="11">
        <v>2.4900000000000002</v>
      </c>
      <c r="H2923" s="11"/>
      <c r="I2923" s="11">
        <v>42.5</v>
      </c>
      <c r="J2923" s="11">
        <v>330</v>
      </c>
      <c r="K2923" s="11">
        <v>170</v>
      </c>
      <c r="L2923" s="11">
        <v>0.52</v>
      </c>
      <c r="M2923" s="153">
        <v>0.23</v>
      </c>
      <c r="N2923" s="11">
        <v>1.4</v>
      </c>
      <c r="U2923">
        <v>1061</v>
      </c>
      <c r="AD2923" s="11">
        <v>2.4</v>
      </c>
      <c r="AE2923" s="11">
        <v>837</v>
      </c>
      <c r="AJ2923">
        <v>21.77</v>
      </c>
      <c r="AK2923">
        <v>48.83</v>
      </c>
      <c r="AL2923">
        <v>11.18</v>
      </c>
      <c r="AN2923">
        <v>15.7</v>
      </c>
      <c r="AO2923" s="5"/>
      <c r="AP2923">
        <v>61</v>
      </c>
      <c r="BS2923" s="46">
        <v>2.4299999999999999E-2</v>
      </c>
      <c r="BT2923" s="46">
        <v>0.40789999999999998</v>
      </c>
      <c r="BU2923" s="46">
        <v>6.3799999999999996E-2</v>
      </c>
      <c r="BV2923" s="46">
        <v>0.36840000000000001</v>
      </c>
      <c r="BX2923" s="5">
        <v>11.4</v>
      </c>
      <c r="CA2923">
        <v>46.2</v>
      </c>
      <c r="CB2923" s="158" t="s">
        <v>1890</v>
      </c>
      <c r="CC2923" s="158" t="s">
        <v>1891</v>
      </c>
    </row>
    <row r="2924" spans="1:81">
      <c r="A2924" s="27"/>
      <c r="B2924" s="30"/>
      <c r="C2924" s="27"/>
      <c r="D2924" s="27"/>
      <c r="E2924" s="27"/>
      <c r="F2924" s="140"/>
      <c r="G2924" s="140"/>
      <c r="H2924" s="140"/>
      <c r="I2924" s="30"/>
      <c r="J2924" s="140"/>
      <c r="K2924" s="140"/>
      <c r="L2924" s="140"/>
      <c r="M2924" s="140"/>
      <c r="N2924" s="140"/>
      <c r="AD2924" s="30"/>
      <c r="AE2924" s="30"/>
      <c r="BR2924" s="27"/>
      <c r="BS2924" s="27"/>
      <c r="BT2924" s="27"/>
      <c r="BU2924" s="27"/>
      <c r="BV2924" s="27"/>
      <c r="BW2924" s="27"/>
      <c r="BX2924" s="30"/>
      <c r="BY2924" s="27"/>
      <c r="BZ2924" s="27"/>
      <c r="CA2924" s="27"/>
      <c r="CB2924" s="27"/>
      <c r="CC2924" s="27"/>
    </row>
    <row r="2925" spans="1:81">
      <c r="A2925" s="49">
        <v>84</v>
      </c>
      <c r="B2925" s="5" t="s">
        <v>1892</v>
      </c>
      <c r="C2925" s="11">
        <v>59.43</v>
      </c>
      <c r="D2925" s="11">
        <v>20.48</v>
      </c>
      <c r="E2925" s="11">
        <v>5.76</v>
      </c>
      <c r="F2925" s="11">
        <v>3.65</v>
      </c>
      <c r="G2925" s="11">
        <v>4.75</v>
      </c>
      <c r="H2925" s="11"/>
      <c r="I2925" s="11">
        <v>42.5</v>
      </c>
      <c r="J2925" s="5">
        <v>461</v>
      </c>
      <c r="K2925" s="5">
        <v>175</v>
      </c>
      <c r="L2925" s="11"/>
      <c r="M2925" s="11"/>
      <c r="N2925" s="5"/>
      <c r="Y2925" s="13">
        <v>1252</v>
      </c>
      <c r="AD2925" s="5"/>
      <c r="AE2925" s="5">
        <v>512</v>
      </c>
      <c r="BX2925" s="5">
        <v>6.81</v>
      </c>
      <c r="BZ2925" s="5">
        <v>860</v>
      </c>
      <c r="CB2925" s="158" t="s">
        <v>1086</v>
      </c>
      <c r="CC2925" s="158" t="s">
        <v>1893</v>
      </c>
    </row>
    <row r="2926" spans="1:81">
      <c r="A2926" s="215"/>
      <c r="B2926" s="216"/>
      <c r="C2926" s="215"/>
      <c r="D2926" s="215"/>
      <c r="E2926" s="215"/>
      <c r="F2926" s="217"/>
      <c r="G2926" s="217"/>
      <c r="H2926" s="217"/>
      <c r="I2926" s="216"/>
      <c r="J2926" s="217"/>
      <c r="K2926" s="217"/>
      <c r="L2926" s="217"/>
      <c r="M2926" s="217"/>
      <c r="N2926" s="216"/>
      <c r="AD2926" s="216"/>
      <c r="AE2926" s="216"/>
      <c r="BR2926" s="215"/>
      <c r="BS2926" s="215"/>
      <c r="BT2926" s="215"/>
      <c r="BU2926" s="215"/>
      <c r="BV2926" s="215"/>
      <c r="BW2926" s="215"/>
      <c r="BX2926" s="216"/>
      <c r="BY2926" s="215"/>
      <c r="BZ2926" s="215"/>
      <c r="CA2926" s="215"/>
      <c r="CB2926" s="215"/>
      <c r="CC2926" s="215"/>
    </row>
    <row r="2927" spans="1:81">
      <c r="A2927" s="49">
        <v>88</v>
      </c>
      <c r="B2927" s="5" t="s">
        <v>1894</v>
      </c>
      <c r="F2927" s="5"/>
      <c r="G2927" s="5"/>
      <c r="H2927" s="5"/>
      <c r="I2927" s="11">
        <v>42.5</v>
      </c>
      <c r="J2927" s="11">
        <v>327</v>
      </c>
      <c r="K2927" s="11">
        <v>175</v>
      </c>
      <c r="L2927" s="5"/>
      <c r="M2927" s="29">
        <v>0.3</v>
      </c>
      <c r="N2927" s="11">
        <v>0.8</v>
      </c>
      <c r="V2927">
        <v>1207</v>
      </c>
      <c r="AD2927" s="11">
        <v>2.7</v>
      </c>
      <c r="AE2927" s="11">
        <v>691</v>
      </c>
      <c r="BR2927" s="101">
        <v>6.7500000000000004E-2</v>
      </c>
      <c r="BS2927" s="46">
        <v>0.111</v>
      </c>
      <c r="BT2927" s="179">
        <v>0.45600000000000002</v>
      </c>
      <c r="BV2927" s="46">
        <v>0.43390000000000001</v>
      </c>
      <c r="BX2927" s="5">
        <v>4.12</v>
      </c>
      <c r="CA2927">
        <v>36.17</v>
      </c>
      <c r="CB2927" s="158" t="s">
        <v>1895</v>
      </c>
      <c r="CC2927" s="158" t="s">
        <v>1896</v>
      </c>
    </row>
    <row r="2928" spans="1:81">
      <c r="A2928" s="49"/>
      <c r="B2928" s="5" t="s">
        <v>1350</v>
      </c>
      <c r="F2928" s="5"/>
      <c r="G2928" s="5"/>
      <c r="H2928" s="5"/>
      <c r="I2928" s="11">
        <v>42.5</v>
      </c>
      <c r="J2928" s="11">
        <v>373</v>
      </c>
      <c r="K2928" s="11">
        <v>175</v>
      </c>
      <c r="L2928" s="5"/>
      <c r="M2928" s="29">
        <v>0.3</v>
      </c>
      <c r="N2928" s="11">
        <v>0.8</v>
      </c>
      <c r="V2928">
        <v>1241</v>
      </c>
      <c r="AD2928" s="11">
        <v>2.7</v>
      </c>
      <c r="AE2928" s="11">
        <v>611</v>
      </c>
      <c r="BR2928" s="101">
        <v>3.8399999999999997E-2</v>
      </c>
      <c r="BS2928" s="46"/>
      <c r="BX2928" s="5">
        <v>2.63</v>
      </c>
      <c r="CA2928">
        <v>38.270000000000003</v>
      </c>
      <c r="CB2928" s="158" t="s">
        <v>1895</v>
      </c>
      <c r="CC2928" s="158" t="s">
        <v>1896</v>
      </c>
    </row>
    <row r="2929" spans="1:81">
      <c r="A2929" s="49"/>
      <c r="B2929" s="5" t="s">
        <v>1897</v>
      </c>
      <c r="F2929" s="5"/>
      <c r="G2929" s="5"/>
      <c r="H2929" s="5"/>
      <c r="I2929" s="11">
        <v>42.5</v>
      </c>
      <c r="J2929" s="11">
        <v>450</v>
      </c>
      <c r="K2929" s="11">
        <v>175</v>
      </c>
      <c r="L2929" s="5"/>
      <c r="M2929" s="29">
        <v>0.3</v>
      </c>
      <c r="N2929" s="11">
        <v>0.8</v>
      </c>
      <c r="V2929">
        <v>1198</v>
      </c>
      <c r="AD2929" s="11">
        <v>2.7</v>
      </c>
      <c r="AE2929" s="11">
        <v>577</v>
      </c>
      <c r="BR2929" s="101">
        <v>3.1699999999999999E-2</v>
      </c>
      <c r="BX2929" s="5">
        <v>1.8</v>
      </c>
      <c r="CA2929">
        <v>41.52</v>
      </c>
      <c r="CB2929" s="158" t="s">
        <v>1895</v>
      </c>
      <c r="CC2929" s="158" t="s">
        <v>1896</v>
      </c>
    </row>
    <row r="2930" spans="1:81">
      <c r="A2930" s="137"/>
      <c r="B2930" s="137"/>
      <c r="C2930" s="218"/>
      <c r="D2930" s="218"/>
      <c r="E2930" s="218"/>
      <c r="F2930" s="218"/>
      <c r="G2930" s="218"/>
      <c r="H2930" s="218"/>
      <c r="I2930" s="137"/>
      <c r="J2930" s="218"/>
      <c r="K2930" s="218"/>
      <c r="L2930" s="218"/>
      <c r="M2930" s="137"/>
      <c r="N2930" s="137"/>
      <c r="AD2930" s="137"/>
      <c r="AE2930" s="218"/>
      <c r="BR2930" s="137"/>
      <c r="BS2930" s="137"/>
      <c r="BT2930" s="137"/>
      <c r="BU2930" s="137"/>
      <c r="BV2930" s="137"/>
      <c r="BW2930" s="137"/>
      <c r="BX2930" s="137"/>
      <c r="BY2930" s="137"/>
      <c r="BZ2930" s="137"/>
      <c r="CA2930" s="137"/>
      <c r="CB2930" s="137"/>
      <c r="CC2930" s="137"/>
    </row>
    <row r="2931" spans="1:81">
      <c r="A2931" s="49">
        <v>90</v>
      </c>
      <c r="B2931" s="5" t="s">
        <v>1898</v>
      </c>
      <c r="C2931" s="6">
        <v>60.72</v>
      </c>
      <c r="D2931" s="6"/>
      <c r="E2931" s="6">
        <v>3.03</v>
      </c>
      <c r="F2931" s="6">
        <v>1.28</v>
      </c>
      <c r="G2931" s="6">
        <v>5.0199999999999996</v>
      </c>
      <c r="H2931" s="6"/>
      <c r="I2931" s="11">
        <v>42.5</v>
      </c>
      <c r="J2931" s="6">
        <v>450</v>
      </c>
      <c r="K2931" s="6">
        <v>148.5</v>
      </c>
      <c r="L2931" s="6">
        <v>0.33</v>
      </c>
      <c r="M2931" s="29">
        <v>0.25</v>
      </c>
      <c r="N2931" s="11">
        <v>0.8</v>
      </c>
      <c r="U2931">
        <v>1117</v>
      </c>
      <c r="AD2931" s="11">
        <v>2.7</v>
      </c>
      <c r="AE2931" s="6">
        <v>684</v>
      </c>
      <c r="BX2931" s="5">
        <v>7.69</v>
      </c>
      <c r="CA2931">
        <v>67.2</v>
      </c>
      <c r="CB2931" s="158" t="s">
        <v>1126</v>
      </c>
      <c r="CC2931" s="158" t="s">
        <v>1899</v>
      </c>
    </row>
    <row r="2932" spans="1:81">
      <c r="B2932" s="5" t="s">
        <v>1900</v>
      </c>
      <c r="C2932" s="6">
        <v>63.49</v>
      </c>
      <c r="D2932" s="6"/>
      <c r="E2932" s="6">
        <v>4.7300000000000004</v>
      </c>
      <c r="F2932" s="6">
        <v>3.08</v>
      </c>
      <c r="G2932" s="6">
        <v>4.33</v>
      </c>
      <c r="H2932" s="6"/>
      <c r="I2932" s="11">
        <v>42.5</v>
      </c>
      <c r="J2932" s="6">
        <v>450</v>
      </c>
      <c r="K2932" s="6">
        <v>148.5</v>
      </c>
      <c r="L2932" s="6">
        <v>0.33</v>
      </c>
      <c r="M2932" s="29">
        <v>0.25</v>
      </c>
      <c r="N2932" s="11">
        <v>0.8</v>
      </c>
      <c r="U2932">
        <v>1117</v>
      </c>
      <c r="AD2932" s="11">
        <v>2.7</v>
      </c>
      <c r="AE2932" s="6">
        <v>684</v>
      </c>
      <c r="BX2932" s="5">
        <v>7.41</v>
      </c>
      <c r="CA2932">
        <v>67.3</v>
      </c>
      <c r="CB2932" s="158" t="s">
        <v>1126</v>
      </c>
      <c r="CC2932" s="158" t="s">
        <v>1899</v>
      </c>
    </row>
    <row r="2933" spans="1:81">
      <c r="B2933" s="5" t="s">
        <v>111</v>
      </c>
      <c r="C2933" s="6">
        <v>63.49</v>
      </c>
      <c r="D2933" s="6"/>
      <c r="E2933" s="6">
        <v>4.7300000000000004</v>
      </c>
      <c r="F2933" s="6">
        <v>3.08</v>
      </c>
      <c r="G2933" s="6">
        <v>4.33</v>
      </c>
      <c r="H2933" s="6"/>
      <c r="I2933" s="11">
        <v>42.5</v>
      </c>
      <c r="J2933" s="6">
        <v>405</v>
      </c>
      <c r="K2933" s="6">
        <v>148.5</v>
      </c>
      <c r="L2933" s="6">
        <v>0.33</v>
      </c>
      <c r="M2933" s="29">
        <v>0.25</v>
      </c>
      <c r="N2933" s="11">
        <v>0.8</v>
      </c>
      <c r="U2933">
        <v>1117</v>
      </c>
      <c r="AD2933" s="11">
        <v>2.7</v>
      </c>
      <c r="AE2933" s="6">
        <v>684</v>
      </c>
      <c r="AJ2933">
        <v>3.01</v>
      </c>
      <c r="AK2933">
        <v>49.1</v>
      </c>
      <c r="AL2933">
        <v>38.03</v>
      </c>
      <c r="AM2933">
        <v>0.35</v>
      </c>
      <c r="AN2933">
        <v>3.62</v>
      </c>
      <c r="AO2933">
        <v>45</v>
      </c>
      <c r="BX2933" s="5">
        <v>5.51</v>
      </c>
      <c r="CA2933">
        <v>69.2</v>
      </c>
      <c r="CB2933" s="158" t="s">
        <v>1126</v>
      </c>
      <c r="CC2933" s="158" t="s">
        <v>1899</v>
      </c>
    </row>
    <row r="2934" spans="1:81">
      <c r="B2934" s="5" t="s">
        <v>104</v>
      </c>
      <c r="C2934" s="6">
        <v>63.49</v>
      </c>
      <c r="D2934" s="6"/>
      <c r="E2934" s="6">
        <v>4.7300000000000004</v>
      </c>
      <c r="F2934" s="6">
        <v>3.08</v>
      </c>
      <c r="G2934" s="6">
        <v>4.33</v>
      </c>
      <c r="H2934" s="6"/>
      <c r="I2934" s="11">
        <v>42.5</v>
      </c>
      <c r="J2934" s="6">
        <v>360</v>
      </c>
      <c r="K2934" s="6">
        <v>148.5</v>
      </c>
      <c r="L2934" s="6">
        <v>0.33</v>
      </c>
      <c r="M2934" s="29">
        <v>0.25</v>
      </c>
      <c r="N2934" s="11">
        <v>0.8</v>
      </c>
      <c r="U2934">
        <v>1117</v>
      </c>
      <c r="AD2934" s="11">
        <v>2.7</v>
      </c>
      <c r="AE2934" s="6">
        <v>684</v>
      </c>
      <c r="AJ2934">
        <v>3.01</v>
      </c>
      <c r="AK2934">
        <v>49.1</v>
      </c>
      <c r="AL2934">
        <v>38.03</v>
      </c>
      <c r="AM2934">
        <v>0.35</v>
      </c>
      <c r="AN2934">
        <v>3.62</v>
      </c>
      <c r="AO2934">
        <v>90</v>
      </c>
      <c r="AR2934">
        <v>35.42</v>
      </c>
      <c r="AS2934">
        <v>33.65</v>
      </c>
      <c r="AT2934">
        <v>15.28</v>
      </c>
      <c r="AU2934">
        <v>10.210000000000001</v>
      </c>
      <c r="AV2934">
        <v>0.46</v>
      </c>
      <c r="AW2934">
        <v>45</v>
      </c>
      <c r="BX2934" s="5">
        <v>5.64</v>
      </c>
      <c r="CA2934">
        <v>69.900000000000006</v>
      </c>
      <c r="CB2934" s="158" t="s">
        <v>1126</v>
      </c>
      <c r="CC2934" s="158" t="s">
        <v>1899</v>
      </c>
    </row>
    <row r="2935" spans="1:81">
      <c r="B2935" s="5" t="s">
        <v>1901</v>
      </c>
      <c r="C2935" s="6">
        <v>63.49</v>
      </c>
      <c r="D2935" s="6"/>
      <c r="E2935" s="6">
        <v>4.7300000000000004</v>
      </c>
      <c r="F2935" s="6">
        <v>3.08</v>
      </c>
      <c r="G2935" s="6">
        <v>4.33</v>
      </c>
      <c r="H2935" s="6"/>
      <c r="I2935" s="11">
        <v>42.5</v>
      </c>
      <c r="J2935" s="6">
        <v>315</v>
      </c>
      <c r="K2935" s="6">
        <v>148.5</v>
      </c>
      <c r="L2935" s="6">
        <v>0.33</v>
      </c>
      <c r="M2935" s="29">
        <v>0.25</v>
      </c>
      <c r="N2935" s="11">
        <v>0.8</v>
      </c>
      <c r="U2935">
        <v>1117</v>
      </c>
      <c r="AD2935" s="11">
        <v>2.7</v>
      </c>
      <c r="AE2935" s="6">
        <v>684</v>
      </c>
      <c r="AJ2935">
        <v>3.01</v>
      </c>
      <c r="AK2935">
        <v>49.1</v>
      </c>
      <c r="AL2935">
        <v>38.03</v>
      </c>
      <c r="AM2935">
        <v>0.35</v>
      </c>
      <c r="AN2935">
        <v>3.62</v>
      </c>
      <c r="AO2935">
        <v>135</v>
      </c>
      <c r="AR2935">
        <v>35.42</v>
      </c>
      <c r="AS2935">
        <v>33.65</v>
      </c>
      <c r="AT2935">
        <v>15.28</v>
      </c>
      <c r="AU2935">
        <v>10.210000000000001</v>
      </c>
      <c r="AV2935">
        <v>0.46</v>
      </c>
      <c r="AW2935">
        <v>90</v>
      </c>
      <c r="BX2935" s="5">
        <v>5.9</v>
      </c>
      <c r="CA2935">
        <v>67</v>
      </c>
      <c r="CB2935" s="158" t="s">
        <v>1126</v>
      </c>
      <c r="CC2935" s="158" t="s">
        <v>1899</v>
      </c>
    </row>
    <row r="2936" spans="1:81">
      <c r="B2936" s="5" t="s">
        <v>1902</v>
      </c>
      <c r="C2936" s="6">
        <v>63.49</v>
      </c>
      <c r="D2936" s="6"/>
      <c r="E2936" s="6">
        <v>4.7300000000000004</v>
      </c>
      <c r="F2936" s="6">
        <v>3.08</v>
      </c>
      <c r="G2936" s="6">
        <v>4.33</v>
      </c>
      <c r="H2936" s="6"/>
      <c r="I2936" s="11">
        <v>42.5</v>
      </c>
      <c r="J2936" s="6">
        <v>405</v>
      </c>
      <c r="K2936" s="6">
        <v>148.5</v>
      </c>
      <c r="L2936" s="6">
        <v>0.33</v>
      </c>
      <c r="M2936" s="29">
        <v>0.25</v>
      </c>
      <c r="N2936" s="11">
        <v>0.8</v>
      </c>
      <c r="U2936">
        <v>1117</v>
      </c>
      <c r="AD2936" s="11">
        <v>2.7</v>
      </c>
      <c r="AE2936" s="6">
        <v>684</v>
      </c>
      <c r="AR2936">
        <v>35.42</v>
      </c>
      <c r="AS2936">
        <v>33.65</v>
      </c>
      <c r="AT2936">
        <v>15.28</v>
      </c>
      <c r="AU2936">
        <v>10.210000000000001</v>
      </c>
      <c r="AV2936">
        <v>0.46</v>
      </c>
      <c r="AW2936" s="11">
        <v>135</v>
      </c>
      <c r="BX2936" s="5">
        <v>7.54</v>
      </c>
      <c r="CA2936">
        <v>65.3</v>
      </c>
      <c r="CB2936" s="158" t="s">
        <v>1126</v>
      </c>
      <c r="CC2936" s="158" t="s">
        <v>1899</v>
      </c>
    </row>
    <row r="2937" spans="1:81">
      <c r="A2937" s="5"/>
      <c r="B2937" s="5" t="s">
        <v>1903</v>
      </c>
      <c r="C2937" s="6">
        <v>63.49</v>
      </c>
      <c r="D2937" s="6"/>
      <c r="E2937" s="6">
        <v>4.7300000000000004</v>
      </c>
      <c r="F2937" s="6">
        <v>3.08</v>
      </c>
      <c r="G2937" s="6">
        <v>4.33</v>
      </c>
      <c r="H2937" s="6"/>
      <c r="I2937" s="11">
        <v>42.5</v>
      </c>
      <c r="J2937" s="11">
        <v>360</v>
      </c>
      <c r="K2937" s="6">
        <v>148.5</v>
      </c>
      <c r="L2937" s="6">
        <v>0.33</v>
      </c>
      <c r="M2937" s="29">
        <v>0.25</v>
      </c>
      <c r="N2937" s="11">
        <v>0.8</v>
      </c>
      <c r="U2937">
        <v>1117</v>
      </c>
      <c r="AD2937" s="11">
        <v>2.7</v>
      </c>
      <c r="AE2937" s="6">
        <v>684</v>
      </c>
      <c r="AJ2937" s="5"/>
      <c r="AK2937" s="5"/>
      <c r="AL2937" s="5"/>
      <c r="AM2937" s="5"/>
      <c r="AN2937" s="5"/>
      <c r="AO2937" s="5"/>
      <c r="AR2937">
        <v>35.42</v>
      </c>
      <c r="AS2937">
        <v>33.65</v>
      </c>
      <c r="AT2937">
        <v>15.28</v>
      </c>
      <c r="AU2937">
        <v>10.210000000000001</v>
      </c>
      <c r="AV2937">
        <v>0.46</v>
      </c>
      <c r="AW2937" s="11">
        <v>90</v>
      </c>
      <c r="BR2937" s="5"/>
      <c r="BX2937" s="5">
        <v>8.11</v>
      </c>
      <c r="CA2937" s="11">
        <v>61.9</v>
      </c>
      <c r="CB2937" s="158" t="s">
        <v>1126</v>
      </c>
      <c r="CC2937" s="158" t="s">
        <v>1899</v>
      </c>
    </row>
    <row r="2938" spans="1:81">
      <c r="B2938" s="5" t="s">
        <v>1904</v>
      </c>
      <c r="C2938" s="6">
        <v>63.49</v>
      </c>
      <c r="D2938" s="6"/>
      <c r="E2938" s="6">
        <v>4.7300000000000004</v>
      </c>
      <c r="F2938" s="6">
        <v>3.08</v>
      </c>
      <c r="G2938" s="6">
        <v>4.33</v>
      </c>
      <c r="H2938" s="6"/>
      <c r="I2938" s="11">
        <v>42.5</v>
      </c>
      <c r="J2938" s="11">
        <v>315</v>
      </c>
      <c r="K2938" s="6">
        <v>148.5</v>
      </c>
      <c r="L2938" s="6">
        <v>0.33</v>
      </c>
      <c r="M2938" s="29">
        <v>0.25</v>
      </c>
      <c r="N2938" s="11">
        <v>0.8</v>
      </c>
      <c r="U2938">
        <v>1117</v>
      </c>
      <c r="AD2938" s="11">
        <v>2.7</v>
      </c>
      <c r="AE2938" s="6">
        <v>684</v>
      </c>
      <c r="AJ2938">
        <v>3.01</v>
      </c>
      <c r="AK2938">
        <v>49.1</v>
      </c>
      <c r="AL2938">
        <v>38.03</v>
      </c>
      <c r="AM2938">
        <v>0.35</v>
      </c>
      <c r="AN2938">
        <v>3.62</v>
      </c>
      <c r="AO2938">
        <v>90</v>
      </c>
      <c r="AR2938" s="5"/>
      <c r="AS2938" s="5"/>
      <c r="AT2938" s="5"/>
      <c r="AU2938" s="5"/>
      <c r="AV2938" s="5"/>
      <c r="AW2938" s="5"/>
      <c r="BR2938" s="5"/>
      <c r="BX2938" s="5">
        <v>4.72</v>
      </c>
      <c r="CA2938" s="11">
        <v>62.3</v>
      </c>
      <c r="CB2938" s="158" t="s">
        <v>1126</v>
      </c>
      <c r="CC2938" s="158" t="s">
        <v>1899</v>
      </c>
    </row>
    <row r="2939" spans="1:81">
      <c r="B2939" s="5" t="s">
        <v>1905</v>
      </c>
      <c r="C2939" s="6">
        <v>60.72</v>
      </c>
      <c r="D2939" s="6"/>
      <c r="E2939" s="6">
        <v>3.03</v>
      </c>
      <c r="F2939" s="6">
        <v>1.28</v>
      </c>
      <c r="G2939" s="6">
        <v>5.0199999999999996</v>
      </c>
      <c r="H2939" s="6"/>
      <c r="I2939" s="11">
        <v>42.5</v>
      </c>
      <c r="J2939" s="11">
        <v>410</v>
      </c>
      <c r="K2939" s="11">
        <v>147.6</v>
      </c>
      <c r="L2939" s="11">
        <v>0.36</v>
      </c>
      <c r="M2939" s="29">
        <v>0.25</v>
      </c>
      <c r="N2939" s="11">
        <v>0.6</v>
      </c>
      <c r="U2939" s="11">
        <v>1092</v>
      </c>
      <c r="AD2939" s="11">
        <v>2.7</v>
      </c>
      <c r="AE2939" s="11">
        <v>700</v>
      </c>
      <c r="AJ2939" s="5"/>
      <c r="AK2939" s="5"/>
      <c r="AL2939" s="5"/>
      <c r="AM2939" s="5"/>
      <c r="AN2939" s="5"/>
      <c r="AO2939" s="5"/>
      <c r="AR2939" s="5"/>
      <c r="AS2939" s="5"/>
      <c r="AT2939" s="5"/>
      <c r="AU2939" s="5"/>
      <c r="AV2939" s="5"/>
      <c r="AW2939" s="5"/>
      <c r="BR2939" s="5"/>
      <c r="BX2939" s="5">
        <v>6.15</v>
      </c>
      <c r="CA2939" s="5">
        <v>62.9</v>
      </c>
      <c r="CB2939" s="158" t="s">
        <v>1126</v>
      </c>
      <c r="CC2939" s="158" t="s">
        <v>1899</v>
      </c>
    </row>
    <row r="2940" spans="1:81">
      <c r="B2940" s="5" t="s">
        <v>410</v>
      </c>
      <c r="C2940" s="6">
        <v>60.72</v>
      </c>
      <c r="D2940" s="6"/>
      <c r="E2940" s="6">
        <v>3.03</v>
      </c>
      <c r="F2940" s="6">
        <v>1.28</v>
      </c>
      <c r="G2940" s="6">
        <v>5.0199999999999996</v>
      </c>
      <c r="H2940" s="6"/>
      <c r="I2940" s="11">
        <v>42.5</v>
      </c>
      <c r="J2940" s="11">
        <v>328</v>
      </c>
      <c r="K2940" s="11">
        <v>147.6</v>
      </c>
      <c r="L2940" s="11">
        <v>0.45</v>
      </c>
      <c r="M2940" s="29">
        <v>0.25</v>
      </c>
      <c r="N2940" s="11">
        <v>0.6</v>
      </c>
      <c r="U2940" s="11">
        <v>1092</v>
      </c>
      <c r="AD2940" s="11">
        <v>2.7</v>
      </c>
      <c r="AE2940" s="11">
        <v>700</v>
      </c>
      <c r="AJ2940">
        <v>3.01</v>
      </c>
      <c r="AK2940">
        <v>49.1</v>
      </c>
      <c r="AL2940">
        <v>38.03</v>
      </c>
      <c r="AM2940">
        <v>0.35</v>
      </c>
      <c r="AN2940">
        <v>3.62</v>
      </c>
      <c r="AO2940">
        <v>82</v>
      </c>
      <c r="AR2940">
        <v>35.42</v>
      </c>
      <c r="AS2940">
        <v>33.65</v>
      </c>
      <c r="AT2940">
        <v>15.28</v>
      </c>
      <c r="AU2940">
        <v>10.210000000000001</v>
      </c>
      <c r="AV2940">
        <v>0.46</v>
      </c>
      <c r="AW2940" s="11">
        <v>123</v>
      </c>
      <c r="BR2940" s="5"/>
      <c r="BX2940" s="5">
        <v>5.18</v>
      </c>
      <c r="CA2940" s="5">
        <v>66.8</v>
      </c>
      <c r="CB2940" s="158" t="s">
        <v>1126</v>
      </c>
      <c r="CC2940" s="158" t="s">
        <v>1899</v>
      </c>
    </row>
    <row r="2941" spans="1:81">
      <c r="B2941" s="5" t="s">
        <v>413</v>
      </c>
      <c r="C2941" s="6">
        <v>60.72</v>
      </c>
      <c r="D2941" s="6"/>
      <c r="E2941" s="6">
        <v>3.03</v>
      </c>
      <c r="F2941" s="6">
        <v>1.28</v>
      </c>
      <c r="G2941" s="6">
        <v>5.0199999999999996</v>
      </c>
      <c r="H2941" s="6"/>
      <c r="I2941" s="11">
        <v>42.5</v>
      </c>
      <c r="J2941" s="11">
        <v>287</v>
      </c>
      <c r="K2941" s="11">
        <v>147.6</v>
      </c>
      <c r="L2941" s="11">
        <v>0.51</v>
      </c>
      <c r="M2941" s="29">
        <v>0.25</v>
      </c>
      <c r="N2941" s="11">
        <v>0.6</v>
      </c>
      <c r="U2941" s="11">
        <v>1092</v>
      </c>
      <c r="AD2941" s="11">
        <v>2.7</v>
      </c>
      <c r="AE2941" s="11">
        <v>700</v>
      </c>
      <c r="AJ2941" s="5"/>
      <c r="AK2941" s="5"/>
      <c r="AL2941" s="5"/>
      <c r="AM2941" s="5"/>
      <c r="AN2941" s="5"/>
      <c r="AO2941" s="5"/>
      <c r="AR2941">
        <v>35.42</v>
      </c>
      <c r="AS2941">
        <v>33.65</v>
      </c>
      <c r="AT2941">
        <v>15.28</v>
      </c>
      <c r="AU2941">
        <v>10.210000000000001</v>
      </c>
      <c r="AV2941">
        <v>0.46</v>
      </c>
      <c r="AW2941" s="11">
        <v>123</v>
      </c>
      <c r="BR2941" s="5"/>
      <c r="BX2941" s="5">
        <v>4.82</v>
      </c>
      <c r="CA2941" s="5">
        <v>60.5</v>
      </c>
      <c r="CB2941" s="158" t="s">
        <v>1126</v>
      </c>
      <c r="CC2941" s="158" t="s">
        <v>1899</v>
      </c>
    </row>
    <row r="2942" spans="1:81">
      <c r="B2942" s="5" t="s">
        <v>414</v>
      </c>
      <c r="C2942" s="6">
        <v>60.72</v>
      </c>
      <c r="D2942" s="6"/>
      <c r="E2942" s="6">
        <v>3.03</v>
      </c>
      <c r="F2942" s="6">
        <v>1.28</v>
      </c>
      <c r="G2942" s="6">
        <v>5.0199999999999996</v>
      </c>
      <c r="H2942" s="6"/>
      <c r="I2942" s="11">
        <v>42.5</v>
      </c>
      <c r="J2942" s="11">
        <v>205</v>
      </c>
      <c r="K2942" s="11">
        <v>147.6</v>
      </c>
      <c r="L2942" s="11">
        <v>0.72</v>
      </c>
      <c r="M2942" s="29">
        <v>0.25</v>
      </c>
      <c r="N2942" s="11">
        <v>0.6</v>
      </c>
      <c r="U2942" s="11">
        <v>1092</v>
      </c>
      <c r="AD2942" s="11">
        <v>2.7</v>
      </c>
      <c r="AE2942" s="11">
        <v>700</v>
      </c>
      <c r="AJ2942">
        <v>3.01</v>
      </c>
      <c r="AK2942">
        <v>49.1</v>
      </c>
      <c r="AL2942">
        <v>38.03</v>
      </c>
      <c r="AM2942">
        <v>0.35</v>
      </c>
      <c r="AN2942">
        <v>3.62</v>
      </c>
      <c r="AO2942">
        <v>82</v>
      </c>
      <c r="BR2942" s="5"/>
      <c r="BX2942" s="5">
        <v>5.36</v>
      </c>
      <c r="CA2942" s="5">
        <v>59</v>
      </c>
      <c r="CB2942" s="158" t="s">
        <v>1126</v>
      </c>
      <c r="CC2942" s="158" t="s">
        <v>1899</v>
      </c>
    </row>
    <row r="2943" spans="1:81">
      <c r="A2943" s="88"/>
      <c r="B2943" s="89"/>
      <c r="C2943" s="89"/>
      <c r="D2943" s="89"/>
      <c r="E2943" s="89"/>
      <c r="F2943" s="89"/>
      <c r="G2943" s="89"/>
      <c r="H2943" s="89"/>
      <c r="I2943" s="89"/>
      <c r="J2943" s="89"/>
      <c r="K2943" s="89"/>
      <c r="L2943" s="89"/>
      <c r="M2943" s="89"/>
      <c r="N2943" s="89"/>
      <c r="AD2943" s="124"/>
      <c r="AE2943" s="89"/>
      <c r="BR2943" s="221"/>
      <c r="BS2943" s="88"/>
      <c r="BT2943" s="88"/>
      <c r="BU2943" s="88"/>
      <c r="BV2943" s="88"/>
      <c r="BW2943" s="88"/>
      <c r="BX2943" s="88"/>
      <c r="BY2943" s="88"/>
      <c r="BZ2943" s="88"/>
      <c r="CA2943" s="89"/>
      <c r="CB2943" s="222"/>
      <c r="CC2943" s="222"/>
    </row>
    <row r="2944" spans="1:81">
      <c r="A2944" s="49">
        <v>91</v>
      </c>
      <c r="B2944" s="5" t="s">
        <v>1906</v>
      </c>
      <c r="C2944" s="5"/>
      <c r="D2944" s="5"/>
      <c r="E2944" s="5"/>
      <c r="F2944" s="5"/>
      <c r="G2944" s="5"/>
      <c r="H2944" s="5"/>
      <c r="I2944" s="11">
        <v>42.5</v>
      </c>
      <c r="J2944" s="5">
        <v>325</v>
      </c>
      <c r="K2944" s="5">
        <v>185</v>
      </c>
      <c r="L2944" s="11">
        <v>0.56999999999999995</v>
      </c>
      <c r="M2944" s="5"/>
      <c r="N2944" s="5"/>
      <c r="Y2944" s="5">
        <v>1228</v>
      </c>
      <c r="AD2944" s="121">
        <v>2.9</v>
      </c>
      <c r="AE2944" s="5">
        <v>662</v>
      </c>
      <c r="BR2944" s="13"/>
      <c r="BZ2944">
        <v>1045</v>
      </c>
      <c r="CA2944" s="5"/>
      <c r="CB2944" s="158" t="s">
        <v>1061</v>
      </c>
      <c r="CC2944" s="158" t="s">
        <v>1907</v>
      </c>
    </row>
    <row r="2945" spans="1:81">
      <c r="B2945" s="5" t="s">
        <v>1908</v>
      </c>
      <c r="C2945" s="5"/>
      <c r="D2945" s="5"/>
      <c r="E2945" s="5"/>
      <c r="F2945" s="5"/>
      <c r="G2945" s="5"/>
      <c r="H2945" s="5"/>
      <c r="I2945" s="11">
        <v>42.5</v>
      </c>
      <c r="J2945" s="5">
        <v>420</v>
      </c>
      <c r="K2945" s="5">
        <v>185</v>
      </c>
      <c r="L2945" s="11">
        <v>0.44</v>
      </c>
      <c r="M2945" s="5"/>
      <c r="N2945" s="5"/>
      <c r="Y2945" s="5">
        <v>1273</v>
      </c>
      <c r="AD2945" s="121">
        <v>2.9</v>
      </c>
      <c r="AE2945" s="5">
        <v>572</v>
      </c>
      <c r="BR2945" s="5"/>
      <c r="BZ2945">
        <v>931</v>
      </c>
      <c r="CA2945" s="5"/>
      <c r="CB2945" s="158" t="s">
        <v>1061</v>
      </c>
      <c r="CC2945" s="158" t="s">
        <v>1907</v>
      </c>
    </row>
    <row r="2947" spans="1:81">
      <c r="A2947">
        <v>298</v>
      </c>
      <c r="B2947" t="s">
        <v>1909</v>
      </c>
      <c r="I2947">
        <v>42.5</v>
      </c>
      <c r="J2947">
        <v>371</v>
      </c>
      <c r="K2947">
        <v>180</v>
      </c>
      <c r="L2947" s="24">
        <f t="shared" ref="L2947:L2953" si="80">K2947/J2947</f>
        <v>0.48517520215633425</v>
      </c>
      <c r="Z2947">
        <v>1146</v>
      </c>
      <c r="AD2947">
        <v>2.89</v>
      </c>
      <c r="AE2947">
        <v>703</v>
      </c>
      <c r="AP2947">
        <v>0</v>
      </c>
      <c r="BX2947">
        <v>1.9377</v>
      </c>
      <c r="CA2947">
        <v>51.3</v>
      </c>
      <c r="CB2947" s="146" t="s">
        <v>1222</v>
      </c>
      <c r="CC2947" s="146" t="s">
        <v>1910</v>
      </c>
    </row>
    <row r="2948" spans="1:81">
      <c r="B2948" t="s">
        <v>1911</v>
      </c>
      <c r="I2948">
        <v>42.5</v>
      </c>
      <c r="J2948">
        <v>334</v>
      </c>
      <c r="K2948">
        <v>180</v>
      </c>
      <c r="L2948" s="24">
        <f t="shared" si="80"/>
        <v>0.53892215568862278</v>
      </c>
      <c r="Z2948">
        <v>1146</v>
      </c>
      <c r="AD2948">
        <v>2.89</v>
      </c>
      <c r="AE2948">
        <v>703</v>
      </c>
      <c r="AP2948">
        <v>37</v>
      </c>
      <c r="BX2948">
        <v>1.5201</v>
      </c>
      <c r="CA2948">
        <v>47.5</v>
      </c>
    </row>
    <row r="2949" spans="1:81">
      <c r="B2949" t="s">
        <v>1912</v>
      </c>
      <c r="I2949">
        <v>42.5</v>
      </c>
      <c r="J2949">
        <v>321.5</v>
      </c>
      <c r="K2949">
        <v>180</v>
      </c>
      <c r="L2949" s="24">
        <f t="shared" si="80"/>
        <v>0.55987558320373254</v>
      </c>
      <c r="Z2949">
        <v>1146</v>
      </c>
      <c r="AD2949">
        <v>2.89</v>
      </c>
      <c r="AE2949">
        <v>703</v>
      </c>
      <c r="AP2949">
        <v>49.5</v>
      </c>
      <c r="BX2949">
        <v>1.6916</v>
      </c>
      <c r="CA2949">
        <v>46.6</v>
      </c>
    </row>
    <row r="2950" spans="1:81">
      <c r="B2950" t="s">
        <v>1913</v>
      </c>
      <c r="I2950">
        <v>42.5</v>
      </c>
      <c r="J2950">
        <v>309</v>
      </c>
      <c r="K2950">
        <v>180</v>
      </c>
      <c r="L2950" s="24">
        <f t="shared" si="80"/>
        <v>0.58252427184466016</v>
      </c>
      <c r="Z2950">
        <v>1146</v>
      </c>
      <c r="AD2950">
        <v>2.89</v>
      </c>
      <c r="AE2950">
        <v>703</v>
      </c>
      <c r="AP2950">
        <v>62</v>
      </c>
      <c r="BX2950">
        <v>1.9107000000000001</v>
      </c>
      <c r="CA2950">
        <v>46.8</v>
      </c>
    </row>
    <row r="2951" spans="1:81">
      <c r="B2951" t="s">
        <v>1914</v>
      </c>
      <c r="I2951">
        <v>42.5</v>
      </c>
      <c r="J2951">
        <v>352.5</v>
      </c>
      <c r="K2951">
        <v>180</v>
      </c>
      <c r="L2951" s="24">
        <f t="shared" si="80"/>
        <v>0.51063829787234039</v>
      </c>
      <c r="Z2951">
        <v>1146</v>
      </c>
      <c r="AD2951">
        <v>2.89</v>
      </c>
      <c r="AE2951">
        <v>703</v>
      </c>
      <c r="BL2951">
        <v>93</v>
      </c>
      <c r="BQ2951">
        <v>18.5</v>
      </c>
      <c r="BX2951">
        <v>1.1677</v>
      </c>
      <c r="CA2951">
        <v>56.7</v>
      </c>
    </row>
    <row r="2952" spans="1:81">
      <c r="B2952" t="s">
        <v>1915</v>
      </c>
      <c r="I2952">
        <v>42.5</v>
      </c>
      <c r="J2952">
        <v>334</v>
      </c>
      <c r="K2952">
        <v>180</v>
      </c>
      <c r="L2952" s="24">
        <f t="shared" si="80"/>
        <v>0.53892215568862278</v>
      </c>
      <c r="Z2952">
        <v>1146</v>
      </c>
      <c r="AD2952">
        <v>2.89</v>
      </c>
      <c r="AE2952">
        <v>703</v>
      </c>
      <c r="BL2952">
        <v>93</v>
      </c>
      <c r="BQ2952">
        <v>37</v>
      </c>
      <c r="BX2952">
        <v>0.91374999999999995</v>
      </c>
      <c r="CA2952">
        <v>54.8</v>
      </c>
    </row>
    <row r="2953" spans="1:81">
      <c r="B2953" t="s">
        <v>1916</v>
      </c>
      <c r="I2953">
        <v>42.5</v>
      </c>
      <c r="J2953">
        <v>315.39999999999998</v>
      </c>
      <c r="K2953">
        <v>180</v>
      </c>
      <c r="L2953" s="24">
        <f t="shared" si="80"/>
        <v>0.57070386810399498</v>
      </c>
      <c r="Z2953">
        <v>1146</v>
      </c>
      <c r="AD2953">
        <v>2.89</v>
      </c>
      <c r="AE2953">
        <v>703</v>
      </c>
      <c r="BL2953">
        <v>93</v>
      </c>
      <c r="BQ2953">
        <v>55.6</v>
      </c>
      <c r="BX2953">
        <v>0.72326000000000001</v>
      </c>
      <c r="CA2953">
        <v>54.5</v>
      </c>
    </row>
    <row r="2954" spans="1:81">
      <c r="A2954" s="76"/>
      <c r="B2954" s="76"/>
      <c r="C2954" s="76"/>
      <c r="D2954" s="76"/>
      <c r="E2954" s="76"/>
      <c r="F2954" s="76"/>
      <c r="G2954" s="76"/>
      <c r="H2954" s="76"/>
      <c r="I2954" s="76"/>
      <c r="J2954" s="76"/>
      <c r="K2954" s="76"/>
      <c r="L2954" s="76"/>
      <c r="M2954" s="76"/>
      <c r="N2954" s="76"/>
      <c r="AD2954" s="76"/>
      <c r="AE2954" s="76"/>
      <c r="AJ2954" s="76"/>
      <c r="AK2954" s="76"/>
      <c r="AL2954" s="76"/>
      <c r="AM2954" s="76"/>
      <c r="AN2954" s="76"/>
      <c r="AO2954" s="76"/>
      <c r="AP2954" s="76"/>
      <c r="AR2954" s="76"/>
      <c r="AS2954" s="76"/>
      <c r="AT2954" s="76"/>
      <c r="AU2954" s="76"/>
      <c r="AV2954" s="76"/>
      <c r="AW2954" s="76"/>
      <c r="BK2954" s="76"/>
      <c r="BL2954" s="76"/>
      <c r="BM2954" s="76"/>
      <c r="BN2954" s="76"/>
      <c r="BO2954" s="76"/>
      <c r="BP2954" s="76"/>
      <c r="BQ2954" s="76"/>
      <c r="BX2954" s="76"/>
      <c r="BY2954" s="76"/>
      <c r="BZ2954" s="76"/>
      <c r="CA2954" s="76"/>
      <c r="CB2954" s="76"/>
      <c r="CC2954" s="76"/>
    </row>
    <row r="2955" spans="1:81">
      <c r="A2955">
        <v>300</v>
      </c>
      <c r="B2955" t="s">
        <v>704</v>
      </c>
      <c r="I2955">
        <v>42.5</v>
      </c>
      <c r="J2955">
        <v>450</v>
      </c>
      <c r="K2955">
        <v>180</v>
      </c>
      <c r="L2955" s="145">
        <f t="shared" ref="L2955:L2962" si="81">K2955/J2955</f>
        <v>0.4</v>
      </c>
      <c r="M2955" s="46">
        <v>0.34399999999999997</v>
      </c>
      <c r="N2955">
        <v>0.8</v>
      </c>
      <c r="V2955">
        <v>1062</v>
      </c>
      <c r="AD2955">
        <v>2.5</v>
      </c>
      <c r="AE2955">
        <v>708</v>
      </c>
      <c r="BX2955">
        <v>1.071</v>
      </c>
      <c r="BZ2955">
        <v>1859</v>
      </c>
      <c r="CA2955">
        <v>60.2</v>
      </c>
      <c r="CB2955" s="146" t="s">
        <v>1086</v>
      </c>
      <c r="CC2955" s="146" t="s">
        <v>1917</v>
      </c>
    </row>
    <row r="2956" spans="1:81">
      <c r="B2956" t="s">
        <v>705</v>
      </c>
      <c r="I2956">
        <v>42.5</v>
      </c>
      <c r="J2956">
        <v>270</v>
      </c>
      <c r="K2956">
        <v>180</v>
      </c>
      <c r="L2956" s="145">
        <f t="shared" si="81"/>
        <v>0.66666666666666663</v>
      </c>
      <c r="M2956" s="46">
        <v>0.34399999999999997</v>
      </c>
      <c r="N2956">
        <v>0.6</v>
      </c>
      <c r="V2956">
        <v>1062</v>
      </c>
      <c r="AD2956">
        <v>2.5</v>
      </c>
      <c r="AE2956">
        <v>708</v>
      </c>
      <c r="AW2956">
        <v>180</v>
      </c>
      <c r="BX2956">
        <v>0.36499999999999999</v>
      </c>
      <c r="BZ2956">
        <v>1795</v>
      </c>
      <c r="CA2956">
        <v>57.6</v>
      </c>
    </row>
    <row r="2957" spans="1:81">
      <c r="B2957" t="s">
        <v>168</v>
      </c>
      <c r="I2957">
        <v>42.5</v>
      </c>
      <c r="J2957">
        <v>270</v>
      </c>
      <c r="K2957">
        <v>180</v>
      </c>
      <c r="L2957" s="145">
        <f t="shared" si="81"/>
        <v>0.66666666666666663</v>
      </c>
      <c r="M2957" s="46">
        <v>0.34399999999999997</v>
      </c>
      <c r="N2957">
        <v>0.6</v>
      </c>
      <c r="V2957">
        <v>1062</v>
      </c>
      <c r="AD2957">
        <v>2.5</v>
      </c>
      <c r="AE2957">
        <v>708</v>
      </c>
      <c r="AO2957">
        <v>180</v>
      </c>
      <c r="BX2957">
        <v>0.76100000000000001</v>
      </c>
      <c r="BZ2957">
        <v>1157</v>
      </c>
      <c r="CA2957">
        <v>57.4</v>
      </c>
    </row>
    <row r="2958" spans="1:81">
      <c r="B2958" t="s">
        <v>706</v>
      </c>
      <c r="I2958">
        <v>42.5</v>
      </c>
      <c r="J2958">
        <v>270</v>
      </c>
      <c r="K2958">
        <v>180</v>
      </c>
      <c r="L2958" s="145">
        <f t="shared" si="81"/>
        <v>0.66666666666666663</v>
      </c>
      <c r="M2958" s="46">
        <v>0.34399999999999997</v>
      </c>
      <c r="N2958">
        <v>0.6</v>
      </c>
      <c r="V2958">
        <v>1062</v>
      </c>
      <c r="AD2958">
        <v>2.5</v>
      </c>
      <c r="AE2958">
        <v>708</v>
      </c>
      <c r="AO2958">
        <v>90</v>
      </c>
      <c r="AW2958">
        <v>90</v>
      </c>
      <c r="BX2958">
        <v>0.51400000000000001</v>
      </c>
      <c r="BZ2958">
        <v>997</v>
      </c>
      <c r="CA2958">
        <v>53.3</v>
      </c>
    </row>
    <row r="2959" spans="1:81">
      <c r="B2959" t="s">
        <v>707</v>
      </c>
      <c r="I2959">
        <v>42.5</v>
      </c>
      <c r="J2959">
        <v>270</v>
      </c>
      <c r="K2959">
        <v>180</v>
      </c>
      <c r="L2959" s="145">
        <f t="shared" si="81"/>
        <v>0.66666666666666663</v>
      </c>
      <c r="M2959" s="46">
        <v>0.34399999999999997</v>
      </c>
      <c r="N2959">
        <v>0.6</v>
      </c>
      <c r="V2959">
        <v>1062</v>
      </c>
      <c r="AD2959">
        <v>2.5</v>
      </c>
      <c r="AE2959">
        <v>708</v>
      </c>
      <c r="AO2959">
        <v>45</v>
      </c>
      <c r="AW2959">
        <v>135</v>
      </c>
      <c r="BX2959">
        <v>0.317</v>
      </c>
      <c r="BZ2959">
        <v>1324</v>
      </c>
      <c r="CA2959">
        <v>51.2</v>
      </c>
    </row>
    <row r="2960" spans="1:81">
      <c r="B2960" t="s">
        <v>902</v>
      </c>
      <c r="I2960">
        <v>42.5</v>
      </c>
      <c r="J2960">
        <v>270</v>
      </c>
      <c r="K2960">
        <v>180</v>
      </c>
      <c r="L2960" s="145">
        <f t="shared" si="81"/>
        <v>0.66666666666666663</v>
      </c>
      <c r="M2960" s="46">
        <v>0.34399999999999997</v>
      </c>
      <c r="N2960">
        <v>0.6</v>
      </c>
      <c r="V2960">
        <v>1062</v>
      </c>
      <c r="AD2960">
        <v>2.5</v>
      </c>
      <c r="AE2960">
        <v>708</v>
      </c>
      <c r="AO2960">
        <v>67.5</v>
      </c>
      <c r="AW2960">
        <v>112.5</v>
      </c>
      <c r="BX2960">
        <v>0.498</v>
      </c>
      <c r="BZ2960">
        <v>1201</v>
      </c>
      <c r="CA2960">
        <v>52.4</v>
      </c>
    </row>
    <row r="2961" spans="1:81">
      <c r="B2961" t="s">
        <v>919</v>
      </c>
      <c r="I2961">
        <v>42.5</v>
      </c>
      <c r="J2961">
        <v>270</v>
      </c>
      <c r="K2961">
        <v>180</v>
      </c>
      <c r="L2961" s="145">
        <f t="shared" si="81"/>
        <v>0.66666666666666663</v>
      </c>
      <c r="M2961" s="46">
        <v>0.34399999999999997</v>
      </c>
      <c r="N2961">
        <v>0.6</v>
      </c>
      <c r="V2961">
        <v>1062</v>
      </c>
      <c r="AD2961">
        <v>2.5</v>
      </c>
      <c r="AE2961">
        <v>708</v>
      </c>
      <c r="AW2961">
        <v>157.5</v>
      </c>
      <c r="BQ2961">
        <v>22.5</v>
      </c>
      <c r="BX2961">
        <v>0.17799999999999999</v>
      </c>
      <c r="BZ2961">
        <v>801</v>
      </c>
      <c r="CA2961">
        <v>53.6</v>
      </c>
    </row>
    <row r="2962" spans="1:81">
      <c r="B2962" t="s">
        <v>920</v>
      </c>
      <c r="I2962">
        <v>42.5</v>
      </c>
      <c r="J2962">
        <v>270</v>
      </c>
      <c r="K2962">
        <v>180</v>
      </c>
      <c r="L2962" s="145">
        <f t="shared" si="81"/>
        <v>0.66666666666666663</v>
      </c>
      <c r="M2962" s="46">
        <v>0.34399999999999997</v>
      </c>
      <c r="N2962">
        <v>0.6</v>
      </c>
      <c r="V2962">
        <v>1062</v>
      </c>
      <c r="AD2962">
        <v>2.5</v>
      </c>
      <c r="AE2962">
        <v>708</v>
      </c>
      <c r="AW2962">
        <v>144</v>
      </c>
      <c r="BQ2962">
        <v>36</v>
      </c>
      <c r="BX2962">
        <v>9.8000000000000004E-2</v>
      </c>
      <c r="BZ2962">
        <v>724</v>
      </c>
      <c r="CA2962">
        <v>61.2</v>
      </c>
    </row>
    <row r="2963" spans="1:81">
      <c r="A2963" s="220"/>
      <c r="B2963" s="220"/>
      <c r="C2963" s="220"/>
      <c r="D2963" s="220"/>
      <c r="E2963" s="220"/>
      <c r="F2963" s="220"/>
      <c r="G2963" s="220"/>
      <c r="H2963" s="220"/>
      <c r="I2963" s="220"/>
      <c r="J2963" s="220"/>
      <c r="K2963" s="220"/>
      <c r="L2963" s="220"/>
      <c r="M2963" s="220"/>
      <c r="N2963" s="220"/>
      <c r="V2963" s="220"/>
      <c r="AD2963" s="220"/>
      <c r="AE2963" s="220"/>
      <c r="AJ2963" s="220"/>
      <c r="AK2963" s="220"/>
      <c r="AL2963" s="220"/>
      <c r="AM2963" s="220"/>
      <c r="AN2963" s="220"/>
      <c r="AO2963" s="220"/>
      <c r="AP2963" s="220"/>
      <c r="AR2963" s="220"/>
      <c r="AS2963" s="220"/>
      <c r="AT2963" s="220"/>
      <c r="AU2963" s="220"/>
      <c r="AV2963" s="220"/>
      <c r="AW2963" s="220"/>
      <c r="BK2963" s="220"/>
      <c r="BL2963" s="220"/>
      <c r="BM2963" s="220"/>
      <c r="BN2963" s="220"/>
      <c r="BO2963" s="220"/>
      <c r="BP2963" s="220"/>
      <c r="BQ2963" s="220"/>
      <c r="BX2963" s="220"/>
      <c r="BY2963" s="220"/>
      <c r="BZ2963" s="220"/>
      <c r="CA2963" s="220"/>
      <c r="CB2963" s="220"/>
      <c r="CC2963" s="220"/>
    </row>
    <row r="2964" spans="1:81">
      <c r="A2964">
        <v>302</v>
      </c>
      <c r="B2964" t="s">
        <v>128</v>
      </c>
      <c r="C2964">
        <v>63.67</v>
      </c>
      <c r="D2964">
        <v>21.4</v>
      </c>
      <c r="E2964">
        <v>5.63</v>
      </c>
      <c r="F2964">
        <v>2.15</v>
      </c>
      <c r="G2964">
        <v>3.65</v>
      </c>
      <c r="I2964">
        <v>42.5</v>
      </c>
      <c r="J2964">
        <v>400</v>
      </c>
      <c r="K2964">
        <v>160</v>
      </c>
      <c r="L2964" s="145">
        <f t="shared" ref="L2964:L2970" si="82">K2964/J2964</f>
        <v>0.4</v>
      </c>
      <c r="M2964" s="29">
        <v>0.2</v>
      </c>
      <c r="N2964">
        <v>0.8</v>
      </c>
      <c r="V2964">
        <v>1231</v>
      </c>
      <c r="AD2964">
        <v>1.2</v>
      </c>
      <c r="AE2964">
        <v>380.4</v>
      </c>
      <c r="BX2964">
        <v>1.284</v>
      </c>
      <c r="BZ2964">
        <v>2086</v>
      </c>
      <c r="CA2964">
        <v>51.7</v>
      </c>
      <c r="CB2964" s="146" t="s">
        <v>1418</v>
      </c>
      <c r="CC2964" s="146" t="s">
        <v>1918</v>
      </c>
    </row>
    <row r="2965" spans="1:81">
      <c r="B2965" t="s">
        <v>129</v>
      </c>
      <c r="C2965">
        <v>63.67</v>
      </c>
      <c r="D2965">
        <v>21.4</v>
      </c>
      <c r="E2965">
        <v>5.63</v>
      </c>
      <c r="F2965">
        <v>2.15</v>
      </c>
      <c r="G2965">
        <v>3.65</v>
      </c>
      <c r="I2965">
        <v>42.5</v>
      </c>
      <c r="J2965">
        <v>460</v>
      </c>
      <c r="K2965">
        <v>163</v>
      </c>
      <c r="L2965" s="145">
        <f t="shared" si="82"/>
        <v>0.35434782608695653</v>
      </c>
      <c r="M2965" s="29">
        <v>0.2</v>
      </c>
      <c r="N2965">
        <v>0.65</v>
      </c>
      <c r="V2965">
        <v>1246</v>
      </c>
      <c r="AD2965">
        <v>1.2</v>
      </c>
      <c r="AE2965">
        <v>385.2</v>
      </c>
      <c r="BX2965">
        <v>1.01</v>
      </c>
      <c r="BZ2965">
        <v>1528</v>
      </c>
      <c r="CA2965">
        <v>61</v>
      </c>
    </row>
    <row r="2966" spans="1:81">
      <c r="A2966" s="76"/>
      <c r="B2966" s="76"/>
      <c r="C2966" s="76"/>
      <c r="D2966" s="76"/>
      <c r="E2966" s="76"/>
      <c r="F2966" s="76"/>
      <c r="G2966" s="76"/>
      <c r="H2966" s="76"/>
      <c r="I2966" s="76"/>
      <c r="J2966" s="76"/>
      <c r="K2966" s="76"/>
      <c r="L2966" s="76"/>
      <c r="M2966" s="76"/>
      <c r="N2966" s="76"/>
      <c r="Z2966" t="s">
        <v>1919</v>
      </c>
      <c r="AD2966" s="76"/>
      <c r="AE2966" s="76"/>
      <c r="AJ2966" s="76"/>
      <c r="AK2966" s="76"/>
      <c r="AL2966" s="76"/>
      <c r="AM2966" s="76"/>
      <c r="AN2966" s="76"/>
      <c r="AO2966" s="76"/>
      <c r="AP2966" s="76"/>
      <c r="AR2966" s="76"/>
      <c r="AS2966" s="76"/>
      <c r="AT2966" s="76"/>
      <c r="AU2966" s="76"/>
      <c r="AV2966" s="76"/>
      <c r="AW2966" s="76"/>
      <c r="BK2966" s="76"/>
      <c r="BL2966" s="76"/>
      <c r="BM2966" s="76"/>
      <c r="BN2966" s="76"/>
      <c r="BO2966" s="76"/>
      <c r="BP2966" s="76"/>
      <c r="BQ2966" s="76"/>
      <c r="BX2966" s="76"/>
      <c r="BY2966" s="76"/>
      <c r="BZ2966" s="76"/>
      <c r="CA2966" s="76"/>
      <c r="CB2966" s="76"/>
      <c r="CC2966" s="76"/>
    </row>
    <row r="2967" spans="1:81">
      <c r="A2967">
        <v>304</v>
      </c>
      <c r="B2967" t="s">
        <v>1920</v>
      </c>
      <c r="I2967">
        <v>42.5</v>
      </c>
      <c r="J2967">
        <v>250</v>
      </c>
      <c r="K2967">
        <v>150</v>
      </c>
      <c r="L2967" s="145">
        <f t="shared" si="82"/>
        <v>0.6</v>
      </c>
      <c r="M2967" s="29"/>
      <c r="AD2967">
        <v>2.5</v>
      </c>
      <c r="AE2967">
        <v>760</v>
      </c>
      <c r="AW2967">
        <v>250</v>
      </c>
      <c r="BZ2967" s="5">
        <v>720</v>
      </c>
      <c r="CA2967">
        <v>92.62</v>
      </c>
      <c r="CB2967" s="146" t="s">
        <v>1066</v>
      </c>
      <c r="CC2967" s="146" t="s">
        <v>1921</v>
      </c>
    </row>
    <row r="2968" spans="1:81">
      <c r="B2968" t="s">
        <v>1922</v>
      </c>
      <c r="I2968">
        <v>42.5</v>
      </c>
      <c r="J2968">
        <v>250</v>
      </c>
      <c r="K2968">
        <v>150</v>
      </c>
      <c r="L2968" s="145">
        <f t="shared" si="82"/>
        <v>0.6</v>
      </c>
      <c r="BZ2968" s="5">
        <v>680</v>
      </c>
      <c r="CA2968">
        <v>90.45</v>
      </c>
    </row>
    <row r="2969" spans="1:81">
      <c r="B2969" t="s">
        <v>1923</v>
      </c>
      <c r="I2969">
        <v>42.5</v>
      </c>
      <c r="J2969">
        <v>250</v>
      </c>
      <c r="K2969">
        <v>150</v>
      </c>
      <c r="L2969" s="145">
        <f t="shared" si="82"/>
        <v>0.6</v>
      </c>
      <c r="BZ2969" s="5">
        <v>850</v>
      </c>
      <c r="CA2969">
        <v>96.98</v>
      </c>
    </row>
    <row r="2970" spans="1:81">
      <c r="B2970" t="s">
        <v>1924</v>
      </c>
      <c r="I2970">
        <v>42.5</v>
      </c>
      <c r="J2970">
        <v>250</v>
      </c>
      <c r="K2970">
        <v>150</v>
      </c>
      <c r="L2970" s="145">
        <f t="shared" si="82"/>
        <v>0.6</v>
      </c>
      <c r="Z2970">
        <v>1065</v>
      </c>
      <c r="BZ2970" s="5">
        <v>790</v>
      </c>
      <c r="CA2970">
        <v>94.77</v>
      </c>
    </row>
    <row r="2971" spans="1:81">
      <c r="B2971" t="s">
        <v>1925</v>
      </c>
      <c r="I2971">
        <v>42.5</v>
      </c>
      <c r="J2971">
        <v>212</v>
      </c>
      <c r="K2971">
        <v>170</v>
      </c>
      <c r="L2971" s="145">
        <f t="shared" ref="L2971:L2974" si="83">K2971/J2971</f>
        <v>0.80188679245283023</v>
      </c>
      <c r="AD2971">
        <v>2.5</v>
      </c>
      <c r="AE2971">
        <v>770</v>
      </c>
      <c r="AW2971">
        <v>213</v>
      </c>
      <c r="BZ2971" s="5">
        <v>900</v>
      </c>
      <c r="CA2971">
        <v>90.58</v>
      </c>
    </row>
    <row r="2972" spans="1:81">
      <c r="B2972" t="s">
        <v>1255</v>
      </c>
      <c r="I2972">
        <v>42.5</v>
      </c>
      <c r="J2972">
        <v>212</v>
      </c>
      <c r="K2972">
        <v>170</v>
      </c>
      <c r="L2972" s="145">
        <f t="shared" si="83"/>
        <v>0.80188679245283023</v>
      </c>
      <c r="BZ2972" s="5">
        <v>680</v>
      </c>
      <c r="CA2972">
        <v>94.13</v>
      </c>
    </row>
    <row r="2973" spans="1:81">
      <c r="B2973" t="s">
        <v>1258</v>
      </c>
      <c r="I2973">
        <v>42.5</v>
      </c>
      <c r="J2973">
        <v>212</v>
      </c>
      <c r="K2973">
        <v>170</v>
      </c>
      <c r="L2973" s="145">
        <f t="shared" si="83"/>
        <v>0.80188679245283023</v>
      </c>
      <c r="BZ2973" s="5">
        <v>640</v>
      </c>
      <c r="CA2973">
        <v>92.29</v>
      </c>
    </row>
    <row r="2974" spans="1:81">
      <c r="B2974" t="s">
        <v>1926</v>
      </c>
      <c r="I2974">
        <v>42.5</v>
      </c>
      <c r="J2974">
        <v>212</v>
      </c>
      <c r="K2974">
        <v>170</v>
      </c>
      <c r="L2974" s="145">
        <f t="shared" si="83"/>
        <v>0.80188679245283023</v>
      </c>
      <c r="Z2974">
        <v>1060</v>
      </c>
      <c r="BZ2974" s="5">
        <v>720</v>
      </c>
      <c r="CA2974">
        <v>94.85</v>
      </c>
    </row>
    <row r="2975" spans="1:81">
      <c r="B2975" t="s">
        <v>1927</v>
      </c>
      <c r="I2975">
        <v>42.5</v>
      </c>
      <c r="J2975">
        <v>190</v>
      </c>
      <c r="K2975">
        <v>190</v>
      </c>
      <c r="L2975" s="145">
        <f t="shared" ref="L2975:L2978" si="84">K2975/J2975</f>
        <v>1</v>
      </c>
      <c r="AD2975">
        <v>2.5</v>
      </c>
      <c r="AE2975">
        <v>770</v>
      </c>
      <c r="AW2975">
        <v>190</v>
      </c>
      <c r="BZ2975" s="5">
        <v>800</v>
      </c>
      <c r="CA2975">
        <v>90.63</v>
      </c>
    </row>
    <row r="2976" spans="1:81">
      <c r="B2976" t="s">
        <v>1549</v>
      </c>
      <c r="I2976">
        <v>42.5</v>
      </c>
      <c r="J2976">
        <v>190</v>
      </c>
      <c r="K2976">
        <v>190</v>
      </c>
      <c r="L2976" s="145">
        <f t="shared" si="84"/>
        <v>1</v>
      </c>
      <c r="BZ2976" s="5">
        <v>780</v>
      </c>
      <c r="CA2976">
        <v>96.12</v>
      </c>
    </row>
    <row r="2977" spans="1:81">
      <c r="B2977" t="s">
        <v>1551</v>
      </c>
      <c r="I2977">
        <v>42.5</v>
      </c>
      <c r="J2977">
        <v>190</v>
      </c>
      <c r="K2977">
        <v>190</v>
      </c>
      <c r="L2977" s="145">
        <f t="shared" si="84"/>
        <v>1</v>
      </c>
      <c r="BZ2977" s="5">
        <v>780</v>
      </c>
      <c r="CA2977">
        <v>91.55</v>
      </c>
    </row>
    <row r="2978" spans="1:81">
      <c r="B2978" t="s">
        <v>1555</v>
      </c>
      <c r="I2978">
        <v>42.5</v>
      </c>
      <c r="J2978">
        <v>190</v>
      </c>
      <c r="K2978">
        <v>190</v>
      </c>
      <c r="L2978" s="145">
        <f t="shared" si="84"/>
        <v>1</v>
      </c>
      <c r="BZ2978" s="5">
        <v>730</v>
      </c>
      <c r="CA2978">
        <v>86.69</v>
      </c>
    </row>
    <row r="2979" spans="1:81">
      <c r="A2979" s="76"/>
      <c r="B2979" s="76"/>
      <c r="C2979" s="76"/>
      <c r="D2979" s="76"/>
      <c r="E2979" s="76"/>
      <c r="F2979" s="76"/>
      <c r="G2979" s="76"/>
      <c r="H2979" s="76"/>
      <c r="I2979" s="76"/>
      <c r="J2979" s="76"/>
      <c r="K2979" s="76"/>
      <c r="L2979" s="76"/>
      <c r="M2979" s="76"/>
      <c r="N2979" s="76"/>
      <c r="AD2979" s="76"/>
      <c r="AE2979" s="76"/>
      <c r="AJ2979" s="76"/>
      <c r="AK2979" s="76"/>
      <c r="AL2979" s="76"/>
      <c r="AM2979" s="76"/>
      <c r="AN2979" s="76"/>
      <c r="AO2979" s="76"/>
      <c r="AP2979" s="76"/>
      <c r="AR2979" s="76"/>
      <c r="AS2979" s="76"/>
      <c r="AT2979" s="76"/>
      <c r="AU2979" s="76"/>
      <c r="AV2979" s="76"/>
      <c r="AW2979" s="76"/>
      <c r="BK2979" s="76"/>
      <c r="BL2979" s="76"/>
      <c r="BM2979" s="76"/>
      <c r="BN2979" s="76"/>
      <c r="BO2979" s="76"/>
      <c r="BP2979" s="76"/>
      <c r="BQ2979" s="76"/>
      <c r="BX2979" s="76"/>
      <c r="BY2979" s="76"/>
      <c r="BZ2979" s="76"/>
      <c r="CA2979" s="76"/>
      <c r="CB2979" s="76"/>
      <c r="CC2979" s="76"/>
    </row>
    <row r="2980" spans="1:81">
      <c r="A2980">
        <v>305</v>
      </c>
      <c r="B2980" t="s">
        <v>410</v>
      </c>
      <c r="C2980">
        <v>62.28</v>
      </c>
      <c r="D2980">
        <v>21.08</v>
      </c>
      <c r="E2980">
        <v>5.47</v>
      </c>
      <c r="F2980">
        <v>1.73</v>
      </c>
      <c r="G2980">
        <v>3.96</v>
      </c>
      <c r="I2980">
        <v>42.5</v>
      </c>
      <c r="J2980">
        <v>450</v>
      </c>
      <c r="K2980">
        <v>247.5</v>
      </c>
      <c r="L2980">
        <f t="shared" ref="L2980:L2986" si="85">K2980/J2980</f>
        <v>0.55000000000000004</v>
      </c>
      <c r="M2980" s="29">
        <v>0.3</v>
      </c>
      <c r="N2980">
        <v>0.47</v>
      </c>
      <c r="U2980">
        <v>1051.5</v>
      </c>
      <c r="AD2980">
        <v>2.82</v>
      </c>
      <c r="AE2980">
        <v>701</v>
      </c>
      <c r="CA2980">
        <v>1620</v>
      </c>
      <c r="CB2980" s="146" t="s">
        <v>1470</v>
      </c>
      <c r="CC2980" s="146" t="s">
        <v>1928</v>
      </c>
    </row>
    <row r="2981" spans="1:81">
      <c r="B2981" t="s">
        <v>413</v>
      </c>
      <c r="C2981">
        <v>62.28</v>
      </c>
      <c r="D2981">
        <v>21.08</v>
      </c>
      <c r="E2981">
        <v>5.47</v>
      </c>
      <c r="F2981">
        <v>1.73</v>
      </c>
      <c r="G2981">
        <v>3.96</v>
      </c>
      <c r="I2981">
        <v>42.5</v>
      </c>
      <c r="J2981">
        <v>450</v>
      </c>
      <c r="K2981">
        <v>225</v>
      </c>
      <c r="L2981">
        <f t="shared" si="85"/>
        <v>0.5</v>
      </c>
      <c r="M2981" s="29">
        <v>0.3</v>
      </c>
      <c r="N2981">
        <v>0.53</v>
      </c>
      <c r="U2981">
        <v>1065</v>
      </c>
      <c r="AD2981">
        <v>2.82</v>
      </c>
      <c r="AE2981">
        <v>710</v>
      </c>
      <c r="CA2981">
        <v>1231</v>
      </c>
    </row>
    <row r="2982" spans="1:81">
      <c r="B2982" t="s">
        <v>414</v>
      </c>
      <c r="C2982">
        <v>62.28</v>
      </c>
      <c r="D2982">
        <v>21.08</v>
      </c>
      <c r="E2982">
        <v>5.47</v>
      </c>
      <c r="F2982">
        <v>1.73</v>
      </c>
      <c r="G2982">
        <v>3.96</v>
      </c>
      <c r="I2982">
        <v>42.5</v>
      </c>
      <c r="J2982">
        <v>450</v>
      </c>
      <c r="K2982">
        <v>202.5</v>
      </c>
      <c r="L2982">
        <f t="shared" si="85"/>
        <v>0.45</v>
      </c>
      <c r="M2982" s="29">
        <v>0.3</v>
      </c>
      <c r="N2982">
        <v>0.55000000000000004</v>
      </c>
      <c r="U2982">
        <v>1078.5</v>
      </c>
      <c r="AD2982">
        <v>2.82</v>
      </c>
      <c r="AE2982">
        <v>719</v>
      </c>
      <c r="CA2982">
        <v>972</v>
      </c>
    </row>
    <row r="2983" spans="1:81">
      <c r="B2983" t="s">
        <v>415</v>
      </c>
      <c r="C2983">
        <v>62.28</v>
      </c>
      <c r="D2983">
        <v>21.08</v>
      </c>
      <c r="E2983">
        <v>5.47</v>
      </c>
      <c r="F2983">
        <v>1.73</v>
      </c>
      <c r="G2983">
        <v>3.96</v>
      </c>
      <c r="I2983">
        <v>42.5</v>
      </c>
      <c r="J2983">
        <v>450</v>
      </c>
      <c r="K2983">
        <v>180</v>
      </c>
      <c r="L2983">
        <f t="shared" si="85"/>
        <v>0.4</v>
      </c>
      <c r="M2983" s="29">
        <v>0.3</v>
      </c>
      <c r="N2983">
        <v>0.56999999999999995</v>
      </c>
      <c r="U2983">
        <v>1092</v>
      </c>
      <c r="AD2983">
        <v>2.82</v>
      </c>
      <c r="AE2983">
        <v>728</v>
      </c>
      <c r="CA2983">
        <v>814</v>
      </c>
    </row>
    <row r="2984" spans="1:81">
      <c r="B2984" t="s">
        <v>416</v>
      </c>
      <c r="C2984">
        <v>62.28</v>
      </c>
      <c r="D2984">
        <v>21.08</v>
      </c>
      <c r="E2984">
        <v>5.47</v>
      </c>
      <c r="F2984">
        <v>1.73</v>
      </c>
      <c r="G2984">
        <v>3.96</v>
      </c>
      <c r="I2984">
        <v>42.5</v>
      </c>
      <c r="J2984">
        <v>450</v>
      </c>
      <c r="K2984">
        <v>157.5</v>
      </c>
      <c r="L2984">
        <f t="shared" si="85"/>
        <v>0.35</v>
      </c>
      <c r="M2984" s="29">
        <v>0.3</v>
      </c>
      <c r="N2984">
        <v>0.6</v>
      </c>
      <c r="U2984">
        <v>1105.5</v>
      </c>
      <c r="AD2984">
        <v>2.82</v>
      </c>
      <c r="AE2984">
        <v>737</v>
      </c>
      <c r="CA2984">
        <v>630</v>
      </c>
    </row>
    <row r="2985" spans="1:81">
      <c r="B2985" t="s">
        <v>905</v>
      </c>
      <c r="C2985">
        <v>62.28</v>
      </c>
      <c r="D2985">
        <v>21.08</v>
      </c>
      <c r="E2985">
        <v>5.47</v>
      </c>
      <c r="F2985">
        <v>1.73</v>
      </c>
      <c r="G2985">
        <v>3.96</v>
      </c>
      <c r="I2985">
        <v>42.5</v>
      </c>
      <c r="J2985">
        <v>450</v>
      </c>
      <c r="K2985">
        <v>135</v>
      </c>
      <c r="L2985">
        <f t="shared" si="85"/>
        <v>0.3</v>
      </c>
      <c r="M2985" s="29">
        <v>0.3</v>
      </c>
      <c r="N2985">
        <v>0.76</v>
      </c>
      <c r="U2985">
        <v>1119</v>
      </c>
      <c r="AD2985">
        <v>2.82</v>
      </c>
      <c r="AE2985">
        <v>746</v>
      </c>
      <c r="CA2985">
        <v>485</v>
      </c>
    </row>
    <row r="2986" spans="1:81">
      <c r="B2986" t="s">
        <v>1228</v>
      </c>
      <c r="C2986">
        <v>62.28</v>
      </c>
      <c r="D2986">
        <v>21.08</v>
      </c>
      <c r="E2986">
        <v>5.47</v>
      </c>
      <c r="F2986">
        <v>1.73</v>
      </c>
      <c r="G2986">
        <v>3.96</v>
      </c>
      <c r="I2986">
        <v>42.5</v>
      </c>
      <c r="J2986">
        <v>450</v>
      </c>
      <c r="K2986">
        <v>126</v>
      </c>
      <c r="L2986">
        <f t="shared" si="85"/>
        <v>0.28000000000000003</v>
      </c>
      <c r="M2986" s="29">
        <v>0.3</v>
      </c>
      <c r="N2986">
        <v>0.85</v>
      </c>
      <c r="U2986">
        <v>1124.4000000000001</v>
      </c>
      <c r="AD2986">
        <v>2.82</v>
      </c>
      <c r="AE2986">
        <v>749.6</v>
      </c>
      <c r="CA2986">
        <v>372</v>
      </c>
    </row>
    <row r="2987" spans="1:81">
      <c r="A2987" s="76"/>
      <c r="B2987" s="76"/>
      <c r="C2987" s="76"/>
      <c r="D2987" s="76"/>
      <c r="E2987" s="76"/>
      <c r="F2987" s="76"/>
      <c r="G2987" s="76"/>
      <c r="H2987" s="76"/>
      <c r="I2987" s="76"/>
      <c r="J2987" s="76"/>
      <c r="K2987" s="76"/>
      <c r="L2987" s="76"/>
      <c r="M2987" s="76"/>
      <c r="N2987" s="76"/>
      <c r="Z2987">
        <v>1253</v>
      </c>
      <c r="AD2987" s="76"/>
      <c r="AE2987" s="76"/>
      <c r="AJ2987" s="76"/>
      <c r="AK2987" s="76"/>
      <c r="AL2987" s="76"/>
      <c r="AM2987" s="76"/>
      <c r="AN2987" s="76"/>
      <c r="AO2987" s="76"/>
      <c r="AP2987" s="76"/>
      <c r="AR2987" s="76"/>
      <c r="AS2987" s="76"/>
      <c r="AT2987" s="76"/>
      <c r="AU2987" s="76"/>
      <c r="AV2987" s="76"/>
      <c r="AW2987" s="76"/>
      <c r="BK2987" s="76"/>
      <c r="BL2987" s="76"/>
      <c r="BM2987" s="76"/>
      <c r="BN2987" s="76"/>
      <c r="BO2987" s="76"/>
      <c r="BP2987" s="76"/>
      <c r="BQ2987" s="76"/>
      <c r="BX2987" s="76"/>
      <c r="BY2987" s="76"/>
      <c r="BZ2987" s="76"/>
      <c r="CA2987" s="76"/>
      <c r="CB2987" s="76"/>
      <c r="CC2987" s="76"/>
    </row>
    <row r="2988" spans="1:81">
      <c r="A2988">
        <v>306</v>
      </c>
      <c r="I2988">
        <v>42.5</v>
      </c>
      <c r="J2988">
        <v>377.15</v>
      </c>
      <c r="K2988">
        <v>160</v>
      </c>
      <c r="L2988" s="145">
        <f t="shared" ref="L2988:L3001" si="86">K2988/J2988</f>
        <v>0.42423438950019887</v>
      </c>
      <c r="N2988">
        <v>1</v>
      </c>
      <c r="AD2988">
        <v>2.6</v>
      </c>
      <c r="AE2988">
        <v>563</v>
      </c>
      <c r="AJ2988">
        <v>1.71</v>
      </c>
      <c r="AK2988">
        <v>55.7</v>
      </c>
      <c r="AL2988">
        <v>25.25</v>
      </c>
      <c r="AM2988">
        <v>1.72</v>
      </c>
      <c r="AN2988">
        <v>5.29</v>
      </c>
      <c r="AP2988">
        <v>87</v>
      </c>
      <c r="BX2988" s="5">
        <v>2.79</v>
      </c>
      <c r="CA2988" s="5">
        <v>50.5</v>
      </c>
      <c r="CB2988" s="146" t="s">
        <v>1222</v>
      </c>
      <c r="CC2988" s="146" t="s">
        <v>1929</v>
      </c>
    </row>
    <row r="2989" spans="1:81">
      <c r="A2989" s="76"/>
      <c r="B2989" s="76"/>
      <c r="C2989" s="76"/>
      <c r="D2989" s="76"/>
      <c r="E2989" s="76"/>
      <c r="F2989" s="76"/>
      <c r="G2989" s="76"/>
      <c r="H2989" s="76"/>
      <c r="I2989" s="76"/>
      <c r="J2989" s="76"/>
      <c r="K2989" s="76"/>
      <c r="L2989" s="76"/>
      <c r="M2989" s="76"/>
      <c r="N2989" s="76"/>
      <c r="AD2989" s="76"/>
      <c r="AE2989" s="76"/>
      <c r="AJ2989" s="76"/>
      <c r="AK2989" s="76"/>
      <c r="AL2989" s="76"/>
      <c r="AM2989" s="76"/>
      <c r="AN2989" s="76"/>
      <c r="AO2989" s="76"/>
      <c r="AP2989" s="76"/>
      <c r="AR2989" s="76"/>
      <c r="AS2989" s="76"/>
      <c r="AT2989" s="76"/>
      <c r="AU2989" s="76"/>
      <c r="AV2989" s="76"/>
      <c r="AW2989" s="76"/>
      <c r="BK2989" s="76"/>
      <c r="BL2989" s="76"/>
      <c r="BM2989" s="76"/>
      <c r="BN2989" s="76"/>
      <c r="BO2989" s="76"/>
      <c r="BP2989" s="76"/>
      <c r="BQ2989" s="76"/>
      <c r="BX2989" s="76"/>
      <c r="BY2989" s="76"/>
      <c r="BZ2989" s="76"/>
      <c r="CA2989" s="76"/>
      <c r="CB2989" s="76"/>
      <c r="CC2989" s="76"/>
    </row>
    <row r="2990" spans="1:81">
      <c r="A2990">
        <v>308</v>
      </c>
      <c r="B2990" t="s">
        <v>1259</v>
      </c>
      <c r="I2990">
        <v>42.5</v>
      </c>
      <c r="J2990">
        <v>344</v>
      </c>
      <c r="K2990">
        <v>143</v>
      </c>
      <c r="L2990" s="145">
        <f t="shared" si="86"/>
        <v>0.41569767441860467</v>
      </c>
      <c r="M2990" s="29">
        <v>0.25</v>
      </c>
      <c r="N2990">
        <v>1.25</v>
      </c>
      <c r="U2990">
        <v>1093</v>
      </c>
      <c r="AE2990">
        <v>792</v>
      </c>
      <c r="BX2990">
        <v>0.68</v>
      </c>
      <c r="CA2990">
        <v>47.4</v>
      </c>
      <c r="CB2990" s="146" t="s">
        <v>1516</v>
      </c>
      <c r="CC2990" s="146" t="s">
        <v>1930</v>
      </c>
    </row>
    <row r="2991" spans="1:81">
      <c r="B2991" t="s">
        <v>925</v>
      </c>
      <c r="I2991">
        <v>42.5</v>
      </c>
      <c r="J2991">
        <v>258</v>
      </c>
      <c r="K2991">
        <v>143</v>
      </c>
      <c r="L2991" s="145">
        <f t="shared" si="86"/>
        <v>0.55426356589147285</v>
      </c>
      <c r="M2991" s="29">
        <v>0.25</v>
      </c>
      <c r="N2991">
        <v>1.25</v>
      </c>
      <c r="U2991">
        <v>1093</v>
      </c>
      <c r="AE2991">
        <v>792</v>
      </c>
      <c r="AW2991">
        <v>68.8</v>
      </c>
      <c r="BQ2991">
        <v>17.2</v>
      </c>
      <c r="BX2991">
        <v>0.25</v>
      </c>
      <c r="CA2991">
        <v>61.4</v>
      </c>
    </row>
    <row r="2992" spans="1:81">
      <c r="B2992" t="s">
        <v>1702</v>
      </c>
      <c r="I2992">
        <v>42.5</v>
      </c>
      <c r="J2992">
        <v>309.60000000000002</v>
      </c>
      <c r="K2992">
        <v>143</v>
      </c>
      <c r="L2992" s="145">
        <f t="shared" si="86"/>
        <v>0.46188630490956067</v>
      </c>
      <c r="M2992" s="29">
        <v>0.25</v>
      </c>
      <c r="N2992">
        <v>1.25</v>
      </c>
      <c r="U2992">
        <v>1093</v>
      </c>
      <c r="AE2992">
        <v>792</v>
      </c>
      <c r="AP2992">
        <v>34.4</v>
      </c>
      <c r="BX2992">
        <v>0.79</v>
      </c>
      <c r="CA2992">
        <v>42.5</v>
      </c>
    </row>
    <row r="2993" spans="1:81">
      <c r="B2993" t="s">
        <v>284</v>
      </c>
      <c r="I2993">
        <v>42.5</v>
      </c>
      <c r="J2993">
        <v>275.2</v>
      </c>
      <c r="K2993">
        <v>143</v>
      </c>
      <c r="L2993" s="145">
        <f t="shared" si="86"/>
        <v>0.51962209302325579</v>
      </c>
      <c r="M2993" s="29">
        <v>0.25</v>
      </c>
      <c r="N2993">
        <v>1.25</v>
      </c>
      <c r="U2993">
        <v>1093</v>
      </c>
      <c r="AE2993">
        <v>792</v>
      </c>
      <c r="AP2993">
        <v>68.8</v>
      </c>
      <c r="BX2993">
        <v>0.68</v>
      </c>
      <c r="CA2993">
        <v>39.9</v>
      </c>
    </row>
    <row r="2994" spans="1:81">
      <c r="B2994" t="s">
        <v>1931</v>
      </c>
      <c r="I2994">
        <v>42.5</v>
      </c>
      <c r="J2994">
        <v>309.60000000000002</v>
      </c>
      <c r="K2994">
        <v>143</v>
      </c>
      <c r="L2994" s="145">
        <f t="shared" si="86"/>
        <v>0.46188630490956067</v>
      </c>
      <c r="M2994" s="29">
        <v>0.25</v>
      </c>
      <c r="N2994">
        <v>1.25</v>
      </c>
      <c r="U2994">
        <v>1093</v>
      </c>
      <c r="AE2994">
        <v>792</v>
      </c>
      <c r="AW2994">
        <v>34.4</v>
      </c>
      <c r="BX2994">
        <v>0.8</v>
      </c>
      <c r="CA2994">
        <v>51.8</v>
      </c>
    </row>
    <row r="2995" spans="1:81">
      <c r="B2995" t="s">
        <v>1932</v>
      </c>
      <c r="I2995">
        <v>42.5</v>
      </c>
      <c r="J2995">
        <v>275.2</v>
      </c>
      <c r="K2995">
        <v>143</v>
      </c>
      <c r="L2995" s="145">
        <f t="shared" si="86"/>
        <v>0.51962209302325579</v>
      </c>
      <c r="M2995" s="29">
        <v>0.25</v>
      </c>
      <c r="N2995">
        <v>1.25</v>
      </c>
      <c r="U2995">
        <v>1093</v>
      </c>
      <c r="AE2995">
        <v>792</v>
      </c>
      <c r="AW2995">
        <v>68.8</v>
      </c>
      <c r="BX2995">
        <v>1.06</v>
      </c>
      <c r="CA2995">
        <v>52.6</v>
      </c>
    </row>
    <row r="2996" spans="1:81">
      <c r="B2996" t="s">
        <v>1933</v>
      </c>
      <c r="I2996">
        <v>42.5</v>
      </c>
      <c r="J2996">
        <v>326.8</v>
      </c>
      <c r="K2996">
        <v>143</v>
      </c>
      <c r="L2996" s="145">
        <f t="shared" si="86"/>
        <v>0.43757649938800486</v>
      </c>
      <c r="M2996" s="29">
        <v>0.25</v>
      </c>
      <c r="N2996">
        <v>1.25</v>
      </c>
      <c r="U2996">
        <v>1093</v>
      </c>
      <c r="AE2996">
        <v>792</v>
      </c>
      <c r="BQ2996">
        <v>17.2</v>
      </c>
      <c r="BX2996">
        <v>1.61</v>
      </c>
      <c r="CA2996">
        <v>49.8</v>
      </c>
    </row>
    <row r="2997" spans="1:81">
      <c r="B2997" t="s">
        <v>1549</v>
      </c>
      <c r="I2997">
        <v>42.5</v>
      </c>
      <c r="J2997">
        <v>258</v>
      </c>
      <c r="K2997">
        <v>143</v>
      </c>
      <c r="L2997" s="145">
        <f t="shared" si="86"/>
        <v>0.55426356589147285</v>
      </c>
      <c r="M2997" s="29">
        <v>0.25</v>
      </c>
      <c r="N2997">
        <v>1.25</v>
      </c>
      <c r="U2997">
        <v>1093</v>
      </c>
      <c r="AE2997">
        <v>792</v>
      </c>
      <c r="AW2997">
        <v>68.8</v>
      </c>
      <c r="BQ2997">
        <v>17.2</v>
      </c>
      <c r="BX2997">
        <v>0.97</v>
      </c>
      <c r="CA2997">
        <v>49</v>
      </c>
    </row>
    <row r="2998" spans="1:81">
      <c r="B2998" t="s">
        <v>708</v>
      </c>
      <c r="I2998">
        <v>42.5</v>
      </c>
      <c r="J2998">
        <v>258</v>
      </c>
      <c r="K2998">
        <v>143</v>
      </c>
      <c r="L2998" s="145">
        <f t="shared" si="86"/>
        <v>0.55426356589147285</v>
      </c>
      <c r="M2998" s="29">
        <v>0.25</v>
      </c>
      <c r="N2998">
        <v>1.25</v>
      </c>
      <c r="U2998">
        <v>1093</v>
      </c>
      <c r="AE2998">
        <v>792</v>
      </c>
      <c r="AW2998">
        <v>68.8</v>
      </c>
      <c r="BQ2998">
        <v>17.2</v>
      </c>
      <c r="BX2998">
        <v>0.54</v>
      </c>
      <c r="CA2998">
        <v>56.1</v>
      </c>
    </row>
    <row r="2999" spans="1:81">
      <c r="B2999" t="s">
        <v>402</v>
      </c>
      <c r="I2999">
        <v>42.5</v>
      </c>
      <c r="J2999">
        <v>258</v>
      </c>
      <c r="K2999">
        <v>143</v>
      </c>
      <c r="L2999" s="145">
        <f t="shared" si="86"/>
        <v>0.55426356589147285</v>
      </c>
      <c r="M2999" s="29">
        <v>0.25</v>
      </c>
      <c r="N2999">
        <v>1.25</v>
      </c>
      <c r="U2999">
        <v>1093</v>
      </c>
      <c r="AE2999">
        <v>792</v>
      </c>
      <c r="AW2999">
        <v>68.8</v>
      </c>
      <c r="BQ2999">
        <v>17.2</v>
      </c>
      <c r="BX2999">
        <v>1.79</v>
      </c>
      <c r="CA2999">
        <v>49.7</v>
      </c>
    </row>
    <row r="3000" spans="1:81">
      <c r="B3000" t="s">
        <v>1934</v>
      </c>
      <c r="I3000">
        <v>42.5</v>
      </c>
      <c r="J3000">
        <v>258</v>
      </c>
      <c r="K3000">
        <v>143</v>
      </c>
      <c r="L3000" s="145">
        <f t="shared" si="86"/>
        <v>0.55426356589147285</v>
      </c>
      <c r="M3000" s="29">
        <v>0.25</v>
      </c>
      <c r="N3000">
        <v>1.25</v>
      </c>
      <c r="U3000">
        <v>1093</v>
      </c>
      <c r="AE3000">
        <v>792</v>
      </c>
      <c r="AW3000">
        <v>68.8</v>
      </c>
      <c r="BQ3000">
        <v>17.2</v>
      </c>
      <c r="BX3000">
        <v>1.55</v>
      </c>
      <c r="CA3000">
        <v>48.1</v>
      </c>
    </row>
    <row r="3001" spans="1:81">
      <c r="B3001" t="s">
        <v>1935</v>
      </c>
      <c r="I3001">
        <v>42.5</v>
      </c>
      <c r="J3001">
        <v>258</v>
      </c>
      <c r="K3001">
        <v>143</v>
      </c>
      <c r="L3001" s="145">
        <f t="shared" si="86"/>
        <v>0.55426356589147285</v>
      </c>
      <c r="M3001" s="29">
        <v>0.25</v>
      </c>
      <c r="N3001">
        <v>1.25</v>
      </c>
      <c r="U3001">
        <v>1093</v>
      </c>
      <c r="AE3001">
        <v>792</v>
      </c>
      <c r="AW3001">
        <v>68.8</v>
      </c>
      <c r="BQ3001">
        <v>17.2</v>
      </c>
      <c r="BX3001">
        <v>1.24</v>
      </c>
      <c r="CA3001">
        <v>52</v>
      </c>
    </row>
    <row r="3002" spans="1:81">
      <c r="A3002" s="76"/>
      <c r="B3002" s="76"/>
      <c r="C3002" s="76"/>
      <c r="D3002" s="76"/>
      <c r="E3002" s="76"/>
      <c r="F3002" s="76"/>
      <c r="G3002" s="76"/>
      <c r="H3002" s="76"/>
      <c r="I3002" s="76"/>
      <c r="J3002" s="76"/>
      <c r="K3002" s="76"/>
      <c r="L3002" s="76"/>
      <c r="M3002" s="76"/>
      <c r="N3002" s="76"/>
      <c r="U3002" s="76"/>
      <c r="AD3002" s="76"/>
      <c r="AE3002" s="76"/>
      <c r="AJ3002" s="76"/>
      <c r="AK3002" s="76"/>
      <c r="AL3002" s="76"/>
      <c r="AM3002" s="76"/>
      <c r="AN3002" s="76"/>
      <c r="AO3002" s="76"/>
      <c r="AP3002" s="76"/>
      <c r="AR3002" s="76"/>
      <c r="AS3002" s="76"/>
      <c r="AT3002" s="76"/>
      <c r="AU3002" s="76"/>
      <c r="AV3002" s="76"/>
      <c r="AW3002" s="76"/>
      <c r="BK3002" s="76"/>
      <c r="BL3002" s="76"/>
      <c r="BM3002" s="76"/>
      <c r="BN3002" s="76"/>
      <c r="BO3002" s="76"/>
      <c r="BP3002" s="76"/>
      <c r="BQ3002" s="76"/>
      <c r="BX3002" s="76"/>
      <c r="BY3002" s="76"/>
      <c r="BZ3002" s="76"/>
      <c r="CA3002" s="76"/>
      <c r="CB3002" s="76"/>
      <c r="CC3002" s="76"/>
    </row>
    <row r="3003" spans="1:81">
      <c r="A3003">
        <v>309</v>
      </c>
      <c r="B3003" t="s">
        <v>704</v>
      </c>
      <c r="I3003">
        <v>42.5</v>
      </c>
      <c r="J3003">
        <v>500</v>
      </c>
      <c r="K3003">
        <v>150</v>
      </c>
      <c r="L3003" s="145">
        <f t="shared" ref="L3003:L3029" si="87">K3003/J3003</f>
        <v>0.3</v>
      </c>
      <c r="M3003" s="29">
        <v>0.2</v>
      </c>
      <c r="N3003">
        <v>0.32</v>
      </c>
      <c r="U3003">
        <v>1085</v>
      </c>
      <c r="AD3003">
        <v>2.5</v>
      </c>
      <c r="AE3003">
        <v>725</v>
      </c>
      <c r="AW3003">
        <v>0</v>
      </c>
      <c r="BZ3003">
        <v>1192</v>
      </c>
      <c r="CA3003" s="5">
        <v>80</v>
      </c>
      <c r="CB3003" s="146" t="s">
        <v>1066</v>
      </c>
      <c r="CC3003" s="146" t="s">
        <v>1936</v>
      </c>
    </row>
    <row r="3004" spans="1:81">
      <c r="B3004" t="s">
        <v>1065</v>
      </c>
      <c r="I3004">
        <v>42.5</v>
      </c>
      <c r="J3004">
        <v>250</v>
      </c>
      <c r="K3004">
        <v>150</v>
      </c>
      <c r="L3004" s="145">
        <f t="shared" si="87"/>
        <v>0.6</v>
      </c>
      <c r="M3004" s="29">
        <v>0.2</v>
      </c>
      <c r="N3004">
        <v>0.32</v>
      </c>
      <c r="U3004">
        <v>1085</v>
      </c>
      <c r="AD3004">
        <v>2.5</v>
      </c>
      <c r="AE3004">
        <v>725</v>
      </c>
      <c r="AW3004">
        <v>250</v>
      </c>
      <c r="BZ3004">
        <v>421</v>
      </c>
      <c r="CA3004" s="5">
        <v>75</v>
      </c>
    </row>
    <row r="3005" spans="1:81">
      <c r="B3005" t="s">
        <v>413</v>
      </c>
      <c r="I3005">
        <v>42.5</v>
      </c>
      <c r="J3005">
        <v>225</v>
      </c>
      <c r="K3005">
        <v>150</v>
      </c>
      <c r="L3005" s="145">
        <f t="shared" si="87"/>
        <v>0.66666666666666663</v>
      </c>
      <c r="M3005" s="29">
        <v>0.2</v>
      </c>
      <c r="N3005">
        <v>0.32</v>
      </c>
      <c r="U3005">
        <v>1085</v>
      </c>
      <c r="AD3005">
        <v>2.5</v>
      </c>
      <c r="AE3005">
        <v>725</v>
      </c>
      <c r="AW3005">
        <v>250</v>
      </c>
      <c r="BZ3005">
        <v>256</v>
      </c>
      <c r="CA3005" s="5">
        <v>78</v>
      </c>
    </row>
    <row r="3006" spans="1:81">
      <c r="B3006" t="s">
        <v>414</v>
      </c>
      <c r="I3006">
        <v>42.5</v>
      </c>
      <c r="J3006">
        <v>212.5</v>
      </c>
      <c r="K3006">
        <v>150</v>
      </c>
      <c r="L3006" s="145">
        <f t="shared" si="87"/>
        <v>0.70588235294117652</v>
      </c>
      <c r="M3006" s="29">
        <v>0.2</v>
      </c>
      <c r="N3006">
        <v>0.32</v>
      </c>
      <c r="Q3006">
        <v>37.5</v>
      </c>
      <c r="U3006">
        <v>1085</v>
      </c>
      <c r="AD3006">
        <v>2.5</v>
      </c>
      <c r="AE3006">
        <v>725</v>
      </c>
      <c r="AW3006">
        <v>250</v>
      </c>
      <c r="BZ3006">
        <v>215</v>
      </c>
      <c r="CA3006" s="5">
        <v>79</v>
      </c>
    </row>
    <row r="3007" spans="1:81">
      <c r="B3007" t="s">
        <v>415</v>
      </c>
      <c r="I3007">
        <v>42.5</v>
      </c>
      <c r="J3007">
        <v>200</v>
      </c>
      <c r="K3007">
        <v>150</v>
      </c>
      <c r="L3007" s="145">
        <f t="shared" si="87"/>
        <v>0.75</v>
      </c>
      <c r="M3007" s="29">
        <v>0.2</v>
      </c>
      <c r="N3007">
        <v>0.32</v>
      </c>
      <c r="Q3007">
        <v>50</v>
      </c>
      <c r="U3007">
        <v>1085</v>
      </c>
      <c r="AD3007">
        <v>2.5</v>
      </c>
      <c r="AE3007">
        <v>725</v>
      </c>
      <c r="AW3007">
        <v>250</v>
      </c>
      <c r="BZ3007">
        <v>206</v>
      </c>
      <c r="CA3007" s="5">
        <v>79.5</v>
      </c>
    </row>
    <row r="3008" spans="1:81">
      <c r="B3008" t="s">
        <v>416</v>
      </c>
      <c r="I3008">
        <v>42.5</v>
      </c>
      <c r="J3008">
        <v>187.5</v>
      </c>
      <c r="K3008">
        <v>150</v>
      </c>
      <c r="L3008" s="145">
        <f t="shared" si="87"/>
        <v>0.8</v>
      </c>
      <c r="M3008" s="29">
        <v>0.2</v>
      </c>
      <c r="N3008">
        <v>0.32</v>
      </c>
      <c r="Q3008">
        <v>62.5</v>
      </c>
      <c r="U3008">
        <v>1085</v>
      </c>
      <c r="AD3008">
        <v>2.5</v>
      </c>
      <c r="AE3008">
        <v>725</v>
      </c>
      <c r="AW3008">
        <v>250</v>
      </c>
      <c r="BZ3008">
        <v>150</v>
      </c>
      <c r="CA3008" s="5">
        <v>75.5</v>
      </c>
    </row>
    <row r="3009" spans="2:79">
      <c r="B3009" t="s">
        <v>905</v>
      </c>
      <c r="I3009">
        <v>42.5</v>
      </c>
      <c r="J3009">
        <v>175</v>
      </c>
      <c r="K3009">
        <v>150</v>
      </c>
      <c r="L3009" s="145">
        <f t="shared" si="87"/>
        <v>0.8571428571428571</v>
      </c>
      <c r="M3009" s="29">
        <v>0.2</v>
      </c>
      <c r="N3009">
        <v>0.32</v>
      </c>
      <c r="Q3009">
        <v>75</v>
      </c>
      <c r="U3009">
        <v>1085</v>
      </c>
      <c r="AD3009">
        <v>2.5</v>
      </c>
      <c r="AE3009">
        <v>725</v>
      </c>
      <c r="AW3009">
        <v>250</v>
      </c>
      <c r="BZ3009">
        <v>139</v>
      </c>
      <c r="CA3009" s="5">
        <v>75</v>
      </c>
    </row>
    <row r="3010" spans="2:79">
      <c r="B3010" t="s">
        <v>705</v>
      </c>
      <c r="I3010">
        <v>42.5</v>
      </c>
      <c r="J3010">
        <v>425</v>
      </c>
      <c r="K3010">
        <v>170</v>
      </c>
      <c r="L3010" s="145">
        <f t="shared" si="87"/>
        <v>0.4</v>
      </c>
      <c r="M3010" s="29">
        <v>0.2</v>
      </c>
      <c r="N3010">
        <v>0.28000000000000003</v>
      </c>
      <c r="U3010">
        <v>1100</v>
      </c>
      <c r="AD3010">
        <v>2.5</v>
      </c>
      <c r="AE3010">
        <v>735</v>
      </c>
      <c r="AW3010">
        <v>0</v>
      </c>
      <c r="BZ3010">
        <v>1619</v>
      </c>
      <c r="CA3010" s="5">
        <v>56</v>
      </c>
    </row>
    <row r="3011" spans="2:79">
      <c r="B3011" t="s">
        <v>1350</v>
      </c>
      <c r="I3011">
        <v>42.5</v>
      </c>
      <c r="J3011">
        <v>212.5</v>
      </c>
      <c r="K3011">
        <v>170</v>
      </c>
      <c r="L3011" s="145">
        <f t="shared" si="87"/>
        <v>0.8</v>
      </c>
      <c r="M3011" s="29">
        <v>0.2</v>
      </c>
      <c r="N3011">
        <v>0.28000000000000003</v>
      </c>
      <c r="U3011">
        <v>1100</v>
      </c>
      <c r="AD3011">
        <v>2.5</v>
      </c>
      <c r="AE3011">
        <v>735</v>
      </c>
      <c r="AW3011">
        <v>212.5</v>
      </c>
      <c r="BZ3011">
        <v>631</v>
      </c>
      <c r="CA3011" s="5">
        <v>57</v>
      </c>
    </row>
    <row r="3012" spans="2:79">
      <c r="B3012" t="s">
        <v>709</v>
      </c>
      <c r="I3012">
        <v>42.5</v>
      </c>
      <c r="J3012">
        <v>191.25</v>
      </c>
      <c r="K3012">
        <v>170</v>
      </c>
      <c r="L3012" s="145">
        <f t="shared" si="87"/>
        <v>0.88888888888888884</v>
      </c>
      <c r="M3012" s="29">
        <v>0.2</v>
      </c>
      <c r="N3012">
        <v>0.28000000000000003</v>
      </c>
      <c r="Q3012">
        <v>21.25</v>
      </c>
      <c r="U3012">
        <v>1100</v>
      </c>
      <c r="AD3012">
        <v>2.5</v>
      </c>
      <c r="AE3012">
        <v>735</v>
      </c>
      <c r="AW3012">
        <v>212.5</v>
      </c>
      <c r="BZ3012">
        <v>418</v>
      </c>
      <c r="CA3012" s="5">
        <v>59</v>
      </c>
    </row>
    <row r="3013" spans="2:79">
      <c r="B3013" t="s">
        <v>710</v>
      </c>
      <c r="I3013">
        <v>42.5</v>
      </c>
      <c r="J3013">
        <v>180.63</v>
      </c>
      <c r="K3013">
        <v>170</v>
      </c>
      <c r="L3013" s="145">
        <f t="shared" si="87"/>
        <v>0.94115041798150922</v>
      </c>
      <c r="M3013" s="29">
        <v>0.2</v>
      </c>
      <c r="N3013">
        <v>0.28000000000000003</v>
      </c>
      <c r="Q3013">
        <v>31.88</v>
      </c>
      <c r="U3013">
        <v>1100</v>
      </c>
      <c r="AD3013">
        <v>2.5</v>
      </c>
      <c r="AE3013">
        <v>735</v>
      </c>
      <c r="AW3013">
        <v>212.5</v>
      </c>
      <c r="BZ3013">
        <v>375</v>
      </c>
      <c r="CA3013" s="5">
        <v>60.5</v>
      </c>
    </row>
    <row r="3014" spans="2:79">
      <c r="B3014" t="s">
        <v>711</v>
      </c>
      <c r="I3014">
        <v>42.5</v>
      </c>
      <c r="J3014">
        <v>170</v>
      </c>
      <c r="K3014">
        <v>170</v>
      </c>
      <c r="L3014" s="145">
        <f t="shared" si="87"/>
        <v>1</v>
      </c>
      <c r="M3014" s="29">
        <v>0.2</v>
      </c>
      <c r="N3014">
        <v>0.28000000000000003</v>
      </c>
      <c r="Q3014">
        <v>42.5</v>
      </c>
      <c r="U3014">
        <v>1100</v>
      </c>
      <c r="AD3014">
        <v>2.5</v>
      </c>
      <c r="AE3014">
        <v>735</v>
      </c>
      <c r="AW3014">
        <v>212.5</v>
      </c>
      <c r="BZ3014">
        <v>366</v>
      </c>
      <c r="CA3014" s="5">
        <v>56</v>
      </c>
    </row>
    <row r="3015" spans="2:79">
      <c r="B3015" t="s">
        <v>859</v>
      </c>
      <c r="I3015">
        <v>42.5</v>
      </c>
      <c r="J3015">
        <v>159.38</v>
      </c>
      <c r="K3015">
        <v>170</v>
      </c>
      <c r="L3015" s="145">
        <f t="shared" si="87"/>
        <v>1.0666332036641988</v>
      </c>
      <c r="M3015" s="29">
        <v>0.2</v>
      </c>
      <c r="N3015">
        <v>0.28000000000000003</v>
      </c>
      <c r="Q3015">
        <v>53.13</v>
      </c>
      <c r="U3015">
        <v>1100</v>
      </c>
      <c r="AD3015">
        <v>2.5</v>
      </c>
      <c r="AE3015">
        <v>735</v>
      </c>
      <c r="AW3015">
        <v>212.5</v>
      </c>
      <c r="BZ3015">
        <v>345</v>
      </c>
      <c r="CA3015" s="5">
        <v>55</v>
      </c>
    </row>
    <row r="3016" spans="2:79">
      <c r="B3016" t="s">
        <v>31</v>
      </c>
      <c r="I3016">
        <v>42.5</v>
      </c>
      <c r="J3016">
        <v>148.75</v>
      </c>
      <c r="K3016">
        <v>170</v>
      </c>
      <c r="L3016" s="145">
        <f t="shared" si="87"/>
        <v>1.1428571428571428</v>
      </c>
      <c r="M3016" s="29">
        <v>0.2</v>
      </c>
      <c r="N3016">
        <v>0.28000000000000003</v>
      </c>
      <c r="Q3016">
        <v>63.75</v>
      </c>
      <c r="U3016">
        <v>1100</v>
      </c>
      <c r="AD3016">
        <v>2.5</v>
      </c>
      <c r="AE3016">
        <v>735</v>
      </c>
      <c r="AW3016">
        <v>212.5</v>
      </c>
      <c r="BZ3016">
        <v>278</v>
      </c>
      <c r="CA3016" s="5">
        <v>53</v>
      </c>
    </row>
    <row r="3017" spans="2:79">
      <c r="B3017" t="s">
        <v>168</v>
      </c>
      <c r="I3017">
        <v>42.5</v>
      </c>
      <c r="J3017">
        <v>380</v>
      </c>
      <c r="K3017">
        <v>190</v>
      </c>
      <c r="L3017" s="145">
        <f t="shared" si="87"/>
        <v>0.5</v>
      </c>
      <c r="M3017" s="29">
        <v>0.2</v>
      </c>
      <c r="N3017">
        <v>0.26</v>
      </c>
      <c r="U3017">
        <v>1100</v>
      </c>
      <c r="AD3017">
        <v>2.5</v>
      </c>
      <c r="AE3017">
        <v>730</v>
      </c>
      <c r="AW3017">
        <v>0</v>
      </c>
      <c r="BZ3017">
        <v>2213</v>
      </c>
      <c r="CA3017" s="5">
        <v>46</v>
      </c>
    </row>
    <row r="3018" spans="2:79">
      <c r="B3018" t="s">
        <v>1897</v>
      </c>
      <c r="I3018">
        <v>42.5</v>
      </c>
      <c r="J3018">
        <v>190</v>
      </c>
      <c r="K3018">
        <v>190</v>
      </c>
      <c r="L3018" s="145">
        <f t="shared" si="87"/>
        <v>1</v>
      </c>
      <c r="M3018" s="29">
        <v>0.2</v>
      </c>
      <c r="N3018">
        <v>0.26</v>
      </c>
      <c r="U3018">
        <v>1100</v>
      </c>
      <c r="AD3018">
        <v>2.5</v>
      </c>
      <c r="AE3018">
        <v>730</v>
      </c>
      <c r="AW3018">
        <v>190</v>
      </c>
      <c r="BZ3018">
        <v>958</v>
      </c>
      <c r="CA3018" s="5">
        <v>43</v>
      </c>
    </row>
    <row r="3019" spans="2:79">
      <c r="B3019" t="s">
        <v>485</v>
      </c>
      <c r="I3019">
        <v>42.5</v>
      </c>
      <c r="J3019">
        <v>171</v>
      </c>
      <c r="K3019">
        <v>190</v>
      </c>
      <c r="L3019" s="145">
        <f t="shared" si="87"/>
        <v>1.1111111111111112</v>
      </c>
      <c r="M3019" s="29">
        <v>0.2</v>
      </c>
      <c r="N3019">
        <v>0.26</v>
      </c>
      <c r="Q3019">
        <v>19</v>
      </c>
      <c r="U3019">
        <v>1100</v>
      </c>
      <c r="AD3019">
        <v>2.5</v>
      </c>
      <c r="AE3019">
        <v>730</v>
      </c>
      <c r="AW3019">
        <v>190</v>
      </c>
      <c r="BZ3019">
        <v>777</v>
      </c>
      <c r="CA3019" s="5">
        <v>44</v>
      </c>
    </row>
    <row r="3020" spans="2:79">
      <c r="B3020" t="s">
        <v>654</v>
      </c>
      <c r="I3020">
        <v>42.5</v>
      </c>
      <c r="J3020">
        <v>161.5</v>
      </c>
      <c r="K3020">
        <v>190</v>
      </c>
      <c r="L3020" s="145">
        <f t="shared" si="87"/>
        <v>1.1764705882352942</v>
      </c>
      <c r="M3020" s="29">
        <v>0.2</v>
      </c>
      <c r="N3020">
        <v>0.26</v>
      </c>
      <c r="Q3020">
        <v>28.5</v>
      </c>
      <c r="U3020">
        <v>1100</v>
      </c>
      <c r="AD3020">
        <v>2.5</v>
      </c>
      <c r="AE3020">
        <v>730</v>
      </c>
      <c r="AW3020">
        <v>190</v>
      </c>
      <c r="BZ3020">
        <v>491</v>
      </c>
      <c r="CA3020" s="5">
        <v>42</v>
      </c>
    </row>
    <row r="3021" spans="2:79">
      <c r="B3021" t="s">
        <v>655</v>
      </c>
      <c r="I3021">
        <v>42.5</v>
      </c>
      <c r="J3021">
        <v>152</v>
      </c>
      <c r="K3021">
        <v>190</v>
      </c>
      <c r="L3021" s="145">
        <f t="shared" si="87"/>
        <v>1.25</v>
      </c>
      <c r="M3021" s="29">
        <v>0.2</v>
      </c>
      <c r="N3021">
        <v>0.26</v>
      </c>
      <c r="Q3021">
        <v>38</v>
      </c>
      <c r="U3021">
        <v>1100</v>
      </c>
      <c r="AD3021">
        <v>2.5</v>
      </c>
      <c r="AE3021">
        <v>730</v>
      </c>
      <c r="AW3021">
        <v>190</v>
      </c>
      <c r="BZ3021">
        <v>415</v>
      </c>
      <c r="CA3021" s="5">
        <v>39.5</v>
      </c>
    </row>
    <row r="3022" spans="2:79">
      <c r="B3022" t="s">
        <v>656</v>
      </c>
      <c r="I3022">
        <v>42.5</v>
      </c>
      <c r="J3022">
        <v>142.5</v>
      </c>
      <c r="K3022">
        <v>190</v>
      </c>
      <c r="L3022" s="145">
        <f t="shared" si="87"/>
        <v>1.3333333333333333</v>
      </c>
      <c r="M3022" s="29">
        <v>0.2</v>
      </c>
      <c r="N3022">
        <v>0.26</v>
      </c>
      <c r="Q3022">
        <v>47.5</v>
      </c>
      <c r="U3022">
        <v>1100</v>
      </c>
      <c r="AD3022">
        <v>2.5</v>
      </c>
      <c r="AE3022">
        <v>730</v>
      </c>
      <c r="AW3022">
        <v>190</v>
      </c>
      <c r="BZ3022">
        <v>399</v>
      </c>
      <c r="CA3022" s="5">
        <v>39.299999999999997</v>
      </c>
    </row>
    <row r="3023" spans="2:79">
      <c r="B3023" t="s">
        <v>1233</v>
      </c>
      <c r="I3023">
        <v>42.5</v>
      </c>
      <c r="J3023">
        <v>133</v>
      </c>
      <c r="K3023">
        <v>190</v>
      </c>
      <c r="L3023" s="145">
        <f t="shared" si="87"/>
        <v>1.4285714285714286</v>
      </c>
      <c r="M3023" s="29">
        <v>0.2</v>
      </c>
      <c r="N3023">
        <v>0.26</v>
      </c>
      <c r="Q3023">
        <v>57</v>
      </c>
      <c r="U3023">
        <v>1100</v>
      </c>
      <c r="AD3023">
        <v>2.5</v>
      </c>
      <c r="AE3023">
        <v>730</v>
      </c>
      <c r="AW3023">
        <v>190</v>
      </c>
      <c r="BZ3023">
        <v>392</v>
      </c>
      <c r="CA3023" s="5">
        <v>39</v>
      </c>
    </row>
    <row r="3024" spans="2:79">
      <c r="B3024" t="s">
        <v>1937</v>
      </c>
      <c r="I3024">
        <v>42.5</v>
      </c>
      <c r="J3024">
        <v>190</v>
      </c>
      <c r="K3024">
        <v>190</v>
      </c>
      <c r="L3024" s="145">
        <f t="shared" si="87"/>
        <v>1</v>
      </c>
      <c r="M3024" s="29">
        <v>0.2</v>
      </c>
      <c r="N3024">
        <v>0.5</v>
      </c>
      <c r="U3024">
        <v>1085</v>
      </c>
      <c r="AD3024">
        <v>2.5</v>
      </c>
      <c r="AE3024">
        <v>725</v>
      </c>
      <c r="AW3024">
        <v>190</v>
      </c>
      <c r="BZ3024">
        <v>932</v>
      </c>
      <c r="CA3024">
        <v>47</v>
      </c>
    </row>
    <row r="3025" spans="1:81">
      <c r="B3025" t="s">
        <v>415</v>
      </c>
      <c r="I3025">
        <v>42.5</v>
      </c>
      <c r="J3025">
        <v>212</v>
      </c>
      <c r="K3025">
        <v>170</v>
      </c>
      <c r="L3025" s="145">
        <f t="shared" si="87"/>
        <v>0.80188679245283023</v>
      </c>
      <c r="M3025" s="29">
        <v>0.2</v>
      </c>
      <c r="N3025">
        <v>0.99</v>
      </c>
      <c r="U3025">
        <v>1100</v>
      </c>
      <c r="AD3025">
        <v>2.5</v>
      </c>
      <c r="AE3025">
        <v>735</v>
      </c>
      <c r="AW3025">
        <v>213</v>
      </c>
      <c r="BZ3025">
        <v>794</v>
      </c>
      <c r="CA3025">
        <v>66.599999999999994</v>
      </c>
    </row>
    <row r="3026" spans="1:81">
      <c r="B3026" t="s">
        <v>414</v>
      </c>
      <c r="I3026">
        <v>42.5</v>
      </c>
      <c r="J3026">
        <v>250</v>
      </c>
      <c r="K3026">
        <v>150</v>
      </c>
      <c r="L3026" s="145">
        <f t="shared" si="87"/>
        <v>0.6</v>
      </c>
      <c r="M3026" s="29">
        <v>0.2</v>
      </c>
      <c r="N3026">
        <v>1.5</v>
      </c>
      <c r="U3026">
        <v>1100</v>
      </c>
      <c r="AD3026">
        <v>2.5</v>
      </c>
      <c r="AE3026">
        <v>730</v>
      </c>
      <c r="AW3026">
        <v>250</v>
      </c>
      <c r="BZ3026">
        <v>641</v>
      </c>
      <c r="CA3026">
        <v>82.8</v>
      </c>
    </row>
    <row r="3027" spans="1:81">
      <c r="B3027" t="s">
        <v>1938</v>
      </c>
      <c r="I3027">
        <v>42.5</v>
      </c>
      <c r="J3027">
        <v>380</v>
      </c>
      <c r="K3027">
        <v>190</v>
      </c>
      <c r="L3027" s="145">
        <f t="shared" si="87"/>
        <v>0.5</v>
      </c>
      <c r="M3027" s="29">
        <v>0.2</v>
      </c>
      <c r="N3027">
        <v>0.5</v>
      </c>
      <c r="U3027">
        <v>1085</v>
      </c>
      <c r="AD3027">
        <v>2.5</v>
      </c>
      <c r="AE3027">
        <v>725</v>
      </c>
      <c r="BZ3027">
        <v>3538</v>
      </c>
      <c r="CA3027">
        <v>55.6</v>
      </c>
    </row>
    <row r="3028" spans="1:81">
      <c r="B3028" t="s">
        <v>711</v>
      </c>
      <c r="I3028">
        <v>42.5</v>
      </c>
      <c r="J3028">
        <v>425</v>
      </c>
      <c r="K3028">
        <v>170</v>
      </c>
      <c r="L3028" s="145">
        <f t="shared" si="87"/>
        <v>0.4</v>
      </c>
      <c r="M3028" s="29">
        <v>0.2</v>
      </c>
      <c r="N3028">
        <v>0.99</v>
      </c>
      <c r="U3028">
        <v>1100</v>
      </c>
      <c r="AD3028">
        <v>2.5</v>
      </c>
      <c r="AE3028">
        <v>735</v>
      </c>
      <c r="BZ3028">
        <v>2713</v>
      </c>
      <c r="CA3028">
        <v>72.8</v>
      </c>
    </row>
    <row r="3029" spans="1:81">
      <c r="B3029" t="s">
        <v>710</v>
      </c>
      <c r="I3029">
        <v>42.5</v>
      </c>
      <c r="J3029">
        <v>500</v>
      </c>
      <c r="K3029">
        <v>150</v>
      </c>
      <c r="L3029" s="145">
        <f t="shared" si="87"/>
        <v>0.3</v>
      </c>
      <c r="M3029" s="29">
        <v>0.2</v>
      </c>
      <c r="N3029">
        <v>1.5</v>
      </c>
      <c r="U3029">
        <v>1100</v>
      </c>
      <c r="AD3029">
        <v>2.5</v>
      </c>
      <c r="AE3029">
        <v>730</v>
      </c>
      <c r="BZ3029">
        <v>1864</v>
      </c>
      <c r="CA3029">
        <v>88.1</v>
      </c>
    </row>
    <row r="3030" spans="1:81">
      <c r="A3030" s="76"/>
      <c r="B3030" s="76"/>
      <c r="C3030" s="76"/>
      <c r="D3030" s="76"/>
      <c r="E3030" s="76"/>
      <c r="F3030" s="76"/>
      <c r="G3030" s="76"/>
      <c r="H3030" s="76"/>
      <c r="I3030" s="76"/>
      <c r="J3030" s="76"/>
      <c r="K3030" s="76"/>
      <c r="L3030" s="76"/>
      <c r="M3030" s="76"/>
      <c r="N3030" s="76"/>
      <c r="AD3030" s="76"/>
      <c r="AE3030" s="76"/>
      <c r="AJ3030" s="76"/>
      <c r="AK3030" s="76"/>
      <c r="AL3030" s="76"/>
      <c r="AM3030" s="76"/>
      <c r="AN3030" s="76"/>
      <c r="AO3030" s="76"/>
      <c r="AP3030" s="76"/>
      <c r="AR3030" s="76"/>
      <c r="AS3030" s="76"/>
      <c r="AT3030" s="76"/>
      <c r="AU3030" s="76"/>
      <c r="AV3030" s="76"/>
      <c r="AW3030" s="76"/>
      <c r="BK3030" s="76"/>
      <c r="BL3030" s="76"/>
      <c r="BM3030" s="76"/>
      <c r="BN3030" s="76"/>
      <c r="BO3030" s="76"/>
      <c r="BP3030" s="76"/>
      <c r="BQ3030" s="76"/>
      <c r="BX3030" s="76"/>
      <c r="BY3030" s="76"/>
      <c r="BZ3030" s="76"/>
      <c r="CA3030" s="76"/>
      <c r="CB3030" s="76"/>
      <c r="CC3030" s="76"/>
    </row>
    <row r="3031" spans="1:81">
      <c r="A3031">
        <v>312</v>
      </c>
      <c r="B3031" t="s">
        <v>1939</v>
      </c>
      <c r="C3031">
        <v>59.42</v>
      </c>
      <c r="D3031">
        <v>22.2</v>
      </c>
      <c r="E3031">
        <v>6.56</v>
      </c>
      <c r="F3031">
        <v>2.2400000000000002</v>
      </c>
      <c r="G3031">
        <v>3.68</v>
      </c>
      <c r="J3031">
        <v>625</v>
      </c>
      <c r="K3031">
        <v>200</v>
      </c>
      <c r="L3031" s="145">
        <f t="shared" ref="L3031:L3042" si="88">K3031/J3031</f>
        <v>0.32</v>
      </c>
      <c r="N3031">
        <v>0.16</v>
      </c>
      <c r="V3031">
        <v>1090</v>
      </c>
      <c r="AD3031">
        <v>3</v>
      </c>
      <c r="AE3031">
        <v>640</v>
      </c>
      <c r="BX3031">
        <v>2.2999999999999998</v>
      </c>
      <c r="BY3031">
        <v>3.19</v>
      </c>
      <c r="BZ3031">
        <v>1053</v>
      </c>
      <c r="CB3031" s="146" t="s">
        <v>1940</v>
      </c>
      <c r="CC3031" s="146" t="s">
        <v>1941</v>
      </c>
    </row>
    <row r="3032" spans="1:81">
      <c r="B3032" t="s">
        <v>1942</v>
      </c>
      <c r="C3032">
        <v>59.42</v>
      </c>
      <c r="D3032">
        <v>22.2</v>
      </c>
      <c r="E3032">
        <v>6.56</v>
      </c>
      <c r="F3032">
        <v>2.2400000000000002</v>
      </c>
      <c r="G3032">
        <v>3.68</v>
      </c>
      <c r="J3032">
        <v>313</v>
      </c>
      <c r="K3032">
        <v>200</v>
      </c>
      <c r="L3032" s="145">
        <f t="shared" si="88"/>
        <v>0.63897763578274758</v>
      </c>
      <c r="N3032">
        <v>0.16</v>
      </c>
      <c r="V3032">
        <v>1090</v>
      </c>
      <c r="AD3032">
        <v>3</v>
      </c>
      <c r="AE3032">
        <v>640</v>
      </c>
      <c r="AR3032">
        <v>35.729999999999997</v>
      </c>
      <c r="AS3032">
        <v>32.74</v>
      </c>
      <c r="AT3032">
        <v>15.33</v>
      </c>
      <c r="AU3032">
        <v>10.32</v>
      </c>
      <c r="AV3032">
        <v>1.66</v>
      </c>
      <c r="AW3032">
        <v>313</v>
      </c>
      <c r="BX3032">
        <v>0.82</v>
      </c>
      <c r="BY3032">
        <v>1.59</v>
      </c>
      <c r="BZ3032">
        <v>369</v>
      </c>
    </row>
    <row r="3033" spans="1:81">
      <c r="B3033" t="s">
        <v>1030</v>
      </c>
      <c r="C3033">
        <v>59.42</v>
      </c>
      <c r="D3033">
        <v>22.2</v>
      </c>
      <c r="E3033">
        <v>6.56</v>
      </c>
      <c r="F3033">
        <v>2.2400000000000002</v>
      </c>
      <c r="G3033">
        <v>3.68</v>
      </c>
      <c r="J3033">
        <v>438</v>
      </c>
      <c r="K3033">
        <v>200</v>
      </c>
      <c r="L3033" s="145">
        <f t="shared" si="88"/>
        <v>0.45662100456621002</v>
      </c>
      <c r="N3033">
        <v>0.53</v>
      </c>
      <c r="V3033">
        <v>1090</v>
      </c>
      <c r="AD3033">
        <v>3</v>
      </c>
      <c r="AE3033">
        <v>640</v>
      </c>
      <c r="AJ3033">
        <v>2.09</v>
      </c>
      <c r="AK3033">
        <v>54.6</v>
      </c>
      <c r="AL3033">
        <v>34.119999999999997</v>
      </c>
      <c r="AM3033">
        <v>0.82</v>
      </c>
      <c r="AN3033">
        <v>3.44</v>
      </c>
      <c r="AO3033">
        <v>187</v>
      </c>
      <c r="BX3033">
        <v>0.57999999999999996</v>
      </c>
      <c r="BY3033">
        <v>1.9</v>
      </c>
      <c r="BZ3033">
        <v>216</v>
      </c>
    </row>
    <row r="3034" spans="1:81">
      <c r="B3034" t="s">
        <v>1943</v>
      </c>
      <c r="C3034">
        <v>59.42</v>
      </c>
      <c r="D3034">
        <v>22.2</v>
      </c>
      <c r="E3034">
        <v>6.56</v>
      </c>
      <c r="F3034">
        <v>2.2400000000000002</v>
      </c>
      <c r="G3034">
        <v>3.68</v>
      </c>
      <c r="J3034">
        <v>562</v>
      </c>
      <c r="K3034">
        <v>200</v>
      </c>
      <c r="L3034" s="145">
        <f t="shared" si="88"/>
        <v>0.35587188612099646</v>
      </c>
      <c r="N3034">
        <v>0.32</v>
      </c>
      <c r="V3034">
        <v>1090</v>
      </c>
      <c r="AD3034">
        <v>3</v>
      </c>
      <c r="AE3034">
        <v>640</v>
      </c>
      <c r="BL3034">
        <v>90.72</v>
      </c>
      <c r="BP3034">
        <v>24.1</v>
      </c>
      <c r="BQ3034">
        <v>63</v>
      </c>
      <c r="BX3034">
        <v>0.35</v>
      </c>
      <c r="BY3034">
        <v>0.63</v>
      </c>
      <c r="BZ3034">
        <v>207</v>
      </c>
    </row>
    <row r="3035" spans="1:81">
      <c r="B3035" t="s">
        <v>1944</v>
      </c>
      <c r="C3035">
        <v>59.42</v>
      </c>
      <c r="D3035">
        <v>22.2</v>
      </c>
      <c r="E3035">
        <v>6.56</v>
      </c>
      <c r="F3035">
        <v>2.2400000000000002</v>
      </c>
      <c r="G3035">
        <v>3.68</v>
      </c>
      <c r="J3035">
        <v>500</v>
      </c>
      <c r="K3035">
        <v>200</v>
      </c>
      <c r="L3035" s="145">
        <f t="shared" si="88"/>
        <v>0.4</v>
      </c>
      <c r="V3035">
        <v>1090</v>
      </c>
      <c r="AD3035">
        <v>3</v>
      </c>
      <c r="AE3035">
        <v>640</v>
      </c>
      <c r="BX3035">
        <v>2.96</v>
      </c>
      <c r="BY3035">
        <v>3.15</v>
      </c>
      <c r="BZ3035">
        <v>1863</v>
      </c>
    </row>
    <row r="3036" spans="1:81">
      <c r="B3036" t="s">
        <v>1945</v>
      </c>
      <c r="C3036">
        <v>59.42</v>
      </c>
      <c r="D3036">
        <v>22.2</v>
      </c>
      <c r="E3036">
        <v>6.56</v>
      </c>
      <c r="F3036">
        <v>2.2400000000000002</v>
      </c>
      <c r="G3036">
        <v>3.68</v>
      </c>
      <c r="J3036">
        <v>250</v>
      </c>
      <c r="K3036">
        <v>200</v>
      </c>
      <c r="L3036" s="145">
        <f t="shared" si="88"/>
        <v>0.8</v>
      </c>
      <c r="V3036">
        <v>1090</v>
      </c>
      <c r="AD3036">
        <v>3</v>
      </c>
      <c r="AE3036">
        <v>640</v>
      </c>
      <c r="AR3036">
        <v>35.729999999999997</v>
      </c>
      <c r="AS3036">
        <v>32.74</v>
      </c>
      <c r="AT3036">
        <v>15.33</v>
      </c>
      <c r="AU3036">
        <v>10.32</v>
      </c>
      <c r="AV3036">
        <v>1.66</v>
      </c>
      <c r="AW3036">
        <v>250</v>
      </c>
      <c r="BX3036">
        <v>0.9</v>
      </c>
      <c r="BY3036">
        <v>1.8</v>
      </c>
      <c r="BZ3036">
        <v>612</v>
      </c>
    </row>
    <row r="3037" spans="1:81">
      <c r="B3037" t="s">
        <v>1946</v>
      </c>
      <c r="C3037">
        <v>59.42</v>
      </c>
      <c r="D3037">
        <v>22.2</v>
      </c>
      <c r="E3037">
        <v>6.56</v>
      </c>
      <c r="F3037">
        <v>2.2400000000000002</v>
      </c>
      <c r="G3037">
        <v>3.68</v>
      </c>
      <c r="J3037">
        <v>350</v>
      </c>
      <c r="K3037">
        <v>200</v>
      </c>
      <c r="L3037" s="145">
        <f t="shared" si="88"/>
        <v>0.5714285714285714</v>
      </c>
      <c r="N3037">
        <v>0.1</v>
      </c>
      <c r="V3037">
        <v>1090</v>
      </c>
      <c r="AD3037">
        <v>3</v>
      </c>
      <c r="AE3037">
        <v>640</v>
      </c>
      <c r="AJ3037">
        <v>2.09</v>
      </c>
      <c r="AK3037">
        <v>54.6</v>
      </c>
      <c r="AL3037">
        <v>34.119999999999997</v>
      </c>
      <c r="AM3037">
        <v>0.82</v>
      </c>
      <c r="AN3037">
        <v>3.44</v>
      </c>
      <c r="AO3037">
        <v>150</v>
      </c>
      <c r="BX3037">
        <v>0.8</v>
      </c>
      <c r="BY3037">
        <v>2.37</v>
      </c>
      <c r="BZ3037">
        <v>423</v>
      </c>
    </row>
    <row r="3038" spans="1:81">
      <c r="B3038" t="s">
        <v>1947</v>
      </c>
      <c r="C3038">
        <v>59.42</v>
      </c>
      <c r="D3038">
        <v>22.2</v>
      </c>
      <c r="E3038">
        <v>6.56</v>
      </c>
      <c r="F3038">
        <v>2.2400000000000002</v>
      </c>
      <c r="G3038">
        <v>3.68</v>
      </c>
      <c r="J3038">
        <v>450</v>
      </c>
      <c r="K3038">
        <v>200</v>
      </c>
      <c r="L3038" s="145">
        <f t="shared" si="88"/>
        <v>0.44444444444444442</v>
      </c>
      <c r="N3038">
        <v>0.2</v>
      </c>
      <c r="V3038">
        <v>1090</v>
      </c>
      <c r="AD3038">
        <v>3</v>
      </c>
      <c r="AE3038">
        <v>640</v>
      </c>
      <c r="BL3038">
        <v>90.72</v>
      </c>
      <c r="BP3038">
        <v>24.1</v>
      </c>
      <c r="BQ3038">
        <v>50</v>
      </c>
      <c r="BX3038">
        <v>0.57999999999999996</v>
      </c>
      <c r="BY3038">
        <v>1.1000000000000001</v>
      </c>
      <c r="BZ3038">
        <v>405</v>
      </c>
    </row>
    <row r="3039" spans="1:81">
      <c r="B3039" t="s">
        <v>1948</v>
      </c>
      <c r="C3039">
        <v>59.42</v>
      </c>
      <c r="D3039">
        <v>22.2</v>
      </c>
      <c r="E3039">
        <v>6.56</v>
      </c>
      <c r="F3039">
        <v>2.2400000000000002</v>
      </c>
      <c r="G3039">
        <v>3.68</v>
      </c>
      <c r="J3039">
        <v>364</v>
      </c>
      <c r="K3039">
        <v>200</v>
      </c>
      <c r="L3039" s="145">
        <f t="shared" si="88"/>
        <v>0.5494505494505495</v>
      </c>
      <c r="V3039">
        <v>1090</v>
      </c>
      <c r="AD3039">
        <v>3</v>
      </c>
      <c r="AE3039">
        <v>640</v>
      </c>
      <c r="BX3039">
        <v>2.9</v>
      </c>
      <c r="BY3039">
        <v>4.03</v>
      </c>
      <c r="BZ3039">
        <v>1890</v>
      </c>
    </row>
    <row r="3040" spans="1:81">
      <c r="B3040" t="s">
        <v>1949</v>
      </c>
      <c r="C3040">
        <v>59.42</v>
      </c>
      <c r="D3040">
        <v>22.2</v>
      </c>
      <c r="E3040">
        <v>6.56</v>
      </c>
      <c r="F3040">
        <v>2.2400000000000002</v>
      </c>
      <c r="G3040">
        <v>3.68</v>
      </c>
      <c r="J3040">
        <v>182</v>
      </c>
      <c r="K3040">
        <v>200</v>
      </c>
      <c r="L3040" s="145">
        <f t="shared" si="88"/>
        <v>1.098901098901099</v>
      </c>
      <c r="V3040">
        <v>1090</v>
      </c>
      <c r="AD3040">
        <v>3</v>
      </c>
      <c r="AE3040">
        <v>640</v>
      </c>
      <c r="AR3040">
        <v>35.729999999999997</v>
      </c>
      <c r="AS3040">
        <v>32.74</v>
      </c>
      <c r="AT3040">
        <v>15.33</v>
      </c>
      <c r="AU3040">
        <v>10.32</v>
      </c>
      <c r="AV3040">
        <v>1.66</v>
      </c>
      <c r="AW3040">
        <v>182</v>
      </c>
      <c r="BX3040">
        <v>1.0900000000000001</v>
      </c>
      <c r="BY3040">
        <v>1.88</v>
      </c>
      <c r="BZ3040">
        <v>639</v>
      </c>
    </row>
    <row r="3041" spans="1:81">
      <c r="B3041" t="s">
        <v>1950</v>
      </c>
      <c r="C3041">
        <v>59.42</v>
      </c>
      <c r="D3041">
        <v>22.2</v>
      </c>
      <c r="E3041">
        <v>6.56</v>
      </c>
      <c r="F3041">
        <v>2.2400000000000002</v>
      </c>
      <c r="G3041">
        <v>3.68</v>
      </c>
      <c r="J3041">
        <v>255</v>
      </c>
      <c r="K3041">
        <v>200</v>
      </c>
      <c r="L3041" s="145">
        <f t="shared" si="88"/>
        <v>0.78431372549019607</v>
      </c>
      <c r="V3041">
        <v>1090</v>
      </c>
      <c r="AD3041">
        <v>3</v>
      </c>
      <c r="AE3041">
        <v>640</v>
      </c>
      <c r="AJ3041">
        <v>2.09</v>
      </c>
      <c r="AK3041">
        <v>54.6</v>
      </c>
      <c r="AL3041">
        <v>34.119999999999997</v>
      </c>
      <c r="AM3041">
        <v>0.82</v>
      </c>
      <c r="AN3041">
        <v>3.44</v>
      </c>
      <c r="AO3041">
        <v>109</v>
      </c>
      <c r="BX3041">
        <v>0.94</v>
      </c>
      <c r="BY3041">
        <v>2.74</v>
      </c>
      <c r="BZ3041">
        <v>432</v>
      </c>
    </row>
    <row r="3042" spans="1:81">
      <c r="B3042" t="s">
        <v>1951</v>
      </c>
      <c r="C3042">
        <v>59.42</v>
      </c>
      <c r="D3042">
        <v>22.2</v>
      </c>
      <c r="E3042">
        <v>6.56</v>
      </c>
      <c r="F3042">
        <v>2.2400000000000002</v>
      </c>
      <c r="G3042">
        <v>3.68</v>
      </c>
      <c r="J3042">
        <v>328</v>
      </c>
      <c r="K3042">
        <v>200</v>
      </c>
      <c r="L3042" s="145">
        <f t="shared" si="88"/>
        <v>0.6097560975609756</v>
      </c>
      <c r="N3042">
        <v>0.11</v>
      </c>
      <c r="V3042">
        <v>1090</v>
      </c>
      <c r="AD3042">
        <v>3</v>
      </c>
      <c r="AE3042">
        <v>640</v>
      </c>
      <c r="BL3042">
        <v>90.72</v>
      </c>
      <c r="BP3042">
        <v>24.1</v>
      </c>
      <c r="BQ3042">
        <v>36</v>
      </c>
      <c r="BX3042">
        <v>0.72</v>
      </c>
      <c r="BY3042">
        <v>1.65</v>
      </c>
    </row>
    <row r="3043" spans="1:81">
      <c r="A3043" s="76"/>
      <c r="B3043" s="76"/>
      <c r="C3043" s="76"/>
      <c r="D3043" s="76"/>
      <c r="E3043" s="76"/>
      <c r="F3043" s="76"/>
      <c r="G3043" s="76"/>
      <c r="H3043" s="76"/>
      <c r="I3043" s="76"/>
      <c r="J3043" s="76"/>
      <c r="K3043" s="76"/>
      <c r="L3043" s="76"/>
      <c r="M3043" s="76"/>
      <c r="N3043" s="76"/>
      <c r="AD3043" s="76"/>
      <c r="AE3043" s="76"/>
      <c r="AJ3043" s="76"/>
      <c r="AK3043" s="76"/>
      <c r="AL3043" s="76"/>
      <c r="AM3043" s="76"/>
      <c r="AN3043" s="76"/>
      <c r="AO3043" s="76"/>
      <c r="AP3043" s="76"/>
      <c r="AR3043" s="76"/>
      <c r="AS3043" s="76"/>
      <c r="AT3043" s="76"/>
      <c r="AU3043" s="76"/>
      <c r="AV3043" s="76"/>
      <c r="AW3043" s="76"/>
      <c r="BK3043" s="76"/>
      <c r="BL3043" s="76"/>
      <c r="BM3043" s="76"/>
      <c r="BN3043" s="76"/>
      <c r="BO3043" s="76"/>
      <c r="BP3043" s="76"/>
      <c r="BQ3043" s="76"/>
      <c r="BX3043" s="76"/>
      <c r="BY3043" s="76"/>
      <c r="BZ3043" s="76"/>
      <c r="CA3043" s="76"/>
      <c r="CB3043" s="76"/>
      <c r="CC3043" s="76"/>
    </row>
    <row r="3044" spans="1:81">
      <c r="A3044">
        <v>314</v>
      </c>
      <c r="B3044" t="s">
        <v>1819</v>
      </c>
      <c r="I3044">
        <v>32.5</v>
      </c>
      <c r="J3044">
        <v>402</v>
      </c>
      <c r="K3044">
        <v>164</v>
      </c>
      <c r="L3044" s="145">
        <f t="shared" ref="L3044:L3052" si="89">K3044/J3044</f>
        <v>0.4079601990049751</v>
      </c>
      <c r="M3044" s="29"/>
      <c r="U3044">
        <v>1026</v>
      </c>
      <c r="AD3044">
        <v>3</v>
      </c>
      <c r="AE3044">
        <v>684</v>
      </c>
      <c r="BX3044">
        <v>8.49</v>
      </c>
      <c r="BY3044">
        <v>8.68</v>
      </c>
      <c r="CA3044">
        <v>25</v>
      </c>
      <c r="CB3044" s="146" t="s">
        <v>1418</v>
      </c>
      <c r="CC3044" s="146" t="s">
        <v>1952</v>
      </c>
    </row>
    <row r="3045" spans="1:81">
      <c r="B3045" t="s">
        <v>1820</v>
      </c>
      <c r="I3045">
        <v>32.5</v>
      </c>
      <c r="J3045">
        <v>378</v>
      </c>
      <c r="K3045">
        <v>189</v>
      </c>
      <c r="L3045" s="145">
        <f t="shared" si="89"/>
        <v>0.5</v>
      </c>
      <c r="U3045">
        <v>1107</v>
      </c>
      <c r="AD3045">
        <v>3</v>
      </c>
      <c r="AE3045">
        <v>739</v>
      </c>
      <c r="BX3045">
        <v>9</v>
      </c>
      <c r="BY3045">
        <v>8.3000000000000007</v>
      </c>
      <c r="CA3045">
        <v>26.9</v>
      </c>
    </row>
    <row r="3046" spans="1:81">
      <c r="B3046" t="s">
        <v>1821</v>
      </c>
      <c r="I3046">
        <v>32.5</v>
      </c>
      <c r="J3046">
        <v>323</v>
      </c>
      <c r="K3046">
        <v>194</v>
      </c>
      <c r="L3046" s="145">
        <f t="shared" si="89"/>
        <v>0.60061919504643968</v>
      </c>
      <c r="U3046">
        <v>1128</v>
      </c>
      <c r="AD3046">
        <v>3</v>
      </c>
      <c r="AE3046">
        <v>752</v>
      </c>
      <c r="BX3046">
        <v>9.65</v>
      </c>
      <c r="BY3046">
        <v>9.02</v>
      </c>
      <c r="CA3046">
        <v>39.4</v>
      </c>
    </row>
    <row r="3047" spans="1:81">
      <c r="B3047" t="s">
        <v>1203</v>
      </c>
      <c r="I3047">
        <v>32.5</v>
      </c>
      <c r="J3047">
        <v>322</v>
      </c>
      <c r="K3047">
        <v>165</v>
      </c>
      <c r="L3047" s="145">
        <f t="shared" si="89"/>
        <v>0.51242236024844723</v>
      </c>
      <c r="U3047">
        <v>1026</v>
      </c>
      <c r="AD3047">
        <v>3</v>
      </c>
      <c r="AE3047">
        <v>666</v>
      </c>
      <c r="AJ3047">
        <v>5.68</v>
      </c>
      <c r="AK3047">
        <v>50.8</v>
      </c>
      <c r="AL3047">
        <v>31.58</v>
      </c>
      <c r="AM3047">
        <v>1.1599999999999999</v>
      </c>
      <c r="AN3047">
        <v>4.5</v>
      </c>
      <c r="AO3047">
        <v>96</v>
      </c>
      <c r="BX3047">
        <v>6</v>
      </c>
      <c r="BY3047">
        <v>5.76</v>
      </c>
      <c r="CA3047">
        <v>34.700000000000003</v>
      </c>
    </row>
    <row r="3048" spans="1:81">
      <c r="B3048" t="s">
        <v>1205</v>
      </c>
      <c r="I3048">
        <v>32.5</v>
      </c>
      <c r="J3048">
        <v>249</v>
      </c>
      <c r="K3048">
        <v>169</v>
      </c>
      <c r="L3048" s="145">
        <f t="shared" si="89"/>
        <v>0.67871485943775101</v>
      </c>
      <c r="N3048">
        <v>0.5</v>
      </c>
      <c r="U3048">
        <v>1026</v>
      </c>
      <c r="AD3048">
        <v>3</v>
      </c>
      <c r="AE3048">
        <v>648</v>
      </c>
      <c r="AJ3048">
        <v>5.68</v>
      </c>
      <c r="AK3048">
        <v>50.8</v>
      </c>
      <c r="AL3048">
        <v>31.58</v>
      </c>
      <c r="AM3048">
        <v>1.1599999999999999</v>
      </c>
      <c r="AN3048">
        <v>4.5</v>
      </c>
      <c r="AO3048">
        <v>198</v>
      </c>
      <c r="BX3048">
        <v>6.11</v>
      </c>
      <c r="BY3048">
        <v>6.54</v>
      </c>
      <c r="CA3048">
        <v>23.7</v>
      </c>
    </row>
    <row r="3049" spans="1:81">
      <c r="B3049" t="s">
        <v>1535</v>
      </c>
      <c r="I3049">
        <v>32.5</v>
      </c>
      <c r="J3049">
        <v>171</v>
      </c>
      <c r="K3049">
        <v>175</v>
      </c>
      <c r="L3049" s="145">
        <f t="shared" si="89"/>
        <v>1.0233918128654971</v>
      </c>
      <c r="N3049">
        <v>0.5</v>
      </c>
      <c r="U3049">
        <v>1026</v>
      </c>
      <c r="AD3049">
        <v>3</v>
      </c>
      <c r="AE3049">
        <v>631</v>
      </c>
      <c r="AJ3049">
        <v>5.68</v>
      </c>
      <c r="AK3049">
        <v>50.8</v>
      </c>
      <c r="AL3049">
        <v>31.58</v>
      </c>
      <c r="AM3049">
        <v>1.1599999999999999</v>
      </c>
      <c r="AN3049">
        <v>4.5</v>
      </c>
      <c r="AO3049">
        <v>305</v>
      </c>
      <c r="BX3049">
        <v>8.06</v>
      </c>
      <c r="BY3049">
        <v>7.79</v>
      </c>
      <c r="CA3049">
        <v>11.7</v>
      </c>
    </row>
    <row r="3050" spans="1:81">
      <c r="B3050" t="s">
        <v>136</v>
      </c>
      <c r="I3050">
        <v>32.5</v>
      </c>
      <c r="J3050">
        <v>322</v>
      </c>
      <c r="K3050">
        <v>166</v>
      </c>
      <c r="L3050" s="145">
        <f t="shared" si="89"/>
        <v>0.51552795031055898</v>
      </c>
      <c r="U3050">
        <v>1026</v>
      </c>
      <c r="AD3050">
        <v>3</v>
      </c>
      <c r="AE3050">
        <v>666</v>
      </c>
      <c r="AW3050">
        <v>96</v>
      </c>
      <c r="BX3050">
        <v>5.98</v>
      </c>
      <c r="BY3050">
        <v>5.94</v>
      </c>
      <c r="CA3050">
        <v>49.6</v>
      </c>
    </row>
    <row r="3051" spans="1:81">
      <c r="B3051" t="s">
        <v>138</v>
      </c>
      <c r="I3051">
        <v>32.5</v>
      </c>
      <c r="J3051">
        <v>249</v>
      </c>
      <c r="K3051">
        <v>169</v>
      </c>
      <c r="L3051" s="145">
        <f t="shared" si="89"/>
        <v>0.67871485943775101</v>
      </c>
      <c r="N3051">
        <v>0.4</v>
      </c>
      <c r="U3051">
        <v>1026</v>
      </c>
      <c r="AD3051">
        <v>3</v>
      </c>
      <c r="AE3051">
        <v>648</v>
      </c>
      <c r="AW3051">
        <v>198</v>
      </c>
      <c r="BX3051">
        <v>5.37</v>
      </c>
      <c r="BY3051">
        <v>5.74</v>
      </c>
      <c r="CA3051">
        <v>47.9</v>
      </c>
    </row>
    <row r="3052" spans="1:81">
      <c r="B3052" t="s">
        <v>140</v>
      </c>
      <c r="I3052">
        <v>32.5</v>
      </c>
      <c r="J3052">
        <v>171</v>
      </c>
      <c r="K3052">
        <v>175</v>
      </c>
      <c r="L3052" s="145">
        <f t="shared" si="89"/>
        <v>1.0233918128654971</v>
      </c>
      <c r="N3052">
        <v>0.5</v>
      </c>
      <c r="U3052">
        <v>1026</v>
      </c>
      <c r="AD3052">
        <v>3</v>
      </c>
      <c r="AE3052">
        <v>631</v>
      </c>
      <c r="AW3052">
        <v>305</v>
      </c>
      <c r="BX3052">
        <v>5.66</v>
      </c>
      <c r="BY3052">
        <v>6.78</v>
      </c>
      <c r="CA3052">
        <v>28.9</v>
      </c>
    </row>
    <row r="3053" spans="1:81">
      <c r="A3053" s="76"/>
      <c r="B3053" s="76"/>
      <c r="C3053" s="76"/>
      <c r="D3053" s="76"/>
      <c r="E3053" s="76"/>
      <c r="F3053" s="76"/>
      <c r="G3053" s="76"/>
      <c r="H3053" s="76"/>
      <c r="I3053" s="76"/>
      <c r="J3053" s="76"/>
      <c r="K3053" s="76"/>
      <c r="L3053" s="76"/>
      <c r="M3053" s="76"/>
      <c r="N3053" s="76"/>
      <c r="U3053" s="76"/>
      <c r="V3053" s="76"/>
      <c r="AD3053" s="76"/>
      <c r="AE3053" s="76"/>
      <c r="AJ3053" s="76"/>
      <c r="AK3053" s="76"/>
      <c r="AL3053" s="76"/>
      <c r="AM3053" s="76"/>
      <c r="AN3053" s="76"/>
      <c r="AO3053" s="76"/>
      <c r="AP3053" s="76"/>
      <c r="AR3053" s="76"/>
      <c r="AS3053" s="76"/>
      <c r="AT3053" s="76"/>
      <c r="AU3053" s="76"/>
      <c r="AV3053" s="76"/>
      <c r="AW3053" s="76"/>
      <c r="BK3053" s="76"/>
      <c r="BL3053" s="76"/>
      <c r="BM3053" s="76"/>
      <c r="BN3053" s="76"/>
      <c r="BO3053" s="76"/>
      <c r="BP3053" s="76"/>
      <c r="BQ3053" s="76"/>
      <c r="BX3053" s="76"/>
      <c r="BY3053" s="76"/>
      <c r="BZ3053" s="76"/>
      <c r="CA3053" s="76"/>
      <c r="CB3053" s="76"/>
      <c r="CC3053" s="76"/>
    </row>
    <row r="3054" spans="1:81">
      <c r="A3054">
        <v>316</v>
      </c>
      <c r="B3054" t="s">
        <v>1202</v>
      </c>
      <c r="I3054">
        <v>32.5</v>
      </c>
      <c r="J3054">
        <v>221</v>
      </c>
      <c r="K3054">
        <v>209</v>
      </c>
      <c r="L3054" s="145">
        <f t="shared" ref="L3054:L3058" si="90">K3054/J3054</f>
        <v>0.94570135746606332</v>
      </c>
      <c r="M3054" s="29">
        <v>0.25</v>
      </c>
      <c r="N3054">
        <v>7.7</v>
      </c>
      <c r="V3054">
        <v>1003</v>
      </c>
      <c r="AE3054">
        <v>670</v>
      </c>
      <c r="AP3054">
        <v>270</v>
      </c>
      <c r="BX3054">
        <v>0.36130000000000001</v>
      </c>
      <c r="BZ3054">
        <v>210.51</v>
      </c>
      <c r="CB3054" s="146" t="s">
        <v>1049</v>
      </c>
      <c r="CC3054" s="146" t="s">
        <v>1953</v>
      </c>
    </row>
    <row r="3055" spans="1:81">
      <c r="B3055" t="s">
        <v>1203</v>
      </c>
      <c r="I3055">
        <v>32.5</v>
      </c>
      <c r="J3055">
        <v>255</v>
      </c>
      <c r="K3055">
        <v>131</v>
      </c>
      <c r="L3055" s="145">
        <f t="shared" si="90"/>
        <v>0.51372549019607838</v>
      </c>
      <c r="M3055" s="29">
        <v>0.25</v>
      </c>
      <c r="N3055">
        <v>7.7</v>
      </c>
      <c r="V3055">
        <v>1003</v>
      </c>
      <c r="AE3055">
        <v>697</v>
      </c>
      <c r="AP3055">
        <v>109</v>
      </c>
      <c r="BX3055">
        <v>0.37159999999999999</v>
      </c>
      <c r="BZ3055">
        <v>231.39</v>
      </c>
    </row>
    <row r="3056" spans="1:81">
      <c r="B3056" t="s">
        <v>1205</v>
      </c>
      <c r="I3056">
        <v>32.5</v>
      </c>
      <c r="J3056">
        <v>177</v>
      </c>
      <c r="K3056">
        <v>131</v>
      </c>
      <c r="L3056" s="145">
        <f t="shared" si="90"/>
        <v>0.74011299435028244</v>
      </c>
      <c r="M3056" s="29">
        <v>0.25</v>
      </c>
      <c r="N3056">
        <v>7.7</v>
      </c>
      <c r="V3056">
        <v>1003</v>
      </c>
      <c r="AE3056">
        <v>691</v>
      </c>
      <c r="AP3056">
        <v>216</v>
      </c>
      <c r="BX3056">
        <v>0.43059999999999998</v>
      </c>
      <c r="BZ3056">
        <v>351.72</v>
      </c>
    </row>
    <row r="3057" spans="1:81">
      <c r="B3057" t="s">
        <v>1535</v>
      </c>
      <c r="I3057">
        <v>32.5</v>
      </c>
      <c r="J3057">
        <v>221</v>
      </c>
      <c r="K3057">
        <v>154</v>
      </c>
      <c r="L3057" s="145">
        <f t="shared" si="90"/>
        <v>0.69683257918552033</v>
      </c>
      <c r="M3057" s="29">
        <v>0.25</v>
      </c>
      <c r="N3057">
        <v>7.7</v>
      </c>
      <c r="V3057">
        <v>1003</v>
      </c>
      <c r="AE3057">
        <v>670</v>
      </c>
      <c r="AO3057">
        <v>270</v>
      </c>
      <c r="BX3057">
        <v>0.318</v>
      </c>
      <c r="BZ3057">
        <v>122.4</v>
      </c>
    </row>
    <row r="3058" spans="1:81">
      <c r="B3058">
        <v>0</v>
      </c>
      <c r="I3058">
        <v>32.5</v>
      </c>
      <c r="J3058">
        <v>335</v>
      </c>
      <c r="K3058">
        <v>163</v>
      </c>
      <c r="L3058" s="145">
        <f t="shared" si="90"/>
        <v>0.48656716417910445</v>
      </c>
      <c r="M3058" s="29">
        <v>0.25</v>
      </c>
      <c r="N3058">
        <v>7.7</v>
      </c>
      <c r="V3058">
        <v>1003</v>
      </c>
      <c r="AE3058">
        <v>761</v>
      </c>
      <c r="BX3058">
        <v>0.81330000000000002</v>
      </c>
      <c r="BZ3058">
        <v>1129.1400000000001</v>
      </c>
    </row>
    <row r="3060" spans="1:81" ht="43.2">
      <c r="A3060" s="90">
        <v>190</v>
      </c>
      <c r="B3060" s="90" t="s">
        <v>329</v>
      </c>
      <c r="C3060" s="38">
        <v>63.1</v>
      </c>
      <c r="D3060" s="38">
        <v>21.3</v>
      </c>
      <c r="E3060" s="38">
        <v>4.7</v>
      </c>
      <c r="F3060" s="38">
        <v>2.9</v>
      </c>
      <c r="G3060" s="38">
        <v>3.1</v>
      </c>
      <c r="H3060" s="38">
        <v>3410</v>
      </c>
      <c r="J3060" s="38">
        <v>607</v>
      </c>
      <c r="K3060" s="38">
        <v>170</v>
      </c>
      <c r="L3060" s="36">
        <f t="shared" ref="L3060:L3070" si="91">K3060/J3060</f>
        <v>0.28006589785831959</v>
      </c>
      <c r="U3060" s="38">
        <v>910</v>
      </c>
      <c r="AD3060" s="38">
        <v>2.84</v>
      </c>
      <c r="AE3060" s="38">
        <v>676</v>
      </c>
      <c r="AJ3060" s="38"/>
      <c r="AK3060" s="38"/>
      <c r="AL3060" s="38"/>
      <c r="AM3060" s="38"/>
      <c r="AN3060" s="38"/>
      <c r="AO3060" s="38"/>
      <c r="AP3060" s="38"/>
      <c r="AW3060" s="38"/>
      <c r="BX3060" s="38">
        <v>10</v>
      </c>
      <c r="BY3060" s="38"/>
      <c r="BZ3060" s="38"/>
      <c r="CA3060" s="38">
        <v>79</v>
      </c>
      <c r="CB3060" s="31" t="s">
        <v>1954</v>
      </c>
      <c r="CC3060" s="31" t="s">
        <v>1955</v>
      </c>
    </row>
    <row r="3061" spans="1:81" ht="15.6">
      <c r="A3061" s="90"/>
      <c r="B3061" s="90" t="s">
        <v>111</v>
      </c>
      <c r="C3061" s="38">
        <v>63.1</v>
      </c>
      <c r="D3061" s="38">
        <v>21.3</v>
      </c>
      <c r="E3061" s="38">
        <v>4.7</v>
      </c>
      <c r="F3061" s="38">
        <v>2.9</v>
      </c>
      <c r="G3061" s="38">
        <v>3.1</v>
      </c>
      <c r="H3061" s="38">
        <v>3410</v>
      </c>
      <c r="J3061" s="38">
        <v>546</v>
      </c>
      <c r="K3061" s="38">
        <v>170</v>
      </c>
      <c r="L3061" s="36">
        <f t="shared" si="91"/>
        <v>0.31135531135531136</v>
      </c>
      <c r="U3061" s="38">
        <v>898</v>
      </c>
      <c r="AD3061" s="38">
        <v>2.84</v>
      </c>
      <c r="AE3061" s="38">
        <v>667</v>
      </c>
      <c r="AJ3061" s="38">
        <v>4.0999999999999996</v>
      </c>
      <c r="AK3061" s="38">
        <v>52.8</v>
      </c>
      <c r="AL3061" s="38">
        <v>22.5</v>
      </c>
      <c r="AM3061" s="38">
        <v>0.8</v>
      </c>
      <c r="AN3061" s="38">
        <v>13.4</v>
      </c>
      <c r="AO3061" s="38">
        <v>61</v>
      </c>
      <c r="AP3061" s="38"/>
      <c r="AW3061" s="38"/>
      <c r="BX3061" s="38">
        <v>9</v>
      </c>
      <c r="BY3061" s="38"/>
      <c r="BZ3061" s="38"/>
      <c r="CA3061" s="38">
        <v>65</v>
      </c>
      <c r="CB3061" s="31"/>
      <c r="CC3061" s="31"/>
    </row>
    <row r="3062" spans="1:81" ht="15.6">
      <c r="A3062" s="90"/>
      <c r="B3062" s="90" t="s">
        <v>104</v>
      </c>
      <c r="C3062" s="38">
        <v>63.1</v>
      </c>
      <c r="D3062" s="38">
        <v>21.3</v>
      </c>
      <c r="E3062" s="38">
        <v>4.7</v>
      </c>
      <c r="F3062" s="38">
        <v>2.9</v>
      </c>
      <c r="G3062" s="38">
        <v>3.1</v>
      </c>
      <c r="H3062" s="38">
        <v>3410</v>
      </c>
      <c r="J3062" s="38">
        <v>486</v>
      </c>
      <c r="K3062" s="38">
        <v>170</v>
      </c>
      <c r="L3062" s="36">
        <f t="shared" si="91"/>
        <v>0.34979423868312759</v>
      </c>
      <c r="U3062" s="38">
        <v>885</v>
      </c>
      <c r="AD3062" s="38">
        <v>2.84</v>
      </c>
      <c r="AE3062" s="38">
        <v>658</v>
      </c>
      <c r="AJ3062" s="38">
        <v>4.0999999999999996</v>
      </c>
      <c r="AK3062" s="38">
        <v>52.8</v>
      </c>
      <c r="AL3062" s="38">
        <v>22.5</v>
      </c>
      <c r="AM3062" s="38">
        <v>0.8</v>
      </c>
      <c r="AN3062" s="38">
        <v>13.4</v>
      </c>
      <c r="AO3062" s="38">
        <v>121</v>
      </c>
      <c r="AP3062" s="38"/>
      <c r="AW3062" s="38"/>
      <c r="BX3062" s="38">
        <v>24</v>
      </c>
      <c r="BY3062" s="38"/>
      <c r="BZ3062" s="38"/>
      <c r="CA3062" s="38">
        <v>50</v>
      </c>
      <c r="CB3062" s="31"/>
      <c r="CC3062" s="31"/>
    </row>
    <row r="3063" spans="1:81" ht="15.6">
      <c r="A3063" s="90"/>
      <c r="B3063" s="90" t="s">
        <v>760</v>
      </c>
      <c r="C3063" s="38">
        <v>63.1</v>
      </c>
      <c r="D3063" s="38">
        <v>21.3</v>
      </c>
      <c r="E3063" s="38">
        <v>4.7</v>
      </c>
      <c r="F3063" s="38">
        <v>2.9</v>
      </c>
      <c r="G3063" s="38">
        <v>3.1</v>
      </c>
      <c r="H3063" s="38">
        <v>3410</v>
      </c>
      <c r="J3063" s="38">
        <v>425</v>
      </c>
      <c r="K3063" s="38">
        <v>170</v>
      </c>
      <c r="L3063" s="36">
        <f t="shared" si="91"/>
        <v>0.4</v>
      </c>
      <c r="U3063" s="38">
        <v>900</v>
      </c>
      <c r="AD3063" s="38">
        <v>2.84</v>
      </c>
      <c r="AE3063" s="38">
        <v>668</v>
      </c>
      <c r="AJ3063" s="38"/>
      <c r="AK3063" s="38"/>
      <c r="AL3063" s="38"/>
      <c r="AM3063" s="38"/>
      <c r="AN3063" s="38"/>
      <c r="AO3063" s="38"/>
      <c r="AP3063" s="38"/>
      <c r="AW3063" s="38">
        <v>182</v>
      </c>
      <c r="BX3063" s="38">
        <v>8</v>
      </c>
      <c r="BY3063" s="38"/>
      <c r="BZ3063" s="38"/>
      <c r="CA3063" s="38">
        <v>85</v>
      </c>
      <c r="CB3063" s="31"/>
      <c r="CC3063" s="31"/>
    </row>
    <row r="3064" spans="1:81" ht="15.6">
      <c r="A3064" s="90"/>
      <c r="B3064" s="90" t="s">
        <v>761</v>
      </c>
      <c r="C3064" s="38">
        <v>63.1</v>
      </c>
      <c r="D3064" s="38">
        <v>21.3</v>
      </c>
      <c r="E3064" s="38">
        <v>4.7</v>
      </c>
      <c r="F3064" s="38">
        <v>2.9</v>
      </c>
      <c r="G3064" s="38">
        <v>3.1</v>
      </c>
      <c r="H3064" s="38">
        <v>3410</v>
      </c>
      <c r="J3064" s="38">
        <v>304</v>
      </c>
      <c r="K3064" s="38">
        <v>170</v>
      </c>
      <c r="L3064" s="36">
        <f t="shared" si="91"/>
        <v>0.55921052631578949</v>
      </c>
      <c r="U3064" s="38">
        <v>892</v>
      </c>
      <c r="AD3064" s="38">
        <v>2.84</v>
      </c>
      <c r="AE3064" s="38">
        <v>663</v>
      </c>
      <c r="AJ3064" s="38"/>
      <c r="AK3064" s="38"/>
      <c r="AL3064" s="38"/>
      <c r="AM3064" s="38"/>
      <c r="AN3064" s="38"/>
      <c r="AO3064" s="38"/>
      <c r="AP3064" s="38"/>
      <c r="AW3064" s="38">
        <v>304</v>
      </c>
      <c r="BX3064" s="38">
        <v>5.5</v>
      </c>
      <c r="BY3064" s="38"/>
      <c r="BZ3064" s="38"/>
      <c r="CA3064" s="38">
        <v>86</v>
      </c>
      <c r="CB3064" s="31"/>
      <c r="CC3064" s="31"/>
    </row>
    <row r="3065" spans="1:81" ht="15.6">
      <c r="A3065" s="90"/>
      <c r="B3065" s="90" t="s">
        <v>762</v>
      </c>
      <c r="C3065" s="38">
        <v>63.1</v>
      </c>
      <c r="D3065" s="38">
        <v>21.3</v>
      </c>
      <c r="E3065" s="38">
        <v>4.7</v>
      </c>
      <c r="F3065" s="38">
        <v>2.9</v>
      </c>
      <c r="G3065" s="38">
        <v>3.1</v>
      </c>
      <c r="H3065" s="38">
        <v>3410</v>
      </c>
      <c r="J3065" s="38">
        <v>304</v>
      </c>
      <c r="K3065" s="38">
        <v>170</v>
      </c>
      <c r="L3065" s="36">
        <f t="shared" si="91"/>
        <v>0.55921052631578949</v>
      </c>
      <c r="U3065" s="38">
        <v>879</v>
      </c>
      <c r="AD3065" s="38">
        <v>2.84</v>
      </c>
      <c r="AE3065" s="38">
        <v>653</v>
      </c>
      <c r="AJ3065" s="38"/>
      <c r="AK3065" s="38"/>
      <c r="AL3065" s="38"/>
      <c r="AM3065" s="38"/>
      <c r="AN3065" s="38"/>
      <c r="AO3065" s="38">
        <v>91</v>
      </c>
      <c r="AP3065" s="38"/>
      <c r="AW3065" s="38">
        <v>213</v>
      </c>
      <c r="BX3065" s="38">
        <v>4.5</v>
      </c>
      <c r="BY3065" s="38"/>
      <c r="BZ3065" s="38"/>
      <c r="CA3065" s="38">
        <v>66</v>
      </c>
      <c r="CB3065" s="31"/>
      <c r="CC3065" s="31"/>
    </row>
    <row r="3066" spans="1:81" ht="15.6">
      <c r="A3066" s="90"/>
      <c r="B3066" s="90" t="s">
        <v>1956</v>
      </c>
      <c r="C3066" s="38">
        <v>62.5</v>
      </c>
      <c r="D3066" s="38">
        <v>25.3</v>
      </c>
      <c r="E3066" s="38">
        <v>3.1</v>
      </c>
      <c r="F3066" s="38">
        <v>2</v>
      </c>
      <c r="G3066" s="38">
        <v>3.6</v>
      </c>
      <c r="H3066" s="38">
        <v>3570</v>
      </c>
      <c r="J3066" s="38">
        <v>607</v>
      </c>
      <c r="K3066" s="38">
        <v>170</v>
      </c>
      <c r="L3066" s="36">
        <f t="shared" si="91"/>
        <v>0.28006589785831959</v>
      </c>
      <c r="U3066" s="38">
        <v>910</v>
      </c>
      <c r="AD3066" s="38">
        <v>2.84</v>
      </c>
      <c r="AE3066" s="38">
        <v>676</v>
      </c>
      <c r="AJ3066" s="38"/>
      <c r="AK3066" s="38"/>
      <c r="AL3066" s="38"/>
      <c r="AM3066" s="38"/>
      <c r="AN3066" s="38"/>
      <c r="AO3066" s="38"/>
      <c r="AP3066" s="38"/>
      <c r="AW3066" s="38"/>
      <c r="BX3066" s="38">
        <v>21</v>
      </c>
      <c r="BY3066" s="38"/>
      <c r="BZ3066" s="38"/>
      <c r="CA3066" s="38">
        <v>66</v>
      </c>
      <c r="CB3066" s="31"/>
      <c r="CC3066" s="31"/>
    </row>
    <row r="3067" spans="1:81" ht="57.6">
      <c r="A3067" s="91">
        <v>192</v>
      </c>
      <c r="B3067" s="91" t="s">
        <v>6</v>
      </c>
      <c r="C3067" s="34"/>
      <c r="D3067" s="34"/>
      <c r="E3067" s="34"/>
      <c r="F3067" s="34"/>
      <c r="G3067" s="34"/>
      <c r="H3067" s="34"/>
      <c r="I3067" s="34">
        <v>42.5</v>
      </c>
      <c r="J3067" s="34">
        <v>209</v>
      </c>
      <c r="K3067" s="34">
        <v>152</v>
      </c>
      <c r="L3067" s="37">
        <f t="shared" si="91"/>
        <v>0.72727272727272729</v>
      </c>
      <c r="N3067" s="183">
        <f>4.94*100/(J3067+AR3067+AS3067+AY3067+BF3067+BM3067)</f>
        <v>2.3636363636363638</v>
      </c>
      <c r="U3067" s="34">
        <v>1144</v>
      </c>
      <c r="AD3067" s="34">
        <v>2.77</v>
      </c>
      <c r="AE3067" s="34">
        <v>731</v>
      </c>
      <c r="AJ3067" s="34"/>
      <c r="AK3067" s="34"/>
      <c r="AL3067" s="34"/>
      <c r="AM3067" s="34"/>
      <c r="AN3067" s="34"/>
      <c r="AO3067" s="34">
        <v>95</v>
      </c>
      <c r="AP3067" s="34"/>
      <c r="AW3067" s="34">
        <v>76</v>
      </c>
      <c r="BX3067" s="34"/>
      <c r="BY3067" s="34"/>
      <c r="BZ3067" s="34">
        <v>1000</v>
      </c>
      <c r="CA3067" s="34"/>
      <c r="CB3067" s="33" t="s">
        <v>1957</v>
      </c>
      <c r="CC3067" s="33" t="s">
        <v>1958</v>
      </c>
    </row>
    <row r="3068" spans="1:81" ht="15.6">
      <c r="A3068" s="91"/>
      <c r="B3068" s="91" t="s">
        <v>557</v>
      </c>
      <c r="C3068" s="34"/>
      <c r="D3068" s="34"/>
      <c r="E3068" s="34"/>
      <c r="F3068" s="34"/>
      <c r="G3068" s="34"/>
      <c r="H3068" s="34"/>
      <c r="I3068" s="34">
        <v>42.5</v>
      </c>
      <c r="J3068" s="34">
        <v>220</v>
      </c>
      <c r="K3068" s="34">
        <v>152</v>
      </c>
      <c r="L3068" s="37">
        <f t="shared" si="91"/>
        <v>0.69090909090909092</v>
      </c>
      <c r="N3068" s="183">
        <f>4*100/(J3068+AR3068+AS3068+AY3068+BF3068+BM3068)</f>
        <v>1.8181818181818181</v>
      </c>
      <c r="U3068" s="34">
        <v>1130</v>
      </c>
      <c r="AD3068" s="34">
        <v>2.77</v>
      </c>
      <c r="AE3068" s="34">
        <v>722</v>
      </c>
      <c r="AJ3068" s="34"/>
      <c r="AK3068" s="34"/>
      <c r="AL3068" s="34"/>
      <c r="AM3068" s="34"/>
      <c r="AN3068" s="34"/>
      <c r="AO3068" s="34">
        <v>100</v>
      </c>
      <c r="AP3068" s="34"/>
      <c r="AW3068" s="34">
        <v>80</v>
      </c>
      <c r="BX3068" s="34"/>
      <c r="BY3068" s="34"/>
      <c r="BZ3068" s="34">
        <v>950</v>
      </c>
      <c r="CA3068" s="34"/>
    </row>
    <row r="3069" spans="1:81" ht="15.6">
      <c r="A3069" s="91"/>
      <c r="B3069" s="91" t="s">
        <v>9</v>
      </c>
      <c r="C3069" s="34"/>
      <c r="D3069" s="34"/>
      <c r="E3069" s="34"/>
      <c r="F3069" s="34"/>
      <c r="G3069" s="34"/>
      <c r="H3069" s="34"/>
      <c r="I3069" s="34">
        <v>42.5</v>
      </c>
      <c r="J3069" s="34">
        <v>248</v>
      </c>
      <c r="K3069" s="34">
        <v>153</v>
      </c>
      <c r="L3069" s="37">
        <f t="shared" si="91"/>
        <v>0.61693548387096775</v>
      </c>
      <c r="N3069" s="183">
        <f>4.5*100/(J3069+AR3069+AS3069+AY3069+BF3069+BM3069)</f>
        <v>1.814516129032258</v>
      </c>
      <c r="U3069" s="34">
        <v>1130</v>
      </c>
      <c r="AD3069" s="34">
        <v>2.77</v>
      </c>
      <c r="AE3069" s="34">
        <v>665</v>
      </c>
      <c r="AJ3069" s="34"/>
      <c r="AK3069" s="34"/>
      <c r="AL3069" s="34"/>
      <c r="AM3069" s="34"/>
      <c r="AN3069" s="34"/>
      <c r="AO3069" s="34">
        <v>112</v>
      </c>
      <c r="AP3069" s="34"/>
      <c r="AW3069" s="34">
        <v>90</v>
      </c>
      <c r="BX3069" s="34"/>
      <c r="BY3069" s="34"/>
      <c r="BZ3069" s="34">
        <v>700</v>
      </c>
      <c r="CA3069" s="34"/>
    </row>
    <row r="3070" spans="1:81" ht="15.6">
      <c r="A3070" s="91"/>
      <c r="B3070" s="91" t="s">
        <v>1008</v>
      </c>
      <c r="C3070" s="34"/>
      <c r="D3070" s="34"/>
      <c r="E3070" s="34"/>
      <c r="F3070" s="34"/>
      <c r="G3070" s="34"/>
      <c r="H3070" s="34"/>
      <c r="I3070" s="34">
        <v>42.5</v>
      </c>
      <c r="J3070" s="34">
        <v>267</v>
      </c>
      <c r="K3070" s="34">
        <v>150</v>
      </c>
      <c r="L3070" s="37">
        <f t="shared" si="91"/>
        <v>0.5617977528089888</v>
      </c>
      <c r="N3070" s="183">
        <f>6.3*100/(J3070+AR3070+AS3070+AY3070+BF3070+BM3070)</f>
        <v>2.3595505617977528</v>
      </c>
      <c r="U3070" s="34">
        <v>1153</v>
      </c>
      <c r="AD3070" s="34">
        <v>2.77</v>
      </c>
      <c r="AE3070" s="34">
        <v>621</v>
      </c>
      <c r="AJ3070" s="34"/>
      <c r="AK3070" s="34"/>
      <c r="AL3070" s="34"/>
      <c r="AM3070" s="34"/>
      <c r="AN3070" s="34"/>
      <c r="AO3070" s="34">
        <v>121</v>
      </c>
      <c r="AP3070" s="34"/>
      <c r="AW3070" s="34">
        <v>97</v>
      </c>
      <c r="BX3070" s="34"/>
      <c r="BY3070" s="34"/>
      <c r="BZ3070" s="34">
        <v>660</v>
      </c>
      <c r="CA3070" s="34"/>
    </row>
    <row r="3071" spans="1:81">
      <c r="A3071" s="5" t="s">
        <v>1959</v>
      </c>
      <c r="B3071" s="5" t="s">
        <v>903</v>
      </c>
    </row>
    <row r="3072" spans="1:81">
      <c r="A3072" s="5"/>
      <c r="B3072" s="5" t="s">
        <v>1960</v>
      </c>
    </row>
    <row r="3073" spans="1:2">
      <c r="A3073" s="5"/>
      <c r="B3073" s="5" t="s">
        <v>1961</v>
      </c>
    </row>
    <row r="3074" spans="1:2">
      <c r="A3074" s="5"/>
      <c r="B3074" s="5" t="s">
        <v>1962</v>
      </c>
    </row>
  </sheetData>
  <mergeCells count="4">
    <mergeCell ref="B923:B926"/>
    <mergeCell ref="B927:B930"/>
    <mergeCell ref="B931:B934"/>
    <mergeCell ref="B935:B938"/>
  </mergeCells>
  <phoneticPr fontId="6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huangyoule</dc:creator>
  <cp:lastModifiedBy>金其 胡</cp:lastModifiedBy>
  <dcterms:created xsi:type="dcterms:W3CDTF">2023-04-11T15:24:00Z</dcterms:created>
  <dcterms:modified xsi:type="dcterms:W3CDTF">2023-11-17T03:33:53Z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F99E2359B654437302EC5464C77CC8C4</vt:lpwstr>
  </property>
  <property fmtid="{D5CDD505-2E9C-101B-9397-08002B2CF9AE}" pid="3" name="KSOProductBuildVer">
    <vt:lpwstr>2052-12.1.0.15712</vt:lpwstr>
  </property>
</Properties>
</file>