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autoCompressPictures="0"/>
  <mc:AlternateContent xmlns:mc="http://schemas.openxmlformats.org/markup-compatibility/2006">
    <mc:Choice Requires="x15">
      <x15ac:absPath xmlns:x15ac="http://schemas.microsoft.com/office/spreadsheetml/2010/11/ac" url="C:\temp\P2P-001\"/>
    </mc:Choice>
  </mc:AlternateContent>
  <bookViews>
    <workbookView xWindow="-75" yWindow="225" windowWidth="21675" windowHeight="9210" tabRatio="500" activeTab="1"/>
  </bookViews>
  <sheets>
    <sheet name="Lisa" sheetId="2" r:id="rId1"/>
    <sheet name="LinkStructure" sheetId="1" r:id="rId2"/>
  </sheets>
  <definedNames>
    <definedName name="_xlnm._FilterDatabase" localSheetId="1" hidden="1">LinkStructure!$B$1:$N$30</definedName>
    <definedName name="LOCAL_MYSQL_DATE_FORMAT" localSheetId="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L20" i="1" l="1"/>
  <c r="K52" i="1"/>
  <c r="K53" i="1"/>
  <c r="K54" i="1"/>
  <c r="K55" i="1"/>
  <c r="K56" i="1"/>
  <c r="K57" i="1"/>
  <c r="K58" i="1"/>
  <c r="K59" i="1"/>
  <c r="K60" i="1"/>
  <c r="K61" i="1"/>
  <c r="K62" i="1"/>
  <c r="K63" i="1"/>
  <c r="K64" i="1"/>
  <c r="K51" i="1"/>
  <c r="K49" i="1"/>
  <c r="K37" i="1"/>
  <c r="K38" i="1"/>
  <c r="K39" i="1"/>
  <c r="K40" i="1"/>
  <c r="K41" i="1"/>
  <c r="K42" i="1"/>
  <c r="K43" i="1"/>
  <c r="K44" i="1"/>
  <c r="K45" i="1"/>
  <c r="K46" i="1"/>
  <c r="K36" i="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2"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 i="1"/>
  <c r="J4" i="1"/>
  <c r="J5" i="1"/>
  <c r="J2" i="1"/>
  <c r="L46" i="1"/>
  <c r="L45" i="1"/>
  <c r="L44" i="1"/>
  <c r="L43" i="1"/>
  <c r="L42" i="1"/>
  <c r="L41" i="1"/>
  <c r="L40" i="1"/>
  <c r="L39" i="1"/>
  <c r="L38" i="1"/>
  <c r="L37" i="1"/>
  <c r="L36" i="1"/>
  <c r="L56" i="1"/>
  <c r="L57" i="1"/>
  <c r="L58" i="1"/>
  <c r="O50" i="1"/>
  <c r="O51" i="1"/>
  <c r="O52" i="1"/>
  <c r="O53" i="1"/>
  <c r="O54" i="1"/>
  <c r="O55" i="1"/>
  <c r="O56" i="1"/>
  <c r="O57" i="1"/>
  <c r="O58" i="1"/>
  <c r="O59" i="1"/>
  <c r="O60" i="1"/>
  <c r="O61" i="1"/>
  <c r="O62" i="1"/>
  <c r="O63" i="1"/>
  <c r="O64" i="1"/>
  <c r="O49" i="1"/>
  <c r="O40" i="1"/>
  <c r="O39" i="1"/>
  <c r="O38" i="1"/>
  <c r="O37" i="1"/>
  <c r="O36" i="1"/>
  <c r="L3" i="1"/>
  <c r="L4" i="1"/>
  <c r="L5" i="1"/>
  <c r="L6" i="1"/>
  <c r="L7" i="1"/>
  <c r="L8" i="1"/>
  <c r="L9" i="1"/>
  <c r="L10" i="1"/>
  <c r="L11" i="1"/>
  <c r="L12" i="1"/>
  <c r="L13" i="1"/>
  <c r="L14" i="1"/>
  <c r="L15" i="1"/>
  <c r="L16" i="1"/>
  <c r="L17" i="1"/>
  <c r="L18" i="1"/>
  <c r="L19" i="1"/>
  <c r="L21" i="1"/>
  <c r="L22" i="1"/>
  <c r="L23" i="1"/>
  <c r="L24" i="1"/>
  <c r="L25" i="1"/>
  <c r="L26" i="1"/>
  <c r="L27" i="1"/>
  <c r="L28" i="1"/>
  <c r="L29" i="1"/>
  <c r="L30" i="1"/>
  <c r="L31" i="1"/>
  <c r="L32" i="1"/>
  <c r="L33" i="1"/>
  <c r="L2" i="1"/>
  <c r="L64" i="1"/>
  <c r="L63" i="1"/>
  <c r="L62" i="1"/>
  <c r="L61" i="1"/>
  <c r="L60" i="1"/>
  <c r="L59" i="1"/>
  <c r="L55" i="1"/>
  <c r="L54" i="1"/>
  <c r="L53" i="1"/>
  <c r="L52" i="1"/>
  <c r="L51" i="1"/>
  <c r="L49" i="1"/>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2" i="1"/>
  <c r="N31" i="1"/>
  <c r="M31" i="1"/>
  <c r="N32" i="1"/>
  <c r="M32" i="1"/>
  <c r="N33" i="1"/>
  <c r="M33" i="1"/>
  <c r="N6" i="1"/>
  <c r="M4" i="1"/>
  <c r="M5" i="1"/>
  <c r="M7" i="1"/>
  <c r="M8" i="1"/>
  <c r="M9" i="1"/>
  <c r="M10" i="1"/>
  <c r="M11" i="1"/>
  <c r="M12" i="1"/>
  <c r="M13" i="1"/>
  <c r="M14" i="1"/>
  <c r="M15" i="1"/>
  <c r="M16" i="1"/>
  <c r="M17" i="1"/>
  <c r="M18" i="1"/>
  <c r="M19" i="1"/>
  <c r="M20" i="1"/>
  <c r="M21" i="1"/>
  <c r="M22" i="1"/>
  <c r="M23" i="1"/>
  <c r="M24" i="1"/>
  <c r="M25" i="1"/>
  <c r="M26" i="1"/>
  <c r="M27" i="1"/>
  <c r="M28" i="1"/>
  <c r="M29" i="1"/>
  <c r="M30" i="1"/>
  <c r="M3" i="1"/>
  <c r="M67" i="1"/>
  <c r="N27" i="1"/>
  <c r="N25" i="1"/>
  <c r="N23" i="1"/>
  <c r="N24" i="1"/>
  <c r="N26" i="1"/>
  <c r="N28" i="1"/>
  <c r="N29" i="1"/>
  <c r="N30" i="1"/>
  <c r="N4" i="1"/>
  <c r="N14" i="1"/>
  <c r="N16" i="1"/>
  <c r="N19" i="1"/>
  <c r="N20" i="1"/>
  <c r="N21" i="1"/>
  <c r="N22" i="1"/>
  <c r="N12" i="1"/>
  <c r="N11" i="1"/>
  <c r="N10" i="1"/>
  <c r="N9" i="1"/>
  <c r="N13" i="1"/>
  <c r="N15" i="1"/>
  <c r="N17" i="1"/>
  <c r="N2" i="1"/>
  <c r="N3" i="1"/>
  <c r="N5" i="1"/>
  <c r="N7" i="1"/>
  <c r="N18" i="1"/>
  <c r="N8" i="1"/>
</calcChain>
</file>

<file path=xl/sharedStrings.xml><?xml version="1.0" encoding="utf-8"?>
<sst xmlns="http://schemas.openxmlformats.org/spreadsheetml/2006/main" count="488" uniqueCount="197">
  <si>
    <t>Home</t>
  </si>
  <si>
    <t>Link</t>
  </si>
  <si>
    <t xml:space="preserve">Videos </t>
  </si>
  <si>
    <t>Content</t>
  </si>
  <si>
    <t>Forum</t>
  </si>
  <si>
    <t>Activities</t>
  </si>
  <si>
    <t xml:space="preserve">Evaluation </t>
  </si>
  <si>
    <t xml:space="preserve">Social media </t>
  </si>
  <si>
    <t>Overview</t>
  </si>
  <si>
    <t>Who are the participants?</t>
  </si>
  <si>
    <t>What did participants do?</t>
  </si>
  <si>
    <t>Assessment</t>
  </si>
  <si>
    <t>Research Questions</t>
  </si>
  <si>
    <t>https://10ay.online.tableau.com/#/site/unswmooc/views/ResearchQuestions%2FResearchQuestions</t>
  </si>
  <si>
    <t>https://10ay.online.tableau.com/#/site/unswmooc/views/SocialMedia%2FSocialMedia</t>
  </si>
  <si>
    <t>https://10ay.online.tableau.com/#/site/unswmooc/views/Vidoes%2FOverview</t>
  </si>
  <si>
    <t>type</t>
  </si>
  <si>
    <t>pie</t>
  </si>
  <si>
    <t>report</t>
  </si>
  <si>
    <t>order</t>
  </si>
  <si>
    <t>Video heatmap</t>
  </si>
  <si>
    <t>Video heatmap detailed</t>
  </si>
  <si>
    <t>Overview Lecture videos</t>
  </si>
  <si>
    <t>Sequence Analysis</t>
  </si>
  <si>
    <t>Discussion Heatmap</t>
  </si>
  <si>
    <t>Grades</t>
  </si>
  <si>
    <t>Quizzes</t>
  </si>
  <si>
    <t>Exams</t>
  </si>
  <si>
    <t>Peer Assessment</t>
  </si>
  <si>
    <t>sub-pages</t>
  </si>
  <si>
    <t>Overview of Course</t>
  </si>
  <si>
    <t>Overview of Activity</t>
  </si>
  <si>
    <t>Assessment Rubrics</t>
  </si>
  <si>
    <t>Content use</t>
  </si>
  <si>
    <t>Forum use</t>
  </si>
  <si>
    <t>https://10ay.online.tableau.com/#/site/unswmooc/views/Activities%2FOverview</t>
  </si>
  <si>
    <t>https://10ay.online.tableau.com/#/site/unswmooc/views/Content%2FOverview</t>
  </si>
  <si>
    <t>https://10ay.online.tableau.com/#/site/unswmooc/views/Evaluation%2FIn-Video-RatingsIVRs12</t>
  </si>
  <si>
    <t>https://10ay.online.tableau.com/#/site/unswmooc/views/Forum%2FForum-Activityplot</t>
  </si>
  <si>
    <t>Overview of Assessment</t>
  </si>
  <si>
    <t>https://10ay.online.tableau.com/#/site/unswmooc/views/Overview%2FOverview12</t>
  </si>
  <si>
    <t>In-Video Ratings 1/2</t>
  </si>
  <si>
    <t>In-Video Ratings 2/2</t>
  </si>
  <si>
    <t>Pre-course Survey</t>
  </si>
  <si>
    <t>Post-course Survey</t>
  </si>
  <si>
    <t>html_page</t>
  </si>
  <si>
    <t>INTSE_home.html</t>
  </si>
  <si>
    <t>htmlTag_long</t>
  </si>
  <si>
    <t>level</t>
  </si>
  <si>
    <t>h2</t>
  </si>
  <si>
    <t>h3</t>
  </si>
  <si>
    <t>li</t>
  </si>
  <si>
    <t>home</t>
  </si>
  <si>
    <t>Engagement</t>
  </si>
  <si>
    <t>Video use</t>
  </si>
  <si>
    <t>Clustering</t>
  </si>
  <si>
    <t>Classification</t>
  </si>
  <si>
    <t>Regression</t>
  </si>
  <si>
    <t>category</t>
  </si>
  <si>
    <t>section</t>
  </si>
  <si>
    <t>page</t>
  </si>
  <si>
    <t>description</t>
  </si>
  <si>
    <t>jsonCode</t>
  </si>
  <si>
    <t>jsonSection</t>
  </si>
  <si>
    <t>main</t>
  </si>
  <si>
    <t>Research</t>
  </si>
  <si>
    <t>main_Overview</t>
  </si>
  <si>
    <t>main_participants</t>
  </si>
  <si>
    <t>main_activity</t>
  </si>
  <si>
    <t>main_assessment</t>
  </si>
  <si>
    <t>main_research</t>
  </si>
  <si>
    <t>parent</t>
  </si>
  <si>
    <t>dom_content</t>
  </si>
  <si>
    <t>dom_videos</t>
  </si>
  <si>
    <t>dom_forums</t>
  </si>
  <si>
    <t>dom_social</t>
  </si>
  <si>
    <t>dom_evaluation</t>
  </si>
  <si>
    <t>dom_activity</t>
  </si>
  <si>
    <t>area</t>
  </si>
  <si>
    <t>Participants</t>
  </si>
  <si>
    <t>domain</t>
  </si>
  <si>
    <t>Evaluation &amp; surveys</t>
  </si>
  <si>
    <t>Assessment &amp; activity</t>
  </si>
  <si>
    <t>Social Media</t>
  </si>
  <si>
    <t>topMenu</t>
  </si>
  <si>
    <t>top_Overview</t>
  </si>
  <si>
    <t>top_participants</t>
  </si>
  <si>
    <t>top_activity</t>
  </si>
  <si>
    <t>top_assessment</t>
  </si>
  <si>
    <t>top_research</t>
  </si>
  <si>
    <t>top_content</t>
  </si>
  <si>
    <t>top_videos</t>
  </si>
  <si>
    <t>top_forums</t>
  </si>
  <si>
    <t>top_social</t>
  </si>
  <si>
    <t>top_evaluation</t>
  </si>
  <si>
    <t>top_home</t>
  </si>
  <si>
    <t>sdr_home</t>
  </si>
  <si>
    <t>sdr_summary_course</t>
  </si>
  <si>
    <t>sdr_summary_activity</t>
  </si>
  <si>
    <t>sdr_participants</t>
  </si>
  <si>
    <t>sdr_engagement</t>
  </si>
  <si>
    <t>sdr_participant_activity</t>
  </si>
  <si>
    <t>sdr_overview_video</t>
  </si>
  <si>
    <t>sdr_video_heatmap</t>
  </si>
  <si>
    <t>sdr_video_hm_detail</t>
  </si>
  <si>
    <t>sdr_video_lectures</t>
  </si>
  <si>
    <t>sdr_overview_content</t>
  </si>
  <si>
    <t>sdr_content_sequence</t>
  </si>
  <si>
    <t>sdr_overview_forum</t>
  </si>
  <si>
    <t>sdr_forum_heatmap</t>
  </si>
  <si>
    <t>sdr_overview_activity</t>
  </si>
  <si>
    <t>sdr_grades</t>
  </si>
  <si>
    <t>sdr_overview_assessment</t>
  </si>
  <si>
    <t>sdr_assm_quizzes</t>
  </si>
  <si>
    <t>sdr_assm_exams</t>
  </si>
  <si>
    <t>sdr_assm_peer</t>
  </si>
  <si>
    <t>sdr_overview_eval</t>
  </si>
  <si>
    <t>sdr_eval_ivr1</t>
  </si>
  <si>
    <t>sdr_eval_ivr2</t>
  </si>
  <si>
    <t>sdr_eval_rubrics</t>
  </si>
  <si>
    <t>sdr_eval_precourse</t>
  </si>
  <si>
    <t>sdr_eval_postcourse</t>
  </si>
  <si>
    <t>sdr_overview_social</t>
  </si>
  <si>
    <t>sdr_overview_research</t>
  </si>
  <si>
    <t>sdr_research_cluster</t>
  </si>
  <si>
    <t>sdr_research_classify</t>
  </si>
  <si>
    <t>sdr_research_regres</t>
  </si>
  <si>
    <t>tableauView</t>
  </si>
  <si>
    <t>HTML</t>
  </si>
  <si>
    <t>sdr</t>
  </si>
  <si>
    <t>structure</t>
  </si>
  <si>
    <t>ul_li</t>
  </si>
  <si>
    <t>menu</t>
  </si>
  <si>
    <t>Report Category</t>
  </si>
  <si>
    <t>top_menu_cat</t>
  </si>
  <si>
    <t>Report Domains</t>
  </si>
  <si>
    <t>top_menu_dom</t>
  </si>
  <si>
    <t>ul</t>
  </si>
  <si>
    <t>top_research_1</t>
  </si>
  <si>
    <t>top_research_2</t>
  </si>
  <si>
    <t>https://10ay.online.tableau.com/#/site/unswmooc/views/Whatdidparticicpantsdo%2FWhatdidparticipantsdo_Overview</t>
  </si>
  <si>
    <t>https://10ay.online.tableau.com/#/site/unswmooc/views/Whoaretheparticicpants%2FWhoaretheparticipants12</t>
  </si>
  <si>
    <t>This section shows social media engagement of users.</t>
  </si>
  <si>
    <t xml:space="preserve">Social Media </t>
  </si>
  <si>
    <t>Pie</t>
  </si>
  <si>
    <t>This section shows evaluation tools used in the course:  IVRs, Rubric used in peer assessment, pre and post course survey.
In-Video-Ratings (IVRs): 3 questions were asked to rate out of 5 stars at the end of video each time it played . 
Q1: I find this lecture video useful
Q2: I understand the content of this lecture
Q3: I would like to explore other modules of this course</t>
  </si>
  <si>
    <t xml:space="preserve">This section shows Activites Use over time in the course. 
The activity domain includes activity (quiz), exam  and peer assessment. 
</t>
  </si>
  <si>
    <t xml:space="preserve">Activites </t>
  </si>
  <si>
    <t xml:space="preserve">This section shows Forum use over time in the course and it allow to drill down to actions (posts and comments).
Panel two shows both overview heatmap and detailed subforums by week to show the tends in Forum use.  </t>
  </si>
  <si>
    <t xml:space="preserve">This section shows overall use of course content ( Activities (Quizzes), Forums and Peer Assessment over time of the course. 
Sequence analysis of the content use will be coming soon. </t>
  </si>
  <si>
    <t xml:space="preserve">This section shows all video related analysis such as overiew video use in the course, activity plot can drill down to action level (views and downloads). 
Heatmap of video use by module per week and more detailed heatmap of all videos by week. Views and downloads comparison betwween signature and non-signature groups. </t>
  </si>
  <si>
    <t>Vidoes</t>
  </si>
  <si>
    <t xml:space="preserve">This section shows research topics such cluster analysis based on their engagement in the course and more. </t>
  </si>
  <si>
    <t>Category</t>
  </si>
  <si>
    <t xml:space="preserve">Report Categories - Overview of Assessment
This sections shows grade distrubution and achievement levels of users.
Coursera has three achievement levels: None, Normal  and DistinctioN. We have separeted none group into two group: Zero and Fail. 
Therefore, there are 4 achievement levels: Zero, Fail, Pass (replace Normal) and distinction. 
The second, third and forth panels provider detailed comparison of number of students started, finished and average scores they have achieved in each assessment. 
The last two panels shows the peer assessment rubric evaluation. 
</t>
  </si>
  <si>
    <t xml:space="preserve">Report Categories - What did the participants do?
This section shows what ative regisrants have done in the course. Tab_1 gives overview of their activities by week. 
The color is range from 0% (grey) to 100% (dark purple). </t>
  </si>
  <si>
    <t>What did participants do</t>
  </si>
  <si>
    <t xml:space="preserve">Report Categories - Who are the participants?
This section shows basic demographic information of the registratants, the data sourced from both coursera demographic survey and course pre-course survey. 
The map gives genders distribution of the registrants who has responded to either of the survey. The icons are scaled for easier comparison. 
The geographical distribution also indicated where they are mostly from. See the top 5 country survey respondents from  in the box. </t>
  </si>
  <si>
    <r>
      <t xml:space="preserve">Welcome to the Introduction to Systems Engineering (introse-001) Dashboard. 
Report Categories  - Overview of Course
Two panels are represented here.
Definitions:
</t>
    </r>
    <r>
      <rPr>
        <b/>
        <sz val="11"/>
        <color theme="1"/>
        <rFont val="Calibri"/>
        <family val="2"/>
        <scheme val="minor"/>
      </rPr>
      <t>Interested:</t>
    </r>
    <r>
      <rPr>
        <sz val="12"/>
        <color theme="1"/>
        <rFont val="Calibri"/>
        <family val="2"/>
        <scheme val="minor"/>
      </rPr>
      <t xml:space="preserve"> the number of people viewed our course registration page before the course start. 
</t>
    </r>
    <r>
      <rPr>
        <b/>
        <sz val="11"/>
        <color theme="1"/>
        <rFont val="Calibri"/>
        <family val="2"/>
        <scheme val="minor"/>
      </rPr>
      <t>Registrants</t>
    </r>
    <r>
      <rPr>
        <sz val="12"/>
        <color theme="1"/>
        <rFont val="Calibri"/>
        <family val="2"/>
        <scheme val="minor"/>
      </rPr>
      <t xml:space="preserve">: the number of coursera users registered in the course(percentage of interested).
</t>
    </r>
    <r>
      <rPr>
        <b/>
        <sz val="11"/>
        <color theme="1"/>
        <rFont val="Calibri"/>
        <family val="2"/>
        <scheme val="minor"/>
      </rPr>
      <t>Active</t>
    </r>
    <r>
      <rPr>
        <sz val="12"/>
        <color theme="1"/>
        <rFont val="Calibri"/>
        <family val="2"/>
        <scheme val="minor"/>
      </rPr>
      <t xml:space="preserve">: the number of registrants has at lease clicked one link in the course hence apppeared in the clickstream data (percentage of registrants). 
Completing: the number of active registrants who has received either normal or distinction achievement level.
Certified: the number of signature track students who has received certification. 
</t>
    </r>
  </si>
  <si>
    <t xml:space="preserve">Link </t>
  </si>
  <si>
    <t xml:space="preserve">Explanation </t>
  </si>
  <si>
    <t>Top page Name</t>
  </si>
  <si>
    <t>Report Type</t>
  </si>
  <si>
    <t>des2</t>
  </si>
  <si>
    <t>can you add the home page not sure what you name html</t>
  </si>
  <si>
    <t>https://10ay.online.tableau.com/#/site/unswmooc/views/Overview_2%2FOverview12</t>
  </si>
  <si>
    <t>https://10ay.online.tableau.com/#/site/unswmooc/views/Overview_2%2FOverview22</t>
  </si>
  <si>
    <t>https://10ay.online.tableau.com/#/site/unswmooc/views/Whoaretheparticipants_1%2FWhoaretheparticipants12</t>
  </si>
  <si>
    <t>https://10ay.online.tableau.com/#/site/unswmooc/views/Whoaretheparticipants_1%2FWhoaretheparticipants22</t>
  </si>
  <si>
    <t>https://10ay.online.tableau.com/#/site/unswmooc/views/Video%2FOverview</t>
  </si>
  <si>
    <t>https://10ay.online.tableau.com/#/site/unswmooc/views/Video%2FHeatmap</t>
  </si>
  <si>
    <t>https://10ay.online.tableau.com/#/site/unswmooc/views/Video%2FHeatmap-Detailed</t>
  </si>
  <si>
    <t>https://10ay.online.tableau.com/#/site/unswmooc/views/Video%2FVideosbyaction</t>
  </si>
  <si>
    <t>https://10ay.online.tableau.com/#/site/unswmooc/views/Video%2FAllvidoes</t>
  </si>
  <si>
    <t>Videos by action</t>
  </si>
  <si>
    <t>sdr_video_action</t>
  </si>
  <si>
    <t>https://10ay.online.tableau.com/#/site/unswmooc/views/Content_2%2FOverview</t>
  </si>
  <si>
    <t>https://10ay.online.tableau.com/#/site/unswmooc/views/Content_2%2FSequence</t>
  </si>
  <si>
    <t>https://10ay.online.tableau.com/#/site/unswmooc/views/Forum_2%2FForum-Activityplot</t>
  </si>
  <si>
    <t>https://10ay.online.tableau.com/#/site/unswmooc/views/Forum_2%2FForum-heatmap</t>
  </si>
  <si>
    <t>https://10ay.online.tableau.com/#/site/unswmooc/views/Activities_1%2FOverview</t>
  </si>
  <si>
    <t>https://10ay.online.tableau.com/#/site/unswmooc/views/Assessment_2%2FAssessment_Grades</t>
  </si>
  <si>
    <t>https://10ay.online.tableau.com/#/site/unswmooc/views/Assessment_2%2FAssessment_Overview</t>
  </si>
  <si>
    <t>https://10ay.online.tableau.com/#/site/unswmooc/views/Assessment_2%2FAssessment_Quizzes</t>
  </si>
  <si>
    <t>https://10ay.online.tableau.com/#/site/unswmooc/views/Assessment_2%2FAssessment_Tests</t>
  </si>
  <si>
    <t>https://10ay.online.tableau.com/#/site/unswmooc/views/Assessment_2%2FAssessment_PeerAssessment</t>
  </si>
  <si>
    <t>https://10ay.online.tableau.com/#/site/unswmooc/views/Evaluation_2%2FPeerassessment_Rubric</t>
  </si>
  <si>
    <t>https://10ay.online.tableau.com/#/site/unswmooc/views/Evaluation_2%2FPre-courseSurvey</t>
  </si>
  <si>
    <t>https://10ay.online.tableau.com/#/site/unswmooc/views/Evaluation_2%2FPost-courseSurvey</t>
  </si>
  <si>
    <t>https://10ay.online.tableau.com/#/site/unswmooc/views/Socialmedia_0%2FSocialMedia</t>
  </si>
  <si>
    <t>https://10ay.online.tableau.com/#/site/unswmooc/views/ResearchQuestions_2%2FResearchQuestions</t>
  </si>
  <si>
    <t>https://10ay.online.tableau.com/#/site/unswmooc/views/Whatdidparticipantsdo_0%2FWhatdidparticipantsdo12</t>
  </si>
  <si>
    <t xml:space="preserve">Report Categories  - Overview of Course
Two panels are represented here.
Definitions:
Interested: the number of people viewed our course registration page before the course start. 
Registrants: the number of coursera users registered in the course(percentage of interested).
Active: the number of registrants has at lease clicked one link in the course hence apppeared in the clickstream data (percentage of registrants). 
Completing: the number of active registrants who has received either normal or distinction achievement level.
Certified: the number of signature track students who has received certification. </t>
  </si>
  <si>
    <t xml:space="preserve">Report Categories - Overview of Assessment
This sections shows grade distrubution and achievement levels of users.
Coursera has three achievement levels: None, Normal  and DistinctioN. We have separeted none group into two group: Zero and Fail. 
Therefore, there are 4 achievement levels: Zero, Fail, Pass (replace Normal) and distinction. 
The second, third and forth panels provider detailed comparison of number of students started, finished and average scores they have achieved in each assessment. 
The last two panels shows the peer assessment rubric evaluation. </t>
  </si>
  <si>
    <t xml:space="preserve">This section shows research topics such as cluster analysis based on their engagement in the course and more. </t>
  </si>
  <si>
    <t xml:space="preserve">This section shows evaluation tools used in the course: Rubric used in peer assessment, pre and post course survey.
</t>
  </si>
  <si>
    <t xml:space="preserve">This section shows Activites Use over time in the course. 
The activity domain includes activity (quiz), exam  and peer assessment. </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</si>
</sst>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2"/>
      <color theme="1"/>
      <name val="Calibri"/>
      <family val="2"/>
      <scheme val="minor"/>
    </font>
    <font>
      <u/>
      <sz val="12"/>
      <color theme="10"/>
      <name val="Calibri"/>
      <family val="2"/>
      <scheme val="minor"/>
    </font>
    <font>
      <u/>
      <sz val="12"/>
      <color theme="11"/>
      <name val="Calibri"/>
      <family val="2"/>
      <scheme val="minor"/>
    </font>
    <font>
      <sz val="12"/>
      <color rgb="FFFF0000"/>
      <name val="Calibri"/>
      <family val="2"/>
      <scheme val="minor"/>
    </font>
    <font>
      <b/>
      <sz val="12"/>
      <color theme="1"/>
      <name val="Calibri"/>
      <family val="2"/>
      <scheme val="minor"/>
    </font>
    <font>
      <sz val="12"/>
      <name val="Calibri"/>
      <scheme val="minor"/>
    </font>
    <font>
      <b/>
      <sz val="12"/>
      <name val="Calibri"/>
      <family val="2"/>
      <scheme val="minor"/>
    </font>
    <font>
      <b/>
      <sz val="12"/>
      <color rgb="FFFF0000"/>
      <name val="Calibri"/>
      <family val="2"/>
      <scheme val="minor"/>
    </font>
    <font>
      <sz val="12"/>
      <color theme="10"/>
      <name val="Calibri"/>
      <scheme val="minor"/>
    </font>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right/>
      <top/>
      <bottom style="thin">
        <color auto="1"/>
      </bottom>
      <diagonal/>
    </border>
  </borders>
  <cellStyleXfs count="179">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9" fillId="0" borderId="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cellStyleXfs>
  <cellXfs count="25">
    <xf numFmtId="0" fontId="0" fillId="0" borderId="0" xfId="0"/>
    <xf numFmtId="0" fontId="3" fillId="0" borderId="0" xfId="0" applyFont="1"/>
    <xf numFmtId="0" fontId="5" fillId="0" borderId="0" xfId="0" applyFont="1" applyAlignment="1">
      <alignment wrapText="1"/>
    </xf>
    <xf numFmtId="0" fontId="5" fillId="0" borderId="0" xfId="1" applyFont="1"/>
    <xf numFmtId="0" fontId="5" fillId="0" borderId="0" xfId="1" applyFont="1" applyAlignment="1">
      <alignment wrapText="1"/>
    </xf>
    <xf numFmtId="0" fontId="5" fillId="0" borderId="0" xfId="1" applyFont="1" applyAlignment="1"/>
    <xf numFmtId="0" fontId="4" fillId="0" borderId="0" xfId="0" applyFont="1"/>
    <xf numFmtId="0" fontId="0" fillId="0" borderId="1" xfId="0" applyBorder="1"/>
    <xf numFmtId="0" fontId="5" fillId="0" borderId="1" xfId="1" applyFont="1" applyBorder="1" applyAlignment="1">
      <alignment wrapText="1"/>
    </xf>
    <xf numFmtId="0" fontId="3" fillId="0" borderId="1" xfId="0" applyFont="1" applyBorder="1"/>
    <xf numFmtId="0" fontId="4" fillId="0" borderId="1" xfId="0" applyFont="1" applyBorder="1"/>
    <xf numFmtId="0" fontId="4" fillId="0" borderId="0" xfId="0" applyFont="1" applyAlignment="1">
      <alignment wrapText="1"/>
    </xf>
    <xf numFmtId="0" fontId="6" fillId="0" borderId="0" xfId="0" applyFont="1" applyAlignment="1">
      <alignment wrapText="1"/>
    </xf>
    <xf numFmtId="0" fontId="7" fillId="0" borderId="0" xfId="0" applyFont="1"/>
    <xf numFmtId="0" fontId="8" fillId="0" borderId="0" xfId="1" applyFont="1" applyAlignment="1">
      <alignment wrapText="1"/>
    </xf>
    <xf numFmtId="0" fontId="8" fillId="0" borderId="1" xfId="1" applyFont="1" applyBorder="1" applyAlignment="1">
      <alignment wrapText="1"/>
    </xf>
    <xf numFmtId="0" fontId="0" fillId="0" borderId="0" xfId="0" applyFont="1" applyAlignment="1">
      <alignment wrapText="1"/>
    </xf>
    <xf numFmtId="0" fontId="5" fillId="0" borderId="1" xfId="1" applyFont="1" applyBorder="1"/>
    <xf numFmtId="0" fontId="9" fillId="0" borderId="0" xfId="175"/>
    <xf numFmtId="0" fontId="9" fillId="0" borderId="0" xfId="175" applyAlignment="1">
      <alignment wrapText="1"/>
    </xf>
    <xf numFmtId="0" fontId="9" fillId="0" borderId="0" xfId="175" applyAlignment="1"/>
    <xf numFmtId="0" fontId="10" fillId="0" borderId="0" xfId="175" applyFont="1"/>
    <xf numFmtId="0" fontId="1" fillId="0" borderId="0" xfId="1"/>
    <xf numFmtId="0" fontId="0" fillId="0" borderId="0" xfId="0" applyAlignment="1"/>
    <xf numFmtId="0" fontId="0" fillId="0" borderId="0" xfId="0" applyAlignment="1">
      <alignment wrapText="1"/>
    </xf>
  </cellXfs>
  <cellStyles count="179">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3" builtinId="9" hidden="1"/>
    <cellStyle name="Followed Hyperlink" xfId="114" builtinId="9" hidden="1"/>
    <cellStyle name="Followed Hyperlink" xfId="115" builtinId="9" hidden="1"/>
    <cellStyle name="Followed Hyperlink" xfId="116" builtinId="9" hidden="1"/>
    <cellStyle name="Followed Hyperlink" xfId="117" builtinId="9" hidden="1"/>
    <cellStyle name="Followed Hyperlink" xfId="118" builtinId="9" hidden="1"/>
    <cellStyle name="Followed Hyperlink" xfId="119" builtinId="9" hidden="1"/>
    <cellStyle name="Followed Hyperlink" xfId="120" builtinId="9" hidden="1"/>
    <cellStyle name="Followed Hyperlink" xfId="121" builtinId="9" hidden="1"/>
    <cellStyle name="Followed Hyperlink" xfId="122" builtinId="9" hidden="1"/>
    <cellStyle name="Followed Hyperlink" xfId="123" builtinId="9" hidden="1"/>
    <cellStyle name="Followed Hyperlink" xfId="124" builtinId="9" hidden="1"/>
    <cellStyle name="Followed Hyperlink" xfId="125" builtinId="9" hidden="1"/>
    <cellStyle name="Followed Hyperlink" xfId="126" builtinId="9" hidden="1"/>
    <cellStyle name="Followed Hyperlink" xfId="127" builtinId="9" hidden="1"/>
    <cellStyle name="Followed Hyperlink" xfId="128" builtinId="9" hidden="1"/>
    <cellStyle name="Followed Hyperlink" xfId="129" builtinId="9" hidden="1"/>
    <cellStyle name="Followed Hyperlink" xfId="130" builtinId="9" hidden="1"/>
    <cellStyle name="Followed Hyperlink" xfId="131" builtinId="9" hidden="1"/>
    <cellStyle name="Followed Hyperlink" xfId="132" builtinId="9" hidden="1"/>
    <cellStyle name="Followed Hyperlink" xfId="133" builtinId="9" hidden="1"/>
    <cellStyle name="Followed Hyperlink" xfId="134"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6" builtinId="9" hidden="1"/>
    <cellStyle name="Followed Hyperlink" xfId="177" builtinId="9" hidden="1"/>
    <cellStyle name="Followed Hyperlink" xfId="178" builtinId="9" hidden="1"/>
    <cellStyle name="Hyperlink" xfId="1" builtinId="8"/>
    <cellStyle name="Normal" xfId="0" builtinId="0"/>
    <cellStyle name="Normal 2" xfId="175"/>
  </cellStyles>
  <dxfs count="2">
    <dxf>
      <font>
        <b/>
        <i val="0"/>
      </font>
      <fill>
        <patternFill>
          <bgColor rgb="FFD7D7D7"/>
        </patternFill>
      </fill>
    </dxf>
    <dxf>
      <font>
        <b val="0"/>
        <i val="0"/>
      </font>
      <fill>
        <patternFill patternType="none">
          <bgColor indexed="65"/>
        </patternFill>
      </fill>
    </dxf>
  </dxfs>
  <tableStyles count="1" defaultTableStyle="TableStyleMedium9" defaultPivotStyle="PivotStyleMedium4">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workbookViewId="0">
      <selection activeCell="D1" sqref="D1:D1048576"/>
    </sheetView>
  </sheetViews>
  <sheetFormatPr defaultColWidth="8.875" defaultRowHeight="15" x14ac:dyDescent="0.25"/>
  <cols>
    <col min="1" max="1" width="11.625" style="18" bestFit="1" customWidth="1"/>
    <col min="2" max="2" width="14.875" style="18" bestFit="1" customWidth="1"/>
    <col min="3" max="3" width="38.875" style="18" customWidth="1"/>
    <col min="4" max="4" width="87.5" style="18" customWidth="1"/>
    <col min="5" max="16384" width="8.875" style="18"/>
  </cols>
  <sheetData>
    <row r="1" spans="1:4" x14ac:dyDescent="0.25">
      <c r="A1" s="21" t="s">
        <v>162</v>
      </c>
      <c r="B1" s="21" t="s">
        <v>161</v>
      </c>
      <c r="C1" s="21" t="s">
        <v>159</v>
      </c>
      <c r="D1" s="21" t="s">
        <v>160</v>
      </c>
    </row>
    <row r="2" spans="1:4" ht="15.75" x14ac:dyDescent="0.25">
      <c r="A2" s="18" t="s">
        <v>153</v>
      </c>
      <c r="B2" s="18" t="s">
        <v>8</v>
      </c>
      <c r="C2" s="18" t="s">
        <v>40</v>
      </c>
      <c r="D2" s="20" t="s">
        <v>158</v>
      </c>
    </row>
    <row r="3" spans="1:4" ht="105" x14ac:dyDescent="0.25">
      <c r="A3" s="18" t="s">
        <v>153</v>
      </c>
      <c r="B3" s="18" t="s">
        <v>9</v>
      </c>
      <c r="C3" s="18" t="s">
        <v>141</v>
      </c>
      <c r="D3" s="19" t="s">
        <v>157</v>
      </c>
    </row>
    <row r="4" spans="1:4" ht="60" x14ac:dyDescent="0.25">
      <c r="A4" s="18" t="s">
        <v>153</v>
      </c>
      <c r="B4" s="18" t="s">
        <v>156</v>
      </c>
      <c r="C4" s="18" t="s">
        <v>140</v>
      </c>
      <c r="D4" s="19" t="s">
        <v>155</v>
      </c>
    </row>
    <row r="5" spans="1:4" ht="150" x14ac:dyDescent="0.25">
      <c r="A5" s="18" t="s">
        <v>153</v>
      </c>
      <c r="B5" s="18" t="s">
        <v>39</v>
      </c>
      <c r="C5" s="18" t="s">
        <v>40</v>
      </c>
      <c r="D5" s="19" t="s">
        <v>154</v>
      </c>
    </row>
    <row r="6" spans="1:4" x14ac:dyDescent="0.25">
      <c r="A6" s="18" t="s">
        <v>153</v>
      </c>
      <c r="B6" s="18" t="s">
        <v>65</v>
      </c>
      <c r="C6" s="18" t="s">
        <v>13</v>
      </c>
      <c r="D6" s="19" t="s">
        <v>152</v>
      </c>
    </row>
    <row r="7" spans="1:4" ht="60" x14ac:dyDescent="0.25">
      <c r="A7" s="18" t="s">
        <v>144</v>
      </c>
      <c r="B7" s="18" t="s">
        <v>151</v>
      </c>
      <c r="C7" s="18" t="s">
        <v>15</v>
      </c>
      <c r="D7" s="19" t="s">
        <v>150</v>
      </c>
    </row>
    <row r="8" spans="1:4" ht="45" x14ac:dyDescent="0.25">
      <c r="A8" s="18" t="s">
        <v>144</v>
      </c>
      <c r="B8" s="18" t="s">
        <v>3</v>
      </c>
      <c r="C8" s="18" t="s">
        <v>36</v>
      </c>
      <c r="D8" s="19" t="s">
        <v>149</v>
      </c>
    </row>
    <row r="9" spans="1:4" ht="45" x14ac:dyDescent="0.25">
      <c r="A9" s="18" t="s">
        <v>144</v>
      </c>
      <c r="B9" s="18" t="s">
        <v>4</v>
      </c>
      <c r="C9" s="18" t="s">
        <v>38</v>
      </c>
      <c r="D9" s="19" t="s">
        <v>148</v>
      </c>
    </row>
    <row r="10" spans="1:4" ht="45" x14ac:dyDescent="0.25">
      <c r="A10" s="18" t="s">
        <v>144</v>
      </c>
      <c r="B10" s="18" t="s">
        <v>147</v>
      </c>
      <c r="C10" s="18" t="s">
        <v>35</v>
      </c>
      <c r="D10" s="19" t="s">
        <v>146</v>
      </c>
    </row>
    <row r="11" spans="1:4" ht="90" x14ac:dyDescent="0.25">
      <c r="A11" s="18" t="s">
        <v>144</v>
      </c>
      <c r="B11" s="18" t="s">
        <v>6</v>
      </c>
      <c r="C11" s="18" t="s">
        <v>37</v>
      </c>
      <c r="D11" s="19" t="s">
        <v>145</v>
      </c>
    </row>
    <row r="12" spans="1:4" x14ac:dyDescent="0.25">
      <c r="A12" s="18" t="s">
        <v>144</v>
      </c>
      <c r="B12" s="18" t="s">
        <v>143</v>
      </c>
      <c r="C12" s="18" t="s">
        <v>14</v>
      </c>
      <c r="D12" s="19" t="s">
        <v>142</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7"/>
  <sheetViews>
    <sheetView tabSelected="1" workbookViewId="0">
      <selection activeCell="J54" sqref="J54"/>
    </sheetView>
  </sheetViews>
  <sheetFormatPr defaultColWidth="11" defaultRowHeight="15.75" x14ac:dyDescent="0.25"/>
  <cols>
    <col min="1" max="1" width="8.625" customWidth="1"/>
    <col min="2" max="2" width="11.5" customWidth="1"/>
    <col min="3" max="3" width="7.125" customWidth="1"/>
    <col min="4" max="4" width="10.125" customWidth="1"/>
    <col min="5" max="5" width="7.375" customWidth="1"/>
    <col min="6" max="6" width="18.625" customWidth="1"/>
    <col min="7" max="7" width="16.5" customWidth="1"/>
    <col min="8" max="8" width="5.25" customWidth="1"/>
    <col min="9" max="9" width="59.5" style="16" customWidth="1"/>
    <col min="10" max="11" width="26.875" style="2" customWidth="1"/>
    <col min="12" max="12" width="45.625" style="2" customWidth="1"/>
    <col min="13" max="13" width="40" style="2" bestFit="1" customWidth="1"/>
    <col min="14" max="14" width="13.875" style="1" customWidth="1"/>
    <col min="15" max="15" width="11" style="6"/>
  </cols>
  <sheetData>
    <row r="1" spans="1:15" s="6" customFormat="1" x14ac:dyDescent="0.25">
      <c r="A1" s="6" t="s">
        <v>63</v>
      </c>
      <c r="B1" s="6" t="s">
        <v>16</v>
      </c>
      <c r="C1" s="6" t="s">
        <v>19</v>
      </c>
      <c r="D1" s="6" t="s">
        <v>48</v>
      </c>
      <c r="E1" s="6" t="s">
        <v>58</v>
      </c>
      <c r="F1" s="6" t="s">
        <v>59</v>
      </c>
      <c r="G1" s="6" t="s">
        <v>60</v>
      </c>
      <c r="H1" s="6" t="s">
        <v>127</v>
      </c>
      <c r="I1" s="11" t="s">
        <v>1</v>
      </c>
      <c r="J1" s="12" t="s">
        <v>61</v>
      </c>
      <c r="K1" s="12" t="s">
        <v>163</v>
      </c>
      <c r="L1" s="12" t="s">
        <v>62</v>
      </c>
      <c r="M1" s="12" t="s">
        <v>45</v>
      </c>
      <c r="N1" s="13" t="s">
        <v>47</v>
      </c>
      <c r="O1" s="6" t="s">
        <v>128</v>
      </c>
    </row>
    <row r="2" spans="1:15" x14ac:dyDescent="0.25">
      <c r="A2" t="s">
        <v>71</v>
      </c>
      <c r="B2" t="s">
        <v>52</v>
      </c>
      <c r="C2">
        <v>0</v>
      </c>
      <c r="D2" t="s">
        <v>49</v>
      </c>
      <c r="E2" t="s">
        <v>0</v>
      </c>
      <c r="F2" t="s">
        <v>0</v>
      </c>
      <c r="G2" t="s">
        <v>96</v>
      </c>
      <c r="H2">
        <v>0</v>
      </c>
      <c r="I2" s="22" t="s">
        <v>164</v>
      </c>
      <c r="J2" s="3" t="str">
        <f>G2</f>
        <v>sdr_home</v>
      </c>
      <c r="K2" s="3" t="e">
        <f>VLOOKUP(I2,Lisa!$C$1:$D$12,2,FALSE)</f>
        <v>#N/A</v>
      </c>
      <c r="L2" s="5" t="str">
        <f t="shared" ref="L2:L33" si="0">"{'"&amp;$B$1&amp;"': '"&amp;B2&amp;"',"&amp;CHAR(10)&amp;"'"&amp;$C$1&amp;"': '"&amp;C2&amp;"',"&amp;CHAR(10)&amp;"'"&amp;$D$1&amp;"': '"&amp;D2&amp;"',"&amp;CHAR(10)&amp;"'"&amp;$E$1&amp;"': '"&amp;E2&amp;"',"&amp;CHAR(10)&amp;"'"&amp;$F$1&amp;"': '"&amp;F2&amp;"',"&amp;CHAR(10)&amp;"'"&amp;$G$1&amp;"': '"&amp;G2&amp;"',"&amp;CHAR(10)&amp;"'"&amp;$H$1&amp;"': "&amp;H2&amp;","&amp;CHAR(10)&amp;"'"&amp;$I$1&amp;"': '"&amp;I2&amp;"',"&amp;CHAR(10)&amp;"'"&amp;$J$1&amp;"': '"&amp;J2&amp;"'"&amp;CHAR(10)&amp;"},"</f>
        <v>{'type': 'home',
'order': '0',
'level': 'h2',
'category': 'Home',
'section': 'Home',
'page': 'sdr_home',
'tableauView': 0,
'Link': 'can you add the home page not sure what you name html',
'description': 'sdr_home'
},</v>
      </c>
      <c r="M2" s="3" t="s">
        <v>46</v>
      </c>
      <c r="N2" s="1" t="str">
        <f t="shared" ref="N2:N30" si="1">"&lt;li&gt;&lt;a href='"&amp;I2&amp;"'&gt;"&amp;F2&amp;"&lt;/a&gt;&lt;/li&gt;"</f>
        <v>&lt;li&gt;&lt;a href='can you add the home page not sure what you name html'&gt;Home&lt;/a&gt;&lt;/li&gt;</v>
      </c>
      <c r="O2" s="6" t="str">
        <f>"&lt;li&gt;&lt;a href='#' id='"&amp;G2&amp;"'&gt;"&amp;F2&amp;"&lt;/a&gt;&lt;/li&gt;"</f>
        <v>&lt;li&gt;&lt;a href='#' id='sdr_home'&gt;Home&lt;/a&gt;&lt;/li&gt;</v>
      </c>
    </row>
    <row r="3" spans="1:15" ht="15" customHeight="1" x14ac:dyDescent="0.25">
      <c r="A3" t="s">
        <v>129</v>
      </c>
      <c r="B3" t="s">
        <v>18</v>
      </c>
      <c r="C3">
        <v>1</v>
      </c>
      <c r="D3" t="s">
        <v>51</v>
      </c>
      <c r="E3" t="s">
        <v>8</v>
      </c>
      <c r="F3" t="s">
        <v>30</v>
      </c>
      <c r="G3" t="s">
        <v>97</v>
      </c>
      <c r="H3">
        <v>1</v>
      </c>
      <c r="I3" t="s">
        <v>165</v>
      </c>
      <c r="J3" s="3" t="str">
        <f t="shared" ref="J3:J33" si="2">G3</f>
        <v>sdr_summary_course</v>
      </c>
      <c r="K3" s="3" t="e">
        <f>VLOOKUP(I3,Lisa!$C$1:$D$12,2,FALSE)</f>
        <v>#N/A</v>
      </c>
      <c r="L3" s="5" t="str">
        <f t="shared" si="0"/>
        <v>{'type': 'report',
'order': '1',
'level': 'li',
'category': 'Overview',
'section': 'Overview of Course',
'page': 'sdr_summary_course',
'tableauView': 1,
'Link': 'https://10ay.online.tableau.com/#/site/unswmooc/views/Overview_2%2FOverview12',
'description': 'sdr_summary_course'
},</v>
      </c>
      <c r="M3" s="3" t="str">
        <f>G3&amp;".html"</f>
        <v>sdr_summary_course.html</v>
      </c>
      <c r="N3" s="1" t="str">
        <f t="shared" si="1"/>
        <v>&lt;li&gt;&lt;a href='https://10ay.online.tableau.com/#/site/unswmooc/views/Overview_2%2FOverview12'&gt;Overview of Course&lt;/a&gt;&lt;/li&gt;</v>
      </c>
      <c r="O3" s="6" t="str">
        <f t="shared" ref="O3:O40" si="3">"&lt;li&gt;&lt;a href='#' id='"&amp;G3&amp;"'&gt;"&amp;F3&amp;"&lt;/a&gt;&lt;/li&gt;"</f>
        <v>&lt;li&gt;&lt;a href='#' id='sdr_summary_course'&gt;Overview of Course&lt;/a&gt;&lt;/li&gt;</v>
      </c>
    </row>
    <row r="4" spans="1:15" ht="18.95" customHeight="1" x14ac:dyDescent="0.25">
      <c r="A4" t="s">
        <v>129</v>
      </c>
      <c r="B4" t="s">
        <v>29</v>
      </c>
      <c r="C4">
        <v>1</v>
      </c>
      <c r="D4" t="s">
        <v>51</v>
      </c>
      <c r="E4" t="s">
        <v>8</v>
      </c>
      <c r="F4" t="s">
        <v>31</v>
      </c>
      <c r="G4" t="s">
        <v>98</v>
      </c>
      <c r="H4">
        <v>1</v>
      </c>
      <c r="I4" t="s">
        <v>166</v>
      </c>
      <c r="J4" s="3" t="str">
        <f t="shared" si="2"/>
        <v>sdr_summary_activity</v>
      </c>
      <c r="K4" s="3" t="e">
        <f>VLOOKUP(I4,Lisa!$C$1:$D$12,2,FALSE)</f>
        <v>#N/A</v>
      </c>
      <c r="L4" s="5" t="str">
        <f t="shared" si="0"/>
        <v>{'type': 'sub-pages',
'order': '1',
'level': 'li',
'category': 'Overview',
'section': 'Overview of Activity',
'page': 'sdr_summary_activity',
'tableauView': 1,
'Link': 'https://10ay.online.tableau.com/#/site/unswmooc/views/Overview_2%2FOverview22',
'description': 'sdr_summary_activity'
},</v>
      </c>
      <c r="M4" s="3" t="str">
        <f t="shared" ref="M4:M33" si="4">G4&amp;".html"</f>
        <v>sdr_summary_activity.html</v>
      </c>
      <c r="N4" s="1" t="str">
        <f t="shared" si="1"/>
        <v>&lt;li&gt;&lt;a href='https://10ay.online.tableau.com/#/site/unswmooc/views/Overview_2%2FOverview22'&gt;Overview of Activity&lt;/a&gt;&lt;/li&gt;</v>
      </c>
      <c r="O4" s="6" t="str">
        <f t="shared" si="3"/>
        <v>&lt;li&gt;&lt;a href='#' id='sdr_summary_activity'&gt;Overview of Activity&lt;/a&gt;&lt;/li&gt;</v>
      </c>
    </row>
    <row r="5" spans="1:15" ht="15" customHeight="1" x14ac:dyDescent="0.25">
      <c r="A5" t="s">
        <v>129</v>
      </c>
      <c r="B5" t="s">
        <v>18</v>
      </c>
      <c r="C5">
        <v>2</v>
      </c>
      <c r="D5" t="s">
        <v>51</v>
      </c>
      <c r="E5" t="s">
        <v>79</v>
      </c>
      <c r="F5" t="s">
        <v>9</v>
      </c>
      <c r="G5" t="s">
        <v>99</v>
      </c>
      <c r="H5">
        <v>1</v>
      </c>
      <c r="I5" t="s">
        <v>167</v>
      </c>
      <c r="J5" s="3" t="str">
        <f t="shared" si="2"/>
        <v>sdr_participants</v>
      </c>
      <c r="K5" s="3" t="e">
        <f>VLOOKUP(I5,Lisa!$C$1:$D$12,2,FALSE)</f>
        <v>#N/A</v>
      </c>
      <c r="L5" s="5" t="str">
        <f t="shared" si="0"/>
        <v>{'type': 'report',
'order': '2',
'level': 'li',
'category': 'Participants',
'section': 'Who are the participants?',
'page': 'sdr_participants',
'tableauView': 1,
'Link': 'https://10ay.online.tableau.com/#/site/unswmooc/views/Whoaretheparticipants_1%2FWhoaretheparticipants12',
'description': 'sdr_participants'
},</v>
      </c>
      <c r="M5" s="3" t="str">
        <f t="shared" si="4"/>
        <v>sdr_participants.html</v>
      </c>
      <c r="N5" s="1" t="str">
        <f t="shared" si="1"/>
        <v>&lt;li&gt;&lt;a href='https://10ay.online.tableau.com/#/site/unswmooc/views/Whoaretheparticipants_1%2FWhoaretheparticipants12'&gt;Who are the participants?&lt;/a&gt;&lt;/li&gt;</v>
      </c>
      <c r="O5" s="6" t="str">
        <f t="shared" si="3"/>
        <v>&lt;li&gt;&lt;a href='#' id='sdr_participants'&gt;Who are the participants?&lt;/a&gt;&lt;/li&gt;</v>
      </c>
    </row>
    <row r="6" spans="1:15" ht="15" customHeight="1" x14ac:dyDescent="0.25">
      <c r="A6" t="s">
        <v>129</v>
      </c>
      <c r="B6" t="s">
        <v>29</v>
      </c>
      <c r="C6">
        <v>2</v>
      </c>
      <c r="D6" t="s">
        <v>51</v>
      </c>
      <c r="E6" t="s">
        <v>79</v>
      </c>
      <c r="F6" t="s">
        <v>53</v>
      </c>
      <c r="G6" t="s">
        <v>100</v>
      </c>
      <c r="H6">
        <v>0</v>
      </c>
      <c r="I6" s="14"/>
      <c r="J6" s="3" t="str">
        <f t="shared" si="2"/>
        <v>sdr_engagement</v>
      </c>
      <c r="K6" s="3" t="e">
        <f>VLOOKUP(I6,Lisa!$C$1:$D$12,2,FALSE)</f>
        <v>#N/A</v>
      </c>
      <c r="L6" s="5" t="str">
        <f t="shared" si="0"/>
        <v>{'type': 'sub-pages',
'order': '2',
'level': 'li',
'category': 'Participants',
'section': 'Engagement',
'page': 'sdr_engagement',
'tableauView': 0,
'Link': '',
'description': 'sdr_engagement'
},</v>
      </c>
      <c r="M6" s="3"/>
      <c r="N6" s="1" t="str">
        <f t="shared" si="1"/>
        <v>&lt;li&gt;&lt;a href=''&gt;Engagement&lt;/a&gt;&lt;/li&gt;</v>
      </c>
      <c r="O6" s="6" t="str">
        <f t="shared" si="3"/>
        <v>&lt;li&gt;&lt;a href='#' id='sdr_engagement'&gt;Engagement&lt;/a&gt;&lt;/li&gt;</v>
      </c>
    </row>
    <row r="7" spans="1:15" ht="15" customHeight="1" x14ac:dyDescent="0.25">
      <c r="A7" t="s">
        <v>129</v>
      </c>
      <c r="B7" t="s">
        <v>18</v>
      </c>
      <c r="C7">
        <v>3</v>
      </c>
      <c r="D7" t="s">
        <v>49</v>
      </c>
      <c r="E7" t="s">
        <v>5</v>
      </c>
      <c r="F7" t="s">
        <v>10</v>
      </c>
      <c r="G7" t="s">
        <v>101</v>
      </c>
      <c r="H7">
        <v>1</v>
      </c>
      <c r="I7" t="s">
        <v>168</v>
      </c>
      <c r="J7" s="3" t="str">
        <f t="shared" si="2"/>
        <v>sdr_participant_activity</v>
      </c>
      <c r="K7" s="3" t="e">
        <f>VLOOKUP(I7,Lisa!$C$1:$D$12,2,FALSE)</f>
        <v>#N/A</v>
      </c>
      <c r="L7" s="5" t="str">
        <f t="shared" si="0"/>
        <v>{'type': 'report',
'order': '3',
'level': 'h2',
'category': 'Activities',
'section': 'What did participants do?',
'page': 'sdr_participant_activity',
'tableauView': 1,
'Link': 'https://10ay.online.tableau.com/#/site/unswmooc/views/Whoaretheparticipants_1%2FWhoaretheparticipants22',
'description': 'sdr_participant_activity'
},</v>
      </c>
      <c r="M7" s="3" t="str">
        <f t="shared" si="4"/>
        <v>sdr_participant_activity.html</v>
      </c>
      <c r="N7" s="1" t="str">
        <f t="shared" si="1"/>
        <v>&lt;li&gt;&lt;a href='https://10ay.online.tableau.com/#/site/unswmooc/views/Whoaretheparticipants_1%2FWhoaretheparticipants22'&gt;What did participants do?&lt;/a&gt;&lt;/li&gt;</v>
      </c>
      <c r="O7" s="6" t="str">
        <f t="shared" si="3"/>
        <v>&lt;li&gt;&lt;a href='#' id='sdr_participant_activity'&gt;What did participants do?&lt;/a&gt;&lt;/li&gt;</v>
      </c>
    </row>
    <row r="8" spans="1:15" ht="15" customHeight="1" x14ac:dyDescent="0.25">
      <c r="A8" t="s">
        <v>129</v>
      </c>
      <c r="B8" t="s">
        <v>17</v>
      </c>
      <c r="C8">
        <v>4</v>
      </c>
      <c r="D8" t="s">
        <v>50</v>
      </c>
      <c r="E8" t="s">
        <v>2</v>
      </c>
      <c r="F8" t="s">
        <v>54</v>
      </c>
      <c r="G8" t="s">
        <v>102</v>
      </c>
      <c r="H8">
        <v>1</v>
      </c>
      <c r="I8" t="s">
        <v>169</v>
      </c>
      <c r="J8" s="3" t="str">
        <f t="shared" si="2"/>
        <v>sdr_overview_video</v>
      </c>
      <c r="K8" s="3" t="e">
        <f>VLOOKUP(I8,Lisa!$C$1:$D$12,2,FALSE)</f>
        <v>#N/A</v>
      </c>
      <c r="L8" s="5" t="str">
        <f t="shared" si="0"/>
        <v>{'type': 'pie',
'order': '4',
'level': 'h3',
'category': 'Videos ',
'section': 'Video use',
'page': 'sdr_overview_video',
'tableauView': 1,
'Link': 'https://10ay.online.tableau.com/#/site/unswmooc/views/Video%2FOverview',
'description': 'sdr_overview_video'
},</v>
      </c>
      <c r="M8" s="3" t="str">
        <f t="shared" si="4"/>
        <v>sdr_overview_video.html</v>
      </c>
      <c r="N8" s="1" t="str">
        <f t="shared" si="1"/>
        <v>&lt;li&gt;&lt;a href='https://10ay.online.tableau.com/#/site/unswmooc/views/Video%2FOverview'&gt;Video use&lt;/a&gt;&lt;/li&gt;</v>
      </c>
      <c r="O8" s="6" t="str">
        <f t="shared" si="3"/>
        <v>&lt;li&gt;&lt;a href='#' id='sdr_overview_video'&gt;Video use&lt;/a&gt;&lt;/li&gt;</v>
      </c>
    </row>
    <row r="9" spans="1:15" ht="15" customHeight="1" x14ac:dyDescent="0.25">
      <c r="A9" t="s">
        <v>129</v>
      </c>
      <c r="B9" t="s">
        <v>29</v>
      </c>
      <c r="C9">
        <v>4</v>
      </c>
      <c r="D9" t="s">
        <v>51</v>
      </c>
      <c r="E9" t="s">
        <v>2</v>
      </c>
      <c r="F9" t="s">
        <v>20</v>
      </c>
      <c r="G9" t="s">
        <v>103</v>
      </c>
      <c r="H9">
        <v>1</v>
      </c>
      <c r="I9" t="s">
        <v>170</v>
      </c>
      <c r="J9" s="3" t="str">
        <f t="shared" si="2"/>
        <v>sdr_video_heatmap</v>
      </c>
      <c r="K9" s="3" t="e">
        <f>VLOOKUP(I9,Lisa!$C$1:$D$12,2,FALSE)</f>
        <v>#N/A</v>
      </c>
      <c r="L9" s="5" t="str">
        <f t="shared" si="0"/>
        <v>{'type': 'sub-pages',
'order': '4',
'level': 'li',
'category': 'Videos ',
'section': 'Video heatmap',
'page': 'sdr_video_heatmap',
'tableauView': 1,
'Link': 'https://10ay.online.tableau.com/#/site/unswmooc/views/Video%2FHeatmap',
'description': 'sdr_video_heatmap'
},</v>
      </c>
      <c r="M9" s="3" t="str">
        <f t="shared" si="4"/>
        <v>sdr_video_heatmap.html</v>
      </c>
      <c r="N9" s="1" t="str">
        <f t="shared" si="1"/>
        <v>&lt;li&gt;&lt;a href='https://10ay.online.tableau.com/#/site/unswmooc/views/Video%2FHeatmap'&gt;Video heatmap&lt;/a&gt;&lt;/li&gt;</v>
      </c>
      <c r="O9" s="6" t="str">
        <f t="shared" si="3"/>
        <v>&lt;li&gt;&lt;a href='#' id='sdr_video_heatmap'&gt;Video heatmap&lt;/a&gt;&lt;/li&gt;</v>
      </c>
    </row>
    <row r="10" spans="1:15" ht="15" customHeight="1" x14ac:dyDescent="0.25">
      <c r="A10" t="s">
        <v>129</v>
      </c>
      <c r="B10" t="s">
        <v>29</v>
      </c>
      <c r="C10">
        <v>4</v>
      </c>
      <c r="D10" t="s">
        <v>51</v>
      </c>
      <c r="E10" t="s">
        <v>2</v>
      </c>
      <c r="F10" t="s">
        <v>21</v>
      </c>
      <c r="G10" t="s">
        <v>104</v>
      </c>
      <c r="H10">
        <v>1</v>
      </c>
      <c r="I10" t="s">
        <v>171</v>
      </c>
      <c r="J10" s="3" t="str">
        <f t="shared" si="2"/>
        <v>sdr_video_hm_detail</v>
      </c>
      <c r="K10" s="3" t="e">
        <f>VLOOKUP(I10,Lisa!$C$1:$D$12,2,FALSE)</f>
        <v>#N/A</v>
      </c>
      <c r="L10" s="5" t="str">
        <f t="shared" si="0"/>
        <v>{'type': 'sub-pages',
'order': '4',
'level': 'li',
'category': 'Videos ',
'section': 'Video heatmap detailed',
'page': 'sdr_video_hm_detail',
'tableauView': 1,
'Link': 'https://10ay.online.tableau.com/#/site/unswmooc/views/Video%2FHeatmap-Detailed',
'description': 'sdr_video_hm_detail'
},</v>
      </c>
      <c r="M10" s="3" t="str">
        <f t="shared" si="4"/>
        <v>sdr_video_hm_detail.html</v>
      </c>
      <c r="N10" s="1" t="str">
        <f t="shared" si="1"/>
        <v>&lt;li&gt;&lt;a href='https://10ay.online.tableau.com/#/site/unswmooc/views/Video%2FHeatmap-Detailed'&gt;Video heatmap detailed&lt;/a&gt;&lt;/li&gt;</v>
      </c>
      <c r="O10" s="6" t="str">
        <f t="shared" si="3"/>
        <v>&lt;li&gt;&lt;a href='#' id='sdr_video_hm_detail'&gt;Video heatmap detailed&lt;/a&gt;&lt;/li&gt;</v>
      </c>
    </row>
    <row r="11" spans="1:15" ht="15" customHeight="1" x14ac:dyDescent="0.25">
      <c r="A11" t="s">
        <v>129</v>
      </c>
      <c r="B11" t="s">
        <v>29</v>
      </c>
      <c r="C11">
        <v>4</v>
      </c>
      <c r="D11" t="s">
        <v>51</v>
      </c>
      <c r="E11" t="s">
        <v>2</v>
      </c>
      <c r="F11" t="s">
        <v>174</v>
      </c>
      <c r="G11" t="s">
        <v>175</v>
      </c>
      <c r="H11">
        <v>1</v>
      </c>
      <c r="I11" t="s">
        <v>172</v>
      </c>
      <c r="J11" s="3" t="str">
        <f t="shared" si="2"/>
        <v>sdr_video_action</v>
      </c>
      <c r="K11" s="3" t="e">
        <f>VLOOKUP(I11,Lisa!$C$1:$D$12,2,FALSE)</f>
        <v>#N/A</v>
      </c>
      <c r="L11" s="5" t="str">
        <f t="shared" si="0"/>
        <v>{'type': 'sub-pages',
'order': '4',
'level': 'li',
'category': 'Videos ',
'section': 'Videos by action',
'page': 'sdr_video_action',
'tableauView': 1,
'Link': 'https://10ay.online.tableau.com/#/site/unswmooc/views/Video%2FVideosbyaction',
'description': 'sdr_video_action'
},</v>
      </c>
      <c r="M11" s="3" t="str">
        <f t="shared" si="4"/>
        <v>sdr_video_action.html</v>
      </c>
      <c r="N11" s="1" t="str">
        <f t="shared" si="1"/>
        <v>&lt;li&gt;&lt;a href='https://10ay.online.tableau.com/#/site/unswmooc/views/Video%2FVideosbyaction'&gt;Videos by action&lt;/a&gt;&lt;/li&gt;</v>
      </c>
      <c r="O11" s="6" t="str">
        <f t="shared" si="3"/>
        <v>&lt;li&gt;&lt;a href='#' id='sdr_video_action'&gt;Videos by action&lt;/a&gt;&lt;/li&gt;</v>
      </c>
    </row>
    <row r="12" spans="1:15" ht="15" customHeight="1" x14ac:dyDescent="0.25">
      <c r="A12" t="s">
        <v>129</v>
      </c>
      <c r="B12" t="s">
        <v>29</v>
      </c>
      <c r="C12">
        <v>4</v>
      </c>
      <c r="D12" t="s">
        <v>51</v>
      </c>
      <c r="E12" t="s">
        <v>2</v>
      </c>
      <c r="F12" t="s">
        <v>22</v>
      </c>
      <c r="G12" t="s">
        <v>105</v>
      </c>
      <c r="H12">
        <v>1</v>
      </c>
      <c r="I12" t="s">
        <v>173</v>
      </c>
      <c r="J12" s="3" t="str">
        <f t="shared" si="2"/>
        <v>sdr_video_lectures</v>
      </c>
      <c r="K12" s="3" t="e">
        <f>VLOOKUP(I12,Lisa!$C$1:$D$12,2,FALSE)</f>
        <v>#N/A</v>
      </c>
      <c r="L12" s="5" t="str">
        <f t="shared" si="0"/>
        <v>{'type': 'sub-pages',
'order': '4',
'level': 'li',
'category': 'Videos ',
'section': 'Overview Lecture videos',
'page': 'sdr_video_lectures',
'tableauView': 1,
'Link': 'https://10ay.online.tableau.com/#/site/unswmooc/views/Video%2FAllvidoes',
'description': 'sdr_video_lectures'
},</v>
      </c>
      <c r="M12" s="3" t="str">
        <f t="shared" si="4"/>
        <v>sdr_video_lectures.html</v>
      </c>
      <c r="N12" s="1" t="str">
        <f t="shared" si="1"/>
        <v>&lt;li&gt;&lt;a href='https://10ay.online.tableau.com/#/site/unswmooc/views/Video%2FAllvidoes'&gt;Overview Lecture videos&lt;/a&gt;&lt;/li&gt;</v>
      </c>
      <c r="O12" s="6" t="str">
        <f t="shared" si="3"/>
        <v>&lt;li&gt;&lt;a href='#' id='sdr_video_lectures'&gt;Overview Lecture videos&lt;/a&gt;&lt;/li&gt;</v>
      </c>
    </row>
    <row r="13" spans="1:15" ht="15" customHeight="1" x14ac:dyDescent="0.25">
      <c r="A13" t="s">
        <v>129</v>
      </c>
      <c r="B13" t="s">
        <v>17</v>
      </c>
      <c r="C13">
        <v>5</v>
      </c>
      <c r="D13" t="s">
        <v>50</v>
      </c>
      <c r="E13" t="s">
        <v>3</v>
      </c>
      <c r="F13" t="s">
        <v>33</v>
      </c>
      <c r="G13" t="s">
        <v>106</v>
      </c>
      <c r="H13">
        <v>1</v>
      </c>
      <c r="I13" t="s">
        <v>176</v>
      </c>
      <c r="J13" s="3" t="str">
        <f t="shared" si="2"/>
        <v>sdr_overview_content</v>
      </c>
      <c r="K13" s="3" t="e">
        <f>VLOOKUP(I13,Lisa!$C$1:$D$12,2,FALSE)</f>
        <v>#N/A</v>
      </c>
      <c r="L13" s="5" t="str">
        <f t="shared" si="0"/>
        <v>{'type': 'pie',
'order': '5',
'level': 'h3',
'category': 'Content',
'section': 'Content use',
'page': 'sdr_overview_content',
'tableauView': 1,
'Link': 'https://10ay.online.tableau.com/#/site/unswmooc/views/Content_2%2FOverview',
'description': 'sdr_overview_content'
},</v>
      </c>
      <c r="M13" s="3" t="str">
        <f t="shared" si="4"/>
        <v>sdr_overview_content.html</v>
      </c>
      <c r="N13" s="1" t="str">
        <f t="shared" si="1"/>
        <v>&lt;li&gt;&lt;a href='https://10ay.online.tableau.com/#/site/unswmooc/views/Content_2%2FOverview'&gt;Content use&lt;/a&gt;&lt;/li&gt;</v>
      </c>
      <c r="O13" s="6" t="str">
        <f t="shared" si="3"/>
        <v>&lt;li&gt;&lt;a href='#' id='sdr_overview_content'&gt;Content use&lt;/a&gt;&lt;/li&gt;</v>
      </c>
    </row>
    <row r="14" spans="1:15" ht="15" customHeight="1" x14ac:dyDescent="0.25">
      <c r="A14" t="s">
        <v>129</v>
      </c>
      <c r="B14" t="s">
        <v>29</v>
      </c>
      <c r="C14">
        <v>5</v>
      </c>
      <c r="D14" t="s">
        <v>51</v>
      </c>
      <c r="E14" t="s">
        <v>3</v>
      </c>
      <c r="F14" t="s">
        <v>23</v>
      </c>
      <c r="G14" t="s">
        <v>107</v>
      </c>
      <c r="H14">
        <v>1</v>
      </c>
      <c r="I14" t="s">
        <v>177</v>
      </c>
      <c r="J14" s="3" t="str">
        <f t="shared" si="2"/>
        <v>sdr_content_sequence</v>
      </c>
      <c r="K14" s="3" t="e">
        <f>VLOOKUP(I14,Lisa!$C$1:$D$12,2,FALSE)</f>
        <v>#N/A</v>
      </c>
      <c r="L14" s="5" t="str">
        <f t="shared" si="0"/>
        <v>{'type': 'sub-pages',
'order': '5',
'level': 'li',
'category': 'Content',
'section': 'Sequence Analysis',
'page': 'sdr_content_sequence',
'tableauView': 1,
'Link': 'https://10ay.online.tableau.com/#/site/unswmooc/views/Content_2%2FSequence',
'description': 'sdr_content_sequence'
},</v>
      </c>
      <c r="M14" s="3" t="str">
        <f t="shared" si="4"/>
        <v>sdr_content_sequence.html</v>
      </c>
      <c r="N14" s="1" t="str">
        <f t="shared" si="1"/>
        <v>&lt;li&gt;&lt;a href='https://10ay.online.tableau.com/#/site/unswmooc/views/Content_2%2FSequence'&gt;Sequence Analysis&lt;/a&gt;&lt;/li&gt;</v>
      </c>
      <c r="O14" s="6" t="str">
        <f t="shared" si="3"/>
        <v>&lt;li&gt;&lt;a href='#' id='sdr_content_sequence'&gt;Sequence Analysis&lt;/a&gt;&lt;/li&gt;</v>
      </c>
    </row>
    <row r="15" spans="1:15" ht="15" customHeight="1" x14ac:dyDescent="0.25">
      <c r="A15" t="s">
        <v>129</v>
      </c>
      <c r="B15" t="s">
        <v>17</v>
      </c>
      <c r="C15">
        <v>6</v>
      </c>
      <c r="D15" t="s">
        <v>50</v>
      </c>
      <c r="E15" t="s">
        <v>4</v>
      </c>
      <c r="F15" t="s">
        <v>34</v>
      </c>
      <c r="G15" t="s">
        <v>108</v>
      </c>
      <c r="H15">
        <v>1</v>
      </c>
      <c r="I15" t="s">
        <v>178</v>
      </c>
      <c r="J15" s="3" t="str">
        <f t="shared" si="2"/>
        <v>sdr_overview_forum</v>
      </c>
      <c r="K15" s="3" t="e">
        <f>VLOOKUP(I15,Lisa!$C$1:$D$12,2,FALSE)</f>
        <v>#N/A</v>
      </c>
      <c r="L15" s="5" t="str">
        <f t="shared" si="0"/>
        <v>{'type': 'pie',
'order': '6',
'level': 'h3',
'category': 'Forum',
'section': 'Forum use',
'page': 'sdr_overview_forum',
'tableauView': 1,
'Link': 'https://10ay.online.tableau.com/#/site/unswmooc/views/Forum_2%2FForum-Activityplot',
'description': 'sdr_overview_forum'
},</v>
      </c>
      <c r="M15" s="3" t="str">
        <f t="shared" si="4"/>
        <v>sdr_overview_forum.html</v>
      </c>
      <c r="N15" s="1" t="str">
        <f t="shared" si="1"/>
        <v>&lt;li&gt;&lt;a href='https://10ay.online.tableau.com/#/site/unswmooc/views/Forum_2%2FForum-Activityplot'&gt;Forum use&lt;/a&gt;&lt;/li&gt;</v>
      </c>
      <c r="O15" s="6" t="str">
        <f t="shared" si="3"/>
        <v>&lt;li&gt;&lt;a href='#' id='sdr_overview_forum'&gt;Forum use&lt;/a&gt;&lt;/li&gt;</v>
      </c>
    </row>
    <row r="16" spans="1:15" ht="15" customHeight="1" x14ac:dyDescent="0.25">
      <c r="A16" t="s">
        <v>129</v>
      </c>
      <c r="B16" t="s">
        <v>29</v>
      </c>
      <c r="C16">
        <v>6</v>
      </c>
      <c r="D16" t="s">
        <v>51</v>
      </c>
      <c r="E16" t="s">
        <v>4</v>
      </c>
      <c r="F16" t="s">
        <v>24</v>
      </c>
      <c r="G16" t="s">
        <v>109</v>
      </c>
      <c r="H16">
        <v>1</v>
      </c>
      <c r="I16" t="s">
        <v>179</v>
      </c>
      <c r="J16" s="3" t="str">
        <f t="shared" si="2"/>
        <v>sdr_forum_heatmap</v>
      </c>
      <c r="K16" s="3" t="e">
        <f>VLOOKUP(I16,Lisa!$C$1:$D$12,2,FALSE)</f>
        <v>#N/A</v>
      </c>
      <c r="L16" s="5" t="str">
        <f t="shared" si="0"/>
        <v>{'type': 'sub-pages',
'order': '6',
'level': 'li',
'category': 'Forum',
'section': 'Discussion Heatmap',
'page': 'sdr_forum_heatmap',
'tableauView': 1,
'Link': 'https://10ay.online.tableau.com/#/site/unswmooc/views/Forum_2%2FForum-heatmap',
'description': 'sdr_forum_heatmap'
},</v>
      </c>
      <c r="M16" s="3" t="str">
        <f t="shared" si="4"/>
        <v>sdr_forum_heatmap.html</v>
      </c>
      <c r="N16" s="1" t="str">
        <f t="shared" si="1"/>
        <v>&lt;li&gt;&lt;a href='https://10ay.online.tableau.com/#/site/unswmooc/views/Forum_2%2FForum-heatmap'&gt;Discussion Heatmap&lt;/a&gt;&lt;/li&gt;</v>
      </c>
      <c r="O16" s="6" t="str">
        <f t="shared" si="3"/>
        <v>&lt;li&gt;&lt;a href='#' id='sdr_forum_heatmap'&gt;Discussion Heatmap&lt;/a&gt;&lt;/li&gt;</v>
      </c>
    </row>
    <row r="17" spans="1:15" ht="15" customHeight="1" x14ac:dyDescent="0.25">
      <c r="A17" t="s">
        <v>129</v>
      </c>
      <c r="B17" t="s">
        <v>17</v>
      </c>
      <c r="C17">
        <v>7</v>
      </c>
      <c r="D17" t="s">
        <v>50</v>
      </c>
      <c r="E17" t="s">
        <v>5</v>
      </c>
      <c r="F17" t="s">
        <v>5</v>
      </c>
      <c r="G17" t="s">
        <v>110</v>
      </c>
      <c r="H17">
        <v>1</v>
      </c>
      <c r="I17" t="s">
        <v>180</v>
      </c>
      <c r="J17" s="3" t="str">
        <f t="shared" si="2"/>
        <v>sdr_overview_activity</v>
      </c>
      <c r="K17" s="3" t="e">
        <f>VLOOKUP(I17,Lisa!$C$1:$D$12,2,FALSE)</f>
        <v>#N/A</v>
      </c>
      <c r="L17" s="5" t="str">
        <f t="shared" si="0"/>
        <v>{'type': 'pie',
'order': '7',
'level': 'h3',
'category': 'Activities',
'section': 'Activities',
'page': 'sdr_overview_activity',
'tableauView': 1,
'Link': 'https://10ay.online.tableau.com/#/site/unswmooc/views/Activities_1%2FOverview',
'description': 'sdr_overview_activity'
},</v>
      </c>
      <c r="M17" s="3" t="str">
        <f t="shared" si="4"/>
        <v>sdr_overview_activity.html</v>
      </c>
      <c r="N17" s="1" t="str">
        <f t="shared" si="1"/>
        <v>&lt;li&gt;&lt;a href='https://10ay.online.tableau.com/#/site/unswmooc/views/Activities_1%2FOverview'&gt;Activities&lt;/a&gt;&lt;/li&gt;</v>
      </c>
      <c r="O17" s="6" t="str">
        <f t="shared" si="3"/>
        <v>&lt;li&gt;&lt;a href='#' id='sdr_overview_activity'&gt;Activities&lt;/a&gt;&lt;/li&gt;</v>
      </c>
    </row>
    <row r="18" spans="1:15" ht="15" customHeight="1" x14ac:dyDescent="0.25">
      <c r="A18" t="s">
        <v>129</v>
      </c>
      <c r="B18" t="s">
        <v>18</v>
      </c>
      <c r="C18">
        <v>8</v>
      </c>
      <c r="D18" t="s">
        <v>49</v>
      </c>
      <c r="E18" t="s">
        <v>11</v>
      </c>
      <c r="F18" t="s">
        <v>25</v>
      </c>
      <c r="G18" t="s">
        <v>111</v>
      </c>
      <c r="H18">
        <v>1</v>
      </c>
      <c r="I18" t="s">
        <v>181</v>
      </c>
      <c r="J18" s="3" t="str">
        <f t="shared" si="2"/>
        <v>sdr_grades</v>
      </c>
      <c r="K18" s="3" t="e">
        <f>VLOOKUP(I18,Lisa!$C$1:$D$12,2,FALSE)</f>
        <v>#N/A</v>
      </c>
      <c r="L18" s="5" t="str">
        <f t="shared" si="0"/>
        <v>{'type': 'report',
'order': '8',
'level': 'h2',
'category': 'Assessment',
'section': 'Grades',
'page': 'sdr_grades',
'tableauView': 1,
'Link': 'https://10ay.online.tableau.com/#/site/unswmooc/views/Assessment_2%2FAssessment_Grades',
'description': 'sdr_grades'
},</v>
      </c>
      <c r="M18" s="3" t="str">
        <f t="shared" si="4"/>
        <v>sdr_grades.html</v>
      </c>
      <c r="N18" s="1" t="str">
        <f t="shared" si="1"/>
        <v>&lt;li&gt;&lt;a href='https://10ay.online.tableau.com/#/site/unswmooc/views/Assessment_2%2FAssessment_Grades'&gt;Grades&lt;/a&gt;&lt;/li&gt;</v>
      </c>
      <c r="O18" s="6" t="str">
        <f t="shared" si="3"/>
        <v>&lt;li&gt;&lt;a href='#' id='sdr_grades'&gt;Grades&lt;/a&gt;&lt;/li&gt;</v>
      </c>
    </row>
    <row r="19" spans="1:15" ht="15" customHeight="1" x14ac:dyDescent="0.25">
      <c r="A19" t="s">
        <v>129</v>
      </c>
      <c r="B19" t="s">
        <v>29</v>
      </c>
      <c r="C19">
        <v>8</v>
      </c>
      <c r="D19" t="s">
        <v>51</v>
      </c>
      <c r="E19" t="s">
        <v>11</v>
      </c>
      <c r="F19" t="s">
        <v>39</v>
      </c>
      <c r="G19" t="s">
        <v>112</v>
      </c>
      <c r="H19">
        <v>1</v>
      </c>
      <c r="I19" t="s">
        <v>182</v>
      </c>
      <c r="J19" s="3" t="str">
        <f t="shared" si="2"/>
        <v>sdr_overview_assessment</v>
      </c>
      <c r="K19" s="3" t="e">
        <f>VLOOKUP(I19,Lisa!$C$1:$D$12,2,FALSE)</f>
        <v>#N/A</v>
      </c>
      <c r="L19" s="5" t="str">
        <f t="shared" si="0"/>
        <v>{'type': 'sub-pages',
'order': '8',
'level': 'li',
'category': 'Assessment',
'section': 'Overview of Assessment',
'page': 'sdr_overview_assessment',
'tableauView': 1,
'Link': 'https://10ay.online.tableau.com/#/site/unswmooc/views/Assessment_2%2FAssessment_Overview',
'description': 'sdr_overview_assessment'
},</v>
      </c>
      <c r="M19" s="3" t="str">
        <f t="shared" si="4"/>
        <v>sdr_overview_assessment.html</v>
      </c>
      <c r="N19" s="1" t="str">
        <f t="shared" si="1"/>
        <v>&lt;li&gt;&lt;a href='https://10ay.online.tableau.com/#/site/unswmooc/views/Assessment_2%2FAssessment_Overview'&gt;Overview of Assessment&lt;/a&gt;&lt;/li&gt;</v>
      </c>
      <c r="O19" s="6" t="str">
        <f t="shared" si="3"/>
        <v>&lt;li&gt;&lt;a href='#' id='sdr_overview_assessment'&gt;Overview of Assessment&lt;/a&gt;&lt;/li&gt;</v>
      </c>
    </row>
    <row r="20" spans="1:15" ht="15" customHeight="1" x14ac:dyDescent="0.25">
      <c r="A20" t="s">
        <v>129</v>
      </c>
      <c r="B20" t="s">
        <v>29</v>
      </c>
      <c r="C20">
        <v>8</v>
      </c>
      <c r="D20" t="s">
        <v>51</v>
      </c>
      <c r="E20" t="s">
        <v>11</v>
      </c>
      <c r="F20" t="s">
        <v>26</v>
      </c>
      <c r="G20" t="s">
        <v>113</v>
      </c>
      <c r="H20">
        <v>1</v>
      </c>
      <c r="I20" t="s">
        <v>183</v>
      </c>
      <c r="J20" s="3" t="str">
        <f t="shared" si="2"/>
        <v>sdr_assm_quizzes</v>
      </c>
      <c r="K20" s="3" t="e">
        <f>VLOOKUP(I20,Lisa!$C$1:$D$12,2,FALSE)</f>
        <v>#N/A</v>
      </c>
      <c r="L20" s="5" t="str">
        <f>"{'"&amp;$B$1&amp;"': '"&amp;B20&amp;"',"&amp;CHAR(10)&amp;"'"&amp;$C$1&amp;"': '"&amp;C20&amp;"',"&amp;CHAR(10)&amp;"'"&amp;$D$1&amp;"': '"&amp;D20&amp;"',"&amp;CHAR(10)&amp;"'"&amp;$E$1&amp;"': '"&amp;E20&amp;"',"&amp;CHAR(10)&amp;"'"&amp;$F$1&amp;"': '"&amp;F20&amp;"',"&amp;CHAR(10)&amp;"'"&amp;$G$1&amp;"': '"&amp;G20&amp;"',"&amp;CHAR(10)&amp;"'"&amp;$H$1&amp;"': "&amp;H20&amp;","&amp;CHAR(10)&amp;"'"&amp;$I$1&amp;"': '"&amp;I20&amp;"',"&amp;CHAR(10)&amp;"'"&amp;$J$1&amp;"': '"&amp;J20&amp;"'"&amp;CHAR(10)&amp;"},"</f>
        <v>{'type': 'sub-pages',
'order': '8',
'level': 'li',
'category': 'Assessment',
'section': 'Quizzes',
'page': 'sdr_assm_quizzes',
'tableauView': 1,
'Link': 'https://10ay.online.tableau.com/#/site/unswmooc/views/Assessment_2%2FAssessment_Quizzes',
'description': 'sdr_assm_quizzes'
},</v>
      </c>
      <c r="M20" s="3" t="str">
        <f t="shared" si="4"/>
        <v>sdr_assm_quizzes.html</v>
      </c>
      <c r="N20" s="1" t="str">
        <f t="shared" si="1"/>
        <v>&lt;li&gt;&lt;a href='https://10ay.online.tableau.com/#/site/unswmooc/views/Assessment_2%2FAssessment_Quizzes'&gt;Quizzes&lt;/a&gt;&lt;/li&gt;</v>
      </c>
      <c r="O20" s="6" t="str">
        <f t="shared" si="3"/>
        <v>&lt;li&gt;&lt;a href='#' id='sdr_assm_quizzes'&gt;Quizzes&lt;/a&gt;&lt;/li&gt;</v>
      </c>
    </row>
    <row r="21" spans="1:15" ht="15" customHeight="1" x14ac:dyDescent="0.25">
      <c r="A21" t="s">
        <v>129</v>
      </c>
      <c r="B21" t="s">
        <v>29</v>
      </c>
      <c r="C21">
        <v>8</v>
      </c>
      <c r="D21" t="s">
        <v>51</v>
      </c>
      <c r="E21" t="s">
        <v>11</v>
      </c>
      <c r="F21" t="s">
        <v>27</v>
      </c>
      <c r="G21" t="s">
        <v>114</v>
      </c>
      <c r="H21">
        <v>1</v>
      </c>
      <c r="I21" t="s">
        <v>184</v>
      </c>
      <c r="J21" s="3" t="str">
        <f t="shared" si="2"/>
        <v>sdr_assm_exams</v>
      </c>
      <c r="K21" s="3" t="e">
        <f>VLOOKUP(I21,Lisa!$C$1:$D$12,2,FALSE)</f>
        <v>#N/A</v>
      </c>
      <c r="L21" s="5" t="str">
        <f t="shared" si="0"/>
        <v>{'type': 'sub-pages',
'order': '8',
'level': 'li',
'category': 'Assessment',
'section': 'Exams',
'page': 'sdr_assm_exams',
'tableauView': 1,
'Link': 'https://10ay.online.tableau.com/#/site/unswmooc/views/Assessment_2%2FAssessment_Tests',
'description': 'sdr_assm_exams'
},</v>
      </c>
      <c r="M21" s="3" t="str">
        <f t="shared" si="4"/>
        <v>sdr_assm_exams.html</v>
      </c>
      <c r="N21" s="1" t="str">
        <f t="shared" si="1"/>
        <v>&lt;li&gt;&lt;a href='https://10ay.online.tableau.com/#/site/unswmooc/views/Assessment_2%2FAssessment_Tests'&gt;Exams&lt;/a&gt;&lt;/li&gt;</v>
      </c>
      <c r="O21" s="6" t="str">
        <f t="shared" si="3"/>
        <v>&lt;li&gt;&lt;a href='#' id='sdr_assm_exams'&gt;Exams&lt;/a&gt;&lt;/li&gt;</v>
      </c>
    </row>
    <row r="22" spans="1:15" ht="15" customHeight="1" x14ac:dyDescent="0.25">
      <c r="A22" t="s">
        <v>129</v>
      </c>
      <c r="B22" t="s">
        <v>29</v>
      </c>
      <c r="C22">
        <v>8</v>
      </c>
      <c r="D22" t="s">
        <v>51</v>
      </c>
      <c r="E22" t="s">
        <v>11</v>
      </c>
      <c r="F22" t="s">
        <v>28</v>
      </c>
      <c r="G22" t="s">
        <v>115</v>
      </c>
      <c r="H22">
        <v>1</v>
      </c>
      <c r="I22" t="s">
        <v>185</v>
      </c>
      <c r="J22" s="3" t="str">
        <f t="shared" si="2"/>
        <v>sdr_assm_peer</v>
      </c>
      <c r="K22" s="3" t="e">
        <f>VLOOKUP(I22,Lisa!$C$1:$D$12,2,FALSE)</f>
        <v>#N/A</v>
      </c>
      <c r="L22" s="5" t="str">
        <f t="shared" si="0"/>
        <v>{'type': 'sub-pages',
'order': '8',
'level': 'li',
'category': 'Assessment',
'section': 'Peer Assessment',
'page': 'sdr_assm_peer',
'tableauView': 1,
'Link': 'https://10ay.online.tableau.com/#/site/unswmooc/views/Assessment_2%2FAssessment_PeerAssessment',
'description': 'sdr_assm_peer'
},</v>
      </c>
      <c r="M22" s="3" t="str">
        <f t="shared" si="4"/>
        <v>sdr_assm_peer.html</v>
      </c>
      <c r="N22" s="1" t="str">
        <f t="shared" si="1"/>
        <v>&lt;li&gt;&lt;a href='https://10ay.online.tableau.com/#/site/unswmooc/views/Assessment_2%2FAssessment_PeerAssessment'&gt;Peer Assessment&lt;/a&gt;&lt;/li&gt;</v>
      </c>
      <c r="O22" s="6" t="str">
        <f t="shared" si="3"/>
        <v>&lt;li&gt;&lt;a href='#' id='sdr_assm_peer'&gt;Peer Assessment&lt;/a&gt;&lt;/li&gt;</v>
      </c>
    </row>
    <row r="23" spans="1:15" ht="15" customHeight="1" x14ac:dyDescent="0.25">
      <c r="A23" t="s">
        <v>129</v>
      </c>
      <c r="B23" t="s">
        <v>17</v>
      </c>
      <c r="C23">
        <v>9</v>
      </c>
      <c r="D23" t="s">
        <v>50</v>
      </c>
      <c r="E23" t="s">
        <v>6</v>
      </c>
      <c r="F23" t="s">
        <v>6</v>
      </c>
      <c r="G23" t="s">
        <v>116</v>
      </c>
      <c r="H23">
        <v>0</v>
      </c>
      <c r="I23"/>
      <c r="J23" s="3" t="str">
        <f t="shared" si="2"/>
        <v>sdr_overview_eval</v>
      </c>
      <c r="K23" s="3" t="e">
        <f>VLOOKUP(I23,Lisa!$C$1:$D$12,2,FALSE)</f>
        <v>#N/A</v>
      </c>
      <c r="L23" s="5" t="str">
        <f t="shared" si="0"/>
        <v>{'type': 'pie',
'order': '9',
'level': 'h3',
'category': 'Evaluation ',
'section': 'Evaluation ',
'page': 'sdr_overview_eval',
'tableauView': 0,
'Link': '',
'description': 'sdr_overview_eval'
},</v>
      </c>
      <c r="M23" s="3" t="str">
        <f t="shared" si="4"/>
        <v>sdr_overview_eval.html</v>
      </c>
      <c r="N23" s="1" t="str">
        <f t="shared" si="1"/>
        <v>&lt;li&gt;&lt;a href=''&gt;Evaluation &lt;/a&gt;&lt;/li&gt;</v>
      </c>
      <c r="O23" s="6" t="str">
        <f t="shared" si="3"/>
        <v>&lt;li&gt;&lt;a href='#' id='sdr_overview_eval'&gt;Evaluation &lt;/a&gt;&lt;/li&gt;</v>
      </c>
    </row>
    <row r="24" spans="1:15" ht="15" customHeight="1" x14ac:dyDescent="0.25">
      <c r="A24" t="s">
        <v>129</v>
      </c>
      <c r="B24" t="s">
        <v>29</v>
      </c>
      <c r="C24">
        <v>9</v>
      </c>
      <c r="D24" t="s">
        <v>51</v>
      </c>
      <c r="E24" t="s">
        <v>6</v>
      </c>
      <c r="F24" t="s">
        <v>41</v>
      </c>
      <c r="G24" t="s">
        <v>117</v>
      </c>
      <c r="H24">
        <v>0</v>
      </c>
      <c r="I24"/>
      <c r="J24" s="3" t="str">
        <f t="shared" si="2"/>
        <v>sdr_eval_ivr1</v>
      </c>
      <c r="K24" s="3" t="e">
        <f>VLOOKUP(I24,Lisa!$C$1:$D$12,2,FALSE)</f>
        <v>#N/A</v>
      </c>
      <c r="L24" s="5" t="str">
        <f t="shared" si="0"/>
        <v>{'type': 'sub-pages',
'order': '9',
'level': 'li',
'category': 'Evaluation ',
'section': 'In-Video Ratings 1/2',
'page': 'sdr_eval_ivr1',
'tableauView': 0,
'Link': '',
'description': 'sdr_eval_ivr1'
},</v>
      </c>
      <c r="M24" s="3" t="str">
        <f t="shared" si="4"/>
        <v>sdr_eval_ivr1.html</v>
      </c>
      <c r="N24" s="1" t="str">
        <f t="shared" si="1"/>
        <v>&lt;li&gt;&lt;a href=''&gt;In-Video Ratings 1/2&lt;/a&gt;&lt;/li&gt;</v>
      </c>
      <c r="O24" s="6" t="str">
        <f t="shared" si="3"/>
        <v>&lt;li&gt;&lt;a href='#' id='sdr_eval_ivr1'&gt;In-Video Ratings 1/2&lt;/a&gt;&lt;/li&gt;</v>
      </c>
    </row>
    <row r="25" spans="1:15" ht="15" customHeight="1" x14ac:dyDescent="0.25">
      <c r="A25" t="s">
        <v>129</v>
      </c>
      <c r="B25" t="s">
        <v>29</v>
      </c>
      <c r="C25">
        <v>9</v>
      </c>
      <c r="D25" t="s">
        <v>51</v>
      </c>
      <c r="E25" t="s">
        <v>6</v>
      </c>
      <c r="F25" t="s">
        <v>42</v>
      </c>
      <c r="G25" t="s">
        <v>118</v>
      </c>
      <c r="H25">
        <v>0</v>
      </c>
      <c r="I25"/>
      <c r="J25" s="3" t="str">
        <f t="shared" si="2"/>
        <v>sdr_eval_ivr2</v>
      </c>
      <c r="K25" s="3" t="e">
        <f>VLOOKUP(I25,Lisa!$C$1:$D$12,2,FALSE)</f>
        <v>#N/A</v>
      </c>
      <c r="L25" s="5" t="str">
        <f t="shared" si="0"/>
        <v>{'type': 'sub-pages',
'order': '9',
'level': 'li',
'category': 'Evaluation ',
'section': 'In-Video Ratings 2/2',
'page': 'sdr_eval_ivr2',
'tableauView': 0,
'Link': '',
'description': 'sdr_eval_ivr2'
},</v>
      </c>
      <c r="M25" s="3" t="str">
        <f t="shared" si="4"/>
        <v>sdr_eval_ivr2.html</v>
      </c>
      <c r="N25" s="1" t="str">
        <f t="shared" si="1"/>
        <v>&lt;li&gt;&lt;a href=''&gt;In-Video Ratings 2/2&lt;/a&gt;&lt;/li&gt;</v>
      </c>
      <c r="O25" s="6" t="str">
        <f t="shared" si="3"/>
        <v>&lt;li&gt;&lt;a href='#' id='sdr_eval_ivr2'&gt;In-Video Ratings 2/2&lt;/a&gt;&lt;/li&gt;</v>
      </c>
    </row>
    <row r="26" spans="1:15" ht="15" customHeight="1" x14ac:dyDescent="0.25">
      <c r="A26" t="s">
        <v>129</v>
      </c>
      <c r="B26" t="s">
        <v>29</v>
      </c>
      <c r="C26">
        <v>9</v>
      </c>
      <c r="D26" t="s">
        <v>51</v>
      </c>
      <c r="E26" t="s">
        <v>6</v>
      </c>
      <c r="F26" t="s">
        <v>32</v>
      </c>
      <c r="G26" t="s">
        <v>119</v>
      </c>
      <c r="H26">
        <v>1</v>
      </c>
      <c r="I26" t="s">
        <v>186</v>
      </c>
      <c r="J26" s="3" t="str">
        <f t="shared" si="2"/>
        <v>sdr_eval_rubrics</v>
      </c>
      <c r="K26" s="3" t="e">
        <f>VLOOKUP(I26,Lisa!$C$1:$D$12,2,FALSE)</f>
        <v>#N/A</v>
      </c>
      <c r="L26" s="5" t="str">
        <f t="shared" si="0"/>
        <v>{'type': 'sub-pages',
'order': '9',
'level': 'li',
'category': 'Evaluation ',
'section': 'Assessment Rubrics',
'page': 'sdr_eval_rubrics',
'tableauView': 1,
'Link': 'https://10ay.online.tableau.com/#/site/unswmooc/views/Evaluation_2%2FPeerassessment_Rubric',
'description': 'sdr_eval_rubrics'
},</v>
      </c>
      <c r="M26" s="3" t="str">
        <f t="shared" si="4"/>
        <v>sdr_eval_rubrics.html</v>
      </c>
      <c r="N26" s="1" t="str">
        <f t="shared" si="1"/>
        <v>&lt;li&gt;&lt;a href='https://10ay.online.tableau.com/#/site/unswmooc/views/Evaluation_2%2FPeerassessment_Rubric'&gt;Assessment Rubrics&lt;/a&gt;&lt;/li&gt;</v>
      </c>
      <c r="O26" s="6" t="str">
        <f t="shared" si="3"/>
        <v>&lt;li&gt;&lt;a href='#' id='sdr_eval_rubrics'&gt;Assessment Rubrics&lt;/a&gt;&lt;/li&gt;</v>
      </c>
    </row>
    <row r="27" spans="1:15" ht="15" customHeight="1" x14ac:dyDescent="0.25">
      <c r="A27" t="s">
        <v>129</v>
      </c>
      <c r="B27" t="s">
        <v>29</v>
      </c>
      <c r="C27">
        <v>9</v>
      </c>
      <c r="D27" t="s">
        <v>51</v>
      </c>
      <c r="E27" t="s">
        <v>6</v>
      </c>
      <c r="F27" t="s">
        <v>43</v>
      </c>
      <c r="G27" t="s">
        <v>120</v>
      </c>
      <c r="H27">
        <v>1</v>
      </c>
      <c r="I27" t="s">
        <v>187</v>
      </c>
      <c r="J27" s="3" t="str">
        <f t="shared" si="2"/>
        <v>sdr_eval_precourse</v>
      </c>
      <c r="K27" s="3" t="e">
        <f>VLOOKUP(I27,Lisa!$C$1:$D$12,2,FALSE)</f>
        <v>#N/A</v>
      </c>
      <c r="L27" s="5" t="str">
        <f t="shared" si="0"/>
        <v>{'type': 'sub-pages',
'order': '9',
'level': 'li',
'category': 'Evaluation ',
'section': 'Pre-course Survey',
'page': 'sdr_eval_precourse',
'tableauView': 1,
'Link': 'https://10ay.online.tableau.com/#/site/unswmooc/views/Evaluation_2%2FPre-courseSurvey',
'description': 'sdr_eval_precourse'
},</v>
      </c>
      <c r="M27" s="3" t="str">
        <f t="shared" si="4"/>
        <v>sdr_eval_precourse.html</v>
      </c>
      <c r="N27" s="1" t="str">
        <f t="shared" si="1"/>
        <v>&lt;li&gt;&lt;a href='https://10ay.online.tableau.com/#/site/unswmooc/views/Evaluation_2%2FPre-courseSurvey'&gt;Pre-course Survey&lt;/a&gt;&lt;/li&gt;</v>
      </c>
      <c r="O27" s="6" t="str">
        <f t="shared" si="3"/>
        <v>&lt;li&gt;&lt;a href='#' id='sdr_eval_precourse'&gt;Pre-course Survey&lt;/a&gt;&lt;/li&gt;</v>
      </c>
    </row>
    <row r="28" spans="1:15" ht="15" customHeight="1" x14ac:dyDescent="0.25">
      <c r="A28" t="s">
        <v>129</v>
      </c>
      <c r="B28" t="s">
        <v>29</v>
      </c>
      <c r="C28">
        <v>9</v>
      </c>
      <c r="D28" t="s">
        <v>51</v>
      </c>
      <c r="E28" t="s">
        <v>6</v>
      </c>
      <c r="F28" t="s">
        <v>44</v>
      </c>
      <c r="G28" t="s">
        <v>121</v>
      </c>
      <c r="H28">
        <v>1</v>
      </c>
      <c r="I28" t="s">
        <v>188</v>
      </c>
      <c r="J28" s="3" t="str">
        <f t="shared" si="2"/>
        <v>sdr_eval_postcourse</v>
      </c>
      <c r="K28" s="3" t="e">
        <f>VLOOKUP(I28,Lisa!$C$1:$D$12,2,FALSE)</f>
        <v>#N/A</v>
      </c>
      <c r="L28" s="5" t="str">
        <f t="shared" si="0"/>
        <v>{'type': 'sub-pages',
'order': '9',
'level': 'li',
'category': 'Evaluation ',
'section': 'Post-course Survey',
'page': 'sdr_eval_postcourse',
'tableauView': 1,
'Link': 'https://10ay.online.tableau.com/#/site/unswmooc/views/Evaluation_2%2FPost-courseSurvey',
'description': 'sdr_eval_postcourse'
},</v>
      </c>
      <c r="M28" s="3" t="str">
        <f t="shared" si="4"/>
        <v>sdr_eval_postcourse.html</v>
      </c>
      <c r="N28" s="1" t="str">
        <f t="shared" si="1"/>
        <v>&lt;li&gt;&lt;a href='https://10ay.online.tableau.com/#/site/unswmooc/views/Evaluation_2%2FPost-courseSurvey'&gt;Post-course Survey&lt;/a&gt;&lt;/li&gt;</v>
      </c>
      <c r="O28" s="6" t="str">
        <f t="shared" si="3"/>
        <v>&lt;li&gt;&lt;a href='#' id='sdr_eval_postcourse'&gt;Post-course Survey&lt;/a&gt;&lt;/li&gt;</v>
      </c>
    </row>
    <row r="29" spans="1:15" ht="15" customHeight="1" x14ac:dyDescent="0.25">
      <c r="A29" t="s">
        <v>129</v>
      </c>
      <c r="B29" t="s">
        <v>17</v>
      </c>
      <c r="C29">
        <v>10</v>
      </c>
      <c r="D29" t="s">
        <v>50</v>
      </c>
      <c r="E29" t="s">
        <v>7</v>
      </c>
      <c r="F29" t="s">
        <v>7</v>
      </c>
      <c r="G29" t="s">
        <v>122</v>
      </c>
      <c r="H29">
        <v>1</v>
      </c>
      <c r="I29" t="s">
        <v>189</v>
      </c>
      <c r="J29" s="3" t="str">
        <f t="shared" si="2"/>
        <v>sdr_overview_social</v>
      </c>
      <c r="K29" s="3" t="e">
        <f>VLOOKUP(I29,Lisa!$C$1:$D$12,2,FALSE)</f>
        <v>#N/A</v>
      </c>
      <c r="L29" s="5" t="str">
        <f t="shared" si="0"/>
        <v>{'type': 'pie',
'order': '10',
'level': 'h3',
'category': 'Social media ',
'section': 'Social media ',
'page': 'sdr_overview_social',
'tableauView': 1,
'Link': 'https://10ay.online.tableau.com/#/site/unswmooc/views/Socialmedia_0%2FSocialMedia',
'description': 'sdr_overview_social'
},</v>
      </c>
      <c r="M29" s="3" t="str">
        <f t="shared" si="4"/>
        <v>sdr_overview_social.html</v>
      </c>
      <c r="N29" s="1" t="str">
        <f t="shared" si="1"/>
        <v>&lt;li&gt;&lt;a href='https://10ay.online.tableau.com/#/site/unswmooc/views/Socialmedia_0%2FSocialMedia'&gt;Social media &lt;/a&gt;&lt;/li&gt;</v>
      </c>
      <c r="O29" s="6" t="str">
        <f t="shared" si="3"/>
        <v>&lt;li&gt;&lt;a href='#' id='sdr_overview_social'&gt;Social media &lt;/a&gt;&lt;/li&gt;</v>
      </c>
    </row>
    <row r="30" spans="1:15" ht="15" customHeight="1" x14ac:dyDescent="0.25">
      <c r="A30" t="s">
        <v>129</v>
      </c>
      <c r="B30" t="s">
        <v>18</v>
      </c>
      <c r="C30">
        <v>11</v>
      </c>
      <c r="D30" t="s">
        <v>49</v>
      </c>
      <c r="E30" t="s">
        <v>65</v>
      </c>
      <c r="F30" t="s">
        <v>12</v>
      </c>
      <c r="G30" t="s">
        <v>123</v>
      </c>
      <c r="H30">
        <v>1</v>
      </c>
      <c r="I30" t="s">
        <v>190</v>
      </c>
      <c r="J30" s="3" t="str">
        <f t="shared" si="2"/>
        <v>sdr_overview_research</v>
      </c>
      <c r="K30" s="3" t="e">
        <f>VLOOKUP(I30,Lisa!$C$1:$D$12,2,FALSE)</f>
        <v>#N/A</v>
      </c>
      <c r="L30" s="5" t="str">
        <f t="shared" si="0"/>
        <v>{'type': 'report',
'order': '11',
'level': 'h2',
'category': 'Research',
'section': 'Research Questions',
'page': 'sdr_overview_research',
'tableauView': 1,
'Link': 'https://10ay.online.tableau.com/#/site/unswmooc/views/ResearchQuestions_2%2FResearchQuestions',
'description': 'sdr_overview_research'
},</v>
      </c>
      <c r="M30" s="3" t="str">
        <f t="shared" si="4"/>
        <v>sdr_overview_research.html</v>
      </c>
      <c r="N30" s="1" t="str">
        <f t="shared" si="1"/>
        <v>&lt;li&gt;&lt;a href='https://10ay.online.tableau.com/#/site/unswmooc/views/ResearchQuestions_2%2FResearchQuestions'&gt;Research Questions&lt;/a&gt;&lt;/li&gt;</v>
      </c>
      <c r="O30" s="6" t="str">
        <f t="shared" si="3"/>
        <v>&lt;li&gt;&lt;a href='#' id='sdr_overview_research'&gt;Research Questions&lt;/a&gt;&lt;/li&gt;</v>
      </c>
    </row>
    <row r="31" spans="1:15" ht="15" customHeight="1" x14ac:dyDescent="0.25">
      <c r="A31" t="s">
        <v>129</v>
      </c>
      <c r="B31" t="s">
        <v>18</v>
      </c>
      <c r="C31">
        <v>11</v>
      </c>
      <c r="D31" t="s">
        <v>49</v>
      </c>
      <c r="E31" t="s">
        <v>65</v>
      </c>
      <c r="F31" t="s">
        <v>55</v>
      </c>
      <c r="G31" t="s">
        <v>124</v>
      </c>
      <c r="H31">
        <v>0</v>
      </c>
      <c r="I31" s="14"/>
      <c r="J31" s="3" t="str">
        <f t="shared" si="2"/>
        <v>sdr_research_cluster</v>
      </c>
      <c r="K31" s="3" t="e">
        <f>VLOOKUP(I31,Lisa!$C$1:$D$12,2,FALSE)</f>
        <v>#N/A</v>
      </c>
      <c r="L31" s="5" t="str">
        <f t="shared" si="0"/>
        <v>{'type': 'report',
'order': '11',
'level': 'h2',
'category': 'Research',
'section': 'Clustering',
'page': 'sdr_research_cluster',
'tableauView': 0,
'Link': '',
'description': 'sdr_research_cluster'
},</v>
      </c>
      <c r="M31" s="3" t="str">
        <f t="shared" si="4"/>
        <v>sdr_research_cluster.html</v>
      </c>
      <c r="N31" s="1" t="str">
        <f t="shared" ref="N31:N33" si="5">"&lt;li&gt;&lt;a href='"&amp;I31&amp;"'&gt;"&amp;F31&amp;"&lt;/a&gt;&lt;/li&gt;"</f>
        <v>&lt;li&gt;&lt;a href=''&gt;Clustering&lt;/a&gt;&lt;/li&gt;</v>
      </c>
      <c r="O31" s="6" t="str">
        <f t="shared" si="3"/>
        <v>&lt;li&gt;&lt;a href='#' id='sdr_research_cluster'&gt;Clustering&lt;/a&gt;&lt;/li&gt;</v>
      </c>
    </row>
    <row r="32" spans="1:15" ht="15" customHeight="1" x14ac:dyDescent="0.25">
      <c r="A32" t="s">
        <v>129</v>
      </c>
      <c r="B32" t="s">
        <v>18</v>
      </c>
      <c r="C32">
        <v>11</v>
      </c>
      <c r="D32" t="s">
        <v>49</v>
      </c>
      <c r="E32" t="s">
        <v>65</v>
      </c>
      <c r="F32" t="s">
        <v>56</v>
      </c>
      <c r="G32" t="s">
        <v>125</v>
      </c>
      <c r="H32">
        <v>0</v>
      </c>
      <c r="I32" s="14"/>
      <c r="J32" s="3" t="str">
        <f t="shared" si="2"/>
        <v>sdr_research_classify</v>
      </c>
      <c r="K32" s="3" t="e">
        <f>VLOOKUP(I32,Lisa!$C$1:$D$12,2,FALSE)</f>
        <v>#N/A</v>
      </c>
      <c r="L32" s="5" t="str">
        <f t="shared" si="0"/>
        <v>{'type': 'report',
'order': '11',
'level': 'h2',
'category': 'Research',
'section': 'Classification',
'page': 'sdr_research_classify',
'tableauView': 0,
'Link': '',
'description': 'sdr_research_classify'
},</v>
      </c>
      <c r="M32" s="3" t="str">
        <f t="shared" si="4"/>
        <v>sdr_research_classify.html</v>
      </c>
      <c r="N32" s="1" t="str">
        <f t="shared" si="5"/>
        <v>&lt;li&gt;&lt;a href=''&gt;Classification&lt;/a&gt;&lt;/li&gt;</v>
      </c>
      <c r="O32" s="6" t="str">
        <f t="shared" si="3"/>
        <v>&lt;li&gt;&lt;a href='#' id='sdr_research_classify'&gt;Classification&lt;/a&gt;&lt;/li&gt;</v>
      </c>
    </row>
    <row r="33" spans="1:15" ht="15" customHeight="1" x14ac:dyDescent="0.25">
      <c r="A33" t="s">
        <v>129</v>
      </c>
      <c r="B33" t="s">
        <v>18</v>
      </c>
      <c r="C33">
        <v>11</v>
      </c>
      <c r="D33" t="s">
        <v>49</v>
      </c>
      <c r="E33" t="s">
        <v>65</v>
      </c>
      <c r="F33" t="s">
        <v>57</v>
      </c>
      <c r="G33" t="s">
        <v>126</v>
      </c>
      <c r="H33">
        <v>0</v>
      </c>
      <c r="I33" s="14"/>
      <c r="J33" s="3" t="str">
        <f t="shared" si="2"/>
        <v>sdr_research_regres</v>
      </c>
      <c r="K33" s="3" t="e">
        <f>VLOOKUP(I33,Lisa!$C$1:$D$12,2,FALSE)</f>
        <v>#N/A</v>
      </c>
      <c r="L33" s="5" t="str">
        <f t="shared" si="0"/>
        <v>{'type': 'report',
'order': '11',
'level': 'h2',
'category': 'Research',
'section': 'Regression',
'page': 'sdr_research_regres',
'tableauView': 0,
'Link': '',
'description': 'sdr_research_regres'
},</v>
      </c>
      <c r="M33" s="3" t="str">
        <f t="shared" si="4"/>
        <v>sdr_research_regres.html</v>
      </c>
      <c r="N33" s="1" t="str">
        <f t="shared" si="5"/>
        <v>&lt;li&gt;&lt;a href=''&gt;Regression&lt;/a&gt;&lt;/li&gt;</v>
      </c>
      <c r="O33" s="6" t="str">
        <f t="shared" si="3"/>
        <v>&lt;li&gt;&lt;a href='#' id='sdr_research_regres'&gt;Regression&lt;/a&gt;&lt;/li&gt;</v>
      </c>
    </row>
    <row r="34" spans="1:15" ht="15" customHeight="1" x14ac:dyDescent="0.25">
      <c r="I34" s="14"/>
      <c r="J34" s="4"/>
      <c r="K34" s="4"/>
      <c r="L34" s="5"/>
      <c r="M34" s="3"/>
    </row>
    <row r="35" spans="1:15" s="7" customFormat="1" ht="15" customHeight="1" x14ac:dyDescent="0.25">
      <c r="I35" s="15"/>
      <c r="J35" s="8"/>
      <c r="K35" s="8"/>
      <c r="L35" s="8"/>
      <c r="M35" s="17"/>
      <c r="N35" s="9"/>
      <c r="O35" s="10"/>
    </row>
    <row r="36" spans="1:15" ht="15" customHeight="1" x14ac:dyDescent="0.25">
      <c r="A36" t="s">
        <v>64</v>
      </c>
      <c r="B36" t="s">
        <v>18</v>
      </c>
      <c r="C36">
        <v>1</v>
      </c>
      <c r="D36" t="s">
        <v>51</v>
      </c>
      <c r="E36" t="s">
        <v>8</v>
      </c>
      <c r="F36" t="s">
        <v>30</v>
      </c>
      <c r="G36" t="s">
        <v>66</v>
      </c>
      <c r="H36">
        <v>1</v>
      </c>
      <c r="I36" t="s">
        <v>165</v>
      </c>
      <c r="J36" s="23" t="s">
        <v>192</v>
      </c>
      <c r="K36" s="3" t="e">
        <f>VLOOKUP(I36,Lisa!$C$1:$D$12,2,FALSE)</f>
        <v>#N/A</v>
      </c>
      <c r="L36" s="5" t="str">
        <f t="shared" ref="L36:L46" si="6">"{'"&amp;$B$1&amp;"': '"&amp;B36&amp;"',"&amp;CHAR(10)&amp;"'"&amp;$C$1&amp;"': '"&amp;C36&amp;"',"&amp;CHAR(10)&amp;"'"&amp;$D$1&amp;"': '"&amp;D36&amp;"',"&amp;CHAR(10)&amp;"'"&amp;$E$1&amp;"': '"&amp;E36&amp;"',"&amp;CHAR(10)&amp;"'"&amp;$F$1&amp;"': '"&amp;F36&amp;"',"&amp;CHAR(10)&amp;"'"&amp;$G$1&amp;"': '"&amp;G36&amp;"',"&amp;CHAR(10)&amp;"'"&amp;$H$1&amp;"': "&amp;H36&amp;","&amp;CHAR(10)&amp;"'"&amp;$I$1&amp;"': '"&amp;I36&amp;"',"&amp;CHAR(10)&amp;"'"&amp;$J$1&amp;"': '"&amp;J36&amp;"'"&amp;CHAR(10)&amp;"},"</f>
        <v>{'type': 'report',
'order': '1',
'level': 'li',
'category': 'Overview',
'section': 'Overview of Course',
'page': 'main_Overview',
'tableauView': 1,
'Link': 'https://10ay.online.tableau.com/#/site/unswmooc/views/Overview_2%2FOverview12',
'description': 'Report Categories  - Overview of Course
Two panels are represented here.
Definitions:
Interested: the number of people viewed our course registration page before the course start. 
Registrants: the number of coursera users registered in the course(percentage of interested).
Active: the number of registrants has at lease clicked one link in the course hence apppeared in the clickstream data (percentage of registrants). 
Completing: the number of active registrants who has received either normal or distinction achievement level.
Certified: the number of signature track students who has received certification. '
},</v>
      </c>
      <c r="M36" s="3"/>
      <c r="O36" s="6" t="str">
        <f t="shared" si="3"/>
        <v>&lt;li&gt;&lt;a href='#' id='main_Overview'&gt;Overview of Course&lt;/a&gt;&lt;/li&gt;</v>
      </c>
    </row>
    <row r="37" spans="1:15" ht="15" customHeight="1" x14ac:dyDescent="0.25">
      <c r="A37" t="s">
        <v>64</v>
      </c>
      <c r="B37" t="s">
        <v>18</v>
      </c>
      <c r="C37">
        <v>2</v>
      </c>
      <c r="D37" t="s">
        <v>51</v>
      </c>
      <c r="E37" t="s">
        <v>9</v>
      </c>
      <c r="F37" t="s">
        <v>9</v>
      </c>
      <c r="G37" t="s">
        <v>67</v>
      </c>
      <c r="H37">
        <v>1</v>
      </c>
      <c r="I37" t="s">
        <v>167</v>
      </c>
      <c r="J37" s="23" t="s">
        <v>157</v>
      </c>
      <c r="K37" s="3" t="e">
        <f>VLOOKUP(I37,Lisa!$C$1:$D$12,2,FALSE)</f>
        <v>#N/A</v>
      </c>
      <c r="L37" s="5" t="str">
        <f t="shared" si="6"/>
        <v>{'type': 'report',
'order': '2',
'level': 'li',
'category': 'Who are the participants?',
'section': 'Who are the participants?',
'page': 'main_participants',
'tableauView': 1,
'Link': 'https://10ay.online.tableau.com/#/site/unswmooc/views/Whoaretheparticipants_1%2FWhoaretheparticipants12',
'description': 'Report Categories - Who are the participants?
This section shows basic demographic information of the registratants, the data sourced from both coursera demographic survey and course pre-course survey. 
The map gives genders distribution of the registrants who has responded to either of the survey. The icons are scaled for easier comparison. 
The geographical distribution also indicated where they are mostly from. See the top 5 country survey respondents from  in the box. '
},</v>
      </c>
      <c r="M37" s="3"/>
      <c r="O37" s="6" t="str">
        <f t="shared" si="3"/>
        <v>&lt;li&gt;&lt;a href='#' id='main_participants'&gt;Who are the participants?&lt;/a&gt;&lt;/li&gt;</v>
      </c>
    </row>
    <row r="38" spans="1:15" ht="15" customHeight="1" x14ac:dyDescent="0.25">
      <c r="A38" t="s">
        <v>64</v>
      </c>
      <c r="B38" t="s">
        <v>18</v>
      </c>
      <c r="C38">
        <v>3</v>
      </c>
      <c r="D38" t="s">
        <v>51</v>
      </c>
      <c r="E38" t="s">
        <v>10</v>
      </c>
      <c r="F38" t="s">
        <v>31</v>
      </c>
      <c r="G38" t="s">
        <v>68</v>
      </c>
      <c r="H38">
        <v>1</v>
      </c>
      <c r="I38" t="s">
        <v>191</v>
      </c>
      <c r="J38" s="23" t="s">
        <v>155</v>
      </c>
      <c r="K38" s="3" t="e">
        <f>VLOOKUP(I38,Lisa!$C$1:$D$12,2,FALSE)</f>
        <v>#N/A</v>
      </c>
      <c r="L38" s="5" t="str">
        <f t="shared" si="6"/>
        <v>{'type': 'report',
'order': '3',
'level': 'li',
'category': 'What did participants do?',
'section': 'Overview of Activity',
'page': 'main_activity',
'tableauView': 1,
'Link': 'https://10ay.online.tableau.com/#/site/unswmooc/views/Whatdidparticipantsdo_0%2FWhatdidparticipantsdo12',
'description': 'Report Categories - What did the participants do?
This section shows what ative regisrants have done in the course. Tab_1 gives overview of their activities by week. 
The color is range from 0% (grey) to 100% (dark purple). '
},</v>
      </c>
      <c r="M38" s="3"/>
      <c r="O38" s="6" t="str">
        <f t="shared" si="3"/>
        <v>&lt;li&gt;&lt;a href='#' id='main_activity'&gt;Overview of Activity&lt;/a&gt;&lt;/li&gt;</v>
      </c>
    </row>
    <row r="39" spans="1:15" ht="15" customHeight="1" x14ac:dyDescent="0.25">
      <c r="A39" t="s">
        <v>64</v>
      </c>
      <c r="B39" t="s">
        <v>18</v>
      </c>
      <c r="C39">
        <v>4</v>
      </c>
      <c r="D39" t="s">
        <v>51</v>
      </c>
      <c r="E39" t="s">
        <v>11</v>
      </c>
      <c r="F39" t="s">
        <v>39</v>
      </c>
      <c r="G39" t="s">
        <v>69</v>
      </c>
      <c r="H39">
        <v>1</v>
      </c>
      <c r="I39" t="s">
        <v>181</v>
      </c>
      <c r="J39" s="23" t="s">
        <v>193</v>
      </c>
      <c r="K39" s="3" t="e">
        <f>VLOOKUP(I39,Lisa!$C$1:$D$12,2,FALSE)</f>
        <v>#N/A</v>
      </c>
      <c r="L39" s="5" t="str">
        <f t="shared" si="6"/>
        <v>{'type': 'report',
'order': '4',
'level': 'li',
'category': 'Assessment',
'section': 'Overview of Assessment',
'page': 'main_assessment',
'tableauView': 1,
'Link': 'https://10ay.online.tableau.com/#/site/unswmooc/views/Assessment_2%2FAssessment_Grades',
'description': 'Report Categories - Overview of Assessment
This sections shows grade distrubution and achievement levels of users.
Coursera has three achievement levels: None, Normal  and DistinctioN. We have separeted none group into two group: Zero and Fail. 
Therefore, there are 4 achievement levels: Zero, Fail, Pass (replace Normal) and distinction. 
The second, third and forth panels provider detailed comparison of number of students started, finished and average scores they have achieved in each assessment. 
The last two panels shows the peer assessment rubric evaluation. '
},</v>
      </c>
      <c r="M39" s="3"/>
      <c r="O39" s="6" t="str">
        <f t="shared" si="3"/>
        <v>&lt;li&gt;&lt;a href='#' id='main_assessment'&gt;Overview of Assessment&lt;/a&gt;&lt;/li&gt;</v>
      </c>
    </row>
    <row r="40" spans="1:15" ht="15" customHeight="1" x14ac:dyDescent="0.25">
      <c r="A40" t="s">
        <v>64</v>
      </c>
      <c r="B40" t="s">
        <v>18</v>
      </c>
      <c r="C40">
        <v>5</v>
      </c>
      <c r="D40" t="s">
        <v>51</v>
      </c>
      <c r="E40" t="s">
        <v>65</v>
      </c>
      <c r="F40" t="s">
        <v>12</v>
      </c>
      <c r="G40" t="s">
        <v>70</v>
      </c>
      <c r="H40">
        <v>1</v>
      </c>
      <c r="I40" t="s">
        <v>190</v>
      </c>
      <c r="J40" t="s">
        <v>194</v>
      </c>
      <c r="K40" s="3" t="e">
        <f>VLOOKUP(I40,Lisa!$C$1:$D$12,2,FALSE)</f>
        <v>#N/A</v>
      </c>
      <c r="L40" s="5" t="str">
        <f t="shared" si="6"/>
        <v>{'type': 'report',
'order': '5',
'level': 'li',
'category': 'Research',
'section': 'Research Questions',
'page': 'main_research',
'tableauView': 1,
'Link': 'https://10ay.online.tableau.com/#/site/unswmooc/views/ResearchQuestions_2%2FResearchQuestions',
'description': 'This section shows research topics such as cluster analysis based on their engagement in the course and more. '
},</v>
      </c>
      <c r="M40" s="3"/>
      <c r="O40" s="6" t="str">
        <f t="shared" si="3"/>
        <v>&lt;li&gt;&lt;a href='#' id='main_research'&gt;Research Questions&lt;/a&gt;&lt;/li&gt;</v>
      </c>
    </row>
    <row r="41" spans="1:15" ht="15" customHeight="1" x14ac:dyDescent="0.25">
      <c r="A41" t="s">
        <v>64</v>
      </c>
      <c r="B41" t="s">
        <v>80</v>
      </c>
      <c r="C41">
        <v>2</v>
      </c>
      <c r="D41" t="s">
        <v>78</v>
      </c>
      <c r="E41" t="s">
        <v>3</v>
      </c>
      <c r="F41" t="s">
        <v>33</v>
      </c>
      <c r="G41" t="s">
        <v>72</v>
      </c>
      <c r="H41">
        <v>1</v>
      </c>
      <c r="I41" t="s">
        <v>176</v>
      </c>
      <c r="J41" s="23" t="s">
        <v>149</v>
      </c>
      <c r="K41" s="3" t="e">
        <f>VLOOKUP(I41,Lisa!$C$1:$D$12,2,FALSE)</f>
        <v>#N/A</v>
      </c>
      <c r="L41" s="5" t="str">
        <f t="shared" si="6"/>
        <v>{'type': 'domain',
'order': '2',
'level': 'area',
'category': 'Content',
'section': 'Content use',
'page': 'dom_content',
'tableauView': 1,
'Link': 'https://10ay.online.tableau.com/#/site/unswmooc/views/Content_2%2FOverview',
'description': 'This section shows overall use of course content ( Activities (Quizzes), Forums and Peer Assessment over time of the course. 
Sequence analysis of the content use will be coming soon. '
},</v>
      </c>
      <c r="M41" s="3"/>
    </row>
    <row r="42" spans="1:15" ht="15" customHeight="1" x14ac:dyDescent="0.25">
      <c r="A42" t="s">
        <v>64</v>
      </c>
      <c r="B42" t="s">
        <v>80</v>
      </c>
      <c r="C42">
        <v>1</v>
      </c>
      <c r="D42" t="s">
        <v>78</v>
      </c>
      <c r="E42" t="s">
        <v>2</v>
      </c>
      <c r="F42" t="s">
        <v>22</v>
      </c>
      <c r="G42" t="s">
        <v>73</v>
      </c>
      <c r="H42">
        <v>1</v>
      </c>
      <c r="I42" t="s">
        <v>169</v>
      </c>
      <c r="J42" s="24" t="s">
        <v>150</v>
      </c>
      <c r="K42" s="3" t="e">
        <f>VLOOKUP(I42,Lisa!$C$1:$D$12,2,FALSE)</f>
        <v>#N/A</v>
      </c>
      <c r="L42" s="5" t="str">
        <f t="shared" si="6"/>
        <v>{'type': 'domain',
'order': '1',
'level': 'area',
'category': 'Videos ',
'section': 'Overview Lecture videos',
'page': 'dom_videos',
'tableauView': 1,
'Link': 'https://10ay.online.tableau.com/#/site/unswmooc/views/Video%2FOverview',
'description': 'This section shows all video related analysis such as overiew video use in the course, activity plot can drill down to action level (views and downloads). 
Heatmap of video use by module per week and more detailed heatmap of all videos by week. Views and downloads comparison betwween signature and non-signature groups. '
},</v>
      </c>
      <c r="M42" s="3"/>
    </row>
    <row r="43" spans="1:15" ht="15" customHeight="1" x14ac:dyDescent="0.25">
      <c r="A43" t="s">
        <v>64</v>
      </c>
      <c r="B43" t="s">
        <v>80</v>
      </c>
      <c r="C43">
        <v>4</v>
      </c>
      <c r="D43" t="s">
        <v>78</v>
      </c>
      <c r="E43" t="s">
        <v>4</v>
      </c>
      <c r="F43" t="s">
        <v>34</v>
      </c>
      <c r="G43" t="s">
        <v>74</v>
      </c>
      <c r="H43">
        <v>1</v>
      </c>
      <c r="I43" t="s">
        <v>178</v>
      </c>
      <c r="J43" s="23" t="s">
        <v>148</v>
      </c>
      <c r="K43" s="3" t="e">
        <f>VLOOKUP(I43,Lisa!$C$1:$D$12,2,FALSE)</f>
        <v>#N/A</v>
      </c>
      <c r="L43" s="5" t="str">
        <f t="shared" si="6"/>
        <v>{'type': 'domain',
'order': '4',
'level': 'area',
'category': 'Forum',
'section': 'Forum use',
'page': 'dom_forums',
'tableauView': 1,
'Link': 'https://10ay.online.tableau.com/#/site/unswmooc/views/Forum_2%2FForum-Activityplot',
'description': 'This section shows Forum use over time in the course and it allow to drill down to actions (posts and comments).
Panel two shows both overview heatmap and detailed subforums by week to show the tends in Forum use.  '
},</v>
      </c>
      <c r="M43" s="3"/>
    </row>
    <row r="44" spans="1:15" ht="15" customHeight="1" x14ac:dyDescent="0.25">
      <c r="A44" t="s">
        <v>64</v>
      </c>
      <c r="B44" t="s">
        <v>80</v>
      </c>
      <c r="C44">
        <v>6</v>
      </c>
      <c r="D44" t="s">
        <v>78</v>
      </c>
      <c r="E44" t="s">
        <v>7</v>
      </c>
      <c r="F44" t="s">
        <v>83</v>
      </c>
      <c r="G44" t="s">
        <v>75</v>
      </c>
      <c r="H44">
        <v>1</v>
      </c>
      <c r="I44" t="s">
        <v>189</v>
      </c>
      <c r="J44" t="s">
        <v>142</v>
      </c>
      <c r="K44" s="3" t="e">
        <f>VLOOKUP(I44,Lisa!$C$1:$D$12,2,FALSE)</f>
        <v>#N/A</v>
      </c>
      <c r="L44" s="5" t="str">
        <f t="shared" si="6"/>
        <v>{'type': 'domain',
'order': '6',
'level': 'area',
'category': 'Social media ',
'section': 'Social Media',
'page': 'dom_social',
'tableauView': 1,
'Link': 'https://10ay.online.tableau.com/#/site/unswmooc/views/Socialmedia_0%2FSocialMedia',
'description': 'This section shows social media engagement of users.'
},</v>
      </c>
      <c r="M44" s="3"/>
    </row>
    <row r="45" spans="1:15" ht="15" customHeight="1" x14ac:dyDescent="0.25">
      <c r="A45" t="s">
        <v>64</v>
      </c>
      <c r="B45" t="s">
        <v>80</v>
      </c>
      <c r="C45">
        <v>5</v>
      </c>
      <c r="D45" t="s">
        <v>78</v>
      </c>
      <c r="E45" t="s">
        <v>6</v>
      </c>
      <c r="F45" t="s">
        <v>81</v>
      </c>
      <c r="G45" t="s">
        <v>76</v>
      </c>
      <c r="H45">
        <v>1</v>
      </c>
      <c r="I45" t="s">
        <v>186</v>
      </c>
      <c r="J45" s="23" t="s">
        <v>195</v>
      </c>
      <c r="K45" s="3" t="e">
        <f>VLOOKUP(I45,Lisa!$C$1:$D$12,2,FALSE)</f>
        <v>#N/A</v>
      </c>
      <c r="L45" s="5" t="str">
        <f t="shared" si="6"/>
        <v>{'type': 'domain',
'order': '5',
'level': 'area',
'category': 'Evaluation ',
'section': 'Evaluation &amp; surveys',
'page': 'dom_evaluation',
'tableauView': 1,
'Link': 'https://10ay.online.tableau.com/#/site/unswmooc/views/Evaluation_2%2FPeerassessment_Rubric',
'description': 'This section shows evaluation tools used in the course: Rubric used in peer assessment, pre and post course survey.
'
},</v>
      </c>
      <c r="M45" s="3"/>
    </row>
    <row r="46" spans="1:15" ht="15" customHeight="1" x14ac:dyDescent="0.25">
      <c r="A46" t="s">
        <v>64</v>
      </c>
      <c r="B46" t="s">
        <v>80</v>
      </c>
      <c r="C46">
        <v>3</v>
      </c>
      <c r="D46" t="s">
        <v>78</v>
      </c>
      <c r="E46" t="s">
        <v>5</v>
      </c>
      <c r="F46" t="s">
        <v>82</v>
      </c>
      <c r="G46" t="s">
        <v>77</v>
      </c>
      <c r="H46">
        <v>1</v>
      </c>
      <c r="I46" t="s">
        <v>180</v>
      </c>
      <c r="J46" s="23" t="s">
        <v>196</v>
      </c>
      <c r="K46" s="3" t="e">
        <f>VLOOKUP(I46,Lisa!$C$1:$D$12,2,FALSE)</f>
        <v>#N/A</v>
      </c>
      <c r="L46" s="5" t="str">
        <f t="shared" si="6"/>
        <v>{'type': 'domain',
'order': '3',
'level': 'area',
'category': 'Activities',
'section': 'Assessment &amp; activity',
'page': 'dom_activity',
'tableauView': 1,
'Link': 'https://10ay.online.tableau.com/#/site/unswmooc/views/Activities_1%2FOverview',
'description': 'This section shows Activites Use over time in the course. 
The activity domain includes activity (quiz), exam  and peer assessment. '
},</v>
      </c>
      <c r="M46" s="3"/>
    </row>
    <row r="47" spans="1:15" ht="15" customHeight="1" x14ac:dyDescent="0.25">
      <c r="I47" s="14"/>
      <c r="J47" s="4"/>
      <c r="K47" s="4"/>
      <c r="L47" s="4"/>
      <c r="M47" s="3"/>
    </row>
    <row r="48" spans="1:15" s="7" customFormat="1" ht="15" customHeight="1" x14ac:dyDescent="0.25">
      <c r="I48" s="15"/>
      <c r="J48" s="8"/>
      <c r="K48" s="8"/>
      <c r="L48" s="8"/>
      <c r="M48" s="17"/>
      <c r="N48" s="9"/>
      <c r="O48" s="10"/>
    </row>
    <row r="49" spans="1:15" ht="15" customHeight="1" x14ac:dyDescent="0.25">
      <c r="A49" t="s">
        <v>84</v>
      </c>
      <c r="B49" t="s">
        <v>52</v>
      </c>
      <c r="C49">
        <v>0</v>
      </c>
      <c r="D49" t="s">
        <v>137</v>
      </c>
      <c r="E49" t="s">
        <v>0</v>
      </c>
      <c r="F49" t="s">
        <v>0</v>
      </c>
      <c r="G49" t="s">
        <v>95</v>
      </c>
      <c r="H49">
        <v>0</v>
      </c>
      <c r="I49"/>
      <c r="J49" s="4"/>
      <c r="K49" s="3" t="e">
        <f>VLOOKUP(I49,Lisa!$C$1:$D$12,2,FALSE)</f>
        <v>#N/A</v>
      </c>
      <c r="L49" s="4" t="str">
        <f t="shared" ref="L49:L64" si="7">"{'"&amp;$B$1&amp;"': '"&amp;B49&amp;"',"&amp;CHAR(10)&amp;"'"&amp;$C$1&amp;"': '"&amp;C49&amp;"',"&amp;CHAR(10)&amp;"'"&amp;$D$1&amp;"': '"&amp;D49&amp;"',"&amp;CHAR(10)&amp;"'"&amp;$E$1&amp;"': '"&amp;E49&amp;"',"&amp;CHAR(10)&amp;"'"&amp;$F$1&amp;"': '"&amp;F49&amp;"',"&amp;CHAR(10)&amp;"'"&amp;$G$1&amp;"': '"&amp;G49&amp;"',"&amp;CHAR(10)&amp;"'"&amp;$H$1&amp;"': "&amp;H49&amp;","&amp;CHAR(10)&amp;"'"&amp;$I$1&amp;"': '"&amp;I49&amp;"',"&amp;CHAR(10)&amp;"'"&amp;$J$1&amp;"': '"&amp;J49&amp;"'"&amp;CHAR(10)&amp;"},"</f>
        <v>{'type': 'home',
'order': '0',
'level': 'ul',
'category': 'Home',
'section': 'Home',
'page': 'top_home',
'tableauView': 0,
'Link': '',
'description': ''
},</v>
      </c>
      <c r="M49" s="3"/>
      <c r="O49" s="6" t="str">
        <f t="shared" ref="O49:O64" si="8">IF(D49="ul","&lt;li class='active'&gt;",IF(D49="ul_li","&lt;li class='active has-sub'&gt;","&lt;li&gt;"))&amp;"&lt;a href='#' id='"&amp;G49&amp;"'&gt;"&amp;F49&amp;"&lt;/a&gt;&lt;/li&gt;"&amp;IF(D49="ul_li","&lt;ul&gt;","")&amp;IF(AND((D49="li"),(B50="structure")),"&lt;/ul&gt;&lt;/li&gt;","")</f>
        <v>&lt;li class='active'&gt;&lt;a href='#' id='top_home'&gt;Home&lt;/a&gt;&lt;/li&gt;</v>
      </c>
    </row>
    <row r="50" spans="1:15" ht="15" customHeight="1" x14ac:dyDescent="0.25">
      <c r="A50" t="s">
        <v>84</v>
      </c>
      <c r="B50" t="s">
        <v>130</v>
      </c>
      <c r="C50">
        <v>1</v>
      </c>
      <c r="D50" t="s">
        <v>131</v>
      </c>
      <c r="E50" t="s">
        <v>132</v>
      </c>
      <c r="F50" t="s">
        <v>133</v>
      </c>
      <c r="G50" t="s">
        <v>134</v>
      </c>
      <c r="H50">
        <v>0</v>
      </c>
      <c r="I50" s="14"/>
      <c r="J50" s="4"/>
      <c r="K50" s="4"/>
      <c r="L50" s="4"/>
      <c r="M50" s="3"/>
      <c r="O50" s="6" t="str">
        <f t="shared" si="8"/>
        <v>&lt;li class='active has-sub'&gt;&lt;a href='#' id='top_menu_cat'&gt;Report Category&lt;/a&gt;&lt;/li&gt;&lt;ul&gt;</v>
      </c>
    </row>
    <row r="51" spans="1:15" ht="15" customHeight="1" x14ac:dyDescent="0.25">
      <c r="A51" t="s">
        <v>84</v>
      </c>
      <c r="B51" t="s">
        <v>18</v>
      </c>
      <c r="C51">
        <v>2</v>
      </c>
      <c r="D51" t="s">
        <v>51</v>
      </c>
      <c r="E51" t="s">
        <v>8</v>
      </c>
      <c r="F51" t="s">
        <v>30</v>
      </c>
      <c r="G51" t="s">
        <v>85</v>
      </c>
      <c r="H51">
        <v>1</v>
      </c>
      <c r="I51" t="s">
        <v>165</v>
      </c>
      <c r="J51" s="23" t="s">
        <v>192</v>
      </c>
      <c r="K51" s="3" t="e">
        <f>VLOOKUP(I51,Lisa!$C$1:$D$12,2,FALSE)</f>
        <v>#N/A</v>
      </c>
      <c r="L51" s="4" t="str">
        <f t="shared" si="7"/>
        <v>{'type': 'report',
'order': '2',
'level': 'li',
'category': 'Overview',
'section': 'Overview of Course',
'page': 'top_Overview',
'tableauView': 1,
'Link': 'https://10ay.online.tableau.com/#/site/unswmooc/views/Overview_2%2FOverview12',
'description': 'Report Categories  - Overview of Course
Two panels are represented here.
Definitions:
Interested: the number of people viewed our course registration page before the course start. 
Registrants: the number of coursera users registered in the course(percentage of interested).
Active: the number of registrants has at lease clicked one link in the course hence apppeared in the clickstream data (percentage of registrants). 
Completing: the number of active registrants who has received either normal or distinction achievement level.
Certified: the number of signature track students who has received certification. '
},</v>
      </c>
      <c r="M51" s="3"/>
      <c r="O51" s="6" t="str">
        <f t="shared" si="8"/>
        <v>&lt;li&gt;&lt;a href='#' id='top_Overview'&gt;Overview of Course&lt;/a&gt;&lt;/li&gt;</v>
      </c>
    </row>
    <row r="52" spans="1:15" ht="15" customHeight="1" x14ac:dyDescent="0.25">
      <c r="A52" t="s">
        <v>84</v>
      </c>
      <c r="B52" t="s">
        <v>18</v>
      </c>
      <c r="C52">
        <v>3</v>
      </c>
      <c r="D52" t="s">
        <v>51</v>
      </c>
      <c r="E52" t="s">
        <v>9</v>
      </c>
      <c r="F52" t="s">
        <v>9</v>
      </c>
      <c r="G52" t="s">
        <v>86</v>
      </c>
      <c r="H52">
        <v>1</v>
      </c>
      <c r="I52" t="s">
        <v>167</v>
      </c>
      <c r="J52" s="23" t="s">
        <v>157</v>
      </c>
      <c r="K52" s="3" t="e">
        <f>VLOOKUP(I52,Lisa!$C$1:$D$12,2,FALSE)</f>
        <v>#N/A</v>
      </c>
      <c r="L52" s="4" t="str">
        <f t="shared" si="7"/>
        <v>{'type': 'report',
'order': '3',
'level': 'li',
'category': 'Who are the participants?',
'section': 'Who are the participants?',
'page': 'top_participants',
'tableauView': 1,
'Link': 'https://10ay.online.tableau.com/#/site/unswmooc/views/Whoaretheparticipants_1%2FWhoaretheparticipants12',
'description': 'Report Categories - Who are the participants?
This section shows basic demographic information of the registratants, the data sourced from both coursera demographic survey and course pre-course survey. 
The map gives genders distribution of the registrants who has responded to either of the survey. The icons are scaled for easier comparison. 
The geographical distribution also indicated where they are mostly from. See the top 5 country survey respondents from  in the box. '
},</v>
      </c>
      <c r="M52" s="3"/>
      <c r="O52" s="6" t="str">
        <f t="shared" si="8"/>
        <v>&lt;li&gt;&lt;a href='#' id='top_participants'&gt;Who are the participants?&lt;/a&gt;&lt;/li&gt;</v>
      </c>
    </row>
    <row r="53" spans="1:15" ht="15" customHeight="1" x14ac:dyDescent="0.25">
      <c r="A53" t="s">
        <v>84</v>
      </c>
      <c r="B53" t="s">
        <v>18</v>
      </c>
      <c r="C53">
        <v>4</v>
      </c>
      <c r="D53" t="s">
        <v>51</v>
      </c>
      <c r="E53" t="s">
        <v>10</v>
      </c>
      <c r="F53" t="s">
        <v>31</v>
      </c>
      <c r="G53" t="s">
        <v>87</v>
      </c>
      <c r="H53">
        <v>1</v>
      </c>
      <c r="I53" t="s">
        <v>191</v>
      </c>
      <c r="J53" s="23" t="s">
        <v>155</v>
      </c>
      <c r="K53" s="3" t="e">
        <f>VLOOKUP(I53,Lisa!$C$1:$D$12,2,FALSE)</f>
        <v>#N/A</v>
      </c>
      <c r="L53" s="4" t="str">
        <f t="shared" si="7"/>
        <v>{'type': 'report',
'order': '4',
'level': 'li',
'category': 'What did participants do?',
'section': 'Overview of Activity',
'page': 'top_activity',
'tableauView': 1,
'Link': 'https://10ay.online.tableau.com/#/site/unswmooc/views/Whatdidparticipantsdo_0%2FWhatdidparticipantsdo12',
'description': 'Report Categories - What did the participants do?
This section shows what ative regisrants have done in the course. Tab_1 gives overview of their activities by week. 
The color is range from 0% (grey) to 100% (dark purple). '
},</v>
      </c>
      <c r="M53" s="3"/>
      <c r="O53" s="6" t="str">
        <f t="shared" si="8"/>
        <v>&lt;li&gt;&lt;a href='#' id='top_activity'&gt;Overview of Activity&lt;/a&gt;&lt;/li&gt;</v>
      </c>
    </row>
    <row r="54" spans="1:15" ht="15" customHeight="1" x14ac:dyDescent="0.25">
      <c r="A54" t="s">
        <v>84</v>
      </c>
      <c r="B54" t="s">
        <v>18</v>
      </c>
      <c r="C54">
        <v>5</v>
      </c>
      <c r="D54" t="s">
        <v>51</v>
      </c>
      <c r="E54" t="s">
        <v>11</v>
      </c>
      <c r="F54" t="s">
        <v>39</v>
      </c>
      <c r="G54" t="s">
        <v>88</v>
      </c>
      <c r="H54">
        <v>1</v>
      </c>
      <c r="I54" t="s">
        <v>181</v>
      </c>
      <c r="J54" s="23" t="s">
        <v>193</v>
      </c>
      <c r="K54" s="3" t="e">
        <f>VLOOKUP(I54,Lisa!$C$1:$D$12,2,FALSE)</f>
        <v>#N/A</v>
      </c>
      <c r="L54" s="4" t="str">
        <f t="shared" si="7"/>
        <v>{'type': 'report',
'order': '5',
'level': 'li',
'category': 'Assessment',
'section': 'Overview of Assessment',
'page': 'top_assessment',
'tableauView': 1,
'Link': 'https://10ay.online.tableau.com/#/site/unswmooc/views/Assessment_2%2FAssessment_Grades',
'description': 'Report Categories - Overview of Assessment
This sections shows grade distrubution and achievement levels of users.
Coursera has three achievement levels: None, Normal  and DistinctioN. We have separeted none group into two group: Zero and Fail. 
Therefore, there are 4 achievement levels: Zero, Fail, Pass (replace Normal) and distinction. 
The second, third and forth panels provider detailed comparison of number of students started, finished and average scores they have achieved in each assessment. 
The last two panels shows the peer assessment rubric evaluation. '
},</v>
      </c>
      <c r="M54" s="3"/>
      <c r="O54" s="6" t="str">
        <f t="shared" si="8"/>
        <v>&lt;li&gt;&lt;a href='#' id='top_assessment'&gt;Overview of Assessment&lt;/a&gt;&lt;/li&gt;</v>
      </c>
    </row>
    <row r="55" spans="1:15" ht="15" customHeight="1" x14ac:dyDescent="0.25">
      <c r="A55" t="s">
        <v>84</v>
      </c>
      <c r="B55" t="s">
        <v>18</v>
      </c>
      <c r="C55">
        <v>6</v>
      </c>
      <c r="D55" t="s">
        <v>131</v>
      </c>
      <c r="E55" t="s">
        <v>65</v>
      </c>
      <c r="F55" t="s">
        <v>12</v>
      </c>
      <c r="G55" t="s">
        <v>89</v>
      </c>
      <c r="H55">
        <v>1</v>
      </c>
      <c r="I55" t="s">
        <v>190</v>
      </c>
      <c r="J55" t="s">
        <v>194</v>
      </c>
      <c r="K55" s="3" t="e">
        <f>VLOOKUP(I55,Lisa!$C$1:$D$12,2,FALSE)</f>
        <v>#N/A</v>
      </c>
      <c r="L55" s="4" t="str">
        <f t="shared" si="7"/>
        <v>{'type': 'report',
'order': '6',
'level': 'ul_li',
'category': 'Research',
'section': 'Research Questions',
'page': 'top_research',
'tableauView': 1,
'Link': 'https://10ay.online.tableau.com/#/site/unswmooc/views/ResearchQuestions_2%2FResearchQuestions',
'description': 'This section shows research topics such as cluster analysis based on their engagement in the course and more. '
},</v>
      </c>
      <c r="M55" s="3"/>
      <c r="O55" s="6" t="str">
        <f t="shared" si="8"/>
        <v>&lt;li class='active has-sub'&gt;&lt;a href='#' id='top_research'&gt;Research Questions&lt;/a&gt;&lt;/li&gt;&lt;ul&gt;</v>
      </c>
    </row>
    <row r="56" spans="1:15" ht="15" customHeight="1" x14ac:dyDescent="0.25">
      <c r="A56" t="s">
        <v>84</v>
      </c>
      <c r="B56" t="s">
        <v>18</v>
      </c>
      <c r="C56">
        <v>6</v>
      </c>
      <c r="D56" t="s">
        <v>51</v>
      </c>
      <c r="E56" t="s">
        <v>65</v>
      </c>
      <c r="F56" t="s">
        <v>12</v>
      </c>
      <c r="G56" t="s">
        <v>138</v>
      </c>
      <c r="H56">
        <v>0</v>
      </c>
      <c r="I56" s="14"/>
      <c r="J56" s="4"/>
      <c r="K56" s="3" t="e">
        <f>VLOOKUP(I56,Lisa!$C$1:$D$12,2,FALSE)</f>
        <v>#N/A</v>
      </c>
      <c r="L56" s="4" t="str">
        <f t="shared" si="7"/>
        <v>{'type': 'report',
'order': '6',
'level': 'li',
'category': 'Research',
'section': 'Research Questions',
'page': 'top_research_1',
'tableauView': 0,
'Link': '',
'description': ''
},</v>
      </c>
      <c r="M56" s="3"/>
      <c r="O56" s="6" t="str">
        <f t="shared" si="8"/>
        <v>&lt;li&gt;&lt;a href='#' id='top_research_1'&gt;Research Questions&lt;/a&gt;&lt;/li&gt;</v>
      </c>
    </row>
    <row r="57" spans="1:15" ht="15" customHeight="1" x14ac:dyDescent="0.25">
      <c r="A57" t="s">
        <v>84</v>
      </c>
      <c r="B57" t="s">
        <v>18</v>
      </c>
      <c r="C57">
        <v>6</v>
      </c>
      <c r="D57" t="s">
        <v>51</v>
      </c>
      <c r="E57" t="s">
        <v>65</v>
      </c>
      <c r="F57" t="s">
        <v>12</v>
      </c>
      <c r="G57" t="s">
        <v>139</v>
      </c>
      <c r="H57">
        <v>0</v>
      </c>
      <c r="I57" s="14"/>
      <c r="J57" s="4"/>
      <c r="K57" s="3" t="e">
        <f>VLOOKUP(I57,Lisa!$C$1:$D$12,2,FALSE)</f>
        <v>#N/A</v>
      </c>
      <c r="L57" s="4" t="str">
        <f t="shared" si="7"/>
        <v>{'type': 'report',
'order': '6',
'level': 'li',
'category': 'Research',
'section': 'Research Questions',
'page': 'top_research_2',
'tableauView': 0,
'Link': '',
'description': ''
},</v>
      </c>
      <c r="M57" s="3"/>
      <c r="O57" s="6" t="str">
        <f t="shared" si="8"/>
        <v>&lt;li&gt;&lt;a href='#' id='top_research_2'&gt;Research Questions&lt;/a&gt;&lt;/li&gt;&lt;/ul&gt;&lt;/li&gt;</v>
      </c>
    </row>
    <row r="58" spans="1:15" ht="15" customHeight="1" x14ac:dyDescent="0.25">
      <c r="A58" t="s">
        <v>84</v>
      </c>
      <c r="B58" t="s">
        <v>130</v>
      </c>
      <c r="C58">
        <v>7</v>
      </c>
      <c r="D58" t="s">
        <v>131</v>
      </c>
      <c r="E58" t="s">
        <v>132</v>
      </c>
      <c r="F58" t="s">
        <v>135</v>
      </c>
      <c r="G58" t="s">
        <v>136</v>
      </c>
      <c r="H58">
        <v>0</v>
      </c>
      <c r="I58" s="14"/>
      <c r="J58" s="4"/>
      <c r="K58" s="3" t="e">
        <f>VLOOKUP(I58,Lisa!$C$1:$D$12,2,FALSE)</f>
        <v>#N/A</v>
      </c>
      <c r="L58" s="4" t="str">
        <f t="shared" si="7"/>
        <v>{'type': 'structure',
'order': '7',
'level': 'ul_li',
'category': 'menu',
'section': 'Report Domains',
'page': 'top_menu_dom',
'tableauView': 0,
'Link': '',
'description': ''
},</v>
      </c>
      <c r="M58" s="3"/>
      <c r="O58" s="6" t="str">
        <f t="shared" si="8"/>
        <v>&lt;li class='active has-sub'&gt;&lt;a href='#' id='top_menu_dom'&gt;Report Domains&lt;/a&gt;&lt;/li&gt;&lt;ul&gt;</v>
      </c>
    </row>
    <row r="59" spans="1:15" ht="15" customHeight="1" x14ac:dyDescent="0.25">
      <c r="A59" t="s">
        <v>84</v>
      </c>
      <c r="B59" t="s">
        <v>80</v>
      </c>
      <c r="C59">
        <v>8</v>
      </c>
      <c r="D59" t="s">
        <v>51</v>
      </c>
      <c r="E59" t="s">
        <v>3</v>
      </c>
      <c r="F59" t="s">
        <v>33</v>
      </c>
      <c r="G59" t="s">
        <v>90</v>
      </c>
      <c r="H59">
        <v>1</v>
      </c>
      <c r="I59" t="s">
        <v>176</v>
      </c>
      <c r="J59" s="23" t="s">
        <v>149</v>
      </c>
      <c r="K59" s="3" t="e">
        <f>VLOOKUP(I59,Lisa!$C$1:$D$12,2,FALSE)</f>
        <v>#N/A</v>
      </c>
      <c r="L59" s="4" t="str">
        <f t="shared" si="7"/>
        <v>{'type': 'domain',
'order': '8',
'level': 'li',
'category': 'Content',
'section': 'Content use',
'page': 'top_content',
'tableauView': 1,
'Link': 'https://10ay.online.tableau.com/#/site/unswmooc/views/Content_2%2FOverview',
'description': 'This section shows overall use of course content ( Activities (Quizzes), Forums and Peer Assessment over time of the course. 
Sequence analysis of the content use will be coming soon. '
},</v>
      </c>
      <c r="M59" s="3"/>
      <c r="O59" s="6" t="str">
        <f t="shared" si="8"/>
        <v>&lt;li&gt;&lt;a href='#' id='top_content'&gt;Content use&lt;/a&gt;&lt;/li&gt;</v>
      </c>
    </row>
    <row r="60" spans="1:15" ht="15" customHeight="1" x14ac:dyDescent="0.25">
      <c r="A60" t="s">
        <v>84</v>
      </c>
      <c r="B60" t="s">
        <v>80</v>
      </c>
      <c r="C60">
        <v>9</v>
      </c>
      <c r="D60" t="s">
        <v>51</v>
      </c>
      <c r="E60" t="s">
        <v>2</v>
      </c>
      <c r="F60" t="s">
        <v>22</v>
      </c>
      <c r="G60" t="s">
        <v>91</v>
      </c>
      <c r="H60">
        <v>1</v>
      </c>
      <c r="I60" t="s">
        <v>169</v>
      </c>
      <c r="J60" s="24" t="s">
        <v>150</v>
      </c>
      <c r="K60" s="3" t="e">
        <f>VLOOKUP(I60,Lisa!$C$1:$D$12,2,FALSE)</f>
        <v>#N/A</v>
      </c>
      <c r="L60" s="4" t="str">
        <f t="shared" si="7"/>
        <v>{'type': 'domain',
'order': '9',
'level': 'li',
'category': 'Videos ',
'section': 'Overview Lecture videos',
'page': 'top_videos',
'tableauView': 1,
'Link': 'https://10ay.online.tableau.com/#/site/unswmooc/views/Video%2FOverview',
'description': 'This section shows all video related analysis such as overiew video use in the course, activity plot can drill down to action level (views and downloads). 
Heatmap of video use by module per week and more detailed heatmap of all videos by week. Views and downloads comparison betwween signature and non-signature groups. '
},</v>
      </c>
      <c r="M60" s="3"/>
      <c r="O60" s="6" t="str">
        <f t="shared" si="8"/>
        <v>&lt;li&gt;&lt;a href='#' id='top_videos'&gt;Overview Lecture videos&lt;/a&gt;&lt;/li&gt;</v>
      </c>
    </row>
    <row r="61" spans="1:15" ht="15" customHeight="1" x14ac:dyDescent="0.25">
      <c r="A61" t="s">
        <v>84</v>
      </c>
      <c r="B61" t="s">
        <v>80</v>
      </c>
      <c r="C61">
        <v>10</v>
      </c>
      <c r="D61" t="s">
        <v>51</v>
      </c>
      <c r="E61" t="s">
        <v>4</v>
      </c>
      <c r="F61" t="s">
        <v>34</v>
      </c>
      <c r="G61" t="s">
        <v>92</v>
      </c>
      <c r="H61">
        <v>1</v>
      </c>
      <c r="I61" t="s">
        <v>178</v>
      </c>
      <c r="J61" s="23" t="s">
        <v>148</v>
      </c>
      <c r="K61" s="3" t="e">
        <f>VLOOKUP(I61,Lisa!$C$1:$D$12,2,FALSE)</f>
        <v>#N/A</v>
      </c>
      <c r="L61" s="4" t="str">
        <f t="shared" si="7"/>
        <v>{'type': 'domain',
'order': '10',
'level': 'li',
'category': 'Forum',
'section': 'Forum use',
'page': 'top_forums',
'tableauView': 1,
'Link': 'https://10ay.online.tableau.com/#/site/unswmooc/views/Forum_2%2FForum-Activityplot',
'description': 'This section shows Forum use over time in the course and it allow to drill down to actions (posts and comments).
Panel two shows both overview heatmap and detailed subforums by week to show the tends in Forum use.  '
},</v>
      </c>
      <c r="M61" s="3"/>
      <c r="O61" s="6" t="str">
        <f t="shared" si="8"/>
        <v>&lt;li&gt;&lt;a href='#' id='top_forums'&gt;Forum use&lt;/a&gt;&lt;/li&gt;</v>
      </c>
    </row>
    <row r="62" spans="1:15" ht="15" customHeight="1" x14ac:dyDescent="0.25">
      <c r="A62" t="s">
        <v>84</v>
      </c>
      <c r="B62" t="s">
        <v>80</v>
      </c>
      <c r="C62">
        <v>11</v>
      </c>
      <c r="D62" t="s">
        <v>51</v>
      </c>
      <c r="E62" t="s">
        <v>7</v>
      </c>
      <c r="F62" t="s">
        <v>83</v>
      </c>
      <c r="G62" t="s">
        <v>93</v>
      </c>
      <c r="H62">
        <v>1</v>
      </c>
      <c r="I62" t="s">
        <v>189</v>
      </c>
      <c r="J62" t="s">
        <v>142</v>
      </c>
      <c r="K62" s="3" t="e">
        <f>VLOOKUP(I62,Lisa!$C$1:$D$12,2,FALSE)</f>
        <v>#N/A</v>
      </c>
      <c r="L62" s="4" t="str">
        <f t="shared" si="7"/>
        <v>{'type': 'domain',
'order': '11',
'level': 'li',
'category': 'Social media ',
'section': 'Social Media',
'page': 'top_social',
'tableauView': 1,
'Link': 'https://10ay.online.tableau.com/#/site/unswmooc/views/Socialmedia_0%2FSocialMedia',
'description': 'This section shows social media engagement of users.'
},</v>
      </c>
      <c r="M62" s="3"/>
      <c r="O62" s="6" t="str">
        <f t="shared" si="8"/>
        <v>&lt;li&gt;&lt;a href='#' id='top_social'&gt;Social Media&lt;/a&gt;&lt;/li&gt;</v>
      </c>
    </row>
    <row r="63" spans="1:15" ht="15" customHeight="1" x14ac:dyDescent="0.25">
      <c r="A63" t="s">
        <v>84</v>
      </c>
      <c r="B63" t="s">
        <v>80</v>
      </c>
      <c r="C63">
        <v>12</v>
      </c>
      <c r="D63" t="s">
        <v>51</v>
      </c>
      <c r="E63" t="s">
        <v>6</v>
      </c>
      <c r="F63" t="s">
        <v>81</v>
      </c>
      <c r="G63" t="s">
        <v>94</v>
      </c>
      <c r="H63">
        <v>1</v>
      </c>
      <c r="I63" t="s">
        <v>186</v>
      </c>
      <c r="J63" s="23" t="s">
        <v>195</v>
      </c>
      <c r="K63" s="3" t="e">
        <f>VLOOKUP(I63,Lisa!$C$1:$D$12,2,FALSE)</f>
        <v>#N/A</v>
      </c>
      <c r="L63" s="4" t="str">
        <f t="shared" si="7"/>
        <v>{'type': 'domain',
'order': '12',
'level': 'li',
'category': 'Evaluation ',
'section': 'Evaluation &amp; surveys',
'page': 'top_evaluation',
'tableauView': 1,
'Link': 'https://10ay.online.tableau.com/#/site/unswmooc/views/Evaluation_2%2FPeerassessment_Rubric',
'description': 'This section shows evaluation tools used in the course: Rubric used in peer assessment, pre and post course survey.
'
},</v>
      </c>
      <c r="M63" s="3"/>
      <c r="O63" s="6" t="str">
        <f t="shared" si="8"/>
        <v>&lt;li&gt;&lt;a href='#' id='top_evaluation'&gt;Evaluation &amp; surveys&lt;/a&gt;&lt;/li&gt;</v>
      </c>
    </row>
    <row r="64" spans="1:15" ht="15" customHeight="1" x14ac:dyDescent="0.25">
      <c r="A64" t="s">
        <v>84</v>
      </c>
      <c r="B64" t="s">
        <v>80</v>
      </c>
      <c r="C64">
        <v>13</v>
      </c>
      <c r="D64" t="s">
        <v>51</v>
      </c>
      <c r="E64" t="s">
        <v>5</v>
      </c>
      <c r="F64" t="s">
        <v>82</v>
      </c>
      <c r="G64" t="s">
        <v>87</v>
      </c>
      <c r="H64">
        <v>1</v>
      </c>
      <c r="I64" t="s">
        <v>180</v>
      </c>
      <c r="J64" s="23" t="s">
        <v>196</v>
      </c>
      <c r="K64" s="3" t="e">
        <f>VLOOKUP(I64,Lisa!$C$1:$D$12,2,FALSE)</f>
        <v>#N/A</v>
      </c>
      <c r="L64" s="4" t="str">
        <f t="shared" si="7"/>
        <v>{'type': 'domain',
'order': '13',
'level': 'li',
'category': 'Activities',
'section': 'Assessment &amp; activity',
'page': 'top_activity',
'tableauView': 1,
'Link': 'https://10ay.online.tableau.com/#/site/unswmooc/views/Activities_1%2FOverview',
'description': 'This section shows Activites Use over time in the course. 
The activity domain includes activity (quiz), exam  and peer assessment. '
},</v>
      </c>
      <c r="M64" s="3"/>
      <c r="O64" s="6" t="str">
        <f t="shared" si="8"/>
        <v>&lt;li&gt;&lt;a href='#' id='top_activity'&gt;Assessment &amp; activity&lt;/a&gt;&lt;/li&gt;&lt;/ul&gt;&lt;/li&gt;</v>
      </c>
    </row>
    <row r="65" spans="2:13" x14ac:dyDescent="0.25">
      <c r="B65" t="s">
        <v>130</v>
      </c>
    </row>
    <row r="67" spans="2:13" x14ac:dyDescent="0.25">
      <c r="I67" s="14"/>
      <c r="J67" s="4"/>
      <c r="K67" s="4"/>
      <c r="L67" s="4"/>
      <c r="M67" s="3" t="e">
        <f>MID(I67,FIND(CHAR(135),SUBSTITUTE(I67,"/",CHAR(135),7))+1,50)&amp;".html"</f>
        <v>#VALUE!</v>
      </c>
    </row>
  </sheetData>
  <sortState ref="B2:J29">
    <sortCondition ref="C2:C29"/>
    <sortCondition ref="D2:D29"/>
  </sortState>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Lisa</vt:lpstr>
      <vt:lpstr>LinkStructure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Lisa Zhang</dc:creator>
  <cp:lastModifiedBy>lisa</cp:lastModifiedBy>
  <dcterms:created xsi:type="dcterms:W3CDTF">2015-06-04T07:16:36Z</dcterms:created>
  <dcterms:modified xsi:type="dcterms:W3CDTF">2015-07-24T03:58:15Z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5835ecd8-2772-4e4b-b219-27e255f7b9dd</vt:lpwstr>
  </property>
</Properties>
</file>