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40" yWindow="400" windowWidth="46980" windowHeight="23120" tabRatio="500" activeTab="1"/>
  </bookViews>
  <sheets>
    <sheet name="Lisa" sheetId="2" r:id="rId1"/>
    <sheet name="LinkStructure" sheetId="1" r:id="rId2"/>
    <sheet name="LinkStructure_bkup" sheetId="3" r:id="rId3"/>
  </sheets>
  <definedNames>
    <definedName name="_xlnm._FilterDatabase" localSheetId="1" hidden="1">LinkStructure!$C$6:$O$38</definedName>
    <definedName name="_xlnm._FilterDatabase" localSheetId="2" hidden="1">LinkStructure_bkup!$C$6:$O$49</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21" i="1" l="1"/>
  <c r="P22" i="1"/>
  <c r="P23" i="1"/>
  <c r="P24" i="1"/>
  <c r="P25" i="1"/>
  <c r="P26" i="1"/>
  <c r="P27" i="1"/>
  <c r="P28" i="1"/>
  <c r="P29" i="1"/>
  <c r="P30" i="1"/>
  <c r="P31" i="1"/>
  <c r="P32" i="1"/>
  <c r="P33" i="1"/>
  <c r="P34" i="1"/>
  <c r="P35" i="1"/>
  <c r="P36" i="1"/>
  <c r="P37" i="1"/>
  <c r="P38" i="1"/>
  <c r="P39" i="1"/>
  <c r="P40" i="1"/>
  <c r="P41" i="1"/>
  <c r="O35" i="1"/>
  <c r="H44" i="1"/>
  <c r="M77" i="3"/>
  <c r="H76" i="3"/>
  <c r="P73" i="3"/>
  <c r="M73" i="3"/>
  <c r="P72" i="3"/>
  <c r="M72" i="3"/>
  <c r="P71" i="3"/>
  <c r="M71" i="3"/>
  <c r="P70" i="3"/>
  <c r="M70" i="3"/>
  <c r="P69" i="3"/>
  <c r="M69" i="3"/>
  <c r="P68" i="3"/>
  <c r="M68" i="3"/>
  <c r="P67" i="3"/>
  <c r="L67" i="3"/>
  <c r="M67" i="3"/>
  <c r="P66" i="3"/>
  <c r="L66" i="3"/>
  <c r="M66" i="3"/>
  <c r="P65" i="3"/>
  <c r="L65" i="3"/>
  <c r="M65" i="3"/>
  <c r="P64" i="3"/>
  <c r="M64" i="3"/>
  <c r="P63" i="3"/>
  <c r="M63" i="3"/>
  <c r="P62" i="3"/>
  <c r="M62" i="3"/>
  <c r="P61" i="3"/>
  <c r="M61" i="3"/>
  <c r="P60" i="3"/>
  <c r="M60" i="3"/>
  <c r="P59" i="3"/>
  <c r="L59" i="3"/>
  <c r="M59" i="3"/>
  <c r="P58" i="3"/>
  <c r="L58" i="3"/>
  <c r="M58" i="3"/>
  <c r="K58" i="3"/>
  <c r="M57" i="3"/>
  <c r="M56" i="3"/>
  <c r="H55" i="3"/>
  <c r="P52" i="3"/>
  <c r="O52" i="3"/>
  <c r="N52" i="3"/>
  <c r="L52" i="3"/>
  <c r="M52" i="3"/>
  <c r="K52" i="3"/>
  <c r="P51" i="3"/>
  <c r="O51" i="3"/>
  <c r="N51" i="3"/>
  <c r="L51" i="3"/>
  <c r="M51" i="3"/>
  <c r="K51" i="3"/>
  <c r="P50" i="3"/>
  <c r="O50" i="3"/>
  <c r="N50" i="3"/>
  <c r="L50" i="3"/>
  <c r="M50" i="3"/>
  <c r="K50" i="3"/>
  <c r="P49" i="3"/>
  <c r="O49" i="3"/>
  <c r="N49" i="3"/>
  <c r="M49" i="3"/>
  <c r="P48" i="3"/>
  <c r="O48" i="3"/>
  <c r="N48" i="3"/>
  <c r="M48" i="3"/>
  <c r="P47" i="3"/>
  <c r="O47" i="3"/>
  <c r="N47" i="3"/>
  <c r="M47" i="3"/>
  <c r="P46" i="3"/>
  <c r="O46" i="3"/>
  <c r="N46" i="3"/>
  <c r="M46" i="3"/>
  <c r="P45" i="3"/>
  <c r="O45" i="3"/>
  <c r="N45" i="3"/>
  <c r="M45" i="3"/>
  <c r="P44" i="3"/>
  <c r="O44" i="3"/>
  <c r="N44" i="3"/>
  <c r="L44" i="3"/>
  <c r="M44" i="3"/>
  <c r="K44" i="3"/>
  <c r="P43" i="3"/>
  <c r="O43" i="3"/>
  <c r="N43" i="3"/>
  <c r="L43" i="3"/>
  <c r="M43" i="3"/>
  <c r="K43" i="3"/>
  <c r="P42" i="3"/>
  <c r="O42" i="3"/>
  <c r="N42" i="3"/>
  <c r="L42" i="3"/>
  <c r="M42" i="3"/>
  <c r="K42" i="3"/>
  <c r="P41" i="3"/>
  <c r="O41" i="3"/>
  <c r="N41" i="3"/>
  <c r="M41" i="3"/>
  <c r="P40" i="3"/>
  <c r="O40" i="3"/>
  <c r="N40" i="3"/>
  <c r="M40" i="3"/>
  <c r="P39" i="3"/>
  <c r="O39" i="3"/>
  <c r="N39" i="3"/>
  <c r="M39" i="3"/>
  <c r="P38" i="3"/>
  <c r="O38" i="3"/>
  <c r="N38" i="3"/>
  <c r="M38" i="3"/>
  <c r="P37" i="3"/>
  <c r="O37" i="3"/>
  <c r="N37" i="3"/>
  <c r="M37" i="3"/>
  <c r="P36" i="3"/>
  <c r="O36" i="3"/>
  <c r="N36" i="3"/>
  <c r="M36" i="3"/>
  <c r="P35" i="3"/>
  <c r="O35" i="3"/>
  <c r="N35" i="3"/>
  <c r="M35" i="3"/>
  <c r="P34" i="3"/>
  <c r="O34" i="3"/>
  <c r="N34" i="3"/>
  <c r="M34" i="3"/>
  <c r="P33" i="3"/>
  <c r="O33" i="3"/>
  <c r="N33" i="3"/>
  <c r="M33" i="3"/>
  <c r="P32" i="3"/>
  <c r="O32" i="3"/>
  <c r="N32" i="3"/>
  <c r="M32" i="3"/>
  <c r="P31" i="3"/>
  <c r="O31" i="3"/>
  <c r="N31" i="3"/>
  <c r="M31" i="3"/>
  <c r="P30" i="3"/>
  <c r="O30" i="3"/>
  <c r="N30" i="3"/>
  <c r="M30" i="3"/>
  <c r="P29" i="3"/>
  <c r="O29" i="3"/>
  <c r="N29" i="3"/>
  <c r="M29" i="3"/>
  <c r="P28" i="3"/>
  <c r="O28" i="3"/>
  <c r="N28" i="3"/>
  <c r="M28" i="3"/>
  <c r="P27" i="3"/>
  <c r="O27" i="3"/>
  <c r="N27" i="3"/>
  <c r="M27" i="3"/>
  <c r="P26" i="3"/>
  <c r="O26" i="3"/>
  <c r="N26" i="3"/>
  <c r="M26" i="3"/>
  <c r="P25" i="3"/>
  <c r="O25" i="3"/>
  <c r="L25" i="3"/>
  <c r="M25" i="3"/>
  <c r="K25" i="3"/>
  <c r="P24" i="3"/>
  <c r="O24" i="3"/>
  <c r="N24" i="3"/>
  <c r="M24" i="3"/>
  <c r="P23" i="3"/>
  <c r="O23" i="3"/>
  <c r="N23" i="3"/>
  <c r="M23" i="3"/>
  <c r="P22" i="3"/>
  <c r="O22" i="3"/>
  <c r="N22" i="3"/>
  <c r="M22" i="3"/>
  <c r="P21" i="3"/>
  <c r="O21" i="3"/>
  <c r="L21" i="3"/>
  <c r="M21" i="3"/>
  <c r="K21" i="3"/>
  <c r="M20" i="3"/>
  <c r="H20" i="3"/>
  <c r="M19" i="3"/>
  <c r="M18" i="3"/>
  <c r="M17" i="3"/>
  <c r="M16" i="3"/>
  <c r="M15" i="3"/>
  <c r="M14" i="3"/>
  <c r="M13" i="3"/>
  <c r="P12" i="3"/>
  <c r="M12" i="3"/>
  <c r="P11" i="3"/>
  <c r="M11" i="3"/>
  <c r="P10" i="3"/>
  <c r="M10" i="3"/>
  <c r="P9" i="3"/>
  <c r="M9" i="3"/>
  <c r="P8" i="3"/>
  <c r="M8" i="3"/>
  <c r="G2" i="3"/>
  <c r="M7" i="3"/>
  <c r="H20" i="1"/>
  <c r="H65" i="1"/>
  <c r="M28" i="1"/>
  <c r="M66" i="1"/>
  <c r="M62" i="1"/>
  <c r="M61" i="1"/>
  <c r="M60" i="1"/>
  <c r="M59" i="1"/>
  <c r="M58" i="1"/>
  <c r="M57" i="1"/>
  <c r="L56" i="1"/>
  <c r="M56" i="1"/>
  <c r="L55" i="1"/>
  <c r="M55" i="1"/>
  <c r="L54" i="1"/>
  <c r="M54" i="1"/>
  <c r="M53" i="1"/>
  <c r="M52" i="1"/>
  <c r="M51" i="1"/>
  <c r="M50" i="1"/>
  <c r="M49" i="1"/>
  <c r="L48" i="1"/>
  <c r="M48" i="1"/>
  <c r="L47" i="1"/>
  <c r="M47" i="1"/>
  <c r="M46" i="1"/>
  <c r="M45" i="1"/>
  <c r="L41" i="1"/>
  <c r="M41" i="1"/>
  <c r="L40" i="1"/>
  <c r="M40" i="1"/>
  <c r="L39" i="1"/>
  <c r="M39" i="1"/>
  <c r="M38" i="1"/>
  <c r="M37" i="1"/>
  <c r="L36" i="1"/>
  <c r="M36" i="1"/>
  <c r="M35" i="1"/>
  <c r="M34" i="1"/>
  <c r="M33" i="1"/>
  <c r="M32" i="1"/>
  <c r="M31" i="1"/>
  <c r="M30" i="1"/>
  <c r="M29" i="1"/>
  <c r="M27" i="1"/>
  <c r="M26" i="1"/>
  <c r="M25" i="1"/>
  <c r="M24" i="1"/>
  <c r="M23" i="1"/>
  <c r="M22" i="1"/>
  <c r="L21" i="1"/>
  <c r="M21" i="1"/>
  <c r="M20" i="1"/>
  <c r="M19" i="1"/>
  <c r="M18" i="1"/>
  <c r="M17" i="1"/>
  <c r="M16" i="1"/>
  <c r="M15" i="1"/>
  <c r="M14" i="1"/>
  <c r="M13" i="1"/>
  <c r="M12" i="1"/>
  <c r="M11" i="1"/>
  <c r="M10" i="1"/>
  <c r="M9" i="1"/>
  <c r="M8" i="1"/>
  <c r="G2" i="1"/>
  <c r="M7" i="1"/>
  <c r="K47" i="1"/>
  <c r="K36" i="1"/>
  <c r="K39" i="1"/>
  <c r="K40" i="1"/>
  <c r="K41" i="1"/>
  <c r="K21" i="1"/>
  <c r="P48" i="1"/>
  <c r="P49" i="1"/>
  <c r="P50" i="1"/>
  <c r="P51" i="1"/>
  <c r="P52" i="1"/>
  <c r="P53" i="1"/>
  <c r="P54" i="1"/>
  <c r="P55" i="1"/>
  <c r="P56" i="1"/>
  <c r="P57" i="1"/>
  <c r="P58" i="1"/>
  <c r="P59" i="1"/>
  <c r="P60" i="1"/>
  <c r="P61" i="1"/>
  <c r="P62" i="1"/>
  <c r="P47" i="1"/>
  <c r="P12" i="1"/>
  <c r="P11" i="1"/>
  <c r="P10" i="1"/>
  <c r="P9" i="1"/>
  <c r="P8" i="1"/>
  <c r="O39" i="1"/>
  <c r="N39" i="1"/>
  <c r="O40" i="1"/>
  <c r="N40" i="1"/>
  <c r="O41" i="1"/>
  <c r="N41" i="1"/>
  <c r="N23" i="1"/>
  <c r="N24" i="1"/>
  <c r="N25" i="1"/>
  <c r="N26" i="1"/>
  <c r="N27" i="1"/>
  <c r="N28" i="1"/>
  <c r="N29" i="1"/>
  <c r="N30" i="1"/>
  <c r="N31" i="1"/>
  <c r="N32" i="1"/>
  <c r="N33" i="1"/>
  <c r="N34" i="1"/>
  <c r="N35" i="1"/>
  <c r="N36" i="1"/>
  <c r="N37" i="1"/>
  <c r="N38" i="1"/>
  <c r="N22" i="1"/>
  <c r="O36" i="1"/>
  <c r="O37" i="1"/>
  <c r="O38" i="1"/>
  <c r="O23" i="1"/>
  <c r="O30" i="1"/>
  <c r="O32" i="1"/>
  <c r="O28" i="1"/>
  <c r="O27" i="1"/>
  <c r="O29" i="1"/>
  <c r="O31" i="1"/>
  <c r="O33" i="1"/>
  <c r="O21" i="1"/>
  <c r="O22" i="1"/>
  <c r="O24" i="1"/>
  <c r="O25" i="1"/>
  <c r="O34" i="1"/>
  <c r="O26" i="1"/>
</calcChain>
</file>

<file path=xl/sharedStrings.xml><?xml version="1.0" encoding="utf-8"?>
<sst xmlns="http://schemas.openxmlformats.org/spreadsheetml/2006/main" count="1017" uniqueCount="253">
  <si>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</si>
  <si>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</si>
  <si>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</si>
  <si>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</si>
  <si>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</si>
  <si>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</si>
  <si>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</si>
  <si>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</si>
  <si>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</si>
  <si>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</si>
  <si>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</si>
  <si>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</si>
  <si>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</si>
  <si>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</si>
  <si>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</si>
  <si>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</si>
  <si>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</si>
  <si>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</si>
  <si>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</si>
  <si>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</si>
  <si>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</si>
  <si>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</si>
  <si>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</si>
  <si>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</si>
  <si>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</si>
  <si>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</si>
  <si>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</si>
  <si>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</si>
  <si>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</si>
  <si>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</si>
  <si>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</si>
  <si>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</si>
  <si>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</si>
  <si>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</si>
  <si>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</si>
  <si>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</si>
  <si>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</si>
  <si>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</si>
  <si>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</si>
  <si>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</si>
  <si>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</si>
  <si>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</si>
  <si>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</si>
  <si>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</si>
  <si>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</si>
  <si>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</si>
  <si>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</si>
  <si>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</si>
  <si>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</si>
  <si>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</si>
  <si>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</si>
  <si>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</si>
  <si>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</si>
  <si>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</si>
  <si>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</si>
  <si>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</si>
  <si>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</si>
  <si>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</si>
  <si>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</si>
  <si>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</si>
  <si>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</si>
  <si>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</si>
  <si>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</si>
  <si>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</si>
  <si>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</si>
  <si>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</si>
  <si>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</si>
  <si>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</si>
  <si>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</si>
  <si>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</si>
  <si>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</si>
  <si>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</si>
  <si>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</si>
  <si>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</si>
  <si>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</si>
  <si>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</si>
  <si>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</si>
  <si>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</si>
  <si>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</si>
  <si>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</si>
  <si>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</si>
  <si>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</si>
  <si>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</si>
  <si>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</si>
  <si>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</si>
  <si>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</si>
  <si>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</si>
  <si>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</si>
  <si>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</si>
  <si>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</si>
  <si>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</si>
  <si>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</si>
  <si>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</si>
  <si>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</si>
  <si>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</si>
  <si>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</si>
  <si>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</si>
  <si>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</si>
  <si>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</si>
  <si>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</si>
  <si>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</si>
  <si>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</si>
  <si>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</si>
  <si>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</si>
  <si>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</si>
  <si>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</si>
  <si>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</si>
  <si>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</si>
  <si>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</si>
  <si>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</si>
  <si>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</si>
  <si>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</si>
  <si>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</si>
  <si>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</si>
  <si>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</si>
  <si>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</si>
  <si>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</si>
  <si>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</si>
  <si>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</si>
  <si>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</si>
  <si>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</si>
  <si>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</si>
  <si>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</si>
  <si>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</si>
  <si>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</si>
  <si>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</si>
  <si>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</si>
  <si>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</si>
  <si>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</si>
  <si>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</si>
  <si>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</si>
  <si>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</si>
  <si>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</si>
  <si>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</si>
  <si>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</si>
  <si>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</si>
  <si>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</si>
  <si>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</si>
  <si>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</si>
  <si>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</si>
  <si>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</si>
  <si>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</si>
  <si>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</si>
  <si>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</si>
  <si>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</si>
  <si>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</si>
  <si>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</si>
  <si>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</si>
  <si>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</si>
  <si>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</si>
  <si>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</si>
  <si>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</si>
  <si>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</si>
  <si>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</si>
  <si>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</si>
  <si>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</si>
  <si>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</si>
  <si>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</si>
  <si>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</si>
  <si>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</si>
  <si>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</si>
  <si>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</si>
  <si>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</si>
  <si>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Videos by action</t>
  </si>
  <si>
    <t>sdr_video_action</t>
  </si>
  <si>
    <t>https://10ay.online.tableau.com/t/unswmooc/views/ResearchQuestions_2/ResearchQuestions</t>
  </si>
  <si>
    <t>P2P_home.html</t>
  </si>
  <si>
    <t>&lt;h2&gt;Report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t>
  </si>
  <si>
    <r>
      <rPr>
        <b/>
        <sz val="12"/>
        <rFont val="Calibri"/>
        <family val="2"/>
        <scheme val="minor"/>
      </rPr>
      <t>Report Categories  - Overview of Course - Overview 1/2</t>
    </r>
    <r>
      <rPr>
        <sz val="12"/>
        <rFont val="Calibri"/>
        <family val="2"/>
        <scheme val="minor"/>
      </rPr>
      <t xml:space="preserve">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</si>
  <si>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</si>
  <si>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</si>
  <si>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</si>
  <si>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</si>
  <si>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</si>
  <si>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</si>
  <si>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 - Weekly use by action</t>
    </r>
    <r>
      <rPr>
        <sz val="12"/>
        <rFont val="Calibri"/>
        <family val="2"/>
      </rPr>
      <t xml:space="preserve">
This section shows the Use (Views and downloads) of all videos in the course.
</t>
    </r>
  </si>
  <si>
    <t>&lt;h2&gt;Report Domains - Video - Weekly use by action&lt;/h2&gt;&lt;p&gt;This section shows the Use (Views and downloads) of all videos in the course.&lt;br&gt;&amp;nbsp;&lt;/p&gt;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</si>
  <si>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</si>
  <si>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</si>
  <si>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</si>
  <si>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</si>
  <si>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Forum</t>
    </r>
    <r>
      <rPr>
        <sz val="12"/>
        <rFont val="Calibri"/>
        <family val="2"/>
      </rPr>
      <t xml:space="preserve">
This section shows Forum Use (Comments and Posts) over time in the course. </t>
    </r>
  </si>
  <si>
    <t>&lt;h2&gt;Report Domains - Forum&lt;/h2&gt;&lt;p&gt;This section shows Forum Use (Comments and Posts) over time in the course.&amp;nbsp;&lt;/p&gt;&lt;p&gt;&amp;nbsp;&lt;/p&gt;</t>
  </si>
  <si>
    <r>
      <rPr>
        <b/>
        <sz val="12"/>
        <rFont val="Calibri"/>
        <family val="2"/>
      </rPr>
      <t>Report Domains - Activities</t>
    </r>
    <r>
      <rPr>
        <sz val="12"/>
        <rFont val="Calibri"/>
        <family val="2"/>
      </rPr>
      <t xml:space="preserve">
This section shows submission of activities (Quizzes) over time in the course. 
</t>
    </r>
  </si>
  <si>
    <t>&lt;h2&gt;Report Domains - Activities&lt;/h2&gt;&lt;p&gt;This section shows submission of activities (Quizzes) over time in the course.&amp;nbsp;&lt;br&gt;&amp;nbsp;&lt;/p&gt;&lt;p&gt;&amp;nbsp;&lt;/p&gt;</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</si>
  <si>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</si>
  <si>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</si>
  <si>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r>
      <rPr>
        <b/>
        <sz val="12"/>
        <rFont val="Calibri"/>
        <family val="2"/>
      </rPr>
      <t>Report Categories - Overview of Assessment - Quizzes</t>
    </r>
    <r>
      <rPr>
        <sz val="12"/>
        <rFont val="Calibri"/>
        <family val="2"/>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</si>
  <si>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</si>
  <si>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Exams</t>
    </r>
    <r>
      <rPr>
        <sz val="12"/>
        <rFont val="Calibri"/>
        <family val="2"/>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</si>
  <si>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</si>
  <si>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</si>
  <si>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</si>
  <si>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Domains - Content</t>
    </r>
    <r>
      <rPr>
        <sz val="12"/>
        <rFont val="Calibri"/>
        <family val="2"/>
      </rPr>
      <t xml:space="preserve">
This section shows overall use of course content ( Activities (Quizzes), Forums and Peer Assessment over time of the course. 
Sequence analysis will beupdated. </t>
    </r>
  </si>
  <si>
    <t>&lt;h2&gt;Report Domains - Content&lt;/h2&gt;&lt;p&gt;This section shows overall use of course content ( Activities (Quizzes), Forums and Peer Assessment over time of the course.&amp;nbsp;&lt;br&gt;Sequence analysis will be updated.&amp;nbsp;&lt;/p&gt;</t>
  </si>
  <si>
    <r>
      <rPr>
        <b/>
        <sz val="12"/>
        <rFont val="Calibri"/>
        <family val="2"/>
      </rPr>
      <t xml:space="preserve">Report Domains - Forum
</t>
    </r>
    <r>
      <rPr>
        <sz val="12"/>
        <rFont val="Calibri"/>
        <family val="2"/>
      </rPr>
      <t xml:space="preserve">
This section shows Forum use over time in the course and it allows to drill down to forum actions (posts and comments).
Panel two shows an overview forum use in a heatmap and detailed sub-forums by week to show the tends in Forum use. Darker the green means higher use.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</si>
  <si>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t>
  </si>
  <si>
    <r>
      <t xml:space="preserve">Report Domains - Evaluation
</t>
    </r>
    <r>
      <rPr>
        <sz val="12"/>
        <rFont val="Calibri"/>
        <family val="2"/>
      </rPr>
      <t>This section shows evaluation tools used in the course: Rubric used in peer assessment, pre and post course surveys.</t>
    </r>
  </si>
  <si>
    <t>&lt;h2&gt;Report Domains - Evaluation&lt;/h2&gt;&lt;p&gt;This section shows evaluation tools used in the course: Rubric used in peer assessment, pre and post course surveys.&lt;/p&gt;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</si>
  <si>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</si>
  <si>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</si>
  <si>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t>
  </si>
  <si>
    <t>&lt;h2&gt;Report Domains - Video - Weekly use of videos&lt;/h2&gt;&lt;p&gt;This section shows the weekly Use of videos (Heatmap).&amp;nbsp;&lt;br&gt;The darker the Blue colour, the more use of video for the particular module in that week.&amp;nbsp;&lt;/p&gt;&lt;p&gt;&amp;nbsp;&lt;/p&gt;</t>
  </si>
  <si>
    <t>&lt;h2&gt;Report Domains - Video - Weekly use per video&lt;/h2&gt;&lt;p&gt;This section shows the weekly Use per videos (Heatmap).&amp;nbsp;&lt;br&gt;The darker the Blue colour, the more use of each video in that week.&amp;nbsp;&lt;/p&gt;</t>
  </si>
  <si>
    <t>&lt;h2&gt;Report Domains - Video - Weekly use of Lecture Videos&lt;/h2&gt;&lt;p&gt;This section shows the Use for Lecture Videos.&amp;nbsp;&lt;br&gt;Blue Heatmap shows daily use of lecture videos. Dark the Blue shows higher use of lecture videos.&lt;/p&gt;&lt;p&gt;&amp;nbsp;&lt;/p&gt;</t>
  </si>
  <si>
    <t>&lt;h2&gt;Report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</si>
  <si>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Blue heatmaps give an overview of participants' activities by week. The color is range from 0% (grey) to 100% (dark Blue). 
</t>
    </r>
  </si>
  <si>
    <r>
      <rPr>
        <b/>
        <sz val="12"/>
        <rFont val="Calibri"/>
        <family val="2"/>
      </rPr>
      <t>Report Domains - Video - Weekly use of videos</t>
    </r>
    <r>
      <rPr>
        <sz val="12"/>
        <rFont val="Calibri"/>
        <family val="2"/>
      </rPr>
      <t xml:space="preserve">
This section shows the weekly Use of videos (Heatmap). 
The darker the Blue colour, the more use of video for the particular module in that week. </t>
    </r>
  </si>
  <si>
    <r>
      <rPr>
        <b/>
        <sz val="12"/>
        <rFont val="Calibri"/>
        <family val="2"/>
      </rPr>
      <t>Report Domains - Video - Weekly use per video</t>
    </r>
    <r>
      <rPr>
        <sz val="12"/>
        <rFont val="Calibri"/>
        <family val="2"/>
      </rPr>
      <t xml:space="preserve">
This section shows the weekly Use per videos (Heatmap). 
The darker the Blue colour, the more use of each video in that week. </t>
    </r>
  </si>
  <si>
    <r>
      <rPr>
        <b/>
        <sz val="12"/>
        <rFont val="Calibri"/>
        <family val="2"/>
      </rPr>
      <t>Report Domains - Video - Weekly use of Lecture Videos</t>
    </r>
    <r>
      <rPr>
        <sz val="12"/>
        <rFont val="Calibri"/>
        <family val="2"/>
      </rPr>
      <t xml:space="preserve">
This section shows the Use for Lecture Videos. 
Blue Heatmap shows daily use of lecture videos. Dark the Blue shows higher use of lecture videos.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</si>
  <si>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Blue colour, higher the forum activities. </t>
    </r>
  </si>
  <si>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Quizzes, Tests and Peer assessments. </t>
    </r>
  </si>
  <si>
    <t>&lt;h2&gt;Report Categories - Overview of Assessment - Assessments&lt;/h2&gt;&lt;p&gt;This section shows the number of participants whom have completed assessment and average score for each assessment. Assessments are Quizzes, Tests and Peer assessments.&amp;nbsp;&lt;/p&gt;</t>
  </si>
  <si>
    <r>
      <rPr>
        <b/>
        <sz val="12"/>
        <rFont val="Calibri"/>
        <family val="2"/>
      </rPr>
      <t>Report Domains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</si>
  <si>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t>&lt;h2&gt;Report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t>
  </si>
  <si>
    <r>
      <rPr>
        <b/>
        <sz val="12"/>
        <rFont val="Calibri"/>
        <family val="2"/>
      </rPr>
      <t>Report Categories - Overview of Assessment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</si>
  <si>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r>
      <rPr>
        <b/>
        <sz val="12"/>
        <rFont val="Calibri"/>
        <family val="2"/>
      </rPr>
      <t>Report Domains - Evaluation - End of course Survey</t>
    </r>
    <r>
      <rPr>
        <sz val="12"/>
        <rFont val="Calibri"/>
        <family val="2"/>
      </rPr>
      <t xml:space="preserve">
This section shows  findings from end of course survey. </t>
    </r>
  </si>
  <si>
    <r>
      <rPr>
        <b/>
        <sz val="12"/>
        <rFont val="Calibri"/>
        <family val="2"/>
      </rPr>
      <t>Report Domains - Evaluation - Pre-course Survey</t>
    </r>
    <r>
      <rPr>
        <sz val="12"/>
        <rFont val="Calibri"/>
        <family val="2"/>
      </rPr>
      <t xml:space="preserve">
This sections shows findings from the pre-course survey.</t>
    </r>
  </si>
  <si>
    <t>&lt;h2&gt;Report Domains - Evaluation - Pre-course Survey&lt;/h2&gt;&lt;p&gt;This sections shows findings from the pre-course survey.&amp;nbsp;&lt;/p&gt;</t>
  </si>
  <si>
    <t>&lt;h2&gt;Report Domains - Evaluation - End of course Survey&lt;/h2&gt;&lt;p&gt;This section shows &amp;nbsp;findings from end of course survey. &amp;nbsp;&lt;/p&gt;</t>
  </si>
  <si>
    <t>&lt;h2&gt;Report Domains - Social Media&lt;/h2&gt;&lt;p&gt;This section shows social media engagement of users. This page will be updated.&lt;/p&gt;</t>
  </si>
  <si>
    <r>
      <rPr>
        <b/>
        <sz val="12"/>
        <rFont val="Calibri"/>
        <family val="2"/>
      </rPr>
      <t>Report Domains - Social Media</t>
    </r>
    <r>
      <rPr>
        <sz val="12"/>
        <rFont val="Calibri"/>
        <family val="2"/>
      </rPr>
      <t xml:space="preserve">
This section shows social media engagement of users. This page will be updated.</t>
    </r>
  </si>
  <si>
    <r>
      <rPr>
        <b/>
        <sz val="12"/>
        <rFont val="Calibri"/>
        <family val="2"/>
      </rPr>
      <t>Report Categories - Research Questions</t>
    </r>
    <r>
      <rPr>
        <sz val="12"/>
        <rFont val="Calibri"/>
        <family val="2"/>
      </rPr>
      <t xml:space="preserve">
This section shows research topics such cluster analysis based on their engagement in the course and more.  This page will be updated.</t>
    </r>
  </si>
  <si>
    <t>&lt;h2&gt;Report Categories - Research Questions&lt;/h2&gt;&lt;p&gt;This section shows research topics such cluster analysis based on their engagement in the course and more. This page will be updated.&amp;nbsp;&lt;/p&gt;</t>
  </si>
  <si>
    <t>Course</t>
  </si>
  <si>
    <t>last edit</t>
  </si>
  <si>
    <t>edited by</t>
  </si>
  <si>
    <t>LV</t>
  </si>
  <si>
    <t>comments</t>
  </si>
  <si>
    <t>none</t>
  </si>
  <si>
    <t>PRE</t>
  </si>
  <si>
    <t>heading</t>
  </si>
  <si>
    <t>https://10ay.online.tableau.com/t/unswmooc/views/Overview_3/CourseOverview</t>
  </si>
  <si>
    <t>https://10ay.online.tableau.com/t/unswmooc/views/Whoaretheparticipants_2/Demographics</t>
  </si>
  <si>
    <t>https://10ay.online.tableau.com/t/unswmooc/views/Whatdidparticipantsdo_1/Whatdidparticipantsdo</t>
  </si>
  <si>
    <t>https://10ay.online.tableau.com/t/unswmooc/views/Assessment_4/AssessmentDashboard</t>
  </si>
  <si>
    <t>https://10ay.online.tableau.com/t/unswmooc/views/Content_3/ContentOverview</t>
  </si>
  <si>
    <t>https://10ay.online.tableau.com/t/unswmooc/views/Video_0/VideoUsageOverview</t>
  </si>
  <si>
    <t>https://10ay.online.tableau.com/t/unswmooc/views/Forum_3/ForumUsageOverview</t>
  </si>
  <si>
    <t>https://10ay.online.tableau.com/t/unswmooc/views/SocialMedia_1/SocialMedia</t>
  </si>
  <si>
    <t>https://10ay.online.tableau.com/t/unswmooc/views/Evaluation_3/SurveyEvaluation</t>
  </si>
  <si>
    <t>https://10ay.online.tableau.com/t/unswmooc/views/Activities_2/CourseActivitiesOverview</t>
  </si>
  <si>
    <t>https://googledrive.com/host/0B8KqLaP_s06ITHRfbmgxdm1PSms/Pmed_home.html</t>
  </si>
  <si>
    <t>https://10ay.online.tableau.com/t/unswmooc/views/Overview_3/MonthlyandDailyUsage</t>
  </si>
  <si>
    <t>https://10ay.online.tableau.com/t/unswmooc/views/Video_0/MonthlyandDailyVideoUsage</t>
  </si>
  <si>
    <t>https://10ay.online.tableau.com/t/unswmooc/views/Content_3/Sequence</t>
  </si>
  <si>
    <t>https://10ay.online.tableau.com/t/unswmooc/views/Forum_3/MonthlyandDailyForumUsage</t>
  </si>
  <si>
    <t>https://10ay.online.tableau.com/t/unswmooc/views/ResearchQuestions_3/ResearchQuestions</t>
  </si>
  <si>
    <t>Pmed</t>
  </si>
  <si>
    <t>#</t>
  </si>
  <si>
    <t>https://10ay.online.tableau.com/t/unswmooc/views/Whatdidparticipantsdo_1/Whatdidparticipantsdo?:embed=y&amp;:display_count=no</t>
  </si>
  <si>
    <t>https://10ay.online.tableau.com/t/unswmooc/views/Assessment_4/PeerAssessmet_Rubric</t>
  </si>
  <si>
    <t>rm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</si>
</sst>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0"/>
      <name val="Calibri"/>
      <family val="2"/>
      <scheme val="minor"/>
    </font>
    <font>
      <sz val="11"/>
      <color theme="1"/>
      <name val="Calibri"/>
      <family val="2"/>
      <scheme val="minor"/>
    </font>
    <font>
      <b/>
      <sz val="11"/>
      <color theme="1"/>
      <name val="Calibri"/>
      <family val="2"/>
      <scheme val="minor"/>
    </font>
    <font>
      <sz val="12"/>
      <name val="Calibri"/>
      <family val="2"/>
    </font>
    <font>
      <b/>
      <sz val="12"/>
      <name val="Calibri"/>
      <family val="2"/>
    </font>
    <font>
      <sz val="15"/>
      <color theme="1"/>
      <name val="Calibri"/>
    </font>
    <font>
      <b/>
      <sz val="12"/>
      <color theme="1"/>
      <name val="Calibri"/>
      <family val="2"/>
    </font>
    <font>
      <sz val="12"/>
      <color theme="1"/>
      <name val="Calibri"/>
      <family val="2"/>
    </font>
    <font>
      <sz val="12"/>
      <color rgb="FFFF0000"/>
      <name val="Calibri"/>
      <family val="2"/>
    </font>
    <font>
      <b/>
      <sz val="12"/>
      <color rgb="FFFF0000"/>
      <name val="Calibri"/>
      <family val="2"/>
    </font>
    <font>
      <b/>
      <sz val="12"/>
      <color rgb="FF008000"/>
      <name val="Calibri"/>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11" fillId="0" borderId="0" xfId="1" applyFont="1"/>
    <xf numFmtId="0" fontId="11" fillId="0" borderId="0" xfId="1" applyFont="1" applyAlignment="1">
      <alignment vertical="top" wrapText="1"/>
    </xf>
    <xf numFmtId="0" fontId="11" fillId="0" borderId="0" xfId="1" applyFont="1" applyAlignment="1">
      <alignment wrapText="1"/>
    </xf>
    <xf numFmtId="0" fontId="12" fillId="0" borderId="0" xfId="1" applyFont="1" applyAlignment="1">
      <alignment wrapText="1"/>
    </xf>
    <xf numFmtId="0" fontId="13" fillId="0" borderId="0" xfId="0" applyFont="1"/>
    <xf numFmtId="0" fontId="14" fillId="0" borderId="0" xfId="0" applyFont="1" applyAlignment="1">
      <alignment horizontal="left"/>
    </xf>
    <xf numFmtId="0" fontId="0" fillId="0" borderId="0" xfId="183" applyFont="1" applyAlignment="1">
      <alignment wrapText="1"/>
    </xf>
    <xf numFmtId="0" fontId="11" fillId="0" borderId="0" xfId="183" applyFont="1" applyAlignment="1">
      <alignment horizontal="left" vertical="top" wrapText="1"/>
    </xf>
    <xf numFmtId="0" fontId="11" fillId="0" borderId="0" xfId="183" applyFont="1" applyAlignment="1">
      <alignment wrapText="1"/>
    </xf>
    <xf numFmtId="0" fontId="16" fillId="0" borderId="0" xfId="183" applyFont="1"/>
    <xf numFmtId="0" fontId="14" fillId="0" borderId="0" xfId="183" applyFont="1"/>
    <xf numFmtId="14" fontId="14" fillId="0" borderId="0" xfId="0" applyNumberFormat="1" applyFont="1" applyAlignment="1">
      <alignment horizontal="left"/>
    </xf>
    <xf numFmtId="0" fontId="14" fillId="0" borderId="0" xfId="183" applyFont="1" applyBorder="1" applyAlignment="1">
      <alignment horizontal="left" vertical="top"/>
    </xf>
    <xf numFmtId="0" fontId="14" fillId="0" borderId="0" xfId="183" applyFont="1" applyBorder="1" applyAlignment="1">
      <alignment horizontal="left" vertical="top" wrapText="1"/>
    </xf>
    <xf numFmtId="0" fontId="12" fillId="0" borderId="0" xfId="183" applyFont="1" applyBorder="1" applyAlignment="1">
      <alignment horizontal="left" vertical="top" wrapText="1"/>
    </xf>
    <xf numFmtId="0" fontId="18" fillId="0" borderId="0" xfId="183" applyFont="1" applyBorder="1" applyAlignment="1">
      <alignment horizontal="left" vertical="top" wrapText="1"/>
    </xf>
    <xf numFmtId="0" fontId="17" fillId="0" borderId="0" xfId="183" applyFont="1" applyBorder="1" applyAlignment="1">
      <alignment horizontal="left" vertical="top"/>
    </xf>
    <xf numFmtId="0" fontId="4" fillId="0" borderId="3" xfId="0" applyFont="1" applyBorder="1"/>
    <xf numFmtId="0" fontId="4" fillId="0" borderId="2" xfId="0" applyFont="1" applyBorder="1"/>
    <xf numFmtId="0" fontId="4" fillId="0" borderId="2" xfId="0" applyFont="1" applyBorder="1" applyAlignment="1">
      <alignment wrapText="1"/>
    </xf>
    <xf numFmtId="0" fontId="6" fillId="0" borderId="2" xfId="0" applyFont="1" applyBorder="1" applyAlignment="1">
      <alignment wrapText="1"/>
    </xf>
    <xf numFmtId="0" fontId="7" fillId="0" borderId="2" xfId="0" applyFont="1" applyBorder="1"/>
    <xf numFmtId="0" fontId="18" fillId="0" borderId="0" xfId="1" applyFont="1" applyAlignment="1">
      <alignment horizontal="left" vertical="top"/>
    </xf>
    <xf numFmtId="0" fontId="0" fillId="0" borderId="3" xfId="0" applyBorder="1"/>
    <xf numFmtId="0" fontId="1" fillId="0" borderId="3" xfId="1" applyBorder="1"/>
    <xf numFmtId="0" fontId="5" fillId="0" borderId="3" xfId="1" applyFont="1" applyBorder="1"/>
    <xf numFmtId="0" fontId="3" fillId="0" borderId="3" xfId="0" applyFont="1" applyBorder="1"/>
    <xf numFmtId="0" fontId="11" fillId="0" borderId="3" xfId="1" applyFont="1" applyBorder="1" applyAlignment="1">
      <alignment horizontal="left" vertical="top"/>
    </xf>
    <xf numFmtId="0" fontId="11" fillId="0" borderId="0" xfId="1" applyFont="1" applyAlignment="1">
      <alignment horizontal="left" vertical="top"/>
    </xf>
    <xf numFmtId="0" fontId="18" fillId="0" borderId="1" xfId="1" applyFont="1" applyBorder="1" applyAlignment="1">
      <alignment horizontal="left" vertical="top"/>
    </xf>
    <xf numFmtId="0" fontId="11" fillId="0" borderId="0" xfId="1" applyFont="1" applyAlignment="1">
      <alignment horizontal="left" vertical="top" wrapText="1"/>
    </xf>
    <xf numFmtId="0" fontId="18" fillId="0" borderId="0" xfId="183" applyFont="1" applyAlignment="1">
      <alignment horizontal="left" vertical="top" wrapText="1"/>
    </xf>
    <xf numFmtId="0" fontId="1" fillId="2" borderId="0" xfId="1" applyFill="1"/>
    <xf numFmtId="0" fontId="0" fillId="3" borderId="0" xfId="0" applyFill="1"/>
    <xf numFmtId="0" fontId="8" fillId="3" borderId="0" xfId="1" applyFont="1" applyFill="1" applyAlignment="1">
      <alignment wrapText="1"/>
    </xf>
    <xf numFmtId="0" fontId="5" fillId="3" borderId="0" xfId="1" applyFont="1" applyFill="1"/>
    <xf numFmtId="0" fontId="11" fillId="3" borderId="0" xfId="1" applyFont="1" applyFill="1" applyAlignment="1">
      <alignment horizontal="left" vertical="top"/>
    </xf>
    <xf numFmtId="0" fontId="3" fillId="3" borderId="0" xfId="0" applyFont="1" applyFill="1"/>
    <xf numFmtId="0" fontId="4" fillId="3" borderId="0" xfId="0" applyFont="1" applyFill="1"/>
    <xf numFmtId="0" fontId="11" fillId="3" borderId="0" xfId="1" applyFont="1" applyFill="1" applyAlignment="1">
      <alignment wrapText="1"/>
    </xf>
    <xf numFmtId="0" fontId="11" fillId="3" borderId="0" xfId="1" applyFont="1" applyFill="1"/>
    <xf numFmtId="0" fontId="0" fillId="0" borderId="0" xfId="0" applyNumberFormat="1"/>
  </cellXfs>
  <cellStyles count="21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Hyperlink" xfId="1" builtinId="8"/>
    <cellStyle name="Normal" xfId="0" builtinId="0"/>
    <cellStyle name="Normal 2" xfId="175"/>
    <cellStyle name="Text" xfId="18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10ay.online.tableau.com/t/unswmooc/views/Assessment_4/PeerAssessmet_Rubri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10ay.online.tableau.com/t/unswmooc/views/Assessment_4/PeerAssessmet_Rubr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baseColWidth="10" defaultColWidth="8.83203125" defaultRowHeight="14" x14ac:dyDescent="0"/>
  <cols>
    <col min="1" max="1" width="11.6640625" style="14" bestFit="1" customWidth="1"/>
    <col min="2" max="2" width="14.83203125" style="14" bestFit="1" customWidth="1"/>
    <col min="3" max="3" width="38.83203125" style="14" customWidth="1"/>
    <col min="4" max="4" width="87.5" style="14" customWidth="1"/>
    <col min="5" max="16384" width="8.83203125" style="14"/>
  </cols>
  <sheetData>
    <row r="1" spans="1:4">
      <c r="A1" s="17" t="s">
        <v>161</v>
      </c>
      <c r="B1" s="17" t="s">
        <v>160</v>
      </c>
      <c r="C1" s="17" t="s">
        <v>158</v>
      </c>
      <c r="D1" s="17" t="s">
        <v>159</v>
      </c>
    </row>
    <row r="2" spans="1:4" ht="15">
      <c r="A2" s="14" t="s">
        <v>152</v>
      </c>
      <c r="B2" s="14" t="s">
        <v>8</v>
      </c>
      <c r="C2" s="14" t="s">
        <v>40</v>
      </c>
      <c r="D2" s="16" t="s">
        <v>157</v>
      </c>
    </row>
    <row r="3" spans="1:4" ht="98">
      <c r="A3" s="14" t="s">
        <v>152</v>
      </c>
      <c r="B3" s="14" t="s">
        <v>9</v>
      </c>
      <c r="C3" s="14" t="s">
        <v>140</v>
      </c>
      <c r="D3" s="15" t="s">
        <v>156</v>
      </c>
    </row>
    <row r="4" spans="1:4" ht="42">
      <c r="A4" s="14" t="s">
        <v>152</v>
      </c>
      <c r="B4" s="14" t="s">
        <v>155</v>
      </c>
      <c r="C4" s="14" t="s">
        <v>139</v>
      </c>
      <c r="D4" s="15" t="s">
        <v>154</v>
      </c>
    </row>
    <row r="5" spans="1:4" ht="140">
      <c r="A5" s="14" t="s">
        <v>152</v>
      </c>
      <c r="B5" s="14" t="s">
        <v>39</v>
      </c>
      <c r="C5" s="14" t="s">
        <v>40</v>
      </c>
      <c r="D5" s="15" t="s">
        <v>153</v>
      </c>
    </row>
    <row r="6" spans="1:4">
      <c r="A6" s="14" t="s">
        <v>152</v>
      </c>
      <c r="B6" s="14" t="s">
        <v>64</v>
      </c>
      <c r="C6" s="14" t="s">
        <v>13</v>
      </c>
      <c r="D6" s="15" t="s">
        <v>151</v>
      </c>
    </row>
    <row r="7" spans="1:4" ht="56">
      <c r="A7" s="14" t="s">
        <v>143</v>
      </c>
      <c r="B7" s="14" t="s">
        <v>150</v>
      </c>
      <c r="C7" s="14" t="s">
        <v>15</v>
      </c>
      <c r="D7" s="15" t="s">
        <v>149</v>
      </c>
    </row>
    <row r="8" spans="1:4" ht="42">
      <c r="A8" s="14" t="s">
        <v>143</v>
      </c>
      <c r="B8" s="14" t="s">
        <v>3</v>
      </c>
      <c r="C8" s="14" t="s">
        <v>36</v>
      </c>
      <c r="D8" s="15" t="s">
        <v>148</v>
      </c>
    </row>
    <row r="9" spans="1:4" ht="28">
      <c r="A9" s="14" t="s">
        <v>143</v>
      </c>
      <c r="B9" s="14" t="s">
        <v>4</v>
      </c>
      <c r="C9" s="14" t="s">
        <v>38</v>
      </c>
      <c r="D9" s="15" t="s">
        <v>147</v>
      </c>
    </row>
    <row r="10" spans="1:4" ht="42">
      <c r="A10" s="14" t="s">
        <v>143</v>
      </c>
      <c r="B10" s="14" t="s">
        <v>146</v>
      </c>
      <c r="C10" s="14" t="s">
        <v>35</v>
      </c>
      <c r="D10" s="15" t="s">
        <v>145</v>
      </c>
    </row>
    <row r="11" spans="1:4" ht="84">
      <c r="A11" s="14" t="s">
        <v>143</v>
      </c>
      <c r="B11" s="14" t="s">
        <v>6</v>
      </c>
      <c r="C11" s="14" t="s">
        <v>37</v>
      </c>
      <c r="D11" s="15" t="s">
        <v>144</v>
      </c>
    </row>
    <row r="12" spans="1:4">
      <c r="A12" s="14" t="s">
        <v>143</v>
      </c>
      <c r="B12" s="14" t="s">
        <v>142</v>
      </c>
      <c r="C12" s="14" t="s">
        <v>14</v>
      </c>
      <c r="D12" s="15" t="s">
        <v>141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abSelected="1" topLeftCell="A3" workbookViewId="0">
      <selection activeCell="G21" sqref="G21:G41"/>
    </sheetView>
  </sheetViews>
  <sheetFormatPr baseColWidth="10" defaultColWidth="11" defaultRowHeight="15" x14ac:dyDescent="0"/>
  <cols>
    <col min="2" max="2" width="8.6640625" customWidth="1"/>
    <col min="3" max="3" width="9.5" bestFit="1" customWidth="1"/>
    <col min="4" max="4" width="5.83203125" bestFit="1" customWidth="1"/>
    <col min="5" max="5" width="10.1640625" customWidth="1"/>
    <col min="6" max="6" width="7.33203125" customWidth="1"/>
    <col min="7" max="7" width="18.6640625" customWidth="1"/>
    <col min="8" max="8" width="16.5" customWidth="1"/>
    <col min="9" max="9" width="5.1640625" customWidth="1"/>
    <col min="10" max="10" width="76.1640625" style="12" customWidth="1"/>
    <col min="11" max="12" width="26.83203125" style="2" customWidth="1"/>
    <col min="13" max="13" width="45.6640625" style="2" customWidth="1"/>
    <col min="14" max="14" width="40" style="2" bestFit="1" customWidth="1"/>
    <col min="15" max="15" width="13.83203125" style="1" customWidth="1"/>
    <col min="16" max="16" width="11" style="5"/>
  </cols>
  <sheetData>
    <row r="1" spans="1:16" ht="19">
      <c r="F1" s="23" t="s">
        <v>224</v>
      </c>
      <c r="G1" s="24" t="s">
        <v>248</v>
      </c>
      <c r="J1" s="25"/>
      <c r="K1" s="26"/>
      <c r="L1" s="27"/>
      <c r="M1" s="26"/>
      <c r="N1" s="27"/>
      <c r="O1" s="28"/>
      <c r="P1" s="29"/>
    </row>
    <row r="2" spans="1:16" ht="19">
      <c r="F2" s="23" t="s">
        <v>225</v>
      </c>
      <c r="G2" s="30">
        <f ca="1">(TODAY())</f>
        <v>42298</v>
      </c>
      <c r="J2" s="25"/>
      <c r="K2" s="26"/>
      <c r="L2" s="27"/>
      <c r="M2" s="26"/>
      <c r="N2" s="27"/>
      <c r="O2" s="28"/>
      <c r="P2" s="29"/>
    </row>
    <row r="3" spans="1:16" ht="19">
      <c r="F3" s="23" t="s">
        <v>226</v>
      </c>
      <c r="G3" s="24" t="s">
        <v>227</v>
      </c>
      <c r="J3" s="25"/>
      <c r="K3" s="26"/>
      <c r="L3" s="27"/>
      <c r="M3" s="26"/>
      <c r="N3" s="27"/>
      <c r="O3" s="28"/>
      <c r="P3" s="29"/>
    </row>
    <row r="4" spans="1:16" ht="19">
      <c r="F4" s="23" t="s">
        <v>228</v>
      </c>
      <c r="G4" s="24" t="s">
        <v>229</v>
      </c>
      <c r="J4" s="25"/>
      <c r="K4" s="26"/>
      <c r="L4" s="27"/>
      <c r="M4" s="26"/>
      <c r="N4" s="27"/>
      <c r="O4" s="28"/>
      <c r="P4" s="29"/>
    </row>
    <row r="5" spans="1:16" ht="19">
      <c r="F5" s="23"/>
      <c r="G5" s="24"/>
      <c r="J5" s="25"/>
      <c r="K5" s="26"/>
      <c r="L5" s="27"/>
      <c r="M5" s="26"/>
      <c r="N5" s="27"/>
      <c r="O5" s="28"/>
      <c r="P5" s="29"/>
    </row>
    <row r="6" spans="1:16" s="37" customFormat="1">
      <c r="B6" s="37" t="s">
        <v>62</v>
      </c>
      <c r="C6" s="37" t="s">
        <v>16</v>
      </c>
      <c r="D6" s="37" t="s">
        <v>19</v>
      </c>
      <c r="E6" s="37" t="s">
        <v>47</v>
      </c>
      <c r="F6" s="37" t="s">
        <v>57</v>
      </c>
      <c r="G6" s="37" t="s">
        <v>58</v>
      </c>
      <c r="H6" s="37" t="s">
        <v>59</v>
      </c>
      <c r="I6" s="37" t="s">
        <v>126</v>
      </c>
      <c r="J6" s="38" t="s">
        <v>1</v>
      </c>
      <c r="K6" s="39" t="s">
        <v>60</v>
      </c>
      <c r="L6" s="39" t="s">
        <v>162</v>
      </c>
      <c r="M6" s="39" t="s">
        <v>61</v>
      </c>
      <c r="N6" s="39" t="s">
        <v>45</v>
      </c>
      <c r="O6" s="40" t="s">
        <v>46</v>
      </c>
      <c r="P6" s="37" t="s">
        <v>127</v>
      </c>
    </row>
    <row r="7" spans="1:16" s="31" customFormat="1" ht="20" customHeight="1">
      <c r="B7" s="31" t="s">
        <v>230</v>
      </c>
      <c r="C7" s="31" t="s">
        <v>231</v>
      </c>
      <c r="J7" s="32"/>
      <c r="K7" s="33"/>
      <c r="L7" s="33"/>
      <c r="M7" s="34" t="str">
        <f ca="1">"{'course':'"&amp;G1&amp;"',
  'last_edit':'"&amp;G2&amp;"',
  'edited_by':'"&amp;G3&amp;"',
  'comments':'"&amp;G4&amp;"',
  'mooc': {
    'main': ["</f>
        <v>{'course':'Pmed',_x000D_  'last_edit':'42298',_x000D_  'edited_by':'LV',_x000D_  'comments':'none',_x000D_  'mooc': {_x000D_    'main': [</v>
      </c>
      <c r="N7" s="33"/>
      <c r="O7" s="35"/>
    </row>
    <row r="8" spans="1:16" ht="15" customHeight="1">
      <c r="A8">
        <v>1</v>
      </c>
      <c r="B8" t="s">
        <v>63</v>
      </c>
      <c r="C8" t="s">
        <v>18</v>
      </c>
      <c r="D8">
        <v>1</v>
      </c>
      <c r="E8" t="s">
        <v>50</v>
      </c>
      <c r="F8" t="s">
        <v>8</v>
      </c>
      <c r="G8" t="s">
        <v>30</v>
      </c>
      <c r="H8" t="s">
        <v>65</v>
      </c>
      <c r="I8">
        <v>1</v>
      </c>
      <c r="J8" s="18" t="s">
        <v>232</v>
      </c>
      <c r="K8" s="4" t="s">
        <v>168</v>
      </c>
      <c r="L8" s="3" t="s">
        <v>167</v>
      </c>
      <c r="M8" s="19" t="str">
        <f>"{'"&amp;$C$6&amp;"': '"&amp;C8&amp;"',"&amp;CHAR(10)&amp;"'"&amp;$D$6&amp;"': '"&amp;D8&amp;"',"&amp;CHAR(10)&amp;"'"&amp;$E$6&amp;"': '"&amp;E8&amp;"',"&amp;CHAR(10)&amp;"'"&amp;$F$6&amp;"': '"&amp;F8&amp;"',"&amp;CHAR(10)&amp;"'"&amp;$G$6&amp;"': '"&amp;G8&amp;"',"&amp;CHAR(10)&amp;"'"&amp;$H$6&amp;"': '"&amp;H8&amp;"',"&amp;CHAR(10)&amp;"'"&amp;$I$6&amp;"': "&amp;I8&amp;","&amp;CHAR(10)&amp;"'"&amp;$J$6&amp;"': '"&amp;J8&amp;"',"&amp;CHAR(10)&amp;"'"&amp;$K$6&amp;"': {'tag':'div','id':'introText','html':'"&amp;L8&amp;"'}"&amp;CHAR(10)&amp;"},"</f>
        <v>{'type': 'report',
'order': '1',
'level': 'li',
'category': 'Overview',
'section': 'Overview of Course',
'page': 'main_Overview',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8" s="3"/>
      <c r="P8" s="5" t="str">
        <f>"&lt;li&gt;&lt;a href='#' id='"&amp;H8&amp;"'&gt;"&amp;G8&amp;"&lt;/a&gt;&lt;/li&gt;"</f>
        <v>&lt;li&gt;&lt;a href='#' id='main_Overview'&gt;Overview of Course&lt;/a&gt;&lt;/li&gt;</v>
      </c>
    </row>
    <row r="9" spans="1:16" ht="15" customHeight="1">
      <c r="A9">
        <v>2</v>
      </c>
      <c r="B9" t="s">
        <v>63</v>
      </c>
      <c r="C9" t="s">
        <v>18</v>
      </c>
      <c r="D9">
        <v>2</v>
      </c>
      <c r="E9" t="s">
        <v>50</v>
      </c>
      <c r="F9" t="s">
        <v>9</v>
      </c>
      <c r="G9" t="s">
        <v>9</v>
      </c>
      <c r="H9" t="s">
        <v>66</v>
      </c>
      <c r="I9">
        <v>1</v>
      </c>
      <c r="J9" s="18" t="s">
        <v>233</v>
      </c>
      <c r="K9" s="21" t="s">
        <v>171</v>
      </c>
      <c r="L9" s="19" t="s">
        <v>172</v>
      </c>
      <c r="M9" s="19" t="str">
        <f t="shared" ref="M9:M17" si="0">"{'"&amp;$C$6&amp;"': '"&amp;C9&amp;"',"&amp;CHAR(10)&amp;"'"&amp;$D$6&amp;"': '"&amp;D9&amp;"',"&amp;CHAR(10)&amp;"'"&amp;$E$6&amp;"': '"&amp;E9&amp;"',"&amp;CHAR(10)&amp;"'"&amp;$F$6&amp;"': '"&amp;F9&amp;"',"&amp;CHAR(10)&amp;"'"&amp;$G$6&amp;"': '"&amp;G9&amp;"',"&amp;CHAR(10)&amp;"'"&amp;$H$6&amp;"': '"&amp;H9&amp;"',"&amp;CHAR(10)&amp;"'"&amp;$I$6&amp;"': "&amp;I9&amp;","&amp;CHAR(10)&amp;"'"&amp;$J$6&amp;"': '"&amp;J9&amp;"',"&amp;CHAR(10)&amp;"'"&amp;$K$6&amp;"': {'tag':'div','id':'introText','html':'"&amp;L9&amp;"'}"&amp;CHAR(10)&amp;"},"</f>
        <v>{'type': 'report',
'order': '2',
'level': 'li',
'category': 'Who are the participants?',
'section': 'Who are the participants?',
'page': 'main_participants',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9" s="3"/>
      <c r="P9" s="5" t="str">
        <f>"&lt;li&gt;&lt;a href='#' id='"&amp;H9&amp;"'&gt;"&amp;G9&amp;"&lt;/a&gt;&lt;/li&gt;"</f>
        <v>&lt;li&gt;&lt;a href='#' id='main_participants'&gt;Who are the participants?&lt;/a&gt;&lt;/li&gt;</v>
      </c>
    </row>
    <row r="10" spans="1:16" ht="15" customHeight="1">
      <c r="A10">
        <v>3</v>
      </c>
      <c r="B10" t="s">
        <v>63</v>
      </c>
      <c r="C10" t="s">
        <v>18</v>
      </c>
      <c r="D10">
        <v>3</v>
      </c>
      <c r="E10" t="s">
        <v>50</v>
      </c>
      <c r="F10" t="s">
        <v>10</v>
      </c>
      <c r="G10" t="s">
        <v>31</v>
      </c>
      <c r="H10" t="s">
        <v>67</v>
      </c>
      <c r="I10">
        <v>1</v>
      </c>
      <c r="J10" s="18" t="s">
        <v>234</v>
      </c>
      <c r="K10" s="21" t="s">
        <v>206</v>
      </c>
      <c r="L10" s="19" t="s">
        <v>201</v>
      </c>
      <c r="M10" s="19" t="str">
        <f t="shared" si="0"/>
        <v>{'type': 'report',
'order': '3',
'level': 'li',
'category': 'What did participants do?',
'section': 'Overview of Activity',
'page': 'main_activity',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10" s="3"/>
      <c r="P10" s="5" t="str">
        <f>"&lt;li&gt;&lt;a href='#' id='"&amp;H10&amp;"'&gt;"&amp;G10&amp;"&lt;/a&gt;&lt;/li&gt;"</f>
        <v>&lt;li&gt;&lt;a href='#' id='main_activity'&gt;Overview of Activity&lt;/a&gt;&lt;/li&gt;</v>
      </c>
    </row>
    <row r="11" spans="1:16" ht="15" customHeight="1">
      <c r="A11">
        <v>4</v>
      </c>
      <c r="B11" t="s">
        <v>63</v>
      </c>
      <c r="C11" t="s">
        <v>18</v>
      </c>
      <c r="D11">
        <v>4</v>
      </c>
      <c r="E11" t="s">
        <v>50</v>
      </c>
      <c r="F11" t="s">
        <v>11</v>
      </c>
      <c r="G11" t="s">
        <v>39</v>
      </c>
      <c r="H11" t="s">
        <v>68</v>
      </c>
      <c r="I11">
        <v>1</v>
      </c>
      <c r="J11" s="18" t="s">
        <v>235</v>
      </c>
      <c r="K11" s="21" t="s">
        <v>185</v>
      </c>
      <c r="L11" s="19" t="s">
        <v>186</v>
      </c>
      <c r="M11" s="19" t="str">
        <f t="shared" si="0"/>
        <v>{'type': 'report',
'order': '4',
'level': 'li',
'category': 'Assessment',
'section': 'Overview of Assessment',
'page': 'main_assessment',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11" s="3"/>
      <c r="P11" s="5" t="str">
        <f>"&lt;li&gt;&lt;a href='#' id='"&amp;H11&amp;"'&gt;"&amp;G11&amp;"&lt;/a&gt;&lt;/li&gt;"</f>
        <v>&lt;li&gt;&lt;a href='#' id='main_assessment'&gt;Overview of Assessment&lt;/a&gt;&lt;/li&gt;</v>
      </c>
    </row>
    <row r="12" spans="1:16" ht="15" customHeight="1">
      <c r="A12">
        <v>5</v>
      </c>
      <c r="B12" t="s">
        <v>63</v>
      </c>
      <c r="C12" t="s">
        <v>18</v>
      </c>
      <c r="D12">
        <v>5</v>
      </c>
      <c r="E12" t="s">
        <v>50</v>
      </c>
      <c r="F12" t="s">
        <v>64</v>
      </c>
      <c r="G12" t="s">
        <v>12</v>
      </c>
      <c r="H12" t="s">
        <v>69</v>
      </c>
      <c r="I12">
        <v>1</v>
      </c>
      <c r="J12" s="18" t="s">
        <v>165</v>
      </c>
      <c r="K12" s="21" t="s">
        <v>222</v>
      </c>
      <c r="L12" s="19" t="s">
        <v>223</v>
      </c>
      <c r="M12" s="19" t="str">
        <f t="shared" si="0"/>
        <v>{'type': 'report',
'order': '5',
'level': 'li',
'category': 'Research',
'section': 'Research Questions',
'page': 'main_research',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12" s="3"/>
      <c r="P12" s="5" t="str">
        <f>"&lt;li&gt;&lt;a href='#' id='"&amp;H12&amp;"'&gt;"&amp;G12&amp;"&lt;/a&gt;&lt;/li&gt;"</f>
        <v>&lt;li&gt;&lt;a href='#' id='main_research'&gt;Research Questions&lt;/a&gt;&lt;/li&gt;</v>
      </c>
    </row>
    <row r="13" spans="1:16" ht="15" customHeight="1">
      <c r="A13">
        <v>6</v>
      </c>
      <c r="B13" t="s">
        <v>63</v>
      </c>
      <c r="C13" t="s">
        <v>79</v>
      </c>
      <c r="D13">
        <v>2</v>
      </c>
      <c r="E13" t="s">
        <v>77</v>
      </c>
      <c r="F13" t="s">
        <v>3</v>
      </c>
      <c r="G13" t="s">
        <v>33</v>
      </c>
      <c r="H13" t="s">
        <v>71</v>
      </c>
      <c r="I13">
        <v>1</v>
      </c>
      <c r="J13" s="18" t="s">
        <v>236</v>
      </c>
      <c r="K13" s="21" t="s">
        <v>193</v>
      </c>
      <c r="L13" s="19" t="s">
        <v>194</v>
      </c>
      <c r="M13" s="19" t="str">
        <f t="shared" si="0"/>
        <v>{'type': 'domain',
'order': '2',
'level': 'area',
'category': 'Content',
'section': 'Content use',
'page': 'dom_content',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13" s="3"/>
    </row>
    <row r="14" spans="1:16" ht="15" customHeight="1">
      <c r="A14">
        <v>7</v>
      </c>
      <c r="B14" t="s">
        <v>63</v>
      </c>
      <c r="C14" t="s">
        <v>79</v>
      </c>
      <c r="D14">
        <v>1</v>
      </c>
      <c r="E14" t="s">
        <v>77</v>
      </c>
      <c r="F14" t="s">
        <v>2</v>
      </c>
      <c r="G14" t="s">
        <v>22</v>
      </c>
      <c r="H14" t="s">
        <v>72</v>
      </c>
      <c r="I14">
        <v>1</v>
      </c>
      <c r="J14" s="18" t="s">
        <v>237</v>
      </c>
      <c r="K14" s="21" t="s">
        <v>173</v>
      </c>
      <c r="L14" s="19" t="s">
        <v>174</v>
      </c>
      <c r="M14" s="19" t="str">
        <f t="shared" si="0"/>
        <v>{'type': 'domain',
'order': '1',
'level': 'area',
'category': 'Videos ',
'section': 'Overview Lecture videos',
'page': 'dom_videos',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14" s="3"/>
    </row>
    <row r="15" spans="1:16" ht="15" customHeight="1">
      <c r="A15">
        <v>8</v>
      </c>
      <c r="B15" t="s">
        <v>63</v>
      </c>
      <c r="C15" t="s">
        <v>79</v>
      </c>
      <c r="D15">
        <v>4</v>
      </c>
      <c r="E15" t="s">
        <v>77</v>
      </c>
      <c r="F15" t="s">
        <v>4</v>
      </c>
      <c r="G15" t="s">
        <v>34</v>
      </c>
      <c r="H15" t="s">
        <v>73</v>
      </c>
      <c r="I15">
        <v>1</v>
      </c>
      <c r="J15" s="18" t="s">
        <v>238</v>
      </c>
      <c r="K15" s="21" t="s">
        <v>195</v>
      </c>
      <c r="L15" s="19" t="s">
        <v>196</v>
      </c>
      <c r="M15" s="19" t="str">
        <f t="shared" si="0"/>
        <v>{'type': 'domain',
'order': '4',
'level': 'area',
'category': 'Forum',
'section': 'Forum use',
'page': 'dom_forums',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15" s="3"/>
    </row>
    <row r="16" spans="1:16" ht="15" customHeight="1">
      <c r="A16">
        <v>9</v>
      </c>
      <c r="B16" t="s">
        <v>63</v>
      </c>
      <c r="C16" t="s">
        <v>79</v>
      </c>
      <c r="D16">
        <v>6</v>
      </c>
      <c r="E16" t="s">
        <v>77</v>
      </c>
      <c r="F16" t="s">
        <v>7</v>
      </c>
      <c r="G16" t="s">
        <v>82</v>
      </c>
      <c r="H16" t="s">
        <v>74</v>
      </c>
      <c r="I16">
        <v>1</v>
      </c>
      <c r="J16" s="18" t="s">
        <v>239</v>
      </c>
      <c r="K16" s="21" t="s">
        <v>191</v>
      </c>
      <c r="L16" s="19" t="s">
        <v>192</v>
      </c>
      <c r="M16" s="19" t="str">
        <f t="shared" si="0"/>
        <v>{'type': 'domain',
'order': '6',
'level': 'area',
'category': 'Social media ',
'section': 'Social Media',
'page': 'dom_social',
'tableauView': 1,
'Link': 'https://10ay.online.tableau.com/t/unswmooc/views/SocialMedia_1/SocialMedia',
'description': {'tag':'div','id':'introText','html':'&lt;h2&gt;Report Domains - Social Media&lt;/h2&gt;&lt;p&gt;This section shows social media engagement of users.&lt;/p&gt;'}
},</v>
      </c>
      <c r="N16" s="3"/>
    </row>
    <row r="17" spans="1:16" ht="15" customHeight="1">
      <c r="A17">
        <v>10</v>
      </c>
      <c r="B17" t="s">
        <v>63</v>
      </c>
      <c r="C17" t="s">
        <v>79</v>
      </c>
      <c r="D17">
        <v>5</v>
      </c>
      <c r="E17" t="s">
        <v>77</v>
      </c>
      <c r="F17" t="s">
        <v>6</v>
      </c>
      <c r="G17" t="s">
        <v>80</v>
      </c>
      <c r="H17" t="s">
        <v>75</v>
      </c>
      <c r="I17">
        <v>1</v>
      </c>
      <c r="J17" s="18" t="s">
        <v>240</v>
      </c>
      <c r="K17" s="22" t="s">
        <v>197</v>
      </c>
      <c r="L17" s="19" t="s">
        <v>198</v>
      </c>
      <c r="M17" s="19" t="str">
        <f t="shared" si="0"/>
        <v>{'type': 'domain',
'order': '5',
'level': 'area',
'category': 'Evaluation ',
'section': 'Evaluation &amp; surveys',
'page': 'dom_evaluation',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17" s="3"/>
    </row>
    <row r="18" spans="1:16" ht="15" customHeight="1">
      <c r="A18">
        <v>11</v>
      </c>
      <c r="B18" t="s">
        <v>63</v>
      </c>
      <c r="C18" t="s">
        <v>79</v>
      </c>
      <c r="D18">
        <v>3</v>
      </c>
      <c r="E18" t="s">
        <v>77</v>
      </c>
      <c r="F18" t="s">
        <v>5</v>
      </c>
      <c r="G18" t="s">
        <v>81</v>
      </c>
      <c r="H18" t="s">
        <v>76</v>
      </c>
      <c r="I18">
        <v>1</v>
      </c>
      <c r="J18" s="18" t="s">
        <v>241</v>
      </c>
      <c r="K18" s="21" t="s">
        <v>199</v>
      </c>
      <c r="L18" s="19" t="s">
        <v>200</v>
      </c>
      <c r="M18" s="19" t="str">
        <f>"{'"&amp;$C$6&amp;"': '"&amp;C18&amp;"',"&amp;CHAR(10)&amp;"'"&amp;$D$6&amp;"': '"&amp;D18&amp;"',"&amp;CHAR(10)&amp;"'"&amp;$E$6&amp;"': '"&amp;E18&amp;"',"&amp;CHAR(10)&amp;"'"&amp;$F$6&amp;"': '"&amp;F18&amp;"',"&amp;CHAR(10)&amp;"'"&amp;$G$6&amp;"': '"&amp;G18&amp;"',"&amp;CHAR(10)&amp;"'"&amp;$H$6&amp;"': '"&amp;H18&amp;"',"&amp;CHAR(10)&amp;"'"&amp;$I$6&amp;"': "&amp;I18&amp;","&amp;CHAR(10)&amp;"'"&amp;$J$6&amp;"': '"&amp;J18&amp;"',"&amp;CHAR(10)&amp;"'"&amp;$K$6&amp;"': {'tag':'div','id':'introText','html':'"&amp;L18&amp;"'}"&amp;CHAR(10)&amp;"}"</f>
        <v>{'type': 'domain',
'order': '3',
'level': 'area',
'category': 'Activities',
'section': 'Assessment &amp; activity',
'page': 'dom_activity',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18" s="3"/>
    </row>
    <row r="19" spans="1:16" ht="15" customHeight="1">
      <c r="J19" s="18"/>
      <c r="K19" s="21"/>
      <c r="L19" s="19"/>
      <c r="M19" s="41" t="str">
        <f>CHAR(10)&amp;"],"&amp;CHAR(10)</f>
        <v xml:space="preserve">
],
</v>
      </c>
      <c r="N19" s="3"/>
    </row>
    <row r="20" spans="1:16" ht="15" customHeight="1">
      <c r="H20" t="str">
        <f>"'"&amp;H8&amp;"', '"&amp;H9&amp;"', '"&amp;H10&amp;"', '"&amp;H11&amp;"', '"&amp;H12&amp;"', '"&amp;H13&amp;"', '"&amp;H14&amp;"', '"&amp;H15&amp;"', '"&amp;H16&amp;"', '"&amp;H17&amp;"', '"&amp;H18&amp;"'"</f>
        <v>'main_Overview', 'main_participants', 'main_activity', 'main_assessment', 'main_research', 'dom_content', 'dom_videos', 'dom_forums', 'dom_social', 'dom_evaluation', 'dom_activity'</v>
      </c>
      <c r="J20" s="18"/>
      <c r="K20" s="21"/>
      <c r="L20" s="19"/>
      <c r="M20" s="41" t="str">
        <f>"'sidemenu':[ "&amp;CHAR(10)</f>
        <v xml:space="preserve">'sidemenu':[ 
</v>
      </c>
      <c r="N20" s="3"/>
    </row>
    <row r="21" spans="1:16" s="42" customFormat="1">
      <c r="A21">
        <v>1</v>
      </c>
      <c r="B21" s="42" t="s">
        <v>70</v>
      </c>
      <c r="C21" s="42" t="s">
        <v>51</v>
      </c>
      <c r="D21" s="42">
        <v>0</v>
      </c>
      <c r="E21" s="42" t="s">
        <v>48</v>
      </c>
      <c r="F21" s="42" t="s">
        <v>0</v>
      </c>
      <c r="G21" s="42" t="s">
        <v>0</v>
      </c>
      <c r="H21" s="42" t="s">
        <v>95</v>
      </c>
      <c r="I21" s="42">
        <v>0</v>
      </c>
      <c r="J21" s="43" t="s">
        <v>242</v>
      </c>
      <c r="K21" s="44" t="str">
        <f>H21</f>
        <v>sdr_home</v>
      </c>
      <c r="L21" s="44" t="str">
        <f>"&lt;p&gt;"&amp;H21&amp;"&lt;/p&gt;"</f>
        <v>&lt;p&gt;sdr_home&lt;/p&gt;</v>
      </c>
      <c r="M21" s="46" t="str">
        <f>"{'"&amp;$C$6&amp;"': '"&amp;C21&amp;"',"&amp;CHAR(10)&amp;"'"&amp;$D$6&amp;"': '"&amp;D21&amp;"',"&amp;CHAR(10)&amp;"'"&amp;$E$6&amp;"': '"&amp;E21&amp;"',"&amp;CHAR(10)&amp;"'"&amp;$F$6&amp;"': '"&amp;F21&amp;"',"&amp;CHAR(10)&amp;"'"&amp;$G$6&amp;"': '"&amp;G21&amp;"',"&amp;CHAR(10)&amp;"'"&amp;$H$6&amp;"': '"&amp;H21&amp;"',"&amp;CHAR(10)&amp;"'"&amp;$I$6&amp;"': "&amp;I21&amp;","&amp;CHAR(10)&amp;"'"&amp;$J$6&amp;"': '"&amp;J21&amp;"',"&amp;CHAR(10)&amp;"'"&amp;$K$6&amp;"': {'tag':'div','id':'introText','html':'"&amp;L21&amp;"'}"&amp;CHAR(10)&amp;"},"</f>
        <v>{'type': 'home',
'order': '0',
'level': 'h2',
'category': 'Home',
'section': 'Home',
'page': 'sdr_home',
'tableauView': 0,
'Link': 'https://googledrive.com/host/0B8KqLaP_s06ITHRfbmgxdm1PSms/Pmed_home.html',
'description': {'tag':'div','id':'introText','html':'&lt;p&gt;sdr_home&lt;/p&gt;'}
},</v>
      </c>
      <c r="N21" s="44" t="s">
        <v>166</v>
      </c>
      <c r="O21" s="45" t="str">
        <f t="shared" ref="O21:O38" si="1">"&lt;li&gt;&lt;a href='"&amp;J21&amp;"'&gt;"&amp;G21&amp;"&lt;/a&gt;&lt;/li&gt;"</f>
        <v>&lt;li&gt;&lt;a href='https://googledrive.com/host/0B8KqLaP_s06ITHRfbmgxdm1PSms/Pmed_home.html'&gt;Home&lt;/a&gt;&lt;/li&gt;</v>
      </c>
      <c r="P21" s="36" t="str">
        <f>"&lt;li&gt;&lt;a href='#' id='"&amp;H21&amp;"'&gt;"&amp;G21&amp;"&lt;/a&gt;&lt;/li&gt;"</f>
        <v>&lt;li&gt;&lt;a href='#' id='sdr_home'&gt;Home&lt;/a&gt;&lt;/li&gt;</v>
      </c>
    </row>
    <row r="22" spans="1:16" ht="15" customHeight="1">
      <c r="A22">
        <v>2</v>
      </c>
      <c r="B22" t="s">
        <v>128</v>
      </c>
      <c r="C22" t="s">
        <v>18</v>
      </c>
      <c r="D22">
        <v>1</v>
      </c>
      <c r="E22" t="s">
        <v>50</v>
      </c>
      <c r="F22" t="s">
        <v>8</v>
      </c>
      <c r="G22" t="s">
        <v>30</v>
      </c>
      <c r="H22" t="s">
        <v>96</v>
      </c>
      <c r="I22">
        <v>1</v>
      </c>
      <c r="J22" s="18" t="s">
        <v>232</v>
      </c>
      <c r="K22" s="4" t="s">
        <v>168</v>
      </c>
      <c r="L22" s="3" t="s">
        <v>167</v>
      </c>
      <c r="M22" s="47" t="str">
        <f t="shared" ref="M22:M41" si="2">"{'"&amp;$C$6&amp;"': '"&amp;C22&amp;"',"&amp;CHAR(10)&amp;"'"&amp;$D$6&amp;"': '"&amp;D22&amp;"',"&amp;CHAR(10)&amp;"'"&amp;$E$6&amp;"': '"&amp;E22&amp;"',"&amp;CHAR(10)&amp;"'"&amp;$F$6&amp;"': '"&amp;F22&amp;"',"&amp;CHAR(10)&amp;"'"&amp;$G$6&amp;"': '"&amp;G22&amp;"',"&amp;CHAR(10)&amp;"'"&amp;$H$6&amp;"': '"&amp;H22&amp;"',"&amp;CHAR(10)&amp;"'"&amp;$I$6&amp;"': "&amp;I22&amp;","&amp;CHAR(10)&amp;"'"&amp;$J$6&amp;"': '"&amp;J22&amp;"',"&amp;CHAR(10)&amp;"'"&amp;$K$6&amp;"': {'tag':'div','id':'introText','html':'"&amp;L22&amp;"'}"&amp;CHAR(10)&amp;"},"</f>
        <v>{'type': 'report',
'order': '1',
'level': 'li',
'category': 'Overview',
'section': 'Overview of Course',
'page': 'sdr_summary_course',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22" s="3" t="str">
        <f>H22&amp;".html"</f>
        <v>sdr_summary_course.html</v>
      </c>
      <c r="O22" s="1" t="str">
        <f t="shared" si="1"/>
        <v>&lt;li&gt;&lt;a href='https://10ay.online.tableau.com/t/unswmooc/views/Overview_3/CourseOverview'&gt;Overview of Course&lt;/a&gt;&lt;/li&gt;</v>
      </c>
      <c r="P22" s="5" t="str">
        <f t="shared" ref="P22:P41" si="3">"&lt;li&gt;&lt;a href='#' id='"&amp;H22&amp;"'&gt;"&amp;G22&amp;"&lt;/a&gt;&lt;/li&gt;"</f>
        <v>&lt;li&gt;&lt;a href='#' id='sdr_summary_course'&gt;Overview of Course&lt;/a&gt;&lt;/li&gt;</v>
      </c>
    </row>
    <row r="23" spans="1:16" ht="19" customHeight="1">
      <c r="A23">
        <v>3</v>
      </c>
      <c r="B23" t="s">
        <v>128</v>
      </c>
      <c r="C23" t="s">
        <v>29</v>
      </c>
      <c r="D23">
        <v>1</v>
      </c>
      <c r="E23" t="s">
        <v>50</v>
      </c>
      <c r="F23" t="s">
        <v>8</v>
      </c>
      <c r="G23" t="s">
        <v>31</v>
      </c>
      <c r="H23" t="s">
        <v>97</v>
      </c>
      <c r="I23">
        <v>1</v>
      </c>
      <c r="J23" s="18" t="s">
        <v>243</v>
      </c>
      <c r="K23" s="20" t="s">
        <v>169</v>
      </c>
      <c r="L23" s="19" t="s">
        <v>170</v>
      </c>
      <c r="M23" s="47" t="str">
        <f t="shared" si="2"/>
        <v>{'type': 'sub-pages',
'order': '1',
'level': 'li',
'category': 'Overview',
'section': 'Overview of Activity',
'page': 'sdr_summary_activity',
'tableauView': 1,
'Link': 'https://10ay.online.tableau.com/t/unswmooc/views/Overview_3/MonthlyandDailyUsage',
'description': {'tag':'div','id':'introText','html':'&lt;h2&gt;Report Categories &amp;nbsp;- Overview of Course - Overview 2/2&lt;/h2&gt;&lt;p&gt;&lt;br&gt;This section plots overall activities of student engagement in the course.&amp;nbsp;&lt;/p&gt;'}
},</v>
      </c>
      <c r="N23" s="3" t="str">
        <f t="shared" ref="N23:N41" si="4">H23&amp;".html"</f>
        <v>sdr_summary_activity.html</v>
      </c>
      <c r="O23" s="1" t="str">
        <f t="shared" si="1"/>
        <v>&lt;li&gt;&lt;a href='https://10ay.online.tableau.com/t/unswmooc/views/Overview_3/MonthlyandDailyUsage'&gt;Overview of Activity&lt;/a&gt;&lt;/li&gt;</v>
      </c>
      <c r="P23" s="5" t="str">
        <f t="shared" si="3"/>
        <v>&lt;li&gt;&lt;a href='#' id='sdr_summary_activity'&gt;Overview of Activity&lt;/a&gt;&lt;/li&gt;</v>
      </c>
    </row>
    <row r="24" spans="1:16" ht="15" customHeight="1">
      <c r="A24">
        <v>4</v>
      </c>
      <c r="B24" t="s">
        <v>128</v>
      </c>
      <c r="C24" t="s">
        <v>18</v>
      </c>
      <c r="D24">
        <v>2</v>
      </c>
      <c r="E24" t="s">
        <v>50</v>
      </c>
      <c r="F24" t="s">
        <v>78</v>
      </c>
      <c r="G24" t="s">
        <v>9</v>
      </c>
      <c r="H24" t="s">
        <v>98</v>
      </c>
      <c r="I24">
        <v>1</v>
      </c>
      <c r="J24" s="18" t="s">
        <v>233</v>
      </c>
      <c r="K24" s="21" t="s">
        <v>171</v>
      </c>
      <c r="L24" s="19" t="s">
        <v>172</v>
      </c>
      <c r="M24" s="47" t="str">
        <f t="shared" si="2"/>
        <v>{'type': 'report',
'order': '2',
'level': 'li',
'category': 'Participants',
'section': 'Who are the participants?',
'page': 'sdr_participants',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24" s="3" t="str">
        <f t="shared" si="4"/>
        <v>sdr_participants.html</v>
      </c>
      <c r="O24" s="1" t="str">
        <f t="shared" si="1"/>
        <v>&lt;li&gt;&lt;a href='https://10ay.online.tableau.com/t/unswmooc/views/Whoaretheparticipants_2/Demographics'&gt;Who are the participants?&lt;/a&gt;&lt;/li&gt;</v>
      </c>
      <c r="P24" s="5" t="str">
        <f t="shared" si="3"/>
        <v>&lt;li&gt;&lt;a href='#' id='sdr_participants'&gt;Who are the participants?&lt;/a&gt;&lt;/li&gt;</v>
      </c>
    </row>
    <row r="25" spans="1:16" ht="15" customHeight="1">
      <c r="A25">
        <v>6</v>
      </c>
      <c r="B25" t="s">
        <v>128</v>
      </c>
      <c r="C25" t="s">
        <v>18</v>
      </c>
      <c r="D25">
        <v>3</v>
      </c>
      <c r="E25" t="s">
        <v>48</v>
      </c>
      <c r="F25" t="s">
        <v>5</v>
      </c>
      <c r="G25" t="s">
        <v>10</v>
      </c>
      <c r="H25" t="s">
        <v>100</v>
      </c>
      <c r="I25">
        <v>1</v>
      </c>
      <c r="J25" s="18" t="s">
        <v>234</v>
      </c>
      <c r="K25" s="21" t="s">
        <v>206</v>
      </c>
      <c r="L25" s="19" t="s">
        <v>201</v>
      </c>
      <c r="M25" s="47" t="str">
        <f t="shared" si="2"/>
        <v>{'type': 'report',
'order': '3',
'level': 'h2',
'category': 'Activities',
'section': 'What did participants do?',
'page': 'sdr_participant_activity',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25" s="3" t="str">
        <f t="shared" si="4"/>
        <v>sdr_participant_activity.html</v>
      </c>
      <c r="O25" s="1" t="str">
        <f t="shared" si="1"/>
        <v>&lt;li&gt;&lt;a href='https://10ay.online.tableau.com/t/unswmooc/views/Whatdidparticipantsdo_1/Whatdidparticipantsdo'&gt;What did participants do?&lt;/a&gt;&lt;/li&gt;</v>
      </c>
      <c r="P25" s="5" t="str">
        <f t="shared" si="3"/>
        <v>&lt;li&gt;&lt;a href='#' id='sdr_participant_activity'&gt;What did participants do?&lt;/a&gt;&lt;/li&gt;</v>
      </c>
    </row>
    <row r="26" spans="1:16" ht="15" customHeight="1">
      <c r="A26">
        <v>7</v>
      </c>
      <c r="B26" t="s">
        <v>128</v>
      </c>
      <c r="C26" t="s">
        <v>17</v>
      </c>
      <c r="D26">
        <v>4</v>
      </c>
      <c r="E26" t="s">
        <v>49</v>
      </c>
      <c r="F26" t="s">
        <v>2</v>
      </c>
      <c r="G26" t="s">
        <v>53</v>
      </c>
      <c r="H26" t="s">
        <v>101</v>
      </c>
      <c r="I26">
        <v>1</v>
      </c>
      <c r="J26" s="18" t="s">
        <v>237</v>
      </c>
      <c r="K26" s="21" t="s">
        <v>173</v>
      </c>
      <c r="L26" s="19" t="s">
        <v>174</v>
      </c>
      <c r="M26" s="47" t="str">
        <f t="shared" si="2"/>
        <v>{'type': 'pie',
'order': '4',
'level': 'h3',
'category': 'Videos ',
'section': 'Video use',
'page': 'sdr_overview_video',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26" s="3" t="str">
        <f t="shared" si="4"/>
        <v>sdr_overview_video.html</v>
      </c>
      <c r="O26" s="1" t="str">
        <f t="shared" si="1"/>
        <v>&lt;li&gt;&lt;a href='https://10ay.online.tableau.com/t/unswmooc/views/Video_0/VideoUsageOverview'&gt;Video use&lt;/a&gt;&lt;/li&gt;</v>
      </c>
      <c r="P26" s="5" t="str">
        <f t="shared" si="3"/>
        <v>&lt;li&gt;&lt;a href='#' id='sdr_overview_video'&gt;Video use&lt;/a&gt;&lt;/li&gt;</v>
      </c>
    </row>
    <row r="27" spans="1:16" ht="15" customHeight="1">
      <c r="A27">
        <v>8</v>
      </c>
      <c r="B27" t="s">
        <v>128</v>
      </c>
      <c r="C27" t="s">
        <v>29</v>
      </c>
      <c r="D27">
        <v>4</v>
      </c>
      <c r="E27" t="s">
        <v>50</v>
      </c>
      <c r="F27" t="s">
        <v>2</v>
      </c>
      <c r="G27" t="s">
        <v>20</v>
      </c>
      <c r="H27" t="s">
        <v>102</v>
      </c>
      <c r="I27">
        <v>1</v>
      </c>
      <c r="J27" s="18" t="s">
        <v>244</v>
      </c>
      <c r="K27" s="21" t="s">
        <v>207</v>
      </c>
      <c r="L27" s="19" t="s">
        <v>202</v>
      </c>
      <c r="M27" s="47" t="str">
        <f t="shared" si="2"/>
        <v>{'type': 'sub-pages',
'order': '4',
'level': 'li',
'category': 'Videos ',
'section': 'Video heatmap',
'page': 'sdr_video_heatmap',
'tableauView': 1,
'Link': 'https://10ay.online.tableau.com/t/unswmooc/views/Video_0/MonthlyandDailyVideoUsage',
'description': {'tag':'div','id':'introText','html':'&lt;h2&gt;Report Domains - Video - Weekly use of videos&lt;/h2&gt;&lt;p&gt;This section shows the weekly Use of videos (Heatmap).&amp;nbsp;&lt;br&gt;The darker the Blue colour, the more use of video for the particular module in that week.&amp;nbsp;&lt;/p&gt;&lt;p&gt;&amp;nbsp;&lt;/p&gt;'}
},</v>
      </c>
      <c r="N27" s="3" t="str">
        <f t="shared" si="4"/>
        <v>sdr_video_heatmap.html</v>
      </c>
      <c r="O27" s="1" t="str">
        <f t="shared" si="1"/>
        <v>&lt;li&gt;&lt;a href='https://10ay.online.tableau.com/t/unswmooc/views/Video_0/MonthlyandDailyVideoUsage'&gt;Video heatmap&lt;/a&gt;&lt;/li&gt;</v>
      </c>
      <c r="P27" s="5" t="str">
        <f t="shared" si="3"/>
        <v>&lt;li&gt;&lt;a href='#' id='sdr_video_heatmap'&gt;Video heatmap&lt;/a&gt;&lt;/li&gt;</v>
      </c>
    </row>
    <row r="28" spans="1:16" ht="15" customHeight="1">
      <c r="A28">
        <v>9</v>
      </c>
      <c r="B28" t="s">
        <v>128</v>
      </c>
      <c r="C28" t="s">
        <v>29</v>
      </c>
      <c r="D28">
        <v>4</v>
      </c>
      <c r="E28" t="s">
        <v>50</v>
      </c>
      <c r="F28" t="s">
        <v>2</v>
      </c>
      <c r="G28" t="s">
        <v>21</v>
      </c>
      <c r="H28" t="s">
        <v>103</v>
      </c>
      <c r="I28">
        <v>0</v>
      </c>
      <c r="J28" s="51" t="s">
        <v>250</v>
      </c>
      <c r="K28" s="21" t="s">
        <v>208</v>
      </c>
      <c r="L28" s="19" t="s">
        <v>203</v>
      </c>
      <c r="M28" s="47" t="str">
        <f t="shared" si="2"/>
        <v>{'type': 'sub-pages',
'order': '4',
'level': 'li',
'category': 'Videos ',
'section': 'Video heatmap detailed',
'page': 'sdr_video_hm_detail',
'tableauView': 0,
'Link': 'https://10ay.online.tableau.com/t/unswmooc/views/Whatdidparticipantsdo_1/Whatdidparticipantsdo?:embed=y&amp;:display_count=no',
'description': {'tag':'div','id':'introText','html':'&lt;h2&gt;Report Domains - Video - Weekly use per video&lt;/h2&gt;&lt;p&gt;This section shows the weekly Use per videos (Heatmap).&amp;nbsp;&lt;br&gt;The darker the Blue colour, the more use of each video in that week.&amp;nbsp;&lt;/p&gt;'}
},</v>
      </c>
      <c r="N28" s="3" t="str">
        <f t="shared" si="4"/>
        <v>sdr_video_hm_detail.html</v>
      </c>
      <c r="O28" s="1" t="str">
        <f t="shared" si="1"/>
        <v>&lt;li&gt;&lt;a href='https://10ay.online.tableau.com/t/unswmooc/views/Whatdidparticipantsdo_1/Whatdidparticipantsdo?:embed=y&amp;:display_count=no'&gt;Video heatmap detailed&lt;/a&gt;&lt;/li&gt;</v>
      </c>
      <c r="P28" s="5" t="str">
        <f t="shared" si="3"/>
        <v>&lt;li&gt;&lt;a href='#' id='sdr_video_hm_detail'&gt;Video heatmap detailed&lt;/a&gt;&lt;/li&gt;</v>
      </c>
    </row>
    <row r="29" spans="1:16" ht="15" customHeight="1">
      <c r="A29">
        <v>12</v>
      </c>
      <c r="B29" t="s">
        <v>128</v>
      </c>
      <c r="C29" t="s">
        <v>17</v>
      </c>
      <c r="D29">
        <v>5</v>
      </c>
      <c r="E29" t="s">
        <v>49</v>
      </c>
      <c r="F29" t="s">
        <v>3</v>
      </c>
      <c r="G29" t="s">
        <v>33</v>
      </c>
      <c r="H29" t="s">
        <v>105</v>
      </c>
      <c r="I29">
        <v>1</v>
      </c>
      <c r="J29" s="18" t="s">
        <v>236</v>
      </c>
      <c r="K29" s="21" t="s">
        <v>177</v>
      </c>
      <c r="L29" s="19" t="s">
        <v>178</v>
      </c>
      <c r="M29" s="47" t="str">
        <f t="shared" si="2"/>
        <v>{'type': 'pie',
'order': '5',
'level': 'h3',
'category': 'Content',
'section': 'Content use',
'page': 'sdr_overview_content',
'tableauView': 1,
'Link': 'https://10ay.online.tableau.com/t/unswmooc/views/Content_3/ContentOverview',
'description': {'tag':'div','id':'introText','html':'&lt;h2&gt;Report Domains - Content&lt;/h2&gt;&lt;p&gt;This section shows overall use of course content: Activities (Quizzes), Forums and Peer Assessment over time of the course.&amp;nbsp;&lt;br&gt;Sequence analysis will be updated.&amp;nbsp;&lt;/p&gt;'}
},</v>
      </c>
      <c r="N29" s="3" t="str">
        <f t="shared" si="4"/>
        <v>sdr_overview_content.html</v>
      </c>
      <c r="O29" s="1" t="str">
        <f t="shared" si="1"/>
        <v>&lt;li&gt;&lt;a href='https://10ay.online.tableau.com/t/unswmooc/views/Content_3/ContentOverview'&gt;Content use&lt;/a&gt;&lt;/li&gt;</v>
      </c>
      <c r="P29" s="5" t="str">
        <f t="shared" si="3"/>
        <v>&lt;li&gt;&lt;a href='#' id='sdr_overview_content'&gt;Content use&lt;/a&gt;&lt;/li&gt;</v>
      </c>
    </row>
    <row r="30" spans="1:16" ht="15" customHeight="1">
      <c r="A30">
        <v>13</v>
      </c>
      <c r="B30" t="s">
        <v>128</v>
      </c>
      <c r="C30" t="s">
        <v>29</v>
      </c>
      <c r="D30">
        <v>5</v>
      </c>
      <c r="E30" t="s">
        <v>50</v>
      </c>
      <c r="F30" t="s">
        <v>3</v>
      </c>
      <c r="G30" t="s">
        <v>23</v>
      </c>
      <c r="H30" t="s">
        <v>106</v>
      </c>
      <c r="I30">
        <v>1</v>
      </c>
      <c r="J30" s="18" t="s">
        <v>245</v>
      </c>
      <c r="K30" s="21" t="s">
        <v>179</v>
      </c>
      <c r="L30" s="19" t="s">
        <v>180</v>
      </c>
      <c r="M30" s="47" t="str">
        <f t="shared" si="2"/>
        <v>{'type': 'sub-pages',
'order': '5',
'level': 'li',
'category': 'Content',
'section': 'Sequence Analysis',
'page': 'sdr_content_sequence',
'tableauView': 1,
'Link': 'https://10ay.online.tableau.com/t/unswmooc/views/Content_3/Sequence',
'description': {'tag':'div','id':'introText','html':'&lt;h2&gt;Report Domains - Content -Sequence&lt;/h2&gt;&lt;p&gt;This section shows the sequence of participants&amp;#39; engagement. This page will be updated.&amp;nbsp;&lt;/p&gt;'}
},</v>
      </c>
      <c r="N30" s="3" t="str">
        <f t="shared" si="4"/>
        <v>sdr_content_sequence.html</v>
      </c>
      <c r="O30" s="1" t="str">
        <f t="shared" si="1"/>
        <v>&lt;li&gt;&lt;a href='https://10ay.online.tableau.com/t/unswmooc/views/Content_3/Sequence'&gt;Sequence Analysis&lt;/a&gt;&lt;/li&gt;</v>
      </c>
      <c r="P30" s="5" t="str">
        <f t="shared" si="3"/>
        <v>&lt;li&gt;&lt;a href='#' id='sdr_content_sequence'&gt;Sequence Analysis&lt;/a&gt;&lt;/li&gt;</v>
      </c>
    </row>
    <row r="31" spans="1:16" ht="15" customHeight="1">
      <c r="A31">
        <v>14</v>
      </c>
      <c r="B31" t="s">
        <v>128</v>
      </c>
      <c r="C31" t="s">
        <v>17</v>
      </c>
      <c r="D31">
        <v>6</v>
      </c>
      <c r="E31" t="s">
        <v>49</v>
      </c>
      <c r="F31" t="s">
        <v>4</v>
      </c>
      <c r="G31" t="s">
        <v>34</v>
      </c>
      <c r="H31" t="s">
        <v>107</v>
      </c>
      <c r="I31">
        <v>1</v>
      </c>
      <c r="J31" s="18" t="s">
        <v>238</v>
      </c>
      <c r="K31" s="21" t="s">
        <v>181</v>
      </c>
      <c r="L31" s="19" t="s">
        <v>182</v>
      </c>
      <c r="M31" s="47" t="str">
        <f t="shared" si="2"/>
        <v>{'type': 'pie',
'order': '6',
'level': 'h3',
'category': 'Forum',
'section': 'Forum use',
'page': 'sdr_overview_forum',
'tableauView': 1,
'Link': 'https://10ay.online.tableau.com/t/unswmooc/views/Forum_3/ForumUsageOverview',
'description': {'tag':'div','id':'introText','html':'&lt;h2&gt;Report Domains - Forum&lt;/h2&gt;&lt;p&gt;This section shows Forum Use (Comments and Posts) over time in the course.&amp;nbsp;&lt;/p&gt;&lt;p&gt;&amp;nbsp;&lt;/p&gt;'}
},</v>
      </c>
      <c r="N31" s="3" t="str">
        <f t="shared" si="4"/>
        <v>sdr_overview_forum.html</v>
      </c>
      <c r="O31" s="1" t="str">
        <f t="shared" si="1"/>
        <v>&lt;li&gt;&lt;a href='https://10ay.online.tableau.com/t/unswmooc/views/Forum_3/ForumUsageOverview'&gt;Forum use&lt;/a&gt;&lt;/li&gt;</v>
      </c>
      <c r="P31" s="5" t="str">
        <f t="shared" si="3"/>
        <v>&lt;li&gt;&lt;a href='#' id='sdr_overview_forum'&gt;Forum use&lt;/a&gt;&lt;/li&gt;</v>
      </c>
    </row>
    <row r="32" spans="1:16" ht="15" customHeight="1">
      <c r="A32">
        <v>15</v>
      </c>
      <c r="B32" t="s">
        <v>128</v>
      </c>
      <c r="C32" t="s">
        <v>29</v>
      </c>
      <c r="D32">
        <v>6</v>
      </c>
      <c r="E32" t="s">
        <v>50</v>
      </c>
      <c r="F32" t="s">
        <v>4</v>
      </c>
      <c r="G32" t="s">
        <v>24</v>
      </c>
      <c r="H32" t="s">
        <v>108</v>
      </c>
      <c r="I32">
        <v>1</v>
      </c>
      <c r="J32" s="18" t="s">
        <v>246</v>
      </c>
      <c r="K32" s="21" t="s">
        <v>210</v>
      </c>
      <c r="L32" s="19" t="s">
        <v>205</v>
      </c>
      <c r="M32" s="47" t="str">
        <f t="shared" si="2"/>
        <v>{'type': 'sub-pages',
'order': '6',
'level': 'li',
'category': 'Forum',
'section': 'Discussion Heatmap',
'page': 'sdr_forum_heatmap',
'tableauView': 1,
'Link': 'https://10ay.online.tableau.com/t/unswmooc/views/Forum_3/MonthlyandDailyForumUsage',
'description': {'tag':'div','id':'introText','html':'&lt;h2&gt;Report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
},</v>
      </c>
      <c r="N32" s="3" t="str">
        <f t="shared" si="4"/>
        <v>sdr_forum_heatmap.html</v>
      </c>
      <c r="O32" s="1" t="str">
        <f t="shared" si="1"/>
        <v>&lt;li&gt;&lt;a href='https://10ay.online.tableau.com/t/unswmooc/views/Forum_3/MonthlyandDailyForumUsage'&gt;Discussion Heatmap&lt;/a&gt;&lt;/li&gt;</v>
      </c>
      <c r="P32" s="5" t="str">
        <f t="shared" si="3"/>
        <v>&lt;li&gt;&lt;a href='#' id='sdr_forum_heatmap'&gt;Discussion Heatmap&lt;/a&gt;&lt;/li&gt;</v>
      </c>
    </row>
    <row r="33" spans="1:16" ht="15" customHeight="1">
      <c r="A33">
        <v>16</v>
      </c>
      <c r="B33" t="s">
        <v>128</v>
      </c>
      <c r="C33" t="s">
        <v>17</v>
      </c>
      <c r="D33">
        <v>7</v>
      </c>
      <c r="E33" t="s">
        <v>49</v>
      </c>
      <c r="F33" t="s">
        <v>5</v>
      </c>
      <c r="G33" t="s">
        <v>5</v>
      </c>
      <c r="H33" t="s">
        <v>109</v>
      </c>
      <c r="I33">
        <v>1</v>
      </c>
      <c r="J33" s="18" t="s">
        <v>241</v>
      </c>
      <c r="K33" s="21" t="s">
        <v>183</v>
      </c>
      <c r="L33" s="19" t="s">
        <v>184</v>
      </c>
      <c r="M33" s="47" t="str">
        <f t="shared" si="2"/>
        <v>{'type': 'pie',
'order': '7',
'level': 'h3',
'category': 'Activities',
'section': 'Activities',
'page': 'sdr_overview_activity',
'tableauView': 1,
'Link': 'https://10ay.online.tableau.com/t/unswmooc/views/Activities_2/CourseActivitiesOverview',
'description': {'tag':'div','id':'introText','html':'&lt;h2&gt;Report Domains - Activities&lt;/h2&gt;&lt;p&gt;This section shows submission of activities (Quizzes) over time in the course.&amp;nbsp;&lt;br&gt;&amp;nbsp;&lt;/p&gt;&lt;p&gt;&amp;nbsp;&lt;/p&gt;'}
},</v>
      </c>
      <c r="N33" s="3" t="str">
        <f t="shared" si="4"/>
        <v>sdr_overview_activity.html</v>
      </c>
      <c r="O33" s="1" t="str">
        <f t="shared" si="1"/>
        <v>&lt;li&gt;&lt;a href='https://10ay.online.tableau.com/t/unswmooc/views/Activities_2/CourseActivitiesOverview'&gt;Activities&lt;/a&gt;&lt;/li&gt;</v>
      </c>
      <c r="P33" s="5" t="str">
        <f t="shared" si="3"/>
        <v>&lt;li&gt;&lt;a href='#' id='sdr_overview_activity'&gt;Activities&lt;/a&gt;&lt;/li&gt;</v>
      </c>
    </row>
    <row r="34" spans="1:16" ht="15" customHeight="1">
      <c r="A34">
        <v>17</v>
      </c>
      <c r="B34" t="s">
        <v>128</v>
      </c>
      <c r="C34" t="s">
        <v>18</v>
      </c>
      <c r="D34">
        <v>8</v>
      </c>
      <c r="E34" t="s">
        <v>48</v>
      </c>
      <c r="F34" t="s">
        <v>11</v>
      </c>
      <c r="G34" t="s">
        <v>25</v>
      </c>
      <c r="H34" t="s">
        <v>110</v>
      </c>
      <c r="I34">
        <v>1</v>
      </c>
      <c r="J34" s="18" t="s">
        <v>235</v>
      </c>
      <c r="K34" s="21" t="s">
        <v>185</v>
      </c>
      <c r="L34" s="19" t="s">
        <v>186</v>
      </c>
      <c r="M34" s="47" t="str">
        <f t="shared" si="2"/>
        <v>{'type': 'report',
'order': '8',
'level': 'h2',
'category': 'Assessment',
'section': 'Grades',
'page': 'sdr_grades',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34" s="3" t="str">
        <f t="shared" si="4"/>
        <v>sdr_grades.html</v>
      </c>
      <c r="O34" s="1" t="str">
        <f t="shared" si="1"/>
        <v>&lt;li&gt;&lt;a href='https://10ay.online.tableau.com/t/unswmooc/views/Assessment_4/AssessmentDashboard'&gt;Grades&lt;/a&gt;&lt;/li&gt;</v>
      </c>
      <c r="P34" s="5" t="str">
        <f t="shared" si="3"/>
        <v>&lt;li&gt;&lt;a href='#' id='sdr_grades'&gt;Grades&lt;/a&gt;&lt;/li&gt;</v>
      </c>
    </row>
    <row r="35" spans="1:16" ht="15" customHeight="1">
      <c r="A35">
        <v>21</v>
      </c>
      <c r="B35" t="s">
        <v>128</v>
      </c>
      <c r="C35" t="s">
        <v>29</v>
      </c>
      <c r="D35">
        <v>8</v>
      </c>
      <c r="E35" t="s">
        <v>50</v>
      </c>
      <c r="F35" t="s">
        <v>11</v>
      </c>
      <c r="G35" t="s">
        <v>28</v>
      </c>
      <c r="H35" t="s">
        <v>114</v>
      </c>
      <c r="I35">
        <v>0</v>
      </c>
      <c r="J35" s="51" t="s">
        <v>251</v>
      </c>
      <c r="K35" s="21" t="s">
        <v>215</v>
      </c>
      <c r="L35" s="19" t="s">
        <v>214</v>
      </c>
      <c r="M35" s="47" t="str">
        <f t="shared" si="2"/>
        <v>{'type': 'sub-pages',
'order': '8',
'level': 'li',
'category': 'Assessment',
'section': 'Peer Assessment',
'page': 'sdr_assm_peer',
'tableauView': 0,
'Link': 'https://10ay.online.tableau.com/t/unswmooc/views/Assessment_4/PeerAssessmet_Rubric',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N35" s="3" t="str">
        <f t="shared" si="4"/>
        <v>sdr_assm_peer.html</v>
      </c>
      <c r="O35" s="1" t="str">
        <f t="shared" si="1"/>
        <v>&lt;li&gt;&lt;a href='https://10ay.online.tableau.com/t/unswmooc/views/Assessment_4/PeerAssessmet_Rubric'&gt;Peer Assessment&lt;/a&gt;&lt;/li&gt;</v>
      </c>
      <c r="P35" s="5" t="str">
        <f t="shared" si="3"/>
        <v>&lt;li&gt;&lt;a href='#' id='sdr_assm_peer'&gt;Peer Assessment&lt;/a&gt;&lt;/li&gt;</v>
      </c>
    </row>
    <row r="36" spans="1:16" ht="15" customHeight="1">
      <c r="A36">
        <v>22</v>
      </c>
      <c r="B36" t="s">
        <v>128</v>
      </c>
      <c r="C36" t="s">
        <v>17</v>
      </c>
      <c r="D36">
        <v>9</v>
      </c>
      <c r="E36" t="s">
        <v>49</v>
      </c>
      <c r="F36" t="s">
        <v>6</v>
      </c>
      <c r="G36" t="s">
        <v>6</v>
      </c>
      <c r="H36" t="s">
        <v>115</v>
      </c>
      <c r="I36">
        <v>0</v>
      </c>
      <c r="J36" t="s">
        <v>240</v>
      </c>
      <c r="K36" s="3" t="str">
        <f t="shared" ref="K36:K41" si="5">H36</f>
        <v>sdr_overview_eval</v>
      </c>
      <c r="L36" s="3" t="str">
        <f t="shared" ref="L36:L41" si="6">"&lt;p&gt;"&amp;H36&amp;"&lt;/p&gt;"</f>
        <v>&lt;p&gt;sdr_overview_eval&lt;/p&gt;</v>
      </c>
      <c r="M36" s="47" t="str">
        <f t="shared" si="2"/>
        <v>{'type': 'pie',
'order': '9',
'level': 'h3',
'category': 'Evaluation ',
'section': 'Evaluation ',
'page': 'sdr_overview_eval',
'tableauView': 0,
'Link': 'https://10ay.online.tableau.com/t/unswmooc/views/Evaluation_3/SurveyEvaluation',
'description': {'tag':'div','id':'introText','html':'&lt;p&gt;sdr_overview_eval&lt;/p&gt;'}
},</v>
      </c>
      <c r="N36" s="3" t="str">
        <f t="shared" si="4"/>
        <v>sdr_overview_eval.html</v>
      </c>
      <c r="O36" s="1" t="str">
        <f t="shared" si="1"/>
        <v>&lt;li&gt;&lt;a href='https://10ay.online.tableau.com/t/unswmooc/views/Evaluation_3/SurveyEvaluation'&gt;Evaluation &lt;/a&gt;&lt;/li&gt;</v>
      </c>
      <c r="P36" s="5" t="str">
        <f t="shared" si="3"/>
        <v>&lt;li&gt;&lt;a href='#' id='sdr_overview_eval'&gt;Evaluation &lt;/a&gt;&lt;/li&gt;</v>
      </c>
    </row>
    <row r="37" spans="1:16" ht="15" customHeight="1">
      <c r="A37">
        <v>28</v>
      </c>
      <c r="B37" t="s">
        <v>128</v>
      </c>
      <c r="C37" t="s">
        <v>17</v>
      </c>
      <c r="D37">
        <v>10</v>
      </c>
      <c r="E37" t="s">
        <v>49</v>
      </c>
      <c r="F37" t="s">
        <v>7</v>
      </c>
      <c r="G37" t="s">
        <v>7</v>
      </c>
      <c r="H37" t="s">
        <v>121</v>
      </c>
      <c r="I37">
        <v>1</v>
      </c>
      <c r="J37" s="18" t="s">
        <v>239</v>
      </c>
      <c r="K37" s="21" t="s">
        <v>221</v>
      </c>
      <c r="L37" s="19" t="s">
        <v>220</v>
      </c>
      <c r="M37" s="47" t="str">
        <f t="shared" si="2"/>
        <v>{'type': 'pie',
'order': '10',
'level': 'h3',
'category': 'Social media ',
'section': 'Social media ',
'page': 'sdr_overview_social',
'tableauView': 1,
'Link': 'https://10ay.online.tableau.com/t/unswmooc/views/SocialMedia_1/SocialMedia',
'description': {'tag':'div','id':'introText','html':'&lt;h2&gt;Report Domains - Social Media&lt;/h2&gt;&lt;p&gt;This section shows social media engagement of users. This page will be updated.&lt;/p&gt;'}
},</v>
      </c>
      <c r="N37" s="3" t="str">
        <f t="shared" si="4"/>
        <v>sdr_overview_social.html</v>
      </c>
      <c r="O37" s="1" t="str">
        <f t="shared" si="1"/>
        <v>&lt;li&gt;&lt;a href='https://10ay.online.tableau.com/t/unswmooc/views/SocialMedia_1/SocialMedia'&gt;Social media &lt;/a&gt;&lt;/li&gt;</v>
      </c>
      <c r="P37" s="5" t="str">
        <f t="shared" si="3"/>
        <v>&lt;li&gt;&lt;a href='#' id='sdr_overview_social'&gt;Social media &lt;/a&gt;&lt;/li&gt;</v>
      </c>
    </row>
    <row r="38" spans="1:16" ht="15" customHeight="1">
      <c r="A38">
        <v>29</v>
      </c>
      <c r="B38" t="s">
        <v>128</v>
      </c>
      <c r="C38" t="s">
        <v>18</v>
      </c>
      <c r="D38">
        <v>11</v>
      </c>
      <c r="E38" t="s">
        <v>48</v>
      </c>
      <c r="F38" t="s">
        <v>64</v>
      </c>
      <c r="G38" t="s">
        <v>12</v>
      </c>
      <c r="H38" t="s">
        <v>122</v>
      </c>
      <c r="I38">
        <v>1</v>
      </c>
      <c r="J38" s="18" t="s">
        <v>247</v>
      </c>
      <c r="K38" s="21" t="s">
        <v>222</v>
      </c>
      <c r="L38" s="19" t="s">
        <v>223</v>
      </c>
      <c r="M38" s="47" t="str">
        <f t="shared" si="2"/>
        <v>{'type': 'report',
'order': '11',
'level': 'h2',
'category': 'Research',
'section': 'Research Questions',
'page': 'sdr_overview_research',
'tableauView': 1,
'Link': 'https://10ay.online.tableau.com/t/unswmooc/views/ResearchQuestions_3/ResearchQuestions',
'description': {'tag':'div','id':'introText','html':'&lt;h2&gt;Report Categories - Research Questions&lt;/h2&gt;&lt;p&gt;This section shows research topics such cluster analysis based on their engagement in the course and more. This page will be updated.&amp;nbsp;&lt;/p&gt;'}
},</v>
      </c>
      <c r="N38" s="3" t="str">
        <f t="shared" si="4"/>
        <v>sdr_overview_research.html</v>
      </c>
      <c r="O38" s="1" t="str">
        <f t="shared" si="1"/>
        <v>&lt;li&gt;&lt;a href='https://10ay.online.tableau.com/t/unswmooc/views/ResearchQuestions_3/ResearchQuestions'&gt;Research Questions&lt;/a&gt;&lt;/li&gt;</v>
      </c>
      <c r="P38" s="5" t="str">
        <f t="shared" si="3"/>
        <v>&lt;li&gt;&lt;a href='#' id='sdr_overview_research'&gt;Research Questions&lt;/a&gt;&lt;/li&gt;</v>
      </c>
    </row>
    <row r="39" spans="1:16" ht="15" customHeight="1">
      <c r="A39">
        <v>30</v>
      </c>
      <c r="B39" t="s">
        <v>128</v>
      </c>
      <c r="C39" t="s">
        <v>18</v>
      </c>
      <c r="D39">
        <v>11</v>
      </c>
      <c r="E39" t="s">
        <v>48</v>
      </c>
      <c r="F39" t="s">
        <v>64</v>
      </c>
      <c r="G39" t="s">
        <v>54</v>
      </c>
      <c r="H39" t="s">
        <v>123</v>
      </c>
      <c r="I39">
        <v>0</v>
      </c>
      <c r="J39" s="51" t="s">
        <v>249</v>
      </c>
      <c r="K39" s="3" t="str">
        <f t="shared" si="5"/>
        <v>sdr_research_cluster</v>
      </c>
      <c r="L39" s="3" t="str">
        <f t="shared" si="6"/>
        <v>&lt;p&gt;sdr_research_cluster&lt;/p&gt;</v>
      </c>
      <c r="M39" s="47" t="str">
        <f t="shared" si="2"/>
        <v>{'type': 'report',
'order': '11',
'level': 'h2',
'category': 'Research',
'section': 'Clustering',
'page': 'sdr_research_cluster',
'tableauView': 0,
'Link': '#',
'description': {'tag':'div','id':'introText','html':'&lt;p&gt;sdr_research_cluster&lt;/p&gt;'}
},</v>
      </c>
      <c r="N39" s="3" t="str">
        <f t="shared" si="4"/>
        <v>sdr_research_cluster.html</v>
      </c>
      <c r="O39" s="1" t="str">
        <f t="shared" ref="O39:O41" si="7">"&lt;li&gt;&lt;a href='"&amp;J39&amp;"'&gt;"&amp;G39&amp;"&lt;/a&gt;&lt;/li&gt;"</f>
        <v>&lt;li&gt;&lt;a href='#'&gt;Clustering&lt;/a&gt;&lt;/li&gt;</v>
      </c>
      <c r="P39" s="5" t="str">
        <f t="shared" si="3"/>
        <v>&lt;li&gt;&lt;a href='#' id='sdr_research_cluster'&gt;Clustering&lt;/a&gt;&lt;/li&gt;</v>
      </c>
    </row>
    <row r="40" spans="1:16" ht="15" customHeight="1">
      <c r="A40">
        <v>31</v>
      </c>
      <c r="B40" t="s">
        <v>128</v>
      </c>
      <c r="C40" t="s">
        <v>18</v>
      </c>
      <c r="D40">
        <v>11</v>
      </c>
      <c r="E40" t="s">
        <v>48</v>
      </c>
      <c r="F40" t="s">
        <v>64</v>
      </c>
      <c r="G40" t="s">
        <v>55</v>
      </c>
      <c r="H40" t="s">
        <v>124</v>
      </c>
      <c r="I40">
        <v>0</v>
      </c>
      <c r="J40" s="51" t="s">
        <v>249</v>
      </c>
      <c r="K40" s="3" t="str">
        <f t="shared" si="5"/>
        <v>sdr_research_classify</v>
      </c>
      <c r="L40" s="3" t="str">
        <f t="shared" si="6"/>
        <v>&lt;p&gt;sdr_research_classify&lt;/p&gt;</v>
      </c>
      <c r="M40" s="47" t="str">
        <f t="shared" si="2"/>
        <v>{'type': 'report',
'order': '11',
'level': 'h2',
'category': 'Research',
'section': 'Classification',
'page': 'sdr_research_classify',
'tableauView': 0,
'Link': '#',
'description': {'tag':'div','id':'introText','html':'&lt;p&gt;sdr_research_classify&lt;/p&gt;'}
},</v>
      </c>
      <c r="N40" s="3" t="str">
        <f t="shared" si="4"/>
        <v>sdr_research_classify.html</v>
      </c>
      <c r="O40" s="1" t="str">
        <f t="shared" si="7"/>
        <v>&lt;li&gt;&lt;a href='#'&gt;Classification&lt;/a&gt;&lt;/li&gt;</v>
      </c>
      <c r="P40" s="5" t="str">
        <f t="shared" si="3"/>
        <v>&lt;li&gt;&lt;a href='#' id='sdr_research_classify'&gt;Classification&lt;/a&gt;&lt;/li&gt;</v>
      </c>
    </row>
    <row r="41" spans="1:16" ht="15" customHeight="1">
      <c r="A41">
        <v>32</v>
      </c>
      <c r="B41" t="s">
        <v>128</v>
      </c>
      <c r="C41" t="s">
        <v>18</v>
      </c>
      <c r="D41">
        <v>11</v>
      </c>
      <c r="E41" t="s">
        <v>48</v>
      </c>
      <c r="F41" t="s">
        <v>64</v>
      </c>
      <c r="G41" t="s">
        <v>56</v>
      </c>
      <c r="H41" t="s">
        <v>125</v>
      </c>
      <c r="I41">
        <v>0</v>
      </c>
      <c r="J41" s="51" t="s">
        <v>249</v>
      </c>
      <c r="K41" s="3" t="str">
        <f t="shared" si="5"/>
        <v>sdr_research_regres</v>
      </c>
      <c r="L41" s="3" t="str">
        <f t="shared" si="6"/>
        <v>&lt;p&gt;sdr_research_regres&lt;/p&gt;</v>
      </c>
      <c r="M41" s="47" t="str">
        <f t="shared" si="2"/>
        <v>{'type': 'report',
'order': '11',
'level': 'h2',
'category': 'Research',
'section': 'Regression',
'page': 'sdr_research_regres',
'tableauView': 0,
'Link': '#',
'description': {'tag':'div','id':'introText','html':'&lt;p&gt;sdr_research_regres&lt;/p&gt;'}
},</v>
      </c>
      <c r="N41" s="3" t="str">
        <f t="shared" si="4"/>
        <v>sdr_research_regres.html</v>
      </c>
      <c r="O41" s="1" t="str">
        <f t="shared" si="7"/>
        <v>&lt;li&gt;&lt;a href='#'&gt;Regression&lt;/a&gt;&lt;/li&gt;</v>
      </c>
      <c r="P41" s="5" t="str">
        <f t="shared" si="3"/>
        <v>&lt;li&gt;&lt;a href='#' id='sdr_research_regres'&gt;Regression&lt;/a&gt;&lt;/li&gt;</v>
      </c>
    </row>
    <row r="42" spans="1:16" ht="15" customHeight="1">
      <c r="J42" s="10"/>
      <c r="K42" s="4"/>
      <c r="L42" s="4"/>
      <c r="M42" s="47"/>
      <c r="N42" s="3"/>
    </row>
    <row r="43" spans="1:16" ht="15" customHeight="1">
      <c r="J43" s="10"/>
      <c r="K43" s="4"/>
      <c r="L43" s="4"/>
      <c r="M43" s="47"/>
      <c r="N43" s="3"/>
    </row>
    <row r="44" spans="1:16" s="6" customFormat="1" ht="15" customHeight="1">
      <c r="H44" t="str">
        <f>"'"&amp;H21&amp;"', '"&amp;H22&amp;"', '"&amp;H23&amp;"', '"&amp;H24&amp;"', '"&amp;H25&amp;"', '"&amp;H26&amp;"', '"&amp;H27&amp;"', '"&amp;H28&amp;"', '"&amp;H29&amp;"', '"&amp;H30&amp;"', '"&amp;H31&amp;"', '"&amp;H32&amp;"', '"&amp;H33&amp;"', '"&amp;H34&amp;"', '"&amp;H35&amp;"', '"&amp;H36&amp;"', '"&amp;H37&amp;"', '"&amp;H38&amp;"', '"&amp;H39&amp;"', '"&amp;H40&amp;"', '"&amp;H41&amp;"''"</f>
        <v>'sdr_home', 'sdr_summary_course', 'sdr_summary_activity', 'sdr_participants', 'sdr_participant_activity', 'sdr_overview_video', 'sdr_video_heatmap', 'sdr_video_hm_detail', 'sdr_overview_content', 'sdr_content_sequence', 'sdr_overview_forum', 'sdr_forum_heatmap', 'sdr_overview_activity', 'sdr_grades', 'sdr_assm_peer', 'sdr_overview_eval', 'sdr_overview_social', 'sdr_overview_research', 'sdr_research_cluster', 'sdr_research_classify', 'sdr_research_regres''</v>
      </c>
      <c r="J44" s="11"/>
      <c r="K44" s="7"/>
      <c r="L44" s="7"/>
      <c r="M44" s="7"/>
      <c r="N44" s="13"/>
      <c r="O44" s="8"/>
      <c r="P44" s="9"/>
    </row>
    <row r="45" spans="1:16" ht="15" customHeight="1">
      <c r="J45" s="10"/>
      <c r="K45" s="4"/>
      <c r="L45" s="4"/>
      <c r="M45" s="41" t="str">
        <f>CHAR(10)&amp;"],"&amp;CHAR(10)</f>
        <v xml:space="preserve">
],
</v>
      </c>
      <c r="N45" s="3"/>
    </row>
    <row r="46" spans="1:16" s="6" customFormat="1" ht="15" customHeight="1">
      <c r="J46" s="11"/>
      <c r="K46" s="7"/>
      <c r="L46" s="7"/>
      <c r="M46" s="48" t="str">
        <f>"'topmenu':[ "&amp;CHAR(10)</f>
        <v xml:space="preserve">'topmenu':[ 
</v>
      </c>
      <c r="N46" s="13"/>
      <c r="O46" s="8"/>
      <c r="P46" s="9"/>
    </row>
    <row r="47" spans="1:16" ht="15" customHeight="1">
      <c r="A47">
        <v>1</v>
      </c>
      <c r="B47" t="s">
        <v>83</v>
      </c>
      <c r="C47" t="s">
        <v>51</v>
      </c>
      <c r="D47">
        <v>0</v>
      </c>
      <c r="E47" t="s">
        <v>136</v>
      </c>
      <c r="F47" t="s">
        <v>0</v>
      </c>
      <c r="G47" t="s">
        <v>0</v>
      </c>
      <c r="H47" t="s">
        <v>94</v>
      </c>
      <c r="I47">
        <v>0</v>
      </c>
      <c r="J47" s="18" t="s">
        <v>242</v>
      </c>
      <c r="K47" s="3" t="str">
        <f>H47</f>
        <v>top_home</v>
      </c>
      <c r="L47" s="3" t="str">
        <f t="shared" ref="L47" si="8">"&lt;p&gt;"&amp;H47&amp;"&lt;/p&gt;"</f>
        <v>&lt;p&gt;top_home&lt;/p&gt;</v>
      </c>
      <c r="M47" s="47" t="str">
        <f t="shared" ref="M47:M61" si="9">"{'"&amp;$C$6&amp;"': '"&amp;C47&amp;"',"&amp;CHAR(10)&amp;"'"&amp;$D$6&amp;"': '"&amp;D47&amp;"',"&amp;CHAR(10)&amp;"'"&amp;$E$6&amp;"': '"&amp;E47&amp;"',"&amp;CHAR(10)&amp;"'"&amp;$F$6&amp;"': '"&amp;F47&amp;"',"&amp;CHAR(10)&amp;"'"&amp;$G$6&amp;"': '"&amp;G47&amp;"',"&amp;CHAR(10)&amp;"'"&amp;$H$6&amp;"': '"&amp;H47&amp;"',"&amp;CHAR(10)&amp;"'"&amp;$I$6&amp;"': "&amp;I47&amp;","&amp;CHAR(10)&amp;"'"&amp;$J$6&amp;"': '"&amp;J47&amp;"',"&amp;CHAR(10)&amp;"'"&amp;$K$6&amp;"': {'tag':'div','id':'introText','html':'"&amp;L47&amp;"'}"&amp;CHAR(10)&amp;"},"</f>
        <v>{'type': 'home',
'order': '0',
'level': 'ul',
'category': 'Home',
'section': 'Home',
'page': 'top_home',
'tableauView': 0,
'Link': 'https://googledrive.com/host/0B8KqLaP_s06ITHRfbmgxdm1PSms/Pmed_home.html',
'description': {'tag':'div','id':'introText','html':'&lt;p&gt;top_home&lt;/p&gt;'}
},</v>
      </c>
      <c r="N47" s="3"/>
      <c r="P47" s="5" t="str">
        <f t="shared" ref="P47:P62" si="10">IF(E47="ul","&lt;li class='active'&gt;",IF(E47="ul_li","&lt;li class='active has-sub'&gt;","&lt;li&gt;"))&amp;"&lt;a href='#' id='"&amp;H47&amp;"'&gt;"&amp;G47&amp;"&lt;/a&gt;&lt;/li&gt;"&amp;IF(E47="ul_li","&lt;ul&gt;","")&amp;IF(AND((E47="li"),(C48="structure")),"&lt;/ul&gt;&lt;/li&gt;","")</f>
        <v>&lt;li class='active'&gt;&lt;a href='#' id='top_home'&gt;Home&lt;/a&gt;&lt;/li&gt;</v>
      </c>
    </row>
    <row r="48" spans="1:16" ht="15" customHeight="1">
      <c r="A48">
        <v>2</v>
      </c>
      <c r="B48" t="s">
        <v>83</v>
      </c>
      <c r="C48" t="s">
        <v>129</v>
      </c>
      <c r="D48">
        <v>1</v>
      </c>
      <c r="E48" t="s">
        <v>130</v>
      </c>
      <c r="F48" t="s">
        <v>131</v>
      </c>
      <c r="G48" t="s">
        <v>132</v>
      </c>
      <c r="H48" t="s">
        <v>133</v>
      </c>
      <c r="I48">
        <v>0</v>
      </c>
      <c r="J48" s="10" t="s">
        <v>249</v>
      </c>
      <c r="K48" s="4"/>
      <c r="L48" s="3" t="str">
        <f t="shared" ref="L48:L56" si="11">"&lt;p&gt;"&amp;H48&amp;"&lt;/p&gt;"</f>
        <v>&lt;p&gt;top_menu_cat&lt;/p&gt;</v>
      </c>
      <c r="M48" s="47" t="str">
        <f t="shared" si="9"/>
        <v>{'type': 'structure',
'order': '1',
'level': 'ul_li',
'category': 'menu',
'section': 'Report Category',
'page': 'top_menu_cat',
'tableauView': 0,
'Link': '#',
'description': {'tag':'div','id':'introText','html':'&lt;p&gt;top_menu_cat&lt;/p&gt;'}
},</v>
      </c>
      <c r="N48" s="3"/>
      <c r="P48" s="5" t="str">
        <f t="shared" si="10"/>
        <v>&lt;li class='active has-sub'&gt;&lt;a href='#' id='top_menu_cat'&gt;Report Category&lt;/a&gt;&lt;/li&gt;&lt;ul&gt;</v>
      </c>
    </row>
    <row r="49" spans="1:16" ht="15" customHeight="1">
      <c r="A49">
        <v>3</v>
      </c>
      <c r="B49" t="s">
        <v>83</v>
      </c>
      <c r="C49" t="s">
        <v>18</v>
      </c>
      <c r="D49">
        <v>2</v>
      </c>
      <c r="E49" t="s">
        <v>50</v>
      </c>
      <c r="F49" t="s">
        <v>8</v>
      </c>
      <c r="G49" t="s">
        <v>30</v>
      </c>
      <c r="H49" t="s">
        <v>84</v>
      </c>
      <c r="I49">
        <v>1</v>
      </c>
      <c r="J49" s="18" t="s">
        <v>232</v>
      </c>
      <c r="K49" s="4" t="s">
        <v>168</v>
      </c>
      <c r="L49" s="3" t="s">
        <v>167</v>
      </c>
      <c r="M49" s="47" t="str">
        <f t="shared" si="9"/>
        <v>{'type': 'report',
'order': '2',
'level': 'li',
'category': 'Overview',
'section': 'Overview of Course',
'page': 'top_Overview',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49" s="3"/>
      <c r="P49" s="5" t="str">
        <f t="shared" si="10"/>
        <v>&lt;li&gt;&lt;a href='#' id='top_Overview'&gt;Overview of Course&lt;/a&gt;&lt;/li&gt;</v>
      </c>
    </row>
    <row r="50" spans="1:16" ht="15" customHeight="1">
      <c r="A50">
        <v>4</v>
      </c>
      <c r="B50" t="s">
        <v>83</v>
      </c>
      <c r="C50" t="s">
        <v>18</v>
      </c>
      <c r="D50">
        <v>3</v>
      </c>
      <c r="E50" t="s">
        <v>50</v>
      </c>
      <c r="F50" t="s">
        <v>9</v>
      </c>
      <c r="G50" t="s">
        <v>9</v>
      </c>
      <c r="H50" t="s">
        <v>85</v>
      </c>
      <c r="I50">
        <v>1</v>
      </c>
      <c r="J50" s="18" t="s">
        <v>233</v>
      </c>
      <c r="K50" s="21" t="s">
        <v>171</v>
      </c>
      <c r="L50" s="19" t="s">
        <v>172</v>
      </c>
      <c r="M50" s="47" t="str">
        <f t="shared" si="9"/>
        <v>{'type': 'report',
'order': '3',
'level': 'li',
'category': 'Who are the participants?',
'section': 'Who are the participants?',
'page': 'top_participants',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50" s="3"/>
      <c r="P50" s="5" t="str">
        <f t="shared" si="10"/>
        <v>&lt;li&gt;&lt;a href='#' id='top_participants'&gt;Who are the participants?&lt;/a&gt;&lt;/li&gt;</v>
      </c>
    </row>
    <row r="51" spans="1:16" ht="15" customHeight="1">
      <c r="A51">
        <v>5</v>
      </c>
      <c r="B51" t="s">
        <v>83</v>
      </c>
      <c r="C51" t="s">
        <v>18</v>
      </c>
      <c r="D51">
        <v>4</v>
      </c>
      <c r="E51" t="s">
        <v>50</v>
      </c>
      <c r="F51" t="s">
        <v>10</v>
      </c>
      <c r="G51" t="s">
        <v>31</v>
      </c>
      <c r="H51" t="s">
        <v>86</v>
      </c>
      <c r="I51">
        <v>1</v>
      </c>
      <c r="J51" s="18" t="s">
        <v>234</v>
      </c>
      <c r="K51" s="21" t="s">
        <v>206</v>
      </c>
      <c r="L51" s="19" t="s">
        <v>201</v>
      </c>
      <c r="M51" s="47" t="str">
        <f t="shared" si="9"/>
        <v>{'type': 'report',
'order': '4',
'level': 'li',
'category': 'What did participants do?',
'section': 'Overview of Activity',
'page': 'top_activity',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51" s="3"/>
      <c r="P51" s="5" t="str">
        <f t="shared" si="10"/>
        <v>&lt;li&gt;&lt;a href='#' id='top_activity'&gt;Overview of Activity&lt;/a&gt;&lt;/li&gt;</v>
      </c>
    </row>
    <row r="52" spans="1:16" ht="15" customHeight="1">
      <c r="A52">
        <v>6</v>
      </c>
      <c r="B52" t="s">
        <v>83</v>
      </c>
      <c r="C52" t="s">
        <v>18</v>
      </c>
      <c r="D52">
        <v>5</v>
      </c>
      <c r="E52" t="s">
        <v>50</v>
      </c>
      <c r="F52" t="s">
        <v>11</v>
      </c>
      <c r="G52" t="s">
        <v>39</v>
      </c>
      <c r="H52" t="s">
        <v>87</v>
      </c>
      <c r="I52">
        <v>1</v>
      </c>
      <c r="J52" s="18" t="s">
        <v>235</v>
      </c>
      <c r="K52" s="21" t="s">
        <v>185</v>
      </c>
      <c r="L52" s="19" t="s">
        <v>186</v>
      </c>
      <c r="M52" s="47" t="str">
        <f t="shared" si="9"/>
        <v>{'type': 'report',
'order': '5',
'level': 'li',
'category': 'Assessment',
'section': 'Overview of Assessment',
'page': 'top_assessment',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52" s="3"/>
      <c r="P52" s="5" t="str">
        <f t="shared" si="10"/>
        <v>&lt;li&gt;&lt;a href='#' id='top_assessment'&gt;Overview of Assessment&lt;/a&gt;&lt;/li&gt;</v>
      </c>
    </row>
    <row r="53" spans="1:16" ht="15" customHeight="1">
      <c r="A53">
        <v>7</v>
      </c>
      <c r="B53" t="s">
        <v>83</v>
      </c>
      <c r="C53" t="s">
        <v>18</v>
      </c>
      <c r="D53">
        <v>6</v>
      </c>
      <c r="E53" t="s">
        <v>130</v>
      </c>
      <c r="F53" t="s">
        <v>64</v>
      </c>
      <c r="G53" t="s">
        <v>12</v>
      </c>
      <c r="H53" t="s">
        <v>88</v>
      </c>
      <c r="I53">
        <v>1</v>
      </c>
      <c r="J53" s="18" t="s">
        <v>165</v>
      </c>
      <c r="K53" s="21" t="s">
        <v>222</v>
      </c>
      <c r="L53" s="19" t="s">
        <v>223</v>
      </c>
      <c r="M53" s="47" t="str">
        <f t="shared" si="9"/>
        <v>{'type': 'report',
'order': '6',
'level': 'ul_li',
'category': 'Research',
'section': 'Research Questions',
'page': 'top_research',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53" s="3"/>
      <c r="P53" s="5" t="str">
        <f t="shared" si="10"/>
        <v>&lt;li class='active has-sub'&gt;&lt;a href='#' id='top_research'&gt;Research Questions&lt;/a&gt;&lt;/li&gt;&lt;ul&gt;</v>
      </c>
    </row>
    <row r="54" spans="1:16" ht="15" customHeight="1">
      <c r="A54">
        <v>8</v>
      </c>
      <c r="B54" t="s">
        <v>83</v>
      </c>
      <c r="C54" t="s">
        <v>18</v>
      </c>
      <c r="D54">
        <v>6</v>
      </c>
      <c r="E54" t="s">
        <v>50</v>
      </c>
      <c r="F54" t="s">
        <v>64</v>
      </c>
      <c r="G54" t="s">
        <v>12</v>
      </c>
      <c r="H54" t="s">
        <v>137</v>
      </c>
      <c r="I54">
        <v>0</v>
      </c>
      <c r="J54" s="10" t="s">
        <v>249</v>
      </c>
      <c r="K54" s="4"/>
      <c r="L54" s="3" t="str">
        <f t="shared" si="11"/>
        <v>&lt;p&gt;top_research_1&lt;/p&gt;</v>
      </c>
      <c r="M54" s="47" t="str">
        <f t="shared" si="9"/>
        <v>{'type': 'report',
'order': '6',
'level': 'li',
'category': 'Research',
'section': 'Research Questions',
'page': 'top_research_1',
'tableauView': 0,
'Link': '#',
'description': {'tag':'div','id':'introText','html':'&lt;p&gt;top_research_1&lt;/p&gt;'}
},</v>
      </c>
      <c r="N54" s="3"/>
      <c r="P54" s="5" t="str">
        <f t="shared" si="10"/>
        <v>&lt;li&gt;&lt;a href='#' id='top_research_1'&gt;Research Questions&lt;/a&gt;&lt;/li&gt;</v>
      </c>
    </row>
    <row r="55" spans="1:16" ht="15" customHeight="1">
      <c r="A55">
        <v>9</v>
      </c>
      <c r="B55" t="s">
        <v>83</v>
      </c>
      <c r="C55" t="s">
        <v>18</v>
      </c>
      <c r="D55">
        <v>6</v>
      </c>
      <c r="E55" t="s">
        <v>50</v>
      </c>
      <c r="F55" t="s">
        <v>64</v>
      </c>
      <c r="G55" t="s">
        <v>12</v>
      </c>
      <c r="H55" t="s">
        <v>138</v>
      </c>
      <c r="I55">
        <v>0</v>
      </c>
      <c r="J55" s="10" t="s">
        <v>249</v>
      </c>
      <c r="K55" s="4"/>
      <c r="L55" s="3" t="str">
        <f t="shared" si="11"/>
        <v>&lt;p&gt;top_research_2&lt;/p&gt;</v>
      </c>
      <c r="M55" s="47" t="str">
        <f t="shared" si="9"/>
        <v>{'type': 'report',
'order': '6',
'level': 'li',
'category': 'Research',
'section': 'Research Questions',
'page': 'top_research_2',
'tableauView': 0,
'Link': '#',
'description': {'tag':'div','id':'introText','html':'&lt;p&gt;top_research_2&lt;/p&gt;'}
},</v>
      </c>
      <c r="N55" s="3"/>
      <c r="P55" s="5" t="str">
        <f t="shared" si="10"/>
        <v>&lt;li&gt;&lt;a href='#' id='top_research_2'&gt;Research Questions&lt;/a&gt;&lt;/li&gt;&lt;/ul&gt;&lt;/li&gt;</v>
      </c>
    </row>
    <row r="56" spans="1:16" ht="15" customHeight="1">
      <c r="A56">
        <v>10</v>
      </c>
      <c r="B56" t="s">
        <v>83</v>
      </c>
      <c r="C56" t="s">
        <v>129</v>
      </c>
      <c r="D56">
        <v>7</v>
      </c>
      <c r="E56" t="s">
        <v>130</v>
      </c>
      <c r="F56" t="s">
        <v>131</v>
      </c>
      <c r="G56" t="s">
        <v>134</v>
      </c>
      <c r="H56" t="s">
        <v>135</v>
      </c>
      <c r="I56">
        <v>0</v>
      </c>
      <c r="J56" s="10" t="s">
        <v>249</v>
      </c>
      <c r="K56" s="4"/>
      <c r="L56" s="3" t="str">
        <f t="shared" si="11"/>
        <v>&lt;p&gt;top_menu_dom&lt;/p&gt;</v>
      </c>
      <c r="M56" s="47" t="str">
        <f t="shared" si="9"/>
        <v>{'type': 'structure',
'order': '7',
'level': 'ul_li',
'category': 'menu',
'section': 'Report Domains',
'page': 'top_menu_dom',
'tableauView': 0,
'Link': '#',
'description': {'tag':'div','id':'introText','html':'&lt;p&gt;top_menu_dom&lt;/p&gt;'}
},</v>
      </c>
      <c r="N56" s="3"/>
      <c r="P56" s="5" t="str">
        <f t="shared" si="10"/>
        <v>&lt;li class='active has-sub'&gt;&lt;a href='#' id='top_menu_dom'&gt;Report Domains&lt;/a&gt;&lt;/li&gt;&lt;ul&gt;</v>
      </c>
    </row>
    <row r="57" spans="1:16" ht="15" customHeight="1">
      <c r="A57">
        <v>11</v>
      </c>
      <c r="B57" t="s">
        <v>83</v>
      </c>
      <c r="C57" t="s">
        <v>79</v>
      </c>
      <c r="D57">
        <v>8</v>
      </c>
      <c r="E57" t="s">
        <v>50</v>
      </c>
      <c r="F57" t="s">
        <v>3</v>
      </c>
      <c r="G57" t="s">
        <v>33</v>
      </c>
      <c r="H57" t="s">
        <v>89</v>
      </c>
      <c r="I57">
        <v>1</v>
      </c>
      <c r="J57" s="18" t="s">
        <v>236</v>
      </c>
      <c r="K57" s="21" t="s">
        <v>193</v>
      </c>
      <c r="L57" s="19" t="s">
        <v>194</v>
      </c>
      <c r="M57" s="47" t="str">
        <f t="shared" si="9"/>
        <v>{'type': 'domain',
'order': '8',
'level': 'li',
'category': 'Content',
'section': 'Content use',
'page': 'top_content',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57" s="3"/>
      <c r="P57" s="5" t="str">
        <f t="shared" si="10"/>
        <v>&lt;li&gt;&lt;a href='#' id='top_content'&gt;Content use&lt;/a&gt;&lt;/li&gt;</v>
      </c>
    </row>
    <row r="58" spans="1:16" ht="15" customHeight="1">
      <c r="A58">
        <v>12</v>
      </c>
      <c r="B58" t="s">
        <v>83</v>
      </c>
      <c r="C58" t="s">
        <v>79</v>
      </c>
      <c r="D58">
        <v>9</v>
      </c>
      <c r="E58" t="s">
        <v>50</v>
      </c>
      <c r="F58" t="s">
        <v>2</v>
      </c>
      <c r="G58" t="s">
        <v>22</v>
      </c>
      <c r="H58" t="s">
        <v>90</v>
      </c>
      <c r="I58">
        <v>1</v>
      </c>
      <c r="J58" s="18" t="s">
        <v>237</v>
      </c>
      <c r="K58" s="21" t="s">
        <v>173</v>
      </c>
      <c r="L58" s="19" t="s">
        <v>174</v>
      </c>
      <c r="M58" s="47" t="str">
        <f t="shared" si="9"/>
        <v>{'type': 'domain',
'order': '9',
'level': 'li',
'category': 'Videos ',
'section': 'Overview Lecture videos',
'page': 'top_videos',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58" s="3"/>
      <c r="P58" s="5" t="str">
        <f t="shared" si="10"/>
        <v>&lt;li&gt;&lt;a href='#' id='top_videos'&gt;Overview Lecture videos&lt;/a&gt;&lt;/li&gt;</v>
      </c>
    </row>
    <row r="59" spans="1:16" ht="15" customHeight="1">
      <c r="A59">
        <v>13</v>
      </c>
      <c r="B59" t="s">
        <v>83</v>
      </c>
      <c r="C59" t="s">
        <v>79</v>
      </c>
      <c r="D59">
        <v>10</v>
      </c>
      <c r="E59" t="s">
        <v>50</v>
      </c>
      <c r="F59" t="s">
        <v>4</v>
      </c>
      <c r="G59" t="s">
        <v>34</v>
      </c>
      <c r="H59" t="s">
        <v>91</v>
      </c>
      <c r="I59">
        <v>1</v>
      </c>
      <c r="J59" s="18" t="s">
        <v>238</v>
      </c>
      <c r="K59" s="21" t="s">
        <v>195</v>
      </c>
      <c r="L59" s="19" t="s">
        <v>196</v>
      </c>
      <c r="M59" s="47" t="str">
        <f t="shared" si="9"/>
        <v>{'type': 'domain',
'order': '10',
'level': 'li',
'category': 'Forum',
'section': 'Forum use',
'page': 'top_forums',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59" s="3"/>
      <c r="P59" s="5" t="str">
        <f t="shared" si="10"/>
        <v>&lt;li&gt;&lt;a href='#' id='top_forums'&gt;Forum use&lt;/a&gt;&lt;/li&gt;</v>
      </c>
    </row>
    <row r="60" spans="1:16" ht="15" customHeight="1">
      <c r="A60">
        <v>14</v>
      </c>
      <c r="B60" t="s">
        <v>83</v>
      </c>
      <c r="C60" t="s">
        <v>79</v>
      </c>
      <c r="D60">
        <v>11</v>
      </c>
      <c r="E60" t="s">
        <v>50</v>
      </c>
      <c r="F60" t="s">
        <v>7</v>
      </c>
      <c r="G60" t="s">
        <v>82</v>
      </c>
      <c r="H60" t="s">
        <v>92</v>
      </c>
      <c r="I60">
        <v>1</v>
      </c>
      <c r="J60" s="18" t="s">
        <v>239</v>
      </c>
      <c r="K60" s="21" t="s">
        <v>191</v>
      </c>
      <c r="L60" s="19" t="s">
        <v>192</v>
      </c>
      <c r="M60" s="47" t="str">
        <f t="shared" si="9"/>
        <v>{'type': 'domain',
'order': '11',
'level': 'li',
'category': 'Social media ',
'section': 'Social Media',
'page': 'top_social',
'tableauView': 1,
'Link': 'https://10ay.online.tableau.com/t/unswmooc/views/SocialMedia_1/SocialMedia',
'description': {'tag':'div','id':'introText','html':'&lt;h2&gt;Report Domains - Social Media&lt;/h2&gt;&lt;p&gt;This section shows social media engagement of users.&lt;/p&gt;'}
},</v>
      </c>
      <c r="N60" s="3"/>
      <c r="P60" s="5" t="str">
        <f t="shared" si="10"/>
        <v>&lt;li&gt;&lt;a href='#' id='top_social'&gt;Social Media&lt;/a&gt;&lt;/li&gt;</v>
      </c>
    </row>
    <row r="61" spans="1:16" ht="15" customHeight="1">
      <c r="A61">
        <v>15</v>
      </c>
      <c r="B61" t="s">
        <v>83</v>
      </c>
      <c r="C61" t="s">
        <v>79</v>
      </c>
      <c r="D61">
        <v>12</v>
      </c>
      <c r="E61" t="s">
        <v>50</v>
      </c>
      <c r="F61" t="s">
        <v>6</v>
      </c>
      <c r="G61" t="s">
        <v>80</v>
      </c>
      <c r="H61" t="s">
        <v>93</v>
      </c>
      <c r="I61">
        <v>1</v>
      </c>
      <c r="J61" s="18" t="s">
        <v>240</v>
      </c>
      <c r="K61" s="22" t="s">
        <v>197</v>
      </c>
      <c r="L61" s="19" t="s">
        <v>198</v>
      </c>
      <c r="M61" s="47" t="str">
        <f t="shared" si="9"/>
        <v>{'type': 'domain',
'order': '12',
'level': 'li',
'category': 'Evaluation ',
'section': 'Evaluation &amp; surveys',
'page': 'top_evaluation',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61" s="3"/>
      <c r="P61" s="5" t="str">
        <f t="shared" si="10"/>
        <v>&lt;li&gt;&lt;a href='#' id='top_evaluation'&gt;Evaluation &amp; surveys&lt;/a&gt;&lt;/li&gt;</v>
      </c>
    </row>
    <row r="62" spans="1:16" ht="15" customHeight="1">
      <c r="A62">
        <v>16</v>
      </c>
      <c r="B62" t="s">
        <v>83</v>
      </c>
      <c r="C62" t="s">
        <v>79</v>
      </c>
      <c r="D62">
        <v>13</v>
      </c>
      <c r="E62" t="s">
        <v>50</v>
      </c>
      <c r="F62" t="s">
        <v>5</v>
      </c>
      <c r="G62" t="s">
        <v>81</v>
      </c>
      <c r="H62" t="s">
        <v>86</v>
      </c>
      <c r="I62">
        <v>1</v>
      </c>
      <c r="J62" s="18" t="s">
        <v>241</v>
      </c>
      <c r="K62" s="21" t="s">
        <v>199</v>
      </c>
      <c r="L62" s="19" t="s">
        <v>200</v>
      </c>
      <c r="M62" s="47" t="str">
        <f>"{'"&amp;$C$6&amp;"': '"&amp;C62&amp;"',"&amp;CHAR(10)&amp;"'"&amp;$D$6&amp;"': '"&amp;D62&amp;"',"&amp;CHAR(10)&amp;"'"&amp;$E$6&amp;"': '"&amp;E62&amp;"',"&amp;CHAR(10)&amp;"'"&amp;$F$6&amp;"': '"&amp;F62&amp;"',"&amp;CHAR(10)&amp;"'"&amp;$G$6&amp;"': '"&amp;G62&amp;"',"&amp;CHAR(10)&amp;"'"&amp;$H$6&amp;"': '"&amp;H62&amp;"',"&amp;CHAR(10)&amp;"'"&amp;$I$6&amp;"': "&amp;I62&amp;","&amp;CHAR(10)&amp;"'"&amp;$J$6&amp;"': '"&amp;J62&amp;"',"&amp;CHAR(10)&amp;"'"&amp;$K$6&amp;"': {'tag':'div','id':'introText','html':'"&amp;L62&amp;"'}"&amp;CHAR(10)&amp;"}"</f>
        <v>{'type': 'domain',
'order': '13',
'level': 'li',
'category': 'Activities',
'section': 'Assessment &amp; activity',
'page': 'top_activity',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62" s="3"/>
      <c r="P62" s="5" t="str">
        <f t="shared" si="10"/>
        <v>&lt;li&gt;&lt;a href='#' id='top_activity'&gt;Assessment &amp; activity&lt;/a&gt;&lt;/li&gt;&lt;/ul&gt;&lt;/li&gt;</v>
      </c>
    </row>
    <row r="63" spans="1:16">
      <c r="C63" t="s">
        <v>129</v>
      </c>
      <c r="M63" s="26"/>
    </row>
    <row r="64" spans="1:16">
      <c r="M64" s="26"/>
    </row>
    <row r="65" spans="8:14">
      <c r="H65" s="60" t="str">
        <f>H47&amp;", "&amp;H48&amp;", "&amp;H49&amp;", "&amp;H50&amp;", "&amp;H51&amp;", "&amp;H52&amp;", "&amp;H53&amp;", "&amp;H54&amp;", "&amp;H55&amp;", "&amp;H56&amp;", "&amp;H57&amp;", "&amp;H58&amp;", "&amp;H59&amp;", "&amp;H60&amp;", "&amp;H61&amp;", "&amp;H62</f>
        <v>top_home, top_menu_cat, top_Overview, top_participants, top_activity, top_assessment, top_research, top_research_1, top_research_2, top_menu_dom, top_content, top_videos, top_forums, top_social, top_evaluation, top_activity</v>
      </c>
      <c r="J65" s="10"/>
      <c r="K65" s="4"/>
      <c r="L65" s="4"/>
      <c r="M65" s="49"/>
      <c r="N65" s="3"/>
    </row>
    <row r="66" spans="8:14" ht="135">
      <c r="M66" s="50" t="str">
        <f>CHAR(10)&amp;"],"&amp;CHAR(10)&amp;"    'other': [
      {'category': 'sport',
        'color': 'red',
        'price': 19.95,
        'order': 'c1'  
      }
    ]
  }
}"</f>
        <v xml:space="preserve">
],
    'other': [_x000D_      {'category': 'sport',_x000D_        'color': 'red',_x000D_        'price': 19.95,_x000D_        'order': 'c1'  _x000D_      }_x000D_    ]_x000D_  }_x000D_}</v>
      </c>
    </row>
  </sheetData>
  <sortState ref="C2:K29">
    <sortCondition ref="D2:D29"/>
    <sortCondition ref="E2:E29"/>
  </sortState>
  <hyperlinks>
    <hyperlink ref="J35"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opLeftCell="A3" workbookViewId="0">
      <selection activeCell="E31" sqref="E31"/>
    </sheetView>
  </sheetViews>
  <sheetFormatPr baseColWidth="10" defaultColWidth="11" defaultRowHeight="15" x14ac:dyDescent="0"/>
  <cols>
    <col min="2" max="2" width="8.6640625" customWidth="1"/>
    <col min="3" max="3" width="11.5" customWidth="1"/>
    <col min="4" max="4" width="7.1640625" customWidth="1"/>
    <col min="5" max="5" width="10.1640625" customWidth="1"/>
    <col min="6" max="6" width="7.33203125" customWidth="1"/>
    <col min="7" max="7" width="18.6640625" customWidth="1"/>
    <col min="8" max="8" width="16.5" customWidth="1"/>
    <col min="9" max="9" width="5.1640625" customWidth="1"/>
    <col min="10" max="10" width="76.1640625" style="12" customWidth="1"/>
    <col min="11" max="12" width="26.83203125" style="2" customWidth="1"/>
    <col min="13" max="13" width="45.6640625" style="2" customWidth="1"/>
    <col min="14" max="14" width="40" style="2" bestFit="1" customWidth="1"/>
    <col min="15" max="15" width="13.83203125" style="1" customWidth="1"/>
    <col min="16" max="16" width="11" style="5"/>
  </cols>
  <sheetData>
    <row r="1" spans="1:16" ht="19">
      <c r="F1" s="23" t="s">
        <v>224</v>
      </c>
      <c r="G1" s="24" t="s">
        <v>248</v>
      </c>
      <c r="J1" s="25"/>
      <c r="K1" s="26"/>
      <c r="L1" s="27"/>
      <c r="M1" s="26"/>
      <c r="N1" s="27"/>
      <c r="O1" s="28"/>
      <c r="P1" s="29"/>
    </row>
    <row r="2" spans="1:16" ht="19">
      <c r="F2" s="23" t="s">
        <v>225</v>
      </c>
      <c r="G2" s="30">
        <f ca="1">(TODAY())</f>
        <v>42298</v>
      </c>
      <c r="J2" s="25"/>
      <c r="K2" s="26"/>
      <c r="L2" s="27"/>
      <c r="M2" s="26"/>
      <c r="N2" s="27"/>
      <c r="O2" s="28"/>
      <c r="P2" s="29"/>
    </row>
    <row r="3" spans="1:16" ht="19">
      <c r="F3" s="23" t="s">
        <v>226</v>
      </c>
      <c r="G3" s="24" t="s">
        <v>227</v>
      </c>
      <c r="J3" s="25"/>
      <c r="K3" s="26"/>
      <c r="L3" s="27"/>
      <c r="M3" s="26"/>
      <c r="N3" s="27"/>
      <c r="O3" s="28"/>
      <c r="P3" s="29"/>
    </row>
    <row r="4" spans="1:16" ht="19">
      <c r="F4" s="23" t="s">
        <v>228</v>
      </c>
      <c r="G4" s="24" t="s">
        <v>229</v>
      </c>
      <c r="J4" s="25"/>
      <c r="K4" s="26"/>
      <c r="L4" s="27"/>
      <c r="M4" s="26"/>
      <c r="N4" s="27"/>
      <c r="O4" s="28"/>
      <c r="P4" s="29"/>
    </row>
    <row r="5" spans="1:16" ht="19">
      <c r="F5" s="23"/>
      <c r="G5" s="24"/>
      <c r="J5" s="25"/>
      <c r="K5" s="26"/>
      <c r="L5" s="27"/>
      <c r="M5" s="26"/>
      <c r="N5" s="27"/>
      <c r="O5" s="28"/>
      <c r="P5" s="29"/>
    </row>
    <row r="6" spans="1:16" s="37" customFormat="1">
      <c r="B6" s="37" t="s">
        <v>62</v>
      </c>
      <c r="C6" s="37" t="s">
        <v>16</v>
      </c>
      <c r="D6" s="37" t="s">
        <v>19</v>
      </c>
      <c r="E6" s="37" t="s">
        <v>47</v>
      </c>
      <c r="F6" s="37" t="s">
        <v>57</v>
      </c>
      <c r="G6" s="37" t="s">
        <v>58</v>
      </c>
      <c r="H6" s="37" t="s">
        <v>59</v>
      </c>
      <c r="I6" s="37" t="s">
        <v>126</v>
      </c>
      <c r="J6" s="38" t="s">
        <v>1</v>
      </c>
      <c r="K6" s="39" t="s">
        <v>60</v>
      </c>
      <c r="L6" s="39" t="s">
        <v>162</v>
      </c>
      <c r="M6" s="39" t="s">
        <v>61</v>
      </c>
      <c r="N6" s="39" t="s">
        <v>45</v>
      </c>
      <c r="O6" s="40" t="s">
        <v>46</v>
      </c>
      <c r="P6" s="37" t="s">
        <v>127</v>
      </c>
    </row>
    <row r="7" spans="1:16" s="31" customFormat="1" ht="20" customHeight="1">
      <c r="B7" s="31" t="s">
        <v>230</v>
      </c>
      <c r="C7" s="31" t="s">
        <v>231</v>
      </c>
      <c r="J7" s="32"/>
      <c r="K7" s="33"/>
      <c r="L7" s="33"/>
      <c r="M7" s="34" t="str">
        <f ca="1">"{'course':'"&amp;G1&amp;"',
  'last_edit':'"&amp;G2&amp;"',
  'edited_by':'"&amp;G3&amp;"',
  'comments':'"&amp;G4&amp;"',
  'mooc': {
    'main': ["</f>
        <v>{'course':'Pmed',_x000D_  'last_edit':'42298',_x000D_  'edited_by':'LV',_x000D_  'comments':'none',_x000D_  'mooc': {_x000D_    'main': [</v>
      </c>
      <c r="N7" s="33"/>
      <c r="O7" s="35"/>
    </row>
    <row r="8" spans="1:16" ht="15" customHeight="1">
      <c r="A8">
        <v>1</v>
      </c>
      <c r="B8" t="s">
        <v>63</v>
      </c>
      <c r="C8" t="s">
        <v>18</v>
      </c>
      <c r="D8">
        <v>1</v>
      </c>
      <c r="E8" t="s">
        <v>50</v>
      </c>
      <c r="F8" t="s">
        <v>8</v>
      </c>
      <c r="G8" t="s">
        <v>30</v>
      </c>
      <c r="H8" t="s">
        <v>65</v>
      </c>
      <c r="I8">
        <v>1</v>
      </c>
      <c r="J8" s="18" t="s">
        <v>232</v>
      </c>
      <c r="K8" s="4" t="s">
        <v>168</v>
      </c>
      <c r="L8" s="3" t="s">
        <v>167</v>
      </c>
      <c r="M8" s="19" t="str">
        <f>"{'"&amp;$C$6&amp;"': '"&amp;C8&amp;"',"&amp;CHAR(10)&amp;"'"&amp;$D$6&amp;"': '"&amp;D8&amp;"',"&amp;CHAR(10)&amp;"'"&amp;$E$6&amp;"': '"&amp;E8&amp;"',"&amp;CHAR(10)&amp;"'"&amp;$F$6&amp;"': '"&amp;F8&amp;"',"&amp;CHAR(10)&amp;"'"&amp;$G$6&amp;"': '"&amp;G8&amp;"',"&amp;CHAR(10)&amp;"'"&amp;$H$6&amp;"': '"&amp;H8&amp;"',"&amp;CHAR(10)&amp;"'"&amp;$I$6&amp;"': "&amp;I8&amp;","&amp;CHAR(10)&amp;"'"&amp;$J$6&amp;"': '"&amp;J8&amp;"',"&amp;CHAR(10)&amp;"'"&amp;$K$6&amp;"': {'tag':'div','id':'introText','html':'"&amp;L8&amp;"'}"&amp;CHAR(10)&amp;"},"</f>
        <v>{'type': 'report',
'order': '1',
'level': 'li',
'category': 'Overview',
'section': 'Overview of Course',
'page': 'main_Overview',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8" s="3"/>
      <c r="P8" s="5" t="str">
        <f>"&lt;li&gt;&lt;a href='#' id='"&amp;H8&amp;"'&gt;"&amp;G8&amp;"&lt;/a&gt;&lt;/li&gt;"</f>
        <v>&lt;li&gt;&lt;a href='#' id='main_Overview'&gt;Overview of Course&lt;/a&gt;&lt;/li&gt;</v>
      </c>
    </row>
    <row r="9" spans="1:16" ht="15" customHeight="1">
      <c r="A9">
        <v>2</v>
      </c>
      <c r="B9" t="s">
        <v>63</v>
      </c>
      <c r="C9" t="s">
        <v>18</v>
      </c>
      <c r="D9">
        <v>2</v>
      </c>
      <c r="E9" t="s">
        <v>50</v>
      </c>
      <c r="F9" t="s">
        <v>9</v>
      </c>
      <c r="G9" t="s">
        <v>9</v>
      </c>
      <c r="H9" t="s">
        <v>66</v>
      </c>
      <c r="I9">
        <v>1</v>
      </c>
      <c r="J9" s="18" t="s">
        <v>233</v>
      </c>
      <c r="K9" s="21" t="s">
        <v>171</v>
      </c>
      <c r="L9" s="19" t="s">
        <v>172</v>
      </c>
      <c r="M9" s="19" t="str">
        <f t="shared" ref="M9:M17" si="0">"{'"&amp;$C$6&amp;"': '"&amp;C9&amp;"',"&amp;CHAR(10)&amp;"'"&amp;$D$6&amp;"': '"&amp;D9&amp;"',"&amp;CHAR(10)&amp;"'"&amp;$E$6&amp;"': '"&amp;E9&amp;"',"&amp;CHAR(10)&amp;"'"&amp;$F$6&amp;"': '"&amp;F9&amp;"',"&amp;CHAR(10)&amp;"'"&amp;$G$6&amp;"': '"&amp;G9&amp;"',"&amp;CHAR(10)&amp;"'"&amp;$H$6&amp;"': '"&amp;H9&amp;"',"&amp;CHAR(10)&amp;"'"&amp;$I$6&amp;"': "&amp;I9&amp;","&amp;CHAR(10)&amp;"'"&amp;$J$6&amp;"': '"&amp;J9&amp;"',"&amp;CHAR(10)&amp;"'"&amp;$K$6&amp;"': {'tag':'div','id':'introText','html':'"&amp;L9&amp;"'}"&amp;CHAR(10)&amp;"},"</f>
        <v>{'type': 'report',
'order': '2',
'level': 'li',
'category': 'Who are the participants?',
'section': 'Who are the participants?',
'page': 'main_participants',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9" s="3"/>
      <c r="P9" s="5" t="str">
        <f>"&lt;li&gt;&lt;a href='#' id='"&amp;H9&amp;"'&gt;"&amp;G9&amp;"&lt;/a&gt;&lt;/li&gt;"</f>
        <v>&lt;li&gt;&lt;a href='#' id='main_participants'&gt;Who are the participants?&lt;/a&gt;&lt;/li&gt;</v>
      </c>
    </row>
    <row r="10" spans="1:16" ht="15" customHeight="1">
      <c r="A10">
        <v>3</v>
      </c>
      <c r="B10" t="s">
        <v>63</v>
      </c>
      <c r="C10" t="s">
        <v>18</v>
      </c>
      <c r="D10">
        <v>3</v>
      </c>
      <c r="E10" t="s">
        <v>50</v>
      </c>
      <c r="F10" t="s">
        <v>10</v>
      </c>
      <c r="G10" t="s">
        <v>31</v>
      </c>
      <c r="H10" t="s">
        <v>67</v>
      </c>
      <c r="I10">
        <v>1</v>
      </c>
      <c r="J10" s="18" t="s">
        <v>234</v>
      </c>
      <c r="K10" s="21" t="s">
        <v>206</v>
      </c>
      <c r="L10" s="19" t="s">
        <v>201</v>
      </c>
      <c r="M10" s="19" t="str">
        <f t="shared" si="0"/>
        <v>{'type': 'report',
'order': '3',
'level': 'li',
'category': 'What did participants do?',
'section': 'Overview of Activity',
'page': 'main_activity',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10" s="3"/>
      <c r="P10" s="5" t="str">
        <f>"&lt;li&gt;&lt;a href='#' id='"&amp;H10&amp;"'&gt;"&amp;G10&amp;"&lt;/a&gt;&lt;/li&gt;"</f>
        <v>&lt;li&gt;&lt;a href='#' id='main_activity'&gt;Overview of Activity&lt;/a&gt;&lt;/li&gt;</v>
      </c>
    </row>
    <row r="11" spans="1:16" ht="15" customHeight="1">
      <c r="A11">
        <v>4</v>
      </c>
      <c r="B11" t="s">
        <v>63</v>
      </c>
      <c r="C11" t="s">
        <v>18</v>
      </c>
      <c r="D11">
        <v>4</v>
      </c>
      <c r="E11" t="s">
        <v>50</v>
      </c>
      <c r="F11" t="s">
        <v>11</v>
      </c>
      <c r="G11" t="s">
        <v>39</v>
      </c>
      <c r="H11" t="s">
        <v>68</v>
      </c>
      <c r="I11">
        <v>1</v>
      </c>
      <c r="J11" s="18" t="s">
        <v>235</v>
      </c>
      <c r="K11" s="21" t="s">
        <v>185</v>
      </c>
      <c r="L11" s="19" t="s">
        <v>186</v>
      </c>
      <c r="M11" s="19" t="str">
        <f t="shared" si="0"/>
        <v>{'type': 'report',
'order': '4',
'level': 'li',
'category': 'Assessment',
'section': 'Overview of Assessment',
'page': 'main_assessment',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11" s="3"/>
      <c r="P11" s="5" t="str">
        <f>"&lt;li&gt;&lt;a href='#' id='"&amp;H11&amp;"'&gt;"&amp;G11&amp;"&lt;/a&gt;&lt;/li&gt;"</f>
        <v>&lt;li&gt;&lt;a href='#' id='main_assessment'&gt;Overview of Assessment&lt;/a&gt;&lt;/li&gt;</v>
      </c>
    </row>
    <row r="12" spans="1:16" ht="15" customHeight="1">
      <c r="A12">
        <v>5</v>
      </c>
      <c r="B12" t="s">
        <v>63</v>
      </c>
      <c r="C12" t="s">
        <v>18</v>
      </c>
      <c r="D12">
        <v>5</v>
      </c>
      <c r="E12" t="s">
        <v>50</v>
      </c>
      <c r="F12" t="s">
        <v>64</v>
      </c>
      <c r="G12" t="s">
        <v>12</v>
      </c>
      <c r="H12" t="s">
        <v>69</v>
      </c>
      <c r="I12">
        <v>1</v>
      </c>
      <c r="J12" s="18" t="s">
        <v>165</v>
      </c>
      <c r="K12" s="21" t="s">
        <v>222</v>
      </c>
      <c r="L12" s="19" t="s">
        <v>223</v>
      </c>
      <c r="M12" s="19" t="str">
        <f t="shared" si="0"/>
        <v>{'type': 'report',
'order': '5',
'level': 'li',
'category': 'Research',
'section': 'Research Questions',
'page': 'main_research',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12" s="3"/>
      <c r="P12" s="5" t="str">
        <f>"&lt;li&gt;&lt;a href='#' id='"&amp;H12&amp;"'&gt;"&amp;G12&amp;"&lt;/a&gt;&lt;/li&gt;"</f>
        <v>&lt;li&gt;&lt;a href='#' id='main_research'&gt;Research Questions&lt;/a&gt;&lt;/li&gt;</v>
      </c>
    </row>
    <row r="13" spans="1:16" ht="15" customHeight="1">
      <c r="A13">
        <v>6</v>
      </c>
      <c r="B13" t="s">
        <v>63</v>
      </c>
      <c r="C13" t="s">
        <v>79</v>
      </c>
      <c r="D13">
        <v>2</v>
      </c>
      <c r="E13" t="s">
        <v>77</v>
      </c>
      <c r="F13" t="s">
        <v>3</v>
      </c>
      <c r="G13" t="s">
        <v>33</v>
      </c>
      <c r="H13" t="s">
        <v>71</v>
      </c>
      <c r="I13">
        <v>1</v>
      </c>
      <c r="J13" s="18" t="s">
        <v>236</v>
      </c>
      <c r="K13" s="21" t="s">
        <v>193</v>
      </c>
      <c r="L13" s="19" t="s">
        <v>194</v>
      </c>
      <c r="M13" s="19" t="str">
        <f t="shared" si="0"/>
        <v>{'type': 'domain',
'order': '2',
'level': 'area',
'category': 'Content',
'section': 'Content use',
'page': 'dom_content',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13" s="3"/>
    </row>
    <row r="14" spans="1:16" ht="15" customHeight="1">
      <c r="A14">
        <v>7</v>
      </c>
      <c r="B14" t="s">
        <v>63</v>
      </c>
      <c r="C14" t="s">
        <v>79</v>
      </c>
      <c r="D14">
        <v>1</v>
      </c>
      <c r="E14" t="s">
        <v>77</v>
      </c>
      <c r="F14" t="s">
        <v>2</v>
      </c>
      <c r="G14" t="s">
        <v>22</v>
      </c>
      <c r="H14" t="s">
        <v>72</v>
      </c>
      <c r="I14">
        <v>1</v>
      </c>
      <c r="J14" s="18" t="s">
        <v>237</v>
      </c>
      <c r="K14" s="21" t="s">
        <v>173</v>
      </c>
      <c r="L14" s="19" t="s">
        <v>174</v>
      </c>
      <c r="M14" s="19" t="str">
        <f t="shared" si="0"/>
        <v>{'type': 'domain',
'order': '1',
'level': 'area',
'category': 'Videos ',
'section': 'Overview Lecture videos',
'page': 'dom_videos',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14" s="3"/>
    </row>
    <row r="15" spans="1:16" ht="15" customHeight="1">
      <c r="A15">
        <v>8</v>
      </c>
      <c r="B15" t="s">
        <v>63</v>
      </c>
      <c r="C15" t="s">
        <v>79</v>
      </c>
      <c r="D15">
        <v>4</v>
      </c>
      <c r="E15" t="s">
        <v>77</v>
      </c>
      <c r="F15" t="s">
        <v>4</v>
      </c>
      <c r="G15" t="s">
        <v>34</v>
      </c>
      <c r="H15" t="s">
        <v>73</v>
      </c>
      <c r="I15">
        <v>1</v>
      </c>
      <c r="J15" s="18" t="s">
        <v>238</v>
      </c>
      <c r="K15" s="21" t="s">
        <v>195</v>
      </c>
      <c r="L15" s="19" t="s">
        <v>196</v>
      </c>
      <c r="M15" s="19" t="str">
        <f t="shared" si="0"/>
        <v>{'type': 'domain',
'order': '4',
'level': 'area',
'category': 'Forum',
'section': 'Forum use',
'page': 'dom_forums',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15" s="3"/>
    </row>
    <row r="16" spans="1:16" ht="15" customHeight="1">
      <c r="A16">
        <v>9</v>
      </c>
      <c r="B16" t="s">
        <v>63</v>
      </c>
      <c r="C16" t="s">
        <v>79</v>
      </c>
      <c r="D16">
        <v>6</v>
      </c>
      <c r="E16" t="s">
        <v>77</v>
      </c>
      <c r="F16" t="s">
        <v>7</v>
      </c>
      <c r="G16" t="s">
        <v>82</v>
      </c>
      <c r="H16" t="s">
        <v>74</v>
      </c>
      <c r="I16">
        <v>1</v>
      </c>
      <c r="J16" s="18" t="s">
        <v>239</v>
      </c>
      <c r="K16" s="21" t="s">
        <v>191</v>
      </c>
      <c r="L16" s="19" t="s">
        <v>192</v>
      </c>
      <c r="M16" s="19" t="str">
        <f t="shared" si="0"/>
        <v>{'type': 'domain',
'order': '6',
'level': 'area',
'category': 'Social media ',
'section': 'Social Media',
'page': 'dom_social',
'tableauView': 1,
'Link': 'https://10ay.online.tableau.com/t/unswmooc/views/SocialMedia_1/SocialMedia',
'description': {'tag':'div','id':'introText','html':'&lt;h2&gt;Report Domains - Social Media&lt;/h2&gt;&lt;p&gt;This section shows social media engagement of users.&lt;/p&gt;'}
},</v>
      </c>
      <c r="N16" s="3"/>
    </row>
    <row r="17" spans="1:16" ht="15" customHeight="1">
      <c r="A17">
        <v>10</v>
      </c>
      <c r="B17" t="s">
        <v>63</v>
      </c>
      <c r="C17" t="s">
        <v>79</v>
      </c>
      <c r="D17">
        <v>5</v>
      </c>
      <c r="E17" t="s">
        <v>77</v>
      </c>
      <c r="F17" t="s">
        <v>6</v>
      </c>
      <c r="G17" t="s">
        <v>80</v>
      </c>
      <c r="H17" t="s">
        <v>75</v>
      </c>
      <c r="I17">
        <v>1</v>
      </c>
      <c r="J17" s="18" t="s">
        <v>240</v>
      </c>
      <c r="K17" s="22" t="s">
        <v>197</v>
      </c>
      <c r="L17" s="19" t="s">
        <v>198</v>
      </c>
      <c r="M17" s="19" t="str">
        <f t="shared" si="0"/>
        <v>{'type': 'domain',
'order': '5',
'level': 'area',
'category': 'Evaluation ',
'section': 'Evaluation &amp; surveys',
'page': 'dom_evaluation',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17" s="3"/>
    </row>
    <row r="18" spans="1:16" ht="15" customHeight="1">
      <c r="A18">
        <v>11</v>
      </c>
      <c r="B18" t="s">
        <v>63</v>
      </c>
      <c r="C18" t="s">
        <v>79</v>
      </c>
      <c r="D18">
        <v>3</v>
      </c>
      <c r="E18" t="s">
        <v>77</v>
      </c>
      <c r="F18" t="s">
        <v>5</v>
      </c>
      <c r="G18" t="s">
        <v>81</v>
      </c>
      <c r="H18" t="s">
        <v>76</v>
      </c>
      <c r="I18">
        <v>1</v>
      </c>
      <c r="J18" s="18" t="s">
        <v>241</v>
      </c>
      <c r="K18" s="21" t="s">
        <v>199</v>
      </c>
      <c r="L18" s="19" t="s">
        <v>200</v>
      </c>
      <c r="M18" s="19" t="str">
        <f>"{'"&amp;$C$6&amp;"': '"&amp;C18&amp;"',"&amp;CHAR(10)&amp;"'"&amp;$D$6&amp;"': '"&amp;D18&amp;"',"&amp;CHAR(10)&amp;"'"&amp;$E$6&amp;"': '"&amp;E18&amp;"',"&amp;CHAR(10)&amp;"'"&amp;$F$6&amp;"': '"&amp;F18&amp;"',"&amp;CHAR(10)&amp;"'"&amp;$G$6&amp;"': '"&amp;G18&amp;"',"&amp;CHAR(10)&amp;"'"&amp;$H$6&amp;"': '"&amp;H18&amp;"',"&amp;CHAR(10)&amp;"'"&amp;$I$6&amp;"': "&amp;I18&amp;","&amp;CHAR(10)&amp;"'"&amp;$J$6&amp;"': '"&amp;J18&amp;"',"&amp;CHAR(10)&amp;"'"&amp;$K$6&amp;"': {'tag':'div','id':'introText','html':'"&amp;L18&amp;"'}"&amp;CHAR(10)&amp;"}"</f>
        <v>{'type': 'domain',
'order': '3',
'level': 'area',
'category': 'Activities',
'section': 'Assessment &amp; activity',
'page': 'dom_activity',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18" s="3"/>
    </row>
    <row r="19" spans="1:16" ht="15" customHeight="1">
      <c r="J19" s="18"/>
      <c r="K19" s="21"/>
      <c r="L19" s="19"/>
      <c r="M19" s="41" t="str">
        <f>CHAR(10)&amp;"],"&amp;CHAR(10)</f>
        <v xml:space="preserve">
],
</v>
      </c>
      <c r="N19" s="3"/>
    </row>
    <row r="20" spans="1:16" ht="15" customHeight="1">
      <c r="H20" t="str">
        <f>"'"&amp;H8&amp;"', '"&amp;H9&amp;"', '"&amp;H10&amp;"', '"&amp;H11&amp;"', '"&amp;H12&amp;"', '"&amp;H13&amp;"', '"&amp;H14&amp;"', '"&amp;H15&amp;"', '"&amp;H16&amp;"', '"&amp;H17&amp;"', '"&amp;H18&amp;"'"</f>
        <v>'main_Overview', 'main_participants', 'main_activity', 'main_assessment', 'main_research', 'dom_content', 'dom_videos', 'dom_forums', 'dom_social', 'dom_evaluation', 'dom_activity'</v>
      </c>
      <c r="J20" s="18"/>
      <c r="K20" s="21"/>
      <c r="L20" s="19"/>
      <c r="M20" s="41" t="str">
        <f>"'sidemenu':[ "&amp;CHAR(10)</f>
        <v xml:space="preserve">'sidemenu':[ 
</v>
      </c>
      <c r="N20" s="3"/>
    </row>
    <row r="21" spans="1:16" s="42" customFormat="1">
      <c r="A21">
        <v>1</v>
      </c>
      <c r="B21" s="42" t="s">
        <v>70</v>
      </c>
      <c r="C21" s="42" t="s">
        <v>51</v>
      </c>
      <c r="D21" s="42">
        <v>0</v>
      </c>
      <c r="E21" s="42" t="s">
        <v>48</v>
      </c>
      <c r="F21" s="42" t="s">
        <v>0</v>
      </c>
      <c r="G21" s="42" t="s">
        <v>0</v>
      </c>
      <c r="H21" s="42" t="s">
        <v>95</v>
      </c>
      <c r="I21" s="42">
        <v>0</v>
      </c>
      <c r="J21" s="43" t="s">
        <v>242</v>
      </c>
      <c r="K21" s="44" t="str">
        <f>H21</f>
        <v>sdr_home</v>
      </c>
      <c r="L21" s="44" t="str">
        <f>"&lt;p&gt;"&amp;H21&amp;"&lt;/p&gt;"</f>
        <v>&lt;p&gt;sdr_home&lt;/p&gt;</v>
      </c>
      <c r="M21" s="46" t="str">
        <f>"{'"&amp;$C$6&amp;"': '"&amp;C21&amp;"',"&amp;CHAR(10)&amp;"'"&amp;$D$6&amp;"': '"&amp;D21&amp;"',"&amp;CHAR(10)&amp;"'"&amp;$E$6&amp;"': '"&amp;E21&amp;"',"&amp;CHAR(10)&amp;"'"&amp;$F$6&amp;"': '"&amp;F21&amp;"',"&amp;CHAR(10)&amp;"'"&amp;$G$6&amp;"': '"&amp;G21&amp;"',"&amp;CHAR(10)&amp;"'"&amp;$H$6&amp;"': '"&amp;H21&amp;"',"&amp;CHAR(10)&amp;"'"&amp;$I$6&amp;"': "&amp;I21&amp;","&amp;CHAR(10)&amp;"'"&amp;$J$6&amp;"': '"&amp;J21&amp;"',"&amp;CHAR(10)&amp;"'"&amp;$K$6&amp;"': {'tag':'div','id':'introText','html':'"&amp;L21&amp;"'}"&amp;CHAR(10)&amp;"},"</f>
        <v>{'type': 'home',
'order': '0',
'level': 'h2',
'category': 'Home',
'section': 'Home',
'page': 'sdr_home',
'tableauView': 0,
'Link': 'https://googledrive.com/host/0B8KqLaP_s06ITHRfbmgxdm1PSms/Pmed_home.html',
'description': {'tag':'div','id':'introText','html':'&lt;p&gt;sdr_home&lt;/p&gt;'}
},</v>
      </c>
      <c r="N21" s="44" t="s">
        <v>166</v>
      </c>
      <c r="O21" s="45" t="str">
        <f t="shared" ref="O21:O52" si="1">"&lt;li&gt;&lt;a href='"&amp;J21&amp;"'&gt;"&amp;G21&amp;"&lt;/a&gt;&lt;/li&gt;"</f>
        <v>&lt;li&gt;&lt;a href='https://googledrive.com/host/0B8KqLaP_s06ITHRfbmgxdm1PSms/Pmed_home.html'&gt;Home&lt;/a&gt;&lt;/li&gt;</v>
      </c>
      <c r="P21" s="36" t="str">
        <f>"&lt;li&gt;&lt;a href='#' id='"&amp;H21&amp;"'&gt;"&amp;G21&amp;"&lt;/a&gt;&lt;/li&gt;"</f>
        <v>&lt;li&gt;&lt;a href='#' id='sdr_home'&gt;Home&lt;/a&gt;&lt;/li&gt;</v>
      </c>
    </row>
    <row r="22" spans="1:16" ht="15" customHeight="1">
      <c r="A22">
        <v>2</v>
      </c>
      <c r="B22" t="s">
        <v>128</v>
      </c>
      <c r="C22" t="s">
        <v>18</v>
      </c>
      <c r="D22">
        <v>1</v>
      </c>
      <c r="E22" t="s">
        <v>50</v>
      </c>
      <c r="F22" t="s">
        <v>8</v>
      </c>
      <c r="G22" t="s">
        <v>30</v>
      </c>
      <c r="H22" t="s">
        <v>96</v>
      </c>
      <c r="I22">
        <v>1</v>
      </c>
      <c r="J22" s="18" t="s">
        <v>232</v>
      </c>
      <c r="K22" s="4" t="s">
        <v>168</v>
      </c>
      <c r="L22" s="3" t="s">
        <v>167</v>
      </c>
      <c r="M22" s="47" t="str">
        <f t="shared" ref="M22:M52" si="2">"{'"&amp;$C$6&amp;"': '"&amp;C22&amp;"',"&amp;CHAR(10)&amp;"'"&amp;$D$6&amp;"': '"&amp;D22&amp;"',"&amp;CHAR(10)&amp;"'"&amp;$E$6&amp;"': '"&amp;E22&amp;"',"&amp;CHAR(10)&amp;"'"&amp;$F$6&amp;"': '"&amp;F22&amp;"',"&amp;CHAR(10)&amp;"'"&amp;$G$6&amp;"': '"&amp;G22&amp;"',"&amp;CHAR(10)&amp;"'"&amp;$H$6&amp;"': '"&amp;H22&amp;"',"&amp;CHAR(10)&amp;"'"&amp;$I$6&amp;"': "&amp;I22&amp;","&amp;CHAR(10)&amp;"'"&amp;$J$6&amp;"': '"&amp;J22&amp;"',"&amp;CHAR(10)&amp;"'"&amp;$K$6&amp;"': {'tag':'div','id':'introText','html':'"&amp;L22&amp;"'}"&amp;CHAR(10)&amp;"},"</f>
        <v>{'type': 'report',
'order': '1',
'level': 'li',
'category': 'Overview',
'section': 'Overview of Course',
'page': 'sdr_summary_course',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22" s="3" t="str">
        <f>H22&amp;".html"</f>
        <v>sdr_summary_course.html</v>
      </c>
      <c r="O22" s="1" t="str">
        <f t="shared" si="1"/>
        <v>&lt;li&gt;&lt;a href='https://10ay.online.tableau.com/t/unswmooc/views/Overview_3/CourseOverview'&gt;Overview of Course&lt;/a&gt;&lt;/li&gt;</v>
      </c>
      <c r="P22" s="5" t="str">
        <f t="shared" ref="P22:P52" si="3">"&lt;li&gt;&lt;a href='#' id='"&amp;H22&amp;"'&gt;"&amp;G22&amp;"&lt;/a&gt;&lt;/li&gt;"</f>
        <v>&lt;li&gt;&lt;a href='#' id='sdr_summary_course'&gt;Overview of Course&lt;/a&gt;&lt;/li&gt;</v>
      </c>
    </row>
    <row r="23" spans="1:16" ht="19" customHeight="1">
      <c r="A23">
        <v>3</v>
      </c>
      <c r="B23" t="s">
        <v>128</v>
      </c>
      <c r="C23" t="s">
        <v>29</v>
      </c>
      <c r="D23">
        <v>1</v>
      </c>
      <c r="E23" t="s">
        <v>50</v>
      </c>
      <c r="F23" t="s">
        <v>8</v>
      </c>
      <c r="G23" t="s">
        <v>31</v>
      </c>
      <c r="H23" t="s">
        <v>97</v>
      </c>
      <c r="I23">
        <v>1</v>
      </c>
      <c r="J23" s="18" t="s">
        <v>243</v>
      </c>
      <c r="K23" s="20" t="s">
        <v>169</v>
      </c>
      <c r="L23" s="19" t="s">
        <v>170</v>
      </c>
      <c r="M23" s="47" t="str">
        <f t="shared" si="2"/>
        <v>{'type': 'sub-pages',
'order': '1',
'level': 'li',
'category': 'Overview',
'section': 'Overview of Activity',
'page': 'sdr_summary_activity',
'tableauView': 1,
'Link': 'https://10ay.online.tableau.com/t/unswmooc/views/Overview_3/MonthlyandDailyUsage',
'description': {'tag':'div','id':'introText','html':'&lt;h2&gt;Report Categories &amp;nbsp;- Overview of Course - Overview 2/2&lt;/h2&gt;&lt;p&gt;&lt;br&gt;This section plots overall activities of student engagement in the course.&amp;nbsp;&lt;/p&gt;'}
},</v>
      </c>
      <c r="N23" s="3" t="str">
        <f t="shared" ref="N23:N52" si="4">H23&amp;".html"</f>
        <v>sdr_summary_activity.html</v>
      </c>
      <c r="O23" s="1" t="str">
        <f t="shared" si="1"/>
        <v>&lt;li&gt;&lt;a href='https://10ay.online.tableau.com/t/unswmooc/views/Overview_3/MonthlyandDailyUsage'&gt;Overview of Activity&lt;/a&gt;&lt;/li&gt;</v>
      </c>
      <c r="P23" s="5" t="str">
        <f t="shared" si="3"/>
        <v>&lt;li&gt;&lt;a href='#' id='sdr_summary_activity'&gt;Overview of Activity&lt;/a&gt;&lt;/li&gt;</v>
      </c>
    </row>
    <row r="24" spans="1:16" ht="15" customHeight="1">
      <c r="A24">
        <v>4</v>
      </c>
      <c r="B24" t="s">
        <v>128</v>
      </c>
      <c r="C24" t="s">
        <v>18</v>
      </c>
      <c r="D24">
        <v>2</v>
      </c>
      <c r="E24" t="s">
        <v>50</v>
      </c>
      <c r="F24" t="s">
        <v>78</v>
      </c>
      <c r="G24" t="s">
        <v>9</v>
      </c>
      <c r="H24" t="s">
        <v>98</v>
      </c>
      <c r="I24">
        <v>1</v>
      </c>
      <c r="J24" s="18" t="s">
        <v>233</v>
      </c>
      <c r="K24" s="21" t="s">
        <v>171</v>
      </c>
      <c r="L24" s="19" t="s">
        <v>172</v>
      </c>
      <c r="M24" s="47" t="str">
        <f t="shared" si="2"/>
        <v>{'type': 'report',
'order': '2',
'level': 'li',
'category': 'Participants',
'section': 'Who are the participants?',
'page': 'sdr_participants',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24" s="3" t="str">
        <f t="shared" si="4"/>
        <v>sdr_participants.html</v>
      </c>
      <c r="O24" s="1" t="str">
        <f t="shared" si="1"/>
        <v>&lt;li&gt;&lt;a href='https://10ay.online.tableau.com/t/unswmooc/views/Whoaretheparticipants_2/Demographics'&gt;Who are the participants?&lt;/a&gt;&lt;/li&gt;</v>
      </c>
      <c r="P24" s="5" t="str">
        <f t="shared" si="3"/>
        <v>&lt;li&gt;&lt;a href='#' id='sdr_participants'&gt;Who are the participants?&lt;/a&gt;&lt;/li&gt;</v>
      </c>
    </row>
    <row r="25" spans="1:16" s="52" customFormat="1" ht="15" customHeight="1">
      <c r="A25" s="52">
        <v>5</v>
      </c>
      <c r="B25" s="52" t="s">
        <v>128</v>
      </c>
      <c r="C25" s="52" t="s">
        <v>29</v>
      </c>
      <c r="D25" s="52">
        <v>2</v>
      </c>
      <c r="E25" s="52" t="s">
        <v>50</v>
      </c>
      <c r="F25" s="52" t="s">
        <v>78</v>
      </c>
      <c r="G25" s="52" t="s">
        <v>52</v>
      </c>
      <c r="H25" s="52" t="s">
        <v>99</v>
      </c>
      <c r="I25" s="52">
        <v>0</v>
      </c>
      <c r="J25" s="53" t="s">
        <v>252</v>
      </c>
      <c r="K25" s="54" t="str">
        <f t="shared" ref="K25" si="5">H25</f>
        <v>sdr_engagement</v>
      </c>
      <c r="L25" s="54" t="str">
        <f t="shared" ref="L25:L52" si="6">"&lt;p&gt;"&amp;H25&amp;"&lt;/p&gt;"</f>
        <v>&lt;p&gt;sdr_engagement&lt;/p&gt;</v>
      </c>
      <c r="M25" s="55" t="str">
        <f t="shared" si="2"/>
        <v>{'type': 'sub-pages',
'order': '2',
'level': 'li',
'category': 'Participants',
'section': 'Engagement',
'page': 'sdr_engagement',
'tableauView': 0,
'Link': 'rm',
'description': {'tag':'div','id':'introText','html':'&lt;p&gt;sdr_engagement&lt;/p&gt;'}
},</v>
      </c>
      <c r="N25" s="54"/>
      <c r="O25" s="56" t="str">
        <f t="shared" si="1"/>
        <v>&lt;li&gt;&lt;a href='rm'&gt;Engagement&lt;/a&gt;&lt;/li&gt;</v>
      </c>
      <c r="P25" s="57" t="str">
        <f t="shared" si="3"/>
        <v>&lt;li&gt;&lt;a href='#' id='sdr_engagement'&gt;Engagement&lt;/a&gt;&lt;/li&gt;</v>
      </c>
    </row>
    <row r="26" spans="1:16" ht="15" customHeight="1">
      <c r="A26">
        <v>6</v>
      </c>
      <c r="B26" t="s">
        <v>128</v>
      </c>
      <c r="C26" t="s">
        <v>18</v>
      </c>
      <c r="D26">
        <v>3</v>
      </c>
      <c r="E26" t="s">
        <v>48</v>
      </c>
      <c r="F26" t="s">
        <v>5</v>
      </c>
      <c r="G26" t="s">
        <v>10</v>
      </c>
      <c r="H26" t="s">
        <v>100</v>
      </c>
      <c r="I26">
        <v>1</v>
      </c>
      <c r="J26" s="18" t="s">
        <v>234</v>
      </c>
      <c r="K26" s="21" t="s">
        <v>206</v>
      </c>
      <c r="L26" s="19" t="s">
        <v>201</v>
      </c>
      <c r="M26" s="47" t="str">
        <f t="shared" si="2"/>
        <v>{'type': 'report',
'order': '3',
'level': 'h2',
'category': 'Activities',
'section': 'What did participants do?',
'page': 'sdr_participant_activity',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26" s="3" t="str">
        <f t="shared" si="4"/>
        <v>sdr_participant_activity.html</v>
      </c>
      <c r="O26" s="1" t="str">
        <f t="shared" si="1"/>
        <v>&lt;li&gt;&lt;a href='https://10ay.online.tableau.com/t/unswmooc/views/Whatdidparticipantsdo_1/Whatdidparticipantsdo'&gt;What did participants do?&lt;/a&gt;&lt;/li&gt;</v>
      </c>
      <c r="P26" s="5" t="str">
        <f t="shared" si="3"/>
        <v>&lt;li&gt;&lt;a href='#' id='sdr_participant_activity'&gt;What did participants do?&lt;/a&gt;&lt;/li&gt;</v>
      </c>
    </row>
    <row r="27" spans="1:16" ht="15" customHeight="1">
      <c r="A27">
        <v>7</v>
      </c>
      <c r="B27" t="s">
        <v>128</v>
      </c>
      <c r="C27" t="s">
        <v>17</v>
      </c>
      <c r="D27">
        <v>4</v>
      </c>
      <c r="E27" t="s">
        <v>49</v>
      </c>
      <c r="F27" t="s">
        <v>2</v>
      </c>
      <c r="G27" t="s">
        <v>53</v>
      </c>
      <c r="H27" t="s">
        <v>101</v>
      </c>
      <c r="I27">
        <v>1</v>
      </c>
      <c r="J27" s="18" t="s">
        <v>237</v>
      </c>
      <c r="K27" s="21" t="s">
        <v>173</v>
      </c>
      <c r="L27" s="19" t="s">
        <v>174</v>
      </c>
      <c r="M27" s="47" t="str">
        <f t="shared" si="2"/>
        <v>{'type': 'pie',
'order': '4',
'level': 'h3',
'category': 'Videos ',
'section': 'Video use',
'page': 'sdr_overview_video',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27" s="3" t="str">
        <f t="shared" si="4"/>
        <v>sdr_overview_video.html</v>
      </c>
      <c r="O27" s="1" t="str">
        <f t="shared" si="1"/>
        <v>&lt;li&gt;&lt;a href='https://10ay.online.tableau.com/t/unswmooc/views/Video_0/VideoUsageOverview'&gt;Video use&lt;/a&gt;&lt;/li&gt;</v>
      </c>
      <c r="P27" s="5" t="str">
        <f t="shared" si="3"/>
        <v>&lt;li&gt;&lt;a href='#' id='sdr_overview_video'&gt;Video use&lt;/a&gt;&lt;/li&gt;</v>
      </c>
    </row>
    <row r="28" spans="1:16" ht="15" customHeight="1">
      <c r="A28">
        <v>8</v>
      </c>
      <c r="B28" t="s">
        <v>128</v>
      </c>
      <c r="C28" t="s">
        <v>29</v>
      </c>
      <c r="D28">
        <v>4</v>
      </c>
      <c r="E28" t="s">
        <v>50</v>
      </c>
      <c r="F28" t="s">
        <v>2</v>
      </c>
      <c r="G28" t="s">
        <v>20</v>
      </c>
      <c r="H28" t="s">
        <v>102</v>
      </c>
      <c r="I28">
        <v>1</v>
      </c>
      <c r="J28" s="18" t="s">
        <v>244</v>
      </c>
      <c r="K28" s="21" t="s">
        <v>207</v>
      </c>
      <c r="L28" s="19" t="s">
        <v>202</v>
      </c>
      <c r="M28" s="47" t="str">
        <f t="shared" si="2"/>
        <v>{'type': 'sub-pages',
'order': '4',
'level': 'li',
'category': 'Videos ',
'section': 'Video heatmap',
'page': 'sdr_video_heatmap',
'tableauView': 1,
'Link': 'https://10ay.online.tableau.com/t/unswmooc/views/Video_0/MonthlyandDailyVideoUsage',
'description': {'tag':'div','id':'introText','html':'&lt;h2&gt;Report Domains - Video - Weekly use of videos&lt;/h2&gt;&lt;p&gt;This section shows the weekly Use of videos (Heatmap).&amp;nbsp;&lt;br&gt;The darker the Blue colour, the more use of video for the particular module in that week.&amp;nbsp;&lt;/p&gt;&lt;p&gt;&amp;nbsp;&lt;/p&gt;'}
},</v>
      </c>
      <c r="N28" s="3" t="str">
        <f t="shared" si="4"/>
        <v>sdr_video_heatmap.html</v>
      </c>
      <c r="O28" s="1" t="str">
        <f t="shared" si="1"/>
        <v>&lt;li&gt;&lt;a href='https://10ay.online.tableau.com/t/unswmooc/views/Video_0/MonthlyandDailyVideoUsage'&gt;Video heatmap&lt;/a&gt;&lt;/li&gt;</v>
      </c>
      <c r="P28" s="5" t="str">
        <f t="shared" si="3"/>
        <v>&lt;li&gt;&lt;a href='#' id='sdr_video_heatmap'&gt;Video heatmap&lt;/a&gt;&lt;/li&gt;</v>
      </c>
    </row>
    <row r="29" spans="1:16" ht="15" customHeight="1">
      <c r="A29">
        <v>9</v>
      </c>
      <c r="B29" t="s">
        <v>128</v>
      </c>
      <c r="C29" t="s">
        <v>29</v>
      </c>
      <c r="D29">
        <v>4</v>
      </c>
      <c r="E29" t="s">
        <v>50</v>
      </c>
      <c r="F29" t="s">
        <v>2</v>
      </c>
      <c r="G29" t="s">
        <v>21</v>
      </c>
      <c r="H29" t="s">
        <v>103</v>
      </c>
      <c r="I29">
        <v>0</v>
      </c>
      <c r="J29" s="51" t="s">
        <v>250</v>
      </c>
      <c r="K29" s="21" t="s">
        <v>208</v>
      </c>
      <c r="L29" s="19" t="s">
        <v>203</v>
      </c>
      <c r="M29" s="47" t="str">
        <f t="shared" si="2"/>
        <v>{'type': 'sub-pages',
'order': '4',
'level': 'li',
'category': 'Videos ',
'section': 'Video heatmap detailed',
'page': 'sdr_video_hm_detail',
'tableauView': 0,
'Link': 'https://10ay.online.tableau.com/t/unswmooc/views/Whatdidparticipantsdo_1/Whatdidparticipantsdo?:embed=y&amp;:display_count=no',
'description': {'tag':'div','id':'introText','html':'&lt;h2&gt;Report Domains - Video - Weekly use per video&lt;/h2&gt;&lt;p&gt;This section shows the weekly Use per videos (Heatmap).&amp;nbsp;&lt;br&gt;The darker the Blue colour, the more use of each video in that week.&amp;nbsp;&lt;/p&gt;'}
},</v>
      </c>
      <c r="N29" s="3" t="str">
        <f t="shared" si="4"/>
        <v>sdr_video_hm_detail.html</v>
      </c>
      <c r="O29" s="1" t="str">
        <f t="shared" si="1"/>
        <v>&lt;li&gt;&lt;a href='https://10ay.online.tableau.com/t/unswmooc/views/Whatdidparticipantsdo_1/Whatdidparticipantsdo?:embed=y&amp;:display_count=no'&gt;Video heatmap detailed&lt;/a&gt;&lt;/li&gt;</v>
      </c>
      <c r="P29" s="5" t="str">
        <f t="shared" si="3"/>
        <v>&lt;li&gt;&lt;a href='#' id='sdr_video_hm_detail'&gt;Video heatmap detailed&lt;/a&gt;&lt;/li&gt;</v>
      </c>
    </row>
    <row r="30" spans="1:16" ht="15" customHeight="1">
      <c r="A30">
        <v>10</v>
      </c>
      <c r="B30" t="s">
        <v>128</v>
      </c>
      <c r="C30" t="s">
        <v>29</v>
      </c>
      <c r="D30">
        <v>4</v>
      </c>
      <c r="E30" t="s">
        <v>50</v>
      </c>
      <c r="F30" t="s">
        <v>2</v>
      </c>
      <c r="G30" t="s">
        <v>163</v>
      </c>
      <c r="H30" t="s">
        <v>164</v>
      </c>
      <c r="I30">
        <v>0</v>
      </c>
      <c r="J30" s="51" t="s">
        <v>249</v>
      </c>
      <c r="K30" s="21" t="s">
        <v>175</v>
      </c>
      <c r="L30" s="19" t="s">
        <v>176</v>
      </c>
      <c r="M30" s="47" t="str">
        <f t="shared" si="2"/>
        <v>{'type': 'sub-pages',
'order': '4',
'level': 'li',
'category': 'Videos ',
'section': 'Videos by action',
'page': 'sdr_video_action',
'tableauView': 0,
'Link': '#',
'description': {'tag':'div','id':'introText','html':'&lt;h2&gt;Report Domains - Video - Weekly use by action&lt;/h2&gt;&lt;p&gt;This section shows the Use (Views and downloads) of all videos in the course.&lt;br&gt;&amp;nbsp;&lt;/p&gt;'}
},</v>
      </c>
      <c r="N30" s="3" t="str">
        <f t="shared" si="4"/>
        <v>sdr_video_action.html</v>
      </c>
      <c r="O30" s="1" t="str">
        <f t="shared" si="1"/>
        <v>&lt;li&gt;&lt;a href='#'&gt;Videos by action&lt;/a&gt;&lt;/li&gt;</v>
      </c>
      <c r="P30" s="5" t="str">
        <f t="shared" si="3"/>
        <v>&lt;li&gt;&lt;a href='#' id='sdr_video_action'&gt;Videos by action&lt;/a&gt;&lt;/li&gt;</v>
      </c>
    </row>
    <row r="31" spans="1:16" ht="15" customHeight="1">
      <c r="A31">
        <v>11</v>
      </c>
      <c r="B31" t="s">
        <v>128</v>
      </c>
      <c r="C31" t="s">
        <v>29</v>
      </c>
      <c r="D31">
        <v>4</v>
      </c>
      <c r="E31" t="s">
        <v>50</v>
      </c>
      <c r="F31" t="s">
        <v>2</v>
      </c>
      <c r="G31" t="s">
        <v>22</v>
      </c>
      <c r="H31" t="s">
        <v>104</v>
      </c>
      <c r="I31">
        <v>0</v>
      </c>
      <c r="J31" s="51" t="s">
        <v>249</v>
      </c>
      <c r="K31" s="21" t="s">
        <v>209</v>
      </c>
      <c r="L31" s="19" t="s">
        <v>204</v>
      </c>
      <c r="M31" s="47" t="str">
        <f t="shared" si="2"/>
        <v>{'type': 'sub-pages',
'order': '4',
'level': 'li',
'category': 'Videos ',
'section': 'Overview Lecture videos',
'page': 'sdr_video_lectures',
'tableauView': 0,
'Link': '#',
'description': {'tag':'div','id':'introText','html':'&lt;h2&gt;Report Domains - Video - Weekly use of Lecture Videos&lt;/h2&gt;&lt;p&gt;This section shows the Use for Lecture Videos.&amp;nbsp;&lt;br&gt;Blue Heatmap shows daily use of lecture videos. Dark the Blue shows higher use of lecture videos.&lt;/p&gt;&lt;p&gt;&amp;nbsp;&lt;/p&gt;'}
},</v>
      </c>
      <c r="N31" s="3" t="str">
        <f t="shared" si="4"/>
        <v>sdr_video_lectures.html</v>
      </c>
      <c r="O31" s="1" t="str">
        <f t="shared" si="1"/>
        <v>&lt;li&gt;&lt;a href='#'&gt;Overview Lecture videos&lt;/a&gt;&lt;/li&gt;</v>
      </c>
      <c r="P31" s="5" t="str">
        <f t="shared" si="3"/>
        <v>&lt;li&gt;&lt;a href='#' id='sdr_video_lectures'&gt;Overview Lecture videos&lt;/a&gt;&lt;/li&gt;</v>
      </c>
    </row>
    <row r="32" spans="1:16" ht="15" customHeight="1">
      <c r="A32">
        <v>12</v>
      </c>
      <c r="B32" t="s">
        <v>128</v>
      </c>
      <c r="C32" t="s">
        <v>17</v>
      </c>
      <c r="D32">
        <v>5</v>
      </c>
      <c r="E32" t="s">
        <v>49</v>
      </c>
      <c r="F32" t="s">
        <v>3</v>
      </c>
      <c r="G32" t="s">
        <v>33</v>
      </c>
      <c r="H32" t="s">
        <v>105</v>
      </c>
      <c r="I32">
        <v>1</v>
      </c>
      <c r="J32" s="18" t="s">
        <v>236</v>
      </c>
      <c r="K32" s="21" t="s">
        <v>177</v>
      </c>
      <c r="L32" s="19" t="s">
        <v>178</v>
      </c>
      <c r="M32" s="47" t="str">
        <f t="shared" si="2"/>
        <v>{'type': 'pie',
'order': '5',
'level': 'h3',
'category': 'Content',
'section': 'Content use',
'page': 'sdr_overview_content',
'tableauView': 1,
'Link': 'https://10ay.online.tableau.com/t/unswmooc/views/Content_3/ContentOverview',
'description': {'tag':'div','id':'introText','html':'&lt;h2&gt;Report Domains - Content&lt;/h2&gt;&lt;p&gt;This section shows overall use of course content: Activities (Quizzes), Forums and Peer Assessment over time of the course.&amp;nbsp;&lt;br&gt;Sequence analysis will be updated.&amp;nbsp;&lt;/p&gt;'}
},</v>
      </c>
      <c r="N32" s="3" t="str">
        <f t="shared" si="4"/>
        <v>sdr_overview_content.html</v>
      </c>
      <c r="O32" s="1" t="str">
        <f t="shared" si="1"/>
        <v>&lt;li&gt;&lt;a href='https://10ay.online.tableau.com/t/unswmooc/views/Content_3/ContentOverview'&gt;Content use&lt;/a&gt;&lt;/li&gt;</v>
      </c>
      <c r="P32" s="5" t="str">
        <f t="shared" si="3"/>
        <v>&lt;li&gt;&lt;a href='#' id='sdr_overview_content'&gt;Content use&lt;/a&gt;&lt;/li&gt;</v>
      </c>
    </row>
    <row r="33" spans="1:16" ht="15" customHeight="1">
      <c r="A33">
        <v>13</v>
      </c>
      <c r="B33" t="s">
        <v>128</v>
      </c>
      <c r="C33" t="s">
        <v>29</v>
      </c>
      <c r="D33">
        <v>5</v>
      </c>
      <c r="E33" t="s">
        <v>50</v>
      </c>
      <c r="F33" t="s">
        <v>3</v>
      </c>
      <c r="G33" t="s">
        <v>23</v>
      </c>
      <c r="H33" t="s">
        <v>106</v>
      </c>
      <c r="I33">
        <v>1</v>
      </c>
      <c r="J33" s="18" t="s">
        <v>245</v>
      </c>
      <c r="K33" s="21" t="s">
        <v>179</v>
      </c>
      <c r="L33" s="19" t="s">
        <v>180</v>
      </c>
      <c r="M33" s="47" t="str">
        <f t="shared" si="2"/>
        <v>{'type': 'sub-pages',
'order': '5',
'level': 'li',
'category': 'Content',
'section': 'Sequence Analysis',
'page': 'sdr_content_sequence',
'tableauView': 1,
'Link': 'https://10ay.online.tableau.com/t/unswmooc/views/Content_3/Sequence',
'description': {'tag':'div','id':'introText','html':'&lt;h2&gt;Report Domains - Content -Sequence&lt;/h2&gt;&lt;p&gt;This section shows the sequence of participants&amp;#39; engagement. This page will be updated.&amp;nbsp;&lt;/p&gt;'}
},</v>
      </c>
      <c r="N33" s="3" t="str">
        <f t="shared" si="4"/>
        <v>sdr_content_sequence.html</v>
      </c>
      <c r="O33" s="1" t="str">
        <f t="shared" si="1"/>
        <v>&lt;li&gt;&lt;a href='https://10ay.online.tableau.com/t/unswmooc/views/Content_3/Sequence'&gt;Sequence Analysis&lt;/a&gt;&lt;/li&gt;</v>
      </c>
      <c r="P33" s="5" t="str">
        <f t="shared" si="3"/>
        <v>&lt;li&gt;&lt;a href='#' id='sdr_content_sequence'&gt;Sequence Analysis&lt;/a&gt;&lt;/li&gt;</v>
      </c>
    </row>
    <row r="34" spans="1:16" ht="15" customHeight="1">
      <c r="A34">
        <v>14</v>
      </c>
      <c r="B34" t="s">
        <v>128</v>
      </c>
      <c r="C34" t="s">
        <v>17</v>
      </c>
      <c r="D34">
        <v>6</v>
      </c>
      <c r="E34" t="s">
        <v>49</v>
      </c>
      <c r="F34" t="s">
        <v>4</v>
      </c>
      <c r="G34" t="s">
        <v>34</v>
      </c>
      <c r="H34" t="s">
        <v>107</v>
      </c>
      <c r="I34">
        <v>1</v>
      </c>
      <c r="J34" s="18" t="s">
        <v>238</v>
      </c>
      <c r="K34" s="21" t="s">
        <v>181</v>
      </c>
      <c r="L34" s="19" t="s">
        <v>182</v>
      </c>
      <c r="M34" s="47" t="str">
        <f t="shared" si="2"/>
        <v>{'type': 'pie',
'order': '6',
'level': 'h3',
'category': 'Forum',
'section': 'Forum use',
'page': 'sdr_overview_forum',
'tableauView': 1,
'Link': 'https://10ay.online.tableau.com/t/unswmooc/views/Forum_3/ForumUsageOverview',
'description': {'tag':'div','id':'introText','html':'&lt;h2&gt;Report Domains - Forum&lt;/h2&gt;&lt;p&gt;This section shows Forum Use (Comments and Posts) over time in the course.&amp;nbsp;&lt;/p&gt;&lt;p&gt;&amp;nbsp;&lt;/p&gt;'}
},</v>
      </c>
      <c r="N34" s="3" t="str">
        <f t="shared" si="4"/>
        <v>sdr_overview_forum.html</v>
      </c>
      <c r="O34" s="1" t="str">
        <f t="shared" si="1"/>
        <v>&lt;li&gt;&lt;a href='https://10ay.online.tableau.com/t/unswmooc/views/Forum_3/ForumUsageOverview'&gt;Forum use&lt;/a&gt;&lt;/li&gt;</v>
      </c>
      <c r="P34" s="5" t="str">
        <f t="shared" si="3"/>
        <v>&lt;li&gt;&lt;a href='#' id='sdr_overview_forum'&gt;Forum use&lt;/a&gt;&lt;/li&gt;</v>
      </c>
    </row>
    <row r="35" spans="1:16" ht="15" customHeight="1">
      <c r="A35">
        <v>15</v>
      </c>
      <c r="B35" t="s">
        <v>128</v>
      </c>
      <c r="C35" t="s">
        <v>29</v>
      </c>
      <c r="D35">
        <v>6</v>
      </c>
      <c r="E35" t="s">
        <v>50</v>
      </c>
      <c r="F35" t="s">
        <v>4</v>
      </c>
      <c r="G35" t="s">
        <v>24</v>
      </c>
      <c r="H35" t="s">
        <v>108</v>
      </c>
      <c r="I35">
        <v>1</v>
      </c>
      <c r="J35" s="18" t="s">
        <v>246</v>
      </c>
      <c r="K35" s="21" t="s">
        <v>210</v>
      </c>
      <c r="L35" s="19" t="s">
        <v>205</v>
      </c>
      <c r="M35" s="47" t="str">
        <f t="shared" si="2"/>
        <v>{'type': 'sub-pages',
'order': '6',
'level': 'li',
'category': 'Forum',
'section': 'Discussion Heatmap',
'page': 'sdr_forum_heatmap',
'tableauView': 1,
'Link': 'https://10ay.online.tableau.com/t/unswmooc/views/Forum_3/MonthlyandDailyForumUsage',
'description': {'tag':'div','id':'introText','html':'&lt;h2&gt;Report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
},</v>
      </c>
      <c r="N35" s="3" t="str">
        <f t="shared" si="4"/>
        <v>sdr_forum_heatmap.html</v>
      </c>
      <c r="O35" s="1" t="str">
        <f t="shared" si="1"/>
        <v>&lt;li&gt;&lt;a href='https://10ay.online.tableau.com/t/unswmooc/views/Forum_3/MonthlyandDailyForumUsage'&gt;Discussion Heatmap&lt;/a&gt;&lt;/li&gt;</v>
      </c>
      <c r="P35" s="5" t="str">
        <f t="shared" si="3"/>
        <v>&lt;li&gt;&lt;a href='#' id='sdr_forum_heatmap'&gt;Discussion Heatmap&lt;/a&gt;&lt;/li&gt;</v>
      </c>
    </row>
    <row r="36" spans="1:16" ht="15" customHeight="1">
      <c r="A36">
        <v>16</v>
      </c>
      <c r="B36" t="s">
        <v>128</v>
      </c>
      <c r="C36" t="s">
        <v>17</v>
      </c>
      <c r="D36">
        <v>7</v>
      </c>
      <c r="E36" t="s">
        <v>49</v>
      </c>
      <c r="F36" t="s">
        <v>5</v>
      </c>
      <c r="G36" t="s">
        <v>5</v>
      </c>
      <c r="H36" t="s">
        <v>109</v>
      </c>
      <c r="I36">
        <v>1</v>
      </c>
      <c r="J36" s="18" t="s">
        <v>241</v>
      </c>
      <c r="K36" s="21" t="s">
        <v>183</v>
      </c>
      <c r="L36" s="19" t="s">
        <v>184</v>
      </c>
      <c r="M36" s="47" t="str">
        <f t="shared" si="2"/>
        <v>{'type': 'pie',
'order': '7',
'level': 'h3',
'category': 'Activities',
'section': 'Activities',
'page': 'sdr_overview_activity',
'tableauView': 1,
'Link': 'https://10ay.online.tableau.com/t/unswmooc/views/Activities_2/CourseActivitiesOverview',
'description': {'tag':'div','id':'introText','html':'&lt;h2&gt;Report Domains - Activities&lt;/h2&gt;&lt;p&gt;This section shows submission of activities (Quizzes) over time in the course.&amp;nbsp;&lt;br&gt;&amp;nbsp;&lt;/p&gt;&lt;p&gt;&amp;nbsp;&lt;/p&gt;'}
},</v>
      </c>
      <c r="N36" s="3" t="str">
        <f t="shared" si="4"/>
        <v>sdr_overview_activity.html</v>
      </c>
      <c r="O36" s="1" t="str">
        <f t="shared" si="1"/>
        <v>&lt;li&gt;&lt;a href='https://10ay.online.tableau.com/t/unswmooc/views/Activities_2/CourseActivitiesOverview'&gt;Activities&lt;/a&gt;&lt;/li&gt;</v>
      </c>
      <c r="P36" s="5" t="str">
        <f t="shared" si="3"/>
        <v>&lt;li&gt;&lt;a href='#' id='sdr_overview_activity'&gt;Activities&lt;/a&gt;&lt;/li&gt;</v>
      </c>
    </row>
    <row r="37" spans="1:16" ht="15" customHeight="1">
      <c r="A37">
        <v>17</v>
      </c>
      <c r="B37" t="s">
        <v>128</v>
      </c>
      <c r="C37" t="s">
        <v>18</v>
      </c>
      <c r="D37">
        <v>8</v>
      </c>
      <c r="E37" t="s">
        <v>48</v>
      </c>
      <c r="F37" t="s">
        <v>11</v>
      </c>
      <c r="G37" t="s">
        <v>25</v>
      </c>
      <c r="H37" t="s">
        <v>110</v>
      </c>
      <c r="I37">
        <v>1</v>
      </c>
      <c r="J37" s="18" t="s">
        <v>235</v>
      </c>
      <c r="K37" s="21" t="s">
        <v>185</v>
      </c>
      <c r="L37" s="19" t="s">
        <v>186</v>
      </c>
      <c r="M37" s="47" t="str">
        <f t="shared" si="2"/>
        <v>{'type': 'report',
'order': '8',
'level': 'h2',
'category': 'Assessment',
'section': 'Grades',
'page': 'sdr_grades',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37" s="3" t="str">
        <f t="shared" si="4"/>
        <v>sdr_grades.html</v>
      </c>
      <c r="O37" s="1" t="str">
        <f t="shared" si="1"/>
        <v>&lt;li&gt;&lt;a href='https://10ay.online.tableau.com/t/unswmooc/views/Assessment_4/AssessmentDashboard'&gt;Grades&lt;/a&gt;&lt;/li&gt;</v>
      </c>
      <c r="P37" s="5" t="str">
        <f t="shared" si="3"/>
        <v>&lt;li&gt;&lt;a href='#' id='sdr_grades'&gt;Grades&lt;/a&gt;&lt;/li&gt;</v>
      </c>
    </row>
    <row r="38" spans="1:16" ht="15" customHeight="1">
      <c r="A38">
        <v>18</v>
      </c>
      <c r="B38" t="s">
        <v>128</v>
      </c>
      <c r="C38" t="s">
        <v>29</v>
      </c>
      <c r="D38">
        <v>8</v>
      </c>
      <c r="E38" t="s">
        <v>50</v>
      </c>
      <c r="F38" t="s">
        <v>11</v>
      </c>
      <c r="G38" t="s">
        <v>39</v>
      </c>
      <c r="H38" t="s">
        <v>111</v>
      </c>
      <c r="I38">
        <v>0</v>
      </c>
      <c r="J38" s="51" t="s">
        <v>249</v>
      </c>
      <c r="K38" s="21" t="s">
        <v>211</v>
      </c>
      <c r="L38" s="19" t="s">
        <v>212</v>
      </c>
      <c r="M38" s="47" t="str">
        <f t="shared" si="2"/>
        <v>{'type': 'sub-pages',
'order': '8',
'level': 'li',
'category': 'Assessment',
'section': 'Overview of Assessment',
'page': 'sdr_overview_assessment',
'tableauView': 0,
'Link': '#',
'description': {'tag':'div','id':'introText','html':'&lt;h2&gt;Report Categories - Overview of Assessment - Assessments&lt;/h2&gt;&lt;p&gt;This section shows the number of participants whom have completed assessment and average score for each assessment. Assessments are Quizzes, Tests and Peer assessments.&amp;nbsp;&lt;/p&gt;'}
},</v>
      </c>
      <c r="N38" s="3" t="str">
        <f t="shared" si="4"/>
        <v>sdr_overview_assessment.html</v>
      </c>
      <c r="O38" s="1" t="str">
        <f t="shared" si="1"/>
        <v>&lt;li&gt;&lt;a href='#'&gt;Overview of Assessment&lt;/a&gt;&lt;/li&gt;</v>
      </c>
      <c r="P38" s="5" t="str">
        <f t="shared" si="3"/>
        <v>&lt;li&gt;&lt;a href='#' id='sdr_overview_assessment'&gt;Overview of Assessment&lt;/a&gt;&lt;/li&gt;</v>
      </c>
    </row>
    <row r="39" spans="1:16" ht="15" customHeight="1">
      <c r="A39">
        <v>19</v>
      </c>
      <c r="B39" t="s">
        <v>128</v>
      </c>
      <c r="C39" t="s">
        <v>29</v>
      </c>
      <c r="D39">
        <v>8</v>
      </c>
      <c r="E39" t="s">
        <v>50</v>
      </c>
      <c r="F39" t="s">
        <v>11</v>
      </c>
      <c r="G39" t="s">
        <v>26</v>
      </c>
      <c r="H39" t="s">
        <v>112</v>
      </c>
      <c r="I39">
        <v>0</v>
      </c>
      <c r="J39" s="51" t="s">
        <v>249</v>
      </c>
      <c r="K39" s="21" t="s">
        <v>187</v>
      </c>
      <c r="L39" s="19" t="s">
        <v>188</v>
      </c>
      <c r="M39" s="47" t="str">
        <f t="shared" si="2"/>
        <v>{'type': 'sub-pages',
'order': '8',
'level': 'li',
'category': 'Assessment',
'section': 'Quizzes',
'page': 'sdr_assm_quizzes',
'tableauView': 0,
'Link': '#',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N39" s="3" t="str">
        <f t="shared" si="4"/>
        <v>sdr_assm_quizzes.html</v>
      </c>
      <c r="O39" s="1" t="str">
        <f t="shared" si="1"/>
        <v>&lt;li&gt;&lt;a href='#'&gt;Quizzes&lt;/a&gt;&lt;/li&gt;</v>
      </c>
      <c r="P39" s="5" t="str">
        <f t="shared" si="3"/>
        <v>&lt;li&gt;&lt;a href='#' id='sdr_assm_quizzes'&gt;Quizzes&lt;/a&gt;&lt;/li&gt;</v>
      </c>
    </row>
    <row r="40" spans="1:16" s="52" customFormat="1" ht="15" customHeight="1">
      <c r="A40" s="52">
        <v>20</v>
      </c>
      <c r="B40" s="52" t="s">
        <v>128</v>
      </c>
      <c r="C40" s="52" t="s">
        <v>29</v>
      </c>
      <c r="D40" s="52">
        <v>8</v>
      </c>
      <c r="E40" s="52" t="s">
        <v>50</v>
      </c>
      <c r="F40" s="52" t="s">
        <v>11</v>
      </c>
      <c r="G40" s="52" t="s">
        <v>27</v>
      </c>
      <c r="H40" s="52" t="s">
        <v>113</v>
      </c>
      <c r="I40" s="52">
        <v>0</v>
      </c>
      <c r="J40" s="53" t="s">
        <v>252</v>
      </c>
      <c r="K40" s="58" t="s">
        <v>189</v>
      </c>
      <c r="L40" s="59" t="s">
        <v>190</v>
      </c>
      <c r="M40" s="55" t="str">
        <f t="shared" si="2"/>
        <v>{'type': 'sub-pages',
'order': '8',
'level': 'li',
'category': 'Assessment',
'section': 'Exams',
'page': 'sdr_assm_exams',
'tableauView': 0,
'Link': 'rm',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N40" s="54" t="str">
        <f t="shared" si="4"/>
        <v>sdr_assm_exams.html</v>
      </c>
      <c r="O40" s="56" t="str">
        <f>"&lt;li&gt;&lt;a href='"&amp;J41&amp;"'&gt;"&amp;G40&amp;"&lt;/a&gt;&lt;/li&gt;"</f>
        <v>&lt;li&gt;&lt;a href='https://10ay.online.tableau.com/t/unswmooc/views/Assessment_4/PeerAssessmet_Rubric'&gt;Exams&lt;/a&gt;&lt;/li&gt;</v>
      </c>
      <c r="P40" s="57" t="str">
        <f t="shared" si="3"/>
        <v>&lt;li&gt;&lt;a href='#' id='sdr_assm_exams'&gt;Exams&lt;/a&gt;&lt;/li&gt;</v>
      </c>
    </row>
    <row r="41" spans="1:16" ht="15" customHeight="1">
      <c r="A41">
        <v>21</v>
      </c>
      <c r="B41" t="s">
        <v>128</v>
      </c>
      <c r="C41" t="s">
        <v>29</v>
      </c>
      <c r="D41">
        <v>8</v>
      </c>
      <c r="E41" t="s">
        <v>50</v>
      </c>
      <c r="F41" t="s">
        <v>11</v>
      </c>
      <c r="G41" t="s">
        <v>28</v>
      </c>
      <c r="H41" t="s">
        <v>114</v>
      </c>
      <c r="I41">
        <v>0</v>
      </c>
      <c r="J41" s="51" t="s">
        <v>251</v>
      </c>
      <c r="K41" s="21" t="s">
        <v>215</v>
      </c>
      <c r="L41" s="19" t="s">
        <v>214</v>
      </c>
      <c r="M41" s="47" t="str">
        <f t="shared" si="2"/>
        <v>{'type': 'sub-pages',
'order': '8',
'level': 'li',
'category': 'Assessment',
'section': 'Peer Assessment',
'page': 'sdr_assm_peer',
'tableauView': 0,
'Link': 'https://10ay.online.tableau.com/t/unswmooc/views/Assessment_4/PeerAssessmet_Rubric',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N41" s="3" t="str">
        <f t="shared" si="4"/>
        <v>sdr_assm_peer.html</v>
      </c>
      <c r="O41" s="1" t="e">
        <f>"&lt;li&gt;&lt;a href='"&amp;#REF!&amp;"'&gt;"&amp;G41&amp;"&lt;/a&gt;&lt;/li&gt;"</f>
        <v>#REF!</v>
      </c>
      <c r="P41" s="5" t="str">
        <f t="shared" si="3"/>
        <v>&lt;li&gt;&lt;a href='#' id='sdr_assm_peer'&gt;Peer Assessment&lt;/a&gt;&lt;/li&gt;</v>
      </c>
    </row>
    <row r="42" spans="1:16" ht="15" customHeight="1">
      <c r="A42">
        <v>22</v>
      </c>
      <c r="B42" t="s">
        <v>128</v>
      </c>
      <c r="C42" t="s">
        <v>17</v>
      </c>
      <c r="D42">
        <v>9</v>
      </c>
      <c r="E42" t="s">
        <v>49</v>
      </c>
      <c r="F42" t="s">
        <v>6</v>
      </c>
      <c r="G42" t="s">
        <v>6</v>
      </c>
      <c r="H42" t="s">
        <v>115</v>
      </c>
      <c r="I42">
        <v>0</v>
      </c>
      <c r="J42" t="s">
        <v>240</v>
      </c>
      <c r="K42" s="3" t="str">
        <f t="shared" ref="K42:K52" si="7">H42</f>
        <v>sdr_overview_eval</v>
      </c>
      <c r="L42" s="3" t="str">
        <f t="shared" si="6"/>
        <v>&lt;p&gt;sdr_overview_eval&lt;/p&gt;</v>
      </c>
      <c r="M42" s="47" t="str">
        <f t="shared" si="2"/>
        <v>{'type': 'pie',
'order': '9',
'level': 'h3',
'category': 'Evaluation ',
'section': 'Evaluation ',
'page': 'sdr_overview_eval',
'tableauView': 0,
'Link': 'https://10ay.online.tableau.com/t/unswmooc/views/Evaluation_3/SurveyEvaluation',
'description': {'tag':'div','id':'introText','html':'&lt;p&gt;sdr_overview_eval&lt;/p&gt;'}
},</v>
      </c>
      <c r="N42" s="3" t="str">
        <f t="shared" si="4"/>
        <v>sdr_overview_eval.html</v>
      </c>
      <c r="O42" s="1" t="str">
        <f t="shared" si="1"/>
        <v>&lt;li&gt;&lt;a href='https://10ay.online.tableau.com/t/unswmooc/views/Evaluation_3/SurveyEvaluation'&gt;Evaluation &lt;/a&gt;&lt;/li&gt;</v>
      </c>
      <c r="P42" s="5" t="str">
        <f t="shared" si="3"/>
        <v>&lt;li&gt;&lt;a href='#' id='sdr_overview_eval'&gt;Evaluation &lt;/a&gt;&lt;/li&gt;</v>
      </c>
    </row>
    <row r="43" spans="1:16" s="52" customFormat="1" ht="15" customHeight="1">
      <c r="A43" s="52">
        <v>23</v>
      </c>
      <c r="B43" s="52" t="s">
        <v>128</v>
      </c>
      <c r="C43" s="52" t="s">
        <v>29</v>
      </c>
      <c r="D43" s="52">
        <v>9</v>
      </c>
      <c r="E43" s="52" t="s">
        <v>50</v>
      </c>
      <c r="F43" s="52" t="s">
        <v>6</v>
      </c>
      <c r="G43" s="52" t="s">
        <v>41</v>
      </c>
      <c r="H43" s="52" t="s">
        <v>116</v>
      </c>
      <c r="I43" s="52">
        <v>0</v>
      </c>
      <c r="J43" s="53" t="s">
        <v>252</v>
      </c>
      <c r="K43" s="54" t="str">
        <f t="shared" si="7"/>
        <v>sdr_eval_ivr1</v>
      </c>
      <c r="L43" s="54" t="str">
        <f t="shared" si="6"/>
        <v>&lt;p&gt;sdr_eval_ivr1&lt;/p&gt;</v>
      </c>
      <c r="M43" s="55" t="str">
        <f t="shared" si="2"/>
        <v>{'type': 'sub-pages',
'order': '9',
'level': 'li',
'category': 'Evaluation ',
'section': 'In-Video Ratings 1/2',
'page': 'sdr_eval_ivr1',
'tableauView': 0,
'Link': 'rm',
'description': {'tag':'div','id':'introText','html':'&lt;p&gt;sdr_eval_ivr1&lt;/p&gt;'}
},</v>
      </c>
      <c r="N43" s="54" t="str">
        <f t="shared" si="4"/>
        <v>sdr_eval_ivr1.html</v>
      </c>
      <c r="O43" s="56" t="str">
        <f t="shared" si="1"/>
        <v>&lt;li&gt;&lt;a href='rm'&gt;In-Video Ratings 1/2&lt;/a&gt;&lt;/li&gt;</v>
      </c>
      <c r="P43" s="57" t="str">
        <f t="shared" si="3"/>
        <v>&lt;li&gt;&lt;a href='#' id='sdr_eval_ivr1'&gt;In-Video Ratings 1/2&lt;/a&gt;&lt;/li&gt;</v>
      </c>
    </row>
    <row r="44" spans="1:16" s="52" customFormat="1" ht="15" customHeight="1">
      <c r="A44" s="52">
        <v>24</v>
      </c>
      <c r="B44" s="52" t="s">
        <v>128</v>
      </c>
      <c r="C44" s="52" t="s">
        <v>29</v>
      </c>
      <c r="D44" s="52">
        <v>9</v>
      </c>
      <c r="E44" s="52" t="s">
        <v>50</v>
      </c>
      <c r="F44" s="52" t="s">
        <v>6</v>
      </c>
      <c r="G44" s="52" t="s">
        <v>42</v>
      </c>
      <c r="H44" s="52" t="s">
        <v>117</v>
      </c>
      <c r="I44" s="52">
        <v>0</v>
      </c>
      <c r="J44" s="53" t="s">
        <v>252</v>
      </c>
      <c r="K44" s="54" t="str">
        <f t="shared" si="7"/>
        <v>sdr_eval_ivr2</v>
      </c>
      <c r="L44" s="54" t="str">
        <f t="shared" si="6"/>
        <v>&lt;p&gt;sdr_eval_ivr2&lt;/p&gt;</v>
      </c>
      <c r="M44" s="55" t="str">
        <f t="shared" si="2"/>
        <v>{'type': 'sub-pages',
'order': '9',
'level': 'li',
'category': 'Evaluation ',
'section': 'In-Video Ratings 2/2',
'page': 'sdr_eval_ivr2',
'tableauView': 0,
'Link': 'rm',
'description': {'tag':'div','id':'introText','html':'&lt;p&gt;sdr_eval_ivr2&lt;/p&gt;'}
},</v>
      </c>
      <c r="N44" s="54" t="str">
        <f t="shared" si="4"/>
        <v>sdr_eval_ivr2.html</v>
      </c>
      <c r="O44" s="56" t="str">
        <f t="shared" si="1"/>
        <v>&lt;li&gt;&lt;a href='rm'&gt;In-Video Ratings 2/2&lt;/a&gt;&lt;/li&gt;</v>
      </c>
      <c r="P44" s="57" t="str">
        <f t="shared" si="3"/>
        <v>&lt;li&gt;&lt;a href='#' id='sdr_eval_ivr2'&gt;In-Video Ratings 2/2&lt;/a&gt;&lt;/li&gt;</v>
      </c>
    </row>
    <row r="45" spans="1:16" ht="15" customHeight="1">
      <c r="A45">
        <v>25</v>
      </c>
      <c r="B45" t="s">
        <v>128</v>
      </c>
      <c r="C45" t="s">
        <v>29</v>
      </c>
      <c r="D45">
        <v>9</v>
      </c>
      <c r="E45" t="s">
        <v>50</v>
      </c>
      <c r="F45" t="s">
        <v>6</v>
      </c>
      <c r="G45" t="s">
        <v>32</v>
      </c>
      <c r="H45" t="s">
        <v>118</v>
      </c>
      <c r="I45">
        <v>0</v>
      </c>
      <c r="J45" s="51" t="s">
        <v>249</v>
      </c>
      <c r="K45" s="21" t="s">
        <v>213</v>
      </c>
      <c r="L45" s="19" t="s">
        <v>214</v>
      </c>
      <c r="M45" s="47" t="str">
        <f t="shared" si="2"/>
        <v>{'type': 'sub-pages',
'order': '9',
'level': 'li',
'category': 'Evaluation ',
'section': 'Assessment Rubrics',
'page': 'sdr_eval_rubrics',
'tableauView': 0,
'Link': '#',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N45" s="3" t="str">
        <f t="shared" si="4"/>
        <v>sdr_eval_rubrics.html</v>
      </c>
      <c r="O45" s="1" t="str">
        <f t="shared" si="1"/>
        <v>&lt;li&gt;&lt;a href='#'&gt;Assessment Rubrics&lt;/a&gt;&lt;/li&gt;</v>
      </c>
      <c r="P45" s="5" t="str">
        <f t="shared" si="3"/>
        <v>&lt;li&gt;&lt;a href='#' id='sdr_eval_rubrics'&gt;Assessment Rubrics&lt;/a&gt;&lt;/li&gt;</v>
      </c>
    </row>
    <row r="46" spans="1:16" s="52" customFormat="1" ht="15" customHeight="1">
      <c r="A46" s="52">
        <v>26</v>
      </c>
      <c r="B46" s="52" t="s">
        <v>128</v>
      </c>
      <c r="C46" s="52" t="s">
        <v>29</v>
      </c>
      <c r="D46" s="52">
        <v>9</v>
      </c>
      <c r="E46" s="52" t="s">
        <v>50</v>
      </c>
      <c r="F46" s="52" t="s">
        <v>6</v>
      </c>
      <c r="G46" s="52" t="s">
        <v>43</v>
      </c>
      <c r="H46" s="52" t="s">
        <v>119</v>
      </c>
      <c r="I46" s="52">
        <v>0</v>
      </c>
      <c r="J46" s="53" t="s">
        <v>252</v>
      </c>
      <c r="K46" s="58" t="s">
        <v>217</v>
      </c>
      <c r="L46" s="59" t="s">
        <v>218</v>
      </c>
      <c r="M46" s="55" t="str">
        <f t="shared" si="2"/>
        <v>{'type': 'sub-pages',
'order': '9',
'level': 'li',
'category': 'Evaluation ',
'section': 'Pre-course Survey',
'page': 'sdr_eval_precourse',
'tableauView': 0,
'Link': 'rm',
'description': {'tag':'div','id':'introText','html':'&lt;h2&gt;Report Domains - Evaluation - Pre-course Survey&lt;/h2&gt;&lt;p&gt;This sections shows findings from the pre-course survey.&amp;nbsp;&lt;/p&gt;'}
},</v>
      </c>
      <c r="N46" s="54" t="str">
        <f t="shared" si="4"/>
        <v>sdr_eval_precourse.html</v>
      </c>
      <c r="O46" s="56" t="str">
        <f t="shared" si="1"/>
        <v>&lt;li&gt;&lt;a href='rm'&gt;Pre-course Survey&lt;/a&gt;&lt;/li&gt;</v>
      </c>
      <c r="P46" s="57" t="str">
        <f t="shared" si="3"/>
        <v>&lt;li&gt;&lt;a href='#' id='sdr_eval_precourse'&gt;Pre-course Survey&lt;/a&gt;&lt;/li&gt;</v>
      </c>
    </row>
    <row r="47" spans="1:16" s="52" customFormat="1" ht="15" customHeight="1">
      <c r="A47" s="52">
        <v>27</v>
      </c>
      <c r="B47" s="52" t="s">
        <v>128</v>
      </c>
      <c r="C47" s="52" t="s">
        <v>29</v>
      </c>
      <c r="D47" s="52">
        <v>9</v>
      </c>
      <c r="E47" s="52" t="s">
        <v>50</v>
      </c>
      <c r="F47" s="52" t="s">
        <v>6</v>
      </c>
      <c r="G47" s="52" t="s">
        <v>44</v>
      </c>
      <c r="H47" s="52" t="s">
        <v>120</v>
      </c>
      <c r="I47" s="52">
        <v>0</v>
      </c>
      <c r="J47" s="53" t="s">
        <v>252</v>
      </c>
      <c r="K47" s="58" t="s">
        <v>216</v>
      </c>
      <c r="L47" s="59" t="s">
        <v>219</v>
      </c>
      <c r="M47" s="55" t="str">
        <f t="shared" si="2"/>
        <v>{'type': 'sub-pages',
'order': '9',
'level': 'li',
'category': 'Evaluation ',
'section': 'Post-course Survey',
'page': 'sdr_eval_postcourse',
'tableauView': 0,
'Link': 'rm',
'description': {'tag':'div','id':'introText','html':'&lt;h2&gt;Report Domains - Evaluation - End of course Survey&lt;/h2&gt;&lt;p&gt;This section shows &amp;nbsp;findings from end of course survey. &amp;nbsp;&lt;/p&gt;'}
},</v>
      </c>
      <c r="N47" s="54" t="str">
        <f t="shared" si="4"/>
        <v>sdr_eval_postcourse.html</v>
      </c>
      <c r="O47" s="56" t="str">
        <f t="shared" si="1"/>
        <v>&lt;li&gt;&lt;a href='rm'&gt;Post-course Survey&lt;/a&gt;&lt;/li&gt;</v>
      </c>
      <c r="P47" s="57" t="str">
        <f t="shared" si="3"/>
        <v>&lt;li&gt;&lt;a href='#' id='sdr_eval_postcourse'&gt;Post-course Survey&lt;/a&gt;&lt;/li&gt;</v>
      </c>
    </row>
    <row r="48" spans="1:16" ht="15" customHeight="1">
      <c r="A48">
        <v>28</v>
      </c>
      <c r="B48" t="s">
        <v>128</v>
      </c>
      <c r="C48" t="s">
        <v>17</v>
      </c>
      <c r="D48">
        <v>10</v>
      </c>
      <c r="E48" t="s">
        <v>49</v>
      </c>
      <c r="F48" t="s">
        <v>7</v>
      </c>
      <c r="G48" t="s">
        <v>7</v>
      </c>
      <c r="H48" t="s">
        <v>121</v>
      </c>
      <c r="I48">
        <v>1</v>
      </c>
      <c r="J48" s="18" t="s">
        <v>239</v>
      </c>
      <c r="K48" s="21" t="s">
        <v>221</v>
      </c>
      <c r="L48" s="19" t="s">
        <v>220</v>
      </c>
      <c r="M48" s="47" t="str">
        <f t="shared" si="2"/>
        <v>{'type': 'pie',
'order': '10',
'level': 'h3',
'category': 'Social media ',
'section': 'Social media ',
'page': 'sdr_overview_social',
'tableauView': 1,
'Link': 'https://10ay.online.tableau.com/t/unswmooc/views/SocialMedia_1/SocialMedia',
'description': {'tag':'div','id':'introText','html':'&lt;h2&gt;Report Domains - Social Media&lt;/h2&gt;&lt;p&gt;This section shows social media engagement of users. This page will be updated.&lt;/p&gt;'}
},</v>
      </c>
      <c r="N48" s="3" t="str">
        <f t="shared" si="4"/>
        <v>sdr_overview_social.html</v>
      </c>
      <c r="O48" s="1" t="str">
        <f t="shared" si="1"/>
        <v>&lt;li&gt;&lt;a href='https://10ay.online.tableau.com/t/unswmooc/views/SocialMedia_1/SocialMedia'&gt;Social media &lt;/a&gt;&lt;/li&gt;</v>
      </c>
      <c r="P48" s="5" t="str">
        <f t="shared" si="3"/>
        <v>&lt;li&gt;&lt;a href='#' id='sdr_overview_social'&gt;Social media &lt;/a&gt;&lt;/li&gt;</v>
      </c>
    </row>
    <row r="49" spans="1:16" ht="15" customHeight="1">
      <c r="A49">
        <v>29</v>
      </c>
      <c r="B49" t="s">
        <v>128</v>
      </c>
      <c r="C49" t="s">
        <v>18</v>
      </c>
      <c r="D49">
        <v>11</v>
      </c>
      <c r="E49" t="s">
        <v>48</v>
      </c>
      <c r="F49" t="s">
        <v>64</v>
      </c>
      <c r="G49" t="s">
        <v>12</v>
      </c>
      <c r="H49" t="s">
        <v>122</v>
      </c>
      <c r="I49">
        <v>1</v>
      </c>
      <c r="J49" s="18" t="s">
        <v>247</v>
      </c>
      <c r="K49" s="21" t="s">
        <v>222</v>
      </c>
      <c r="L49" s="19" t="s">
        <v>223</v>
      </c>
      <c r="M49" s="47" t="str">
        <f t="shared" si="2"/>
        <v>{'type': 'report',
'order': '11',
'level': 'h2',
'category': 'Research',
'section': 'Research Questions',
'page': 'sdr_overview_research',
'tableauView': 1,
'Link': 'https://10ay.online.tableau.com/t/unswmooc/views/ResearchQuestions_3/ResearchQuestions',
'description': {'tag':'div','id':'introText','html':'&lt;h2&gt;Report Categories - Research Questions&lt;/h2&gt;&lt;p&gt;This section shows research topics such cluster analysis based on their engagement in the course and more. This page will be updated.&amp;nbsp;&lt;/p&gt;'}
},</v>
      </c>
      <c r="N49" s="3" t="str">
        <f t="shared" si="4"/>
        <v>sdr_overview_research.html</v>
      </c>
      <c r="O49" s="1" t="str">
        <f t="shared" si="1"/>
        <v>&lt;li&gt;&lt;a href='https://10ay.online.tableau.com/t/unswmooc/views/ResearchQuestions_3/ResearchQuestions'&gt;Research Questions&lt;/a&gt;&lt;/li&gt;</v>
      </c>
      <c r="P49" s="5" t="str">
        <f t="shared" si="3"/>
        <v>&lt;li&gt;&lt;a href='#' id='sdr_overview_research'&gt;Research Questions&lt;/a&gt;&lt;/li&gt;</v>
      </c>
    </row>
    <row r="50" spans="1:16" ht="15" customHeight="1">
      <c r="A50">
        <v>30</v>
      </c>
      <c r="B50" t="s">
        <v>128</v>
      </c>
      <c r="C50" t="s">
        <v>18</v>
      </c>
      <c r="D50">
        <v>11</v>
      </c>
      <c r="E50" t="s">
        <v>48</v>
      </c>
      <c r="F50" t="s">
        <v>64</v>
      </c>
      <c r="G50" t="s">
        <v>54</v>
      </c>
      <c r="H50" t="s">
        <v>123</v>
      </c>
      <c r="I50">
        <v>0</v>
      </c>
      <c r="J50" s="51" t="s">
        <v>249</v>
      </c>
      <c r="K50" s="3" t="str">
        <f t="shared" si="7"/>
        <v>sdr_research_cluster</v>
      </c>
      <c r="L50" s="3" t="str">
        <f t="shared" si="6"/>
        <v>&lt;p&gt;sdr_research_cluster&lt;/p&gt;</v>
      </c>
      <c r="M50" s="47" t="str">
        <f t="shared" si="2"/>
        <v>{'type': 'report',
'order': '11',
'level': 'h2',
'category': 'Research',
'section': 'Clustering',
'page': 'sdr_research_cluster',
'tableauView': 0,
'Link': '#',
'description': {'tag':'div','id':'introText','html':'&lt;p&gt;sdr_research_cluster&lt;/p&gt;'}
},</v>
      </c>
      <c r="N50" s="3" t="str">
        <f t="shared" si="4"/>
        <v>sdr_research_cluster.html</v>
      </c>
      <c r="O50" s="1" t="str">
        <f t="shared" si="1"/>
        <v>&lt;li&gt;&lt;a href='#'&gt;Clustering&lt;/a&gt;&lt;/li&gt;</v>
      </c>
      <c r="P50" s="5" t="str">
        <f t="shared" si="3"/>
        <v>&lt;li&gt;&lt;a href='#' id='sdr_research_cluster'&gt;Clustering&lt;/a&gt;&lt;/li&gt;</v>
      </c>
    </row>
    <row r="51" spans="1:16" ht="15" customHeight="1">
      <c r="A51">
        <v>31</v>
      </c>
      <c r="B51" t="s">
        <v>128</v>
      </c>
      <c r="C51" t="s">
        <v>18</v>
      </c>
      <c r="D51">
        <v>11</v>
      </c>
      <c r="E51" t="s">
        <v>48</v>
      </c>
      <c r="F51" t="s">
        <v>64</v>
      </c>
      <c r="G51" t="s">
        <v>55</v>
      </c>
      <c r="H51" t="s">
        <v>124</v>
      </c>
      <c r="I51">
        <v>0</v>
      </c>
      <c r="J51" s="51" t="s">
        <v>249</v>
      </c>
      <c r="K51" s="3" t="str">
        <f t="shared" si="7"/>
        <v>sdr_research_classify</v>
      </c>
      <c r="L51" s="3" t="str">
        <f t="shared" si="6"/>
        <v>&lt;p&gt;sdr_research_classify&lt;/p&gt;</v>
      </c>
      <c r="M51" s="47" t="str">
        <f t="shared" si="2"/>
        <v>{'type': 'report',
'order': '11',
'level': 'h2',
'category': 'Research',
'section': 'Classification',
'page': 'sdr_research_classify',
'tableauView': 0,
'Link': '#',
'description': {'tag':'div','id':'introText','html':'&lt;p&gt;sdr_research_classify&lt;/p&gt;'}
},</v>
      </c>
      <c r="N51" s="3" t="str">
        <f t="shared" si="4"/>
        <v>sdr_research_classify.html</v>
      </c>
      <c r="O51" s="1" t="str">
        <f t="shared" si="1"/>
        <v>&lt;li&gt;&lt;a href='#'&gt;Classification&lt;/a&gt;&lt;/li&gt;</v>
      </c>
      <c r="P51" s="5" t="str">
        <f t="shared" si="3"/>
        <v>&lt;li&gt;&lt;a href='#' id='sdr_research_classify'&gt;Classification&lt;/a&gt;&lt;/li&gt;</v>
      </c>
    </row>
    <row r="52" spans="1:16" ht="15" customHeight="1">
      <c r="A52">
        <v>32</v>
      </c>
      <c r="B52" t="s">
        <v>128</v>
      </c>
      <c r="C52" t="s">
        <v>18</v>
      </c>
      <c r="D52">
        <v>11</v>
      </c>
      <c r="E52" t="s">
        <v>48</v>
      </c>
      <c r="F52" t="s">
        <v>64</v>
      </c>
      <c r="G52" t="s">
        <v>56</v>
      </c>
      <c r="H52" t="s">
        <v>125</v>
      </c>
      <c r="I52">
        <v>0</v>
      </c>
      <c r="J52" s="51" t="s">
        <v>249</v>
      </c>
      <c r="K52" s="3" t="str">
        <f t="shared" si="7"/>
        <v>sdr_research_regres</v>
      </c>
      <c r="L52" s="3" t="str">
        <f t="shared" si="6"/>
        <v>&lt;p&gt;sdr_research_regres&lt;/p&gt;</v>
      </c>
      <c r="M52" s="47" t="str">
        <f t="shared" si="2"/>
        <v>{'type': 'report',
'order': '11',
'level': 'h2',
'category': 'Research',
'section': 'Regression',
'page': 'sdr_research_regres',
'tableauView': 0,
'Link': '#',
'description': {'tag':'div','id':'introText','html':'&lt;p&gt;sdr_research_regres&lt;/p&gt;'}
},</v>
      </c>
      <c r="N52" s="3" t="str">
        <f t="shared" si="4"/>
        <v>sdr_research_regres.html</v>
      </c>
      <c r="O52" s="1" t="str">
        <f t="shared" si="1"/>
        <v>&lt;li&gt;&lt;a href='#'&gt;Regression&lt;/a&gt;&lt;/li&gt;</v>
      </c>
      <c r="P52" s="5" t="str">
        <f t="shared" si="3"/>
        <v>&lt;li&gt;&lt;a href='#' id='sdr_research_regres'&gt;Regression&lt;/a&gt;&lt;/li&gt;</v>
      </c>
    </row>
    <row r="53" spans="1:16" ht="15" customHeight="1">
      <c r="J53" s="10"/>
      <c r="K53" s="4"/>
      <c r="L53" s="4"/>
      <c r="M53" s="47"/>
      <c r="N53" s="3"/>
    </row>
    <row r="54" spans="1:16" ht="15" customHeight="1">
      <c r="J54" s="10"/>
      <c r="K54" s="4"/>
      <c r="L54" s="4"/>
      <c r="M54" s="47"/>
      <c r="N54" s="3"/>
    </row>
    <row r="55" spans="1:16" s="6" customFormat="1" ht="15" customHeight="1">
      <c r="H55" s="6" t="str">
        <f>H21&amp;", "&amp;H22&amp;", "&amp;H23&amp;", "&amp;H24&amp;", "&amp;H25&amp;", "&amp;H26&amp;", "&amp;H27&amp;", "&amp;H28&amp;", "&amp;H29&amp;", "&amp;H30&amp;", "&amp;H31&amp;", "&amp;H32&amp;", "&amp;H33&amp;", "&amp;H34&amp;", "&amp;H35&amp;", "&amp;H36&amp;", "&amp;H37&amp;", "&amp;H38&amp;", "&amp;H39&amp;", "&amp;H40&amp;", "&amp;H41&amp;", "&amp;H42&amp;", "&amp;H43&amp;", "&amp;H44&amp;", "&amp;H45&amp;", "&amp;H46&amp;", "&amp;H47&amp;", "&amp;H48&amp;", "&amp;H49&amp;", "&amp;H50&amp;", "&amp;H51&amp;", "&amp;H52</f>
        <v>sdr_home, sdr_summary_course, sdr_summary_activity, sdr_participants, sdr_engagement, sdr_participant_activity, sdr_overview_video, sdr_video_heatmap, sdr_video_hm_detail, sdr_video_action, sdr_video_lectures, sdr_overview_content, sdr_content_sequence, sdr_overview_forum, sdr_forum_heatmap, sdr_overview_activity, sdr_grades, sdr_overview_assessment, sdr_assm_quizzes, sdr_assm_exams, sdr_assm_peer, sdr_overview_eval, sdr_eval_ivr1, sdr_eval_ivr2, sdr_eval_rubrics, sdr_eval_precourse, sdr_eval_postcourse, sdr_overview_social, sdr_overview_research, sdr_research_cluster, sdr_research_classify, sdr_research_regres</v>
      </c>
      <c r="J55" s="11"/>
      <c r="K55" s="7"/>
      <c r="L55" s="7"/>
      <c r="M55" s="7"/>
      <c r="N55" s="13"/>
      <c r="O55" s="8"/>
      <c r="P55" s="9"/>
    </row>
    <row r="56" spans="1:16" ht="15" customHeight="1">
      <c r="J56" s="10"/>
      <c r="K56" s="4"/>
      <c r="L56" s="4"/>
      <c r="M56" s="41" t="str">
        <f>CHAR(10)&amp;"],"&amp;CHAR(10)</f>
        <v xml:space="preserve">
],
</v>
      </c>
      <c r="N56" s="3"/>
    </row>
    <row r="57" spans="1:16" s="6" customFormat="1" ht="15" customHeight="1">
      <c r="J57" s="11"/>
      <c r="K57" s="7"/>
      <c r="L57" s="7"/>
      <c r="M57" s="48" t="str">
        <f>"'topmenu':[ "&amp;CHAR(10)</f>
        <v xml:space="preserve">'topmenu':[ 
</v>
      </c>
      <c r="N57" s="13"/>
      <c r="O57" s="8"/>
      <c r="P57" s="9"/>
    </row>
    <row r="58" spans="1:16" ht="15" customHeight="1">
      <c r="A58">
        <v>1</v>
      </c>
      <c r="B58" t="s">
        <v>83</v>
      </c>
      <c r="C58" t="s">
        <v>51</v>
      </c>
      <c r="D58">
        <v>0</v>
      </c>
      <c r="E58" t="s">
        <v>136</v>
      </c>
      <c r="F58" t="s">
        <v>0</v>
      </c>
      <c r="G58" t="s">
        <v>0</v>
      </c>
      <c r="H58" t="s">
        <v>94</v>
      </c>
      <c r="I58">
        <v>0</v>
      </c>
      <c r="J58" s="18" t="s">
        <v>242</v>
      </c>
      <c r="K58" s="3" t="str">
        <f>H58</f>
        <v>top_home</v>
      </c>
      <c r="L58" s="3" t="str">
        <f t="shared" ref="L58:L67" si="8">"&lt;p&gt;"&amp;H58&amp;"&lt;/p&gt;"</f>
        <v>&lt;p&gt;top_home&lt;/p&gt;</v>
      </c>
      <c r="M58" s="47" t="str">
        <f t="shared" ref="M58:M72" si="9">"{'"&amp;$C$6&amp;"': '"&amp;C58&amp;"',"&amp;CHAR(10)&amp;"'"&amp;$D$6&amp;"': '"&amp;D58&amp;"',"&amp;CHAR(10)&amp;"'"&amp;$E$6&amp;"': '"&amp;E58&amp;"',"&amp;CHAR(10)&amp;"'"&amp;$F$6&amp;"': '"&amp;F58&amp;"',"&amp;CHAR(10)&amp;"'"&amp;$G$6&amp;"': '"&amp;G58&amp;"',"&amp;CHAR(10)&amp;"'"&amp;$H$6&amp;"': '"&amp;H58&amp;"',"&amp;CHAR(10)&amp;"'"&amp;$I$6&amp;"': "&amp;I58&amp;","&amp;CHAR(10)&amp;"'"&amp;$J$6&amp;"': '"&amp;J58&amp;"',"&amp;CHAR(10)&amp;"'"&amp;$K$6&amp;"': {'tag':'div','id':'introText','html':'"&amp;L58&amp;"'}"&amp;CHAR(10)&amp;"},"</f>
        <v>{'type': 'home',
'order': '0',
'level': 'ul',
'category': 'Home',
'section': 'Home',
'page': 'top_home',
'tableauView': 0,
'Link': 'https://googledrive.com/host/0B8KqLaP_s06ITHRfbmgxdm1PSms/Pmed_home.html',
'description': {'tag':'div','id':'introText','html':'&lt;p&gt;top_home&lt;/p&gt;'}
},</v>
      </c>
      <c r="N58" s="3"/>
      <c r="P58" s="5" t="str">
        <f t="shared" ref="P58:P73" si="10">IF(E58="ul","&lt;li class='active'&gt;",IF(E58="ul_li","&lt;li class='active has-sub'&gt;","&lt;li&gt;"))&amp;"&lt;a href='#' id='"&amp;H58&amp;"'&gt;"&amp;G58&amp;"&lt;/a&gt;&lt;/li&gt;"&amp;IF(E58="ul_li","&lt;ul&gt;","")&amp;IF(AND((E58="li"),(C59="structure")),"&lt;/ul&gt;&lt;/li&gt;","")</f>
        <v>&lt;li class='active'&gt;&lt;a href='#' id='top_home'&gt;Home&lt;/a&gt;&lt;/li&gt;</v>
      </c>
    </row>
    <row r="59" spans="1:16" ht="15" customHeight="1">
      <c r="A59">
        <v>2</v>
      </c>
      <c r="B59" t="s">
        <v>83</v>
      </c>
      <c r="C59" t="s">
        <v>129</v>
      </c>
      <c r="D59">
        <v>1</v>
      </c>
      <c r="E59" t="s">
        <v>130</v>
      </c>
      <c r="F59" t="s">
        <v>131</v>
      </c>
      <c r="G59" t="s">
        <v>132</v>
      </c>
      <c r="H59" t="s">
        <v>133</v>
      </c>
      <c r="I59">
        <v>0</v>
      </c>
      <c r="J59" s="10" t="s">
        <v>249</v>
      </c>
      <c r="K59" s="4"/>
      <c r="L59" s="3" t="str">
        <f t="shared" si="8"/>
        <v>&lt;p&gt;top_menu_cat&lt;/p&gt;</v>
      </c>
      <c r="M59" s="47" t="str">
        <f t="shared" si="9"/>
        <v>{'type': 'structure',
'order': '1',
'level': 'ul_li',
'category': 'menu',
'section': 'Report Category',
'page': 'top_menu_cat',
'tableauView': 0,
'Link': '#',
'description': {'tag':'div','id':'introText','html':'&lt;p&gt;top_menu_cat&lt;/p&gt;'}
},</v>
      </c>
      <c r="N59" s="3"/>
      <c r="P59" s="5" t="str">
        <f t="shared" si="10"/>
        <v>&lt;li class='active has-sub'&gt;&lt;a href='#' id='top_menu_cat'&gt;Report Category&lt;/a&gt;&lt;/li&gt;&lt;ul&gt;</v>
      </c>
    </row>
    <row r="60" spans="1:16" ht="15" customHeight="1">
      <c r="A60">
        <v>3</v>
      </c>
      <c r="B60" t="s">
        <v>83</v>
      </c>
      <c r="C60" t="s">
        <v>18</v>
      </c>
      <c r="D60">
        <v>2</v>
      </c>
      <c r="E60" t="s">
        <v>50</v>
      </c>
      <c r="F60" t="s">
        <v>8</v>
      </c>
      <c r="G60" t="s">
        <v>30</v>
      </c>
      <c r="H60" t="s">
        <v>84</v>
      </c>
      <c r="I60">
        <v>1</v>
      </c>
      <c r="J60" s="18" t="s">
        <v>232</v>
      </c>
      <c r="K60" s="4" t="s">
        <v>168</v>
      </c>
      <c r="L60" s="3" t="s">
        <v>167</v>
      </c>
      <c r="M60" s="47" t="str">
        <f t="shared" si="9"/>
        <v>{'type': 'report',
'order': '2',
'level': 'li',
'category': 'Overview',
'section': 'Overview of Course',
'page': 'top_Overview',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60" s="3"/>
      <c r="P60" s="5" t="str">
        <f t="shared" si="10"/>
        <v>&lt;li&gt;&lt;a href='#' id='top_Overview'&gt;Overview of Course&lt;/a&gt;&lt;/li&gt;</v>
      </c>
    </row>
    <row r="61" spans="1:16" ht="15" customHeight="1">
      <c r="A61">
        <v>4</v>
      </c>
      <c r="B61" t="s">
        <v>83</v>
      </c>
      <c r="C61" t="s">
        <v>18</v>
      </c>
      <c r="D61">
        <v>3</v>
      </c>
      <c r="E61" t="s">
        <v>50</v>
      </c>
      <c r="F61" t="s">
        <v>9</v>
      </c>
      <c r="G61" t="s">
        <v>9</v>
      </c>
      <c r="H61" t="s">
        <v>85</v>
      </c>
      <c r="I61">
        <v>1</v>
      </c>
      <c r="J61" s="18" t="s">
        <v>233</v>
      </c>
      <c r="K61" s="21" t="s">
        <v>171</v>
      </c>
      <c r="L61" s="19" t="s">
        <v>172</v>
      </c>
      <c r="M61" s="47" t="str">
        <f t="shared" si="9"/>
        <v>{'type': 'report',
'order': '3',
'level': 'li',
'category': 'Who are the participants?',
'section': 'Who are the participants?',
'page': 'top_participants',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61" s="3"/>
      <c r="P61" s="5" t="str">
        <f t="shared" si="10"/>
        <v>&lt;li&gt;&lt;a href='#' id='top_participants'&gt;Who are the participants?&lt;/a&gt;&lt;/li&gt;</v>
      </c>
    </row>
    <row r="62" spans="1:16" ht="15" customHeight="1">
      <c r="A62">
        <v>5</v>
      </c>
      <c r="B62" t="s">
        <v>83</v>
      </c>
      <c r="C62" t="s">
        <v>18</v>
      </c>
      <c r="D62">
        <v>4</v>
      </c>
      <c r="E62" t="s">
        <v>50</v>
      </c>
      <c r="F62" t="s">
        <v>10</v>
      </c>
      <c r="G62" t="s">
        <v>31</v>
      </c>
      <c r="H62" t="s">
        <v>86</v>
      </c>
      <c r="I62">
        <v>1</v>
      </c>
      <c r="J62" s="18" t="s">
        <v>234</v>
      </c>
      <c r="K62" s="21" t="s">
        <v>206</v>
      </c>
      <c r="L62" s="19" t="s">
        <v>201</v>
      </c>
      <c r="M62" s="47" t="str">
        <f t="shared" si="9"/>
        <v>{'type': 'report',
'order': '4',
'level': 'li',
'category': 'What did participants do?',
'section': 'Overview of Activity',
'page': 'top_activity',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62" s="3"/>
      <c r="P62" s="5" t="str">
        <f t="shared" si="10"/>
        <v>&lt;li&gt;&lt;a href='#' id='top_activity'&gt;Overview of Activity&lt;/a&gt;&lt;/li&gt;</v>
      </c>
    </row>
    <row r="63" spans="1:16" ht="15" customHeight="1">
      <c r="A63">
        <v>6</v>
      </c>
      <c r="B63" t="s">
        <v>83</v>
      </c>
      <c r="C63" t="s">
        <v>18</v>
      </c>
      <c r="D63">
        <v>5</v>
      </c>
      <c r="E63" t="s">
        <v>50</v>
      </c>
      <c r="F63" t="s">
        <v>11</v>
      </c>
      <c r="G63" t="s">
        <v>39</v>
      </c>
      <c r="H63" t="s">
        <v>87</v>
      </c>
      <c r="I63">
        <v>1</v>
      </c>
      <c r="J63" s="18" t="s">
        <v>235</v>
      </c>
      <c r="K63" s="21" t="s">
        <v>185</v>
      </c>
      <c r="L63" s="19" t="s">
        <v>186</v>
      </c>
      <c r="M63" s="47" t="str">
        <f t="shared" si="9"/>
        <v>{'type': 'report',
'order': '5',
'level': 'li',
'category': 'Assessment',
'section': 'Overview of Assessment',
'page': 'top_assessment',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63" s="3"/>
      <c r="P63" s="5" t="str">
        <f t="shared" si="10"/>
        <v>&lt;li&gt;&lt;a href='#' id='top_assessment'&gt;Overview of Assessment&lt;/a&gt;&lt;/li&gt;</v>
      </c>
    </row>
    <row r="64" spans="1:16" ht="15" customHeight="1">
      <c r="A64">
        <v>7</v>
      </c>
      <c r="B64" t="s">
        <v>83</v>
      </c>
      <c r="C64" t="s">
        <v>18</v>
      </c>
      <c r="D64">
        <v>6</v>
      </c>
      <c r="E64" t="s">
        <v>130</v>
      </c>
      <c r="F64" t="s">
        <v>64</v>
      </c>
      <c r="G64" t="s">
        <v>12</v>
      </c>
      <c r="H64" t="s">
        <v>88</v>
      </c>
      <c r="I64">
        <v>1</v>
      </c>
      <c r="J64" s="18" t="s">
        <v>165</v>
      </c>
      <c r="K64" s="21" t="s">
        <v>222</v>
      </c>
      <c r="L64" s="19" t="s">
        <v>223</v>
      </c>
      <c r="M64" s="47" t="str">
        <f t="shared" si="9"/>
        <v>{'type': 'report',
'order': '6',
'level': 'ul_li',
'category': 'Research',
'section': 'Research Questions',
'page': 'top_research',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64" s="3"/>
      <c r="P64" s="5" t="str">
        <f t="shared" si="10"/>
        <v>&lt;li class='active has-sub'&gt;&lt;a href='#' id='top_research'&gt;Research Questions&lt;/a&gt;&lt;/li&gt;&lt;ul&gt;</v>
      </c>
    </row>
    <row r="65" spans="1:16" ht="15" customHeight="1">
      <c r="A65">
        <v>8</v>
      </c>
      <c r="B65" t="s">
        <v>83</v>
      </c>
      <c r="C65" t="s">
        <v>18</v>
      </c>
      <c r="D65">
        <v>6</v>
      </c>
      <c r="E65" t="s">
        <v>50</v>
      </c>
      <c r="F65" t="s">
        <v>64</v>
      </c>
      <c r="G65" t="s">
        <v>12</v>
      </c>
      <c r="H65" t="s">
        <v>137</v>
      </c>
      <c r="I65">
        <v>0</v>
      </c>
      <c r="J65" s="10" t="s">
        <v>249</v>
      </c>
      <c r="K65" s="4"/>
      <c r="L65" s="3" t="str">
        <f t="shared" si="8"/>
        <v>&lt;p&gt;top_research_1&lt;/p&gt;</v>
      </c>
      <c r="M65" s="47" t="str">
        <f t="shared" si="9"/>
        <v>{'type': 'report',
'order': '6',
'level': 'li',
'category': 'Research',
'section': 'Research Questions',
'page': 'top_research_1',
'tableauView': 0,
'Link': '#',
'description': {'tag':'div','id':'introText','html':'&lt;p&gt;top_research_1&lt;/p&gt;'}
},</v>
      </c>
      <c r="N65" s="3"/>
      <c r="P65" s="5" t="str">
        <f t="shared" si="10"/>
        <v>&lt;li&gt;&lt;a href='#' id='top_research_1'&gt;Research Questions&lt;/a&gt;&lt;/li&gt;</v>
      </c>
    </row>
    <row r="66" spans="1:16" ht="15" customHeight="1">
      <c r="A66">
        <v>9</v>
      </c>
      <c r="B66" t="s">
        <v>83</v>
      </c>
      <c r="C66" t="s">
        <v>18</v>
      </c>
      <c r="D66">
        <v>6</v>
      </c>
      <c r="E66" t="s">
        <v>50</v>
      </c>
      <c r="F66" t="s">
        <v>64</v>
      </c>
      <c r="G66" t="s">
        <v>12</v>
      </c>
      <c r="H66" t="s">
        <v>138</v>
      </c>
      <c r="I66">
        <v>0</v>
      </c>
      <c r="J66" s="10" t="s">
        <v>249</v>
      </c>
      <c r="K66" s="4"/>
      <c r="L66" s="3" t="str">
        <f t="shared" si="8"/>
        <v>&lt;p&gt;top_research_2&lt;/p&gt;</v>
      </c>
      <c r="M66" s="47" t="str">
        <f t="shared" si="9"/>
        <v>{'type': 'report',
'order': '6',
'level': 'li',
'category': 'Research',
'section': 'Research Questions',
'page': 'top_research_2',
'tableauView': 0,
'Link': '#',
'description': {'tag':'div','id':'introText','html':'&lt;p&gt;top_research_2&lt;/p&gt;'}
},</v>
      </c>
      <c r="N66" s="3"/>
      <c r="P66" s="5" t="str">
        <f t="shared" si="10"/>
        <v>&lt;li&gt;&lt;a href='#' id='top_research_2'&gt;Research Questions&lt;/a&gt;&lt;/li&gt;&lt;/ul&gt;&lt;/li&gt;</v>
      </c>
    </row>
    <row r="67" spans="1:16" ht="15" customHeight="1">
      <c r="A67">
        <v>10</v>
      </c>
      <c r="B67" t="s">
        <v>83</v>
      </c>
      <c r="C67" t="s">
        <v>129</v>
      </c>
      <c r="D67">
        <v>7</v>
      </c>
      <c r="E67" t="s">
        <v>130</v>
      </c>
      <c r="F67" t="s">
        <v>131</v>
      </c>
      <c r="G67" t="s">
        <v>134</v>
      </c>
      <c r="H67" t="s">
        <v>135</v>
      </c>
      <c r="I67">
        <v>0</v>
      </c>
      <c r="J67" s="10" t="s">
        <v>249</v>
      </c>
      <c r="K67" s="4"/>
      <c r="L67" s="3" t="str">
        <f t="shared" si="8"/>
        <v>&lt;p&gt;top_menu_dom&lt;/p&gt;</v>
      </c>
      <c r="M67" s="47" t="str">
        <f t="shared" si="9"/>
        <v>{'type': 'structure',
'order': '7',
'level': 'ul_li',
'category': 'menu',
'section': 'Report Domains',
'page': 'top_menu_dom',
'tableauView': 0,
'Link': '#',
'description': {'tag':'div','id':'introText','html':'&lt;p&gt;top_menu_dom&lt;/p&gt;'}
},</v>
      </c>
      <c r="N67" s="3"/>
      <c r="P67" s="5" t="str">
        <f t="shared" si="10"/>
        <v>&lt;li class='active has-sub'&gt;&lt;a href='#' id='top_menu_dom'&gt;Report Domains&lt;/a&gt;&lt;/li&gt;&lt;ul&gt;</v>
      </c>
    </row>
    <row r="68" spans="1:16" ht="15" customHeight="1">
      <c r="A68">
        <v>11</v>
      </c>
      <c r="B68" t="s">
        <v>83</v>
      </c>
      <c r="C68" t="s">
        <v>79</v>
      </c>
      <c r="D68">
        <v>8</v>
      </c>
      <c r="E68" t="s">
        <v>50</v>
      </c>
      <c r="F68" t="s">
        <v>3</v>
      </c>
      <c r="G68" t="s">
        <v>33</v>
      </c>
      <c r="H68" t="s">
        <v>89</v>
      </c>
      <c r="I68">
        <v>1</v>
      </c>
      <c r="J68" s="18" t="s">
        <v>236</v>
      </c>
      <c r="K68" s="21" t="s">
        <v>193</v>
      </c>
      <c r="L68" s="19" t="s">
        <v>194</v>
      </c>
      <c r="M68" s="47" t="str">
        <f t="shared" si="9"/>
        <v>{'type': 'domain',
'order': '8',
'level': 'li',
'category': 'Content',
'section': 'Content use',
'page': 'top_content',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68" s="3"/>
      <c r="P68" s="5" t="str">
        <f t="shared" si="10"/>
        <v>&lt;li&gt;&lt;a href='#' id='top_content'&gt;Content use&lt;/a&gt;&lt;/li&gt;</v>
      </c>
    </row>
    <row r="69" spans="1:16" ht="15" customHeight="1">
      <c r="A69">
        <v>12</v>
      </c>
      <c r="B69" t="s">
        <v>83</v>
      </c>
      <c r="C69" t="s">
        <v>79</v>
      </c>
      <c r="D69">
        <v>9</v>
      </c>
      <c r="E69" t="s">
        <v>50</v>
      </c>
      <c r="F69" t="s">
        <v>2</v>
      </c>
      <c r="G69" t="s">
        <v>22</v>
      </c>
      <c r="H69" t="s">
        <v>90</v>
      </c>
      <c r="I69">
        <v>1</v>
      </c>
      <c r="J69" s="18" t="s">
        <v>237</v>
      </c>
      <c r="K69" s="21" t="s">
        <v>173</v>
      </c>
      <c r="L69" s="19" t="s">
        <v>174</v>
      </c>
      <c r="M69" s="47" t="str">
        <f t="shared" si="9"/>
        <v>{'type': 'domain',
'order': '9',
'level': 'li',
'category': 'Videos ',
'section': 'Overview Lecture videos',
'page': 'top_videos',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69" s="3"/>
      <c r="P69" s="5" t="str">
        <f t="shared" si="10"/>
        <v>&lt;li&gt;&lt;a href='#' id='top_videos'&gt;Overview Lecture videos&lt;/a&gt;&lt;/li&gt;</v>
      </c>
    </row>
    <row r="70" spans="1:16" ht="15" customHeight="1">
      <c r="A70">
        <v>13</v>
      </c>
      <c r="B70" t="s">
        <v>83</v>
      </c>
      <c r="C70" t="s">
        <v>79</v>
      </c>
      <c r="D70">
        <v>10</v>
      </c>
      <c r="E70" t="s">
        <v>50</v>
      </c>
      <c r="F70" t="s">
        <v>4</v>
      </c>
      <c r="G70" t="s">
        <v>34</v>
      </c>
      <c r="H70" t="s">
        <v>91</v>
      </c>
      <c r="I70">
        <v>1</v>
      </c>
      <c r="J70" s="18" t="s">
        <v>238</v>
      </c>
      <c r="K70" s="21" t="s">
        <v>195</v>
      </c>
      <c r="L70" s="19" t="s">
        <v>196</v>
      </c>
      <c r="M70" s="47" t="str">
        <f t="shared" si="9"/>
        <v>{'type': 'domain',
'order': '10',
'level': 'li',
'category': 'Forum',
'section': 'Forum use',
'page': 'top_forums',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70" s="3"/>
      <c r="P70" s="5" t="str">
        <f t="shared" si="10"/>
        <v>&lt;li&gt;&lt;a href='#' id='top_forums'&gt;Forum use&lt;/a&gt;&lt;/li&gt;</v>
      </c>
    </row>
    <row r="71" spans="1:16" ht="15" customHeight="1">
      <c r="A71">
        <v>14</v>
      </c>
      <c r="B71" t="s">
        <v>83</v>
      </c>
      <c r="C71" t="s">
        <v>79</v>
      </c>
      <c r="D71">
        <v>11</v>
      </c>
      <c r="E71" t="s">
        <v>50</v>
      </c>
      <c r="F71" t="s">
        <v>7</v>
      </c>
      <c r="G71" t="s">
        <v>82</v>
      </c>
      <c r="H71" t="s">
        <v>92</v>
      </c>
      <c r="I71">
        <v>1</v>
      </c>
      <c r="J71" s="18" t="s">
        <v>239</v>
      </c>
      <c r="K71" s="21" t="s">
        <v>191</v>
      </c>
      <c r="L71" s="19" t="s">
        <v>192</v>
      </c>
      <c r="M71" s="47" t="str">
        <f t="shared" si="9"/>
        <v>{'type': 'domain',
'order': '11',
'level': 'li',
'category': 'Social media ',
'section': 'Social Media',
'page': 'top_social',
'tableauView': 1,
'Link': 'https://10ay.online.tableau.com/t/unswmooc/views/SocialMedia_1/SocialMedia',
'description': {'tag':'div','id':'introText','html':'&lt;h2&gt;Report Domains - Social Media&lt;/h2&gt;&lt;p&gt;This section shows social media engagement of users.&lt;/p&gt;'}
},</v>
      </c>
      <c r="N71" s="3"/>
      <c r="P71" s="5" t="str">
        <f t="shared" si="10"/>
        <v>&lt;li&gt;&lt;a href='#' id='top_social'&gt;Social Media&lt;/a&gt;&lt;/li&gt;</v>
      </c>
    </row>
    <row r="72" spans="1:16" ht="15" customHeight="1">
      <c r="A72">
        <v>15</v>
      </c>
      <c r="B72" t="s">
        <v>83</v>
      </c>
      <c r="C72" t="s">
        <v>79</v>
      </c>
      <c r="D72">
        <v>12</v>
      </c>
      <c r="E72" t="s">
        <v>50</v>
      </c>
      <c r="F72" t="s">
        <v>6</v>
      </c>
      <c r="G72" t="s">
        <v>80</v>
      </c>
      <c r="H72" t="s">
        <v>93</v>
      </c>
      <c r="I72">
        <v>1</v>
      </c>
      <c r="J72" s="18" t="s">
        <v>240</v>
      </c>
      <c r="K72" s="22" t="s">
        <v>197</v>
      </c>
      <c r="L72" s="19" t="s">
        <v>198</v>
      </c>
      <c r="M72" s="47" t="str">
        <f t="shared" si="9"/>
        <v>{'type': 'domain',
'order': '12',
'level': 'li',
'category': 'Evaluation ',
'section': 'Evaluation &amp; surveys',
'page': 'top_evaluation',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72" s="3"/>
      <c r="P72" s="5" t="str">
        <f t="shared" si="10"/>
        <v>&lt;li&gt;&lt;a href='#' id='top_evaluation'&gt;Evaluation &amp; surveys&lt;/a&gt;&lt;/li&gt;</v>
      </c>
    </row>
    <row r="73" spans="1:16" ht="15" customHeight="1">
      <c r="A73">
        <v>16</v>
      </c>
      <c r="B73" t="s">
        <v>83</v>
      </c>
      <c r="C73" t="s">
        <v>79</v>
      </c>
      <c r="D73">
        <v>13</v>
      </c>
      <c r="E73" t="s">
        <v>50</v>
      </c>
      <c r="F73" t="s">
        <v>5</v>
      </c>
      <c r="G73" t="s">
        <v>81</v>
      </c>
      <c r="H73" t="s">
        <v>86</v>
      </c>
      <c r="I73">
        <v>1</v>
      </c>
      <c r="J73" s="18" t="s">
        <v>241</v>
      </c>
      <c r="K73" s="21" t="s">
        <v>199</v>
      </c>
      <c r="L73" s="19" t="s">
        <v>200</v>
      </c>
      <c r="M73" s="47" t="str">
        <f>"{'"&amp;$C$6&amp;"': '"&amp;C73&amp;"',"&amp;CHAR(10)&amp;"'"&amp;$D$6&amp;"': '"&amp;D73&amp;"',"&amp;CHAR(10)&amp;"'"&amp;$E$6&amp;"': '"&amp;E73&amp;"',"&amp;CHAR(10)&amp;"'"&amp;$F$6&amp;"': '"&amp;F73&amp;"',"&amp;CHAR(10)&amp;"'"&amp;$G$6&amp;"': '"&amp;G73&amp;"',"&amp;CHAR(10)&amp;"'"&amp;$H$6&amp;"': '"&amp;H73&amp;"',"&amp;CHAR(10)&amp;"'"&amp;$I$6&amp;"': "&amp;I73&amp;","&amp;CHAR(10)&amp;"'"&amp;$J$6&amp;"': '"&amp;J73&amp;"',"&amp;CHAR(10)&amp;"'"&amp;$K$6&amp;"': {'tag':'div','id':'introText','html':'"&amp;L73&amp;"'}"&amp;CHAR(10)&amp;"}"</f>
        <v>{'type': 'domain',
'order': '13',
'level': 'li',
'category': 'Activities',
'section': 'Assessment &amp; activity',
'page': 'top_activity',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73" s="3"/>
      <c r="P73" s="5" t="str">
        <f t="shared" si="10"/>
        <v>&lt;li&gt;&lt;a href='#' id='top_activity'&gt;Assessment &amp; activity&lt;/a&gt;&lt;/li&gt;&lt;/ul&gt;&lt;/li&gt;</v>
      </c>
    </row>
    <row r="74" spans="1:16">
      <c r="C74" t="s">
        <v>129</v>
      </c>
      <c r="M74" s="26"/>
    </row>
    <row r="75" spans="1:16">
      <c r="M75" s="26"/>
    </row>
    <row r="76" spans="1:16">
      <c r="H76" s="60" t="str">
        <f>H58&amp;", "&amp;H59&amp;", "&amp;H60&amp;", "&amp;H61&amp;", "&amp;H62&amp;", "&amp;H63&amp;", "&amp;H64&amp;", "&amp;H65&amp;", "&amp;H66&amp;", "&amp;H67&amp;", "&amp;H68&amp;", "&amp;H69&amp;", "&amp;H70&amp;", "&amp;H71&amp;", "&amp;H72&amp;", "&amp;H73</f>
        <v>top_home, top_menu_cat, top_Overview, top_participants, top_activity, top_assessment, top_research, top_research_1, top_research_2, top_menu_dom, top_content, top_videos, top_forums, top_social, top_evaluation, top_activity</v>
      </c>
      <c r="J76" s="10"/>
      <c r="K76" s="4"/>
      <c r="L76" s="4"/>
      <c r="M76" s="49"/>
      <c r="N76" s="3"/>
    </row>
    <row r="77" spans="1:16" ht="135">
      <c r="M77" s="50" t="str">
        <f>CHAR(10)&amp;"],"&amp;CHAR(10)&amp;"    'other': [
      {'category': 'sport',
        'color': 'red',
        'price': 19.95,
        'order': 'c1'  
      }
    ]
  }
}"</f>
        <v xml:space="preserve">
],
    'other': [_x000D_      {'category': 'sport',_x000D_        'color': 'red',_x000D_        'price': 19.95,_x000D_        'order': 'c1'  _x000D_      }_x000D_    ]_x000D_  }_x000D_}</v>
      </c>
    </row>
  </sheetData>
  <hyperlinks>
    <hyperlink ref="J4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Lisa</vt:lpstr>
      <vt:lpstr>LinkStructure</vt:lpstr>
      <vt:lpstr>LinkStructure_bkup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2015-10-21T08:02:11Z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