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rainsa2019-my.sharepoint.com/personal/luzelle_grainsa_co_za/Documents/Documents/"/>
    </mc:Choice>
  </mc:AlternateContent>
  <xr:revisionPtr revIDLastSave="1" documentId="8_{6C73C23E-7917-4408-9302-91C22708B134}" xr6:coauthVersionLast="47" xr6:coauthVersionMax="47" xr10:uidLastSave="{B2C2FCE4-49DD-4ECA-873D-F3BA328694D6}"/>
  <bookViews>
    <workbookView xWindow="-108" yWindow="-108" windowWidth="23256" windowHeight="12456" tabRatio="892" firstSheet="2" activeTab="9" xr2:uid="{00000000-000D-0000-FFFF-FFFF00000000}"/>
  </bookViews>
  <sheets>
    <sheet name="Weeklikse totale lewerings" sheetId="9" r:id="rId1"/>
    <sheet name="Weeklikse kumulatiewe lewerings" sheetId="15" r:id="rId2"/>
    <sheet name="Lewerings tot datum" sheetId="13" r:id="rId3"/>
    <sheet name="Table-SAGIS deliver vs CEC est" sheetId="4" r:id="rId4"/>
    <sheet name="Soybeans 2019-2020" sheetId="1" state="hidden" r:id="rId5"/>
    <sheet name="Soybeans 2020_2021" sheetId="16" state="hidden" r:id="rId6"/>
    <sheet name="Soybeans 2021_2022" sheetId="17" state="hidden" r:id="rId7"/>
    <sheet name="Soybeans 2022_2023" sheetId="18" r:id="rId8"/>
    <sheet name="Soybeans 2023_2024" sheetId="20" r:id="rId9"/>
    <sheet name="Soybeans 2024_2025" sheetId="21" r:id="rId10"/>
    <sheet name="Sojabone - Soybeans" sheetId="6" r:id="rId11"/>
  </sheets>
  <definedNames>
    <definedName name="_xlnm.Print_Area" localSheetId="10">'Sojabone - Soybeans'!$B$2:$C$67</definedName>
    <definedName name="_xlnm.Print_Area" localSheetId="4">'Soybeans 2019-2020'!$I$13:$M$14</definedName>
    <definedName name="_xlnm.Print_Area" localSheetId="3">'Table-SAGIS deliver vs CEC est'!$B$1:$D$17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4" l="1"/>
  <c r="K41" i="6"/>
  <c r="J59" i="6" l="1"/>
  <c r="F31" i="21"/>
  <c r="J28" i="6" s="1"/>
  <c r="K28" i="6" s="1"/>
  <c r="F30" i="21"/>
  <c r="J27" i="6" s="1"/>
  <c r="K27" i="6" s="1"/>
  <c r="F62" i="6"/>
  <c r="G62" i="6"/>
  <c r="H62" i="6"/>
  <c r="I62" i="6"/>
  <c r="K59" i="6"/>
  <c r="K58" i="6"/>
  <c r="K57" i="6"/>
  <c r="F26" i="21" l="1"/>
  <c r="J23" i="6" s="1"/>
  <c r="K23" i="6" s="1"/>
  <c r="F27" i="21"/>
  <c r="J24" i="6" s="1"/>
  <c r="K24" i="6" s="1"/>
  <c r="F28" i="21"/>
  <c r="J25" i="6" s="1"/>
  <c r="K25" i="6" s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4" i="6"/>
  <c r="F15" i="21" l="1"/>
  <c r="J12" i="6" s="1"/>
  <c r="K12" i="6" s="1"/>
  <c r="F16" i="21"/>
  <c r="J13" i="6" s="1"/>
  <c r="K13" i="6" s="1"/>
  <c r="F17" i="21"/>
  <c r="J14" i="6" s="1"/>
  <c r="K14" i="6" s="1"/>
  <c r="F18" i="21"/>
  <c r="J15" i="6" s="1"/>
  <c r="K15" i="6" s="1"/>
  <c r="F19" i="21"/>
  <c r="J16" i="6" s="1"/>
  <c r="K16" i="6" s="1"/>
  <c r="F20" i="21"/>
  <c r="J17" i="6" s="1"/>
  <c r="K17" i="6" s="1"/>
  <c r="F21" i="21"/>
  <c r="J18" i="6" s="1"/>
  <c r="K18" i="6" s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4" i="6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J41" i="6" s="1"/>
  <c r="F43" i="21"/>
  <c r="J40" i="6" s="1"/>
  <c r="K40" i="6" s="1"/>
  <c r="F42" i="21"/>
  <c r="J39" i="6" s="1"/>
  <c r="K39" i="6" s="1"/>
  <c r="F41" i="21"/>
  <c r="J38" i="6" s="1"/>
  <c r="K38" i="6" s="1"/>
  <c r="F40" i="21"/>
  <c r="J37" i="6" s="1"/>
  <c r="K37" i="6" s="1"/>
  <c r="F39" i="21"/>
  <c r="J36" i="6" s="1"/>
  <c r="K36" i="6" s="1"/>
  <c r="F38" i="21"/>
  <c r="J35" i="6" s="1"/>
  <c r="K35" i="6" s="1"/>
  <c r="F37" i="21"/>
  <c r="J34" i="6" s="1"/>
  <c r="K34" i="6" s="1"/>
  <c r="F36" i="21"/>
  <c r="J33" i="6" s="1"/>
  <c r="K33" i="6" s="1"/>
  <c r="F35" i="21"/>
  <c r="J32" i="6" s="1"/>
  <c r="K32" i="6" s="1"/>
  <c r="F34" i="21"/>
  <c r="J31" i="6" s="1"/>
  <c r="K31" i="6" s="1"/>
  <c r="F33" i="21"/>
  <c r="J30" i="6" s="1"/>
  <c r="K30" i="6" s="1"/>
  <c r="F32" i="21"/>
  <c r="J29" i="6" s="1"/>
  <c r="K29" i="6" s="1"/>
  <c r="F29" i="21"/>
  <c r="J26" i="6" s="1"/>
  <c r="K26" i="6" s="1"/>
  <c r="F25" i="21"/>
  <c r="J22" i="6" s="1"/>
  <c r="K22" i="6" s="1"/>
  <c r="F24" i="21"/>
  <c r="J21" i="6" s="1"/>
  <c r="K21" i="6" s="1"/>
  <c r="F23" i="21"/>
  <c r="J20" i="6" s="1"/>
  <c r="K20" i="6" s="1"/>
  <c r="F22" i="21"/>
  <c r="J19" i="6" s="1"/>
  <c r="K19" i="6" s="1"/>
  <c r="F14" i="21"/>
  <c r="J11" i="6" s="1"/>
  <c r="K11" i="6" s="1"/>
  <c r="F13" i="21"/>
  <c r="J10" i="6" s="1"/>
  <c r="K10" i="6" s="1"/>
  <c r="F12" i="21"/>
  <c r="J9" i="6" s="1"/>
  <c r="K9" i="6" s="1"/>
  <c r="F11" i="21"/>
  <c r="J8" i="6" s="1"/>
  <c r="K8" i="6" s="1"/>
  <c r="F10" i="21"/>
  <c r="J7" i="6" s="1"/>
  <c r="K7" i="6" s="1"/>
  <c r="F9" i="21"/>
  <c r="J6" i="6" s="1"/>
  <c r="K6" i="6" s="1"/>
  <c r="F8" i="21"/>
  <c r="J5" i="6" s="1"/>
  <c r="K5" i="6" s="1"/>
  <c r="C8" i="2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C40" i="21" s="1"/>
  <c r="C41" i="21" s="1"/>
  <c r="C42" i="21" s="1"/>
  <c r="C43" i="21" s="1"/>
  <c r="C44" i="21" s="1"/>
  <c r="C45" i="21" s="1"/>
  <c r="C46" i="21" s="1"/>
  <c r="C47" i="21" s="1"/>
  <c r="C48" i="21" s="1"/>
  <c r="C49" i="21" s="1"/>
  <c r="C50" i="21" s="1"/>
  <c r="C51" i="21" s="1"/>
  <c r="C52" i="21" s="1"/>
  <c r="C53" i="21" s="1"/>
  <c r="C54" i="21" s="1"/>
  <c r="C55" i="21" s="1"/>
  <c r="C56" i="21" s="1"/>
  <c r="C57" i="21" s="1"/>
  <c r="C58" i="21" s="1"/>
  <c r="F7" i="21"/>
  <c r="J4" i="6" s="1"/>
  <c r="J62" i="6" l="1"/>
  <c r="J64" i="6" s="1"/>
  <c r="K4" i="6"/>
  <c r="K62" i="6" s="1"/>
  <c r="G7" i="21"/>
  <c r="G8" i="21" s="1"/>
  <c r="H59" i="6"/>
  <c r="I59" i="6"/>
  <c r="C8" i="20"/>
  <c r="C9" i="20"/>
  <c r="C10" i="20"/>
  <c r="C11" i="20" s="1"/>
  <c r="C12" i="20" s="1"/>
  <c r="C13" i="20" s="1"/>
  <c r="C14" i="20" s="1"/>
  <c r="C15" i="20" s="1"/>
  <c r="C16" i="20" s="1"/>
  <c r="C17" i="20" s="1"/>
  <c r="C18" i="20" s="1"/>
  <c r="C19" i="20" s="1"/>
  <c r="C20" i="20" s="1"/>
  <c r="C21" i="20" s="1"/>
  <c r="C22" i="20" s="1"/>
  <c r="C23" i="20" s="1"/>
  <c r="C24" i="20" s="1"/>
  <c r="C25" i="20" s="1"/>
  <c r="C26" i="20" s="1"/>
  <c r="C27" i="20" s="1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C54" i="20" s="1"/>
  <c r="C55" i="20" s="1"/>
  <c r="C56" i="20" s="1"/>
  <c r="C57" i="20" s="1"/>
  <c r="C58" i="20" s="1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G7" i="20" s="1"/>
  <c r="C58" i="18"/>
  <c r="C57" i="18"/>
  <c r="C56" i="18"/>
  <c r="C55" i="18"/>
  <c r="C54" i="18"/>
  <c r="C53" i="18"/>
  <c r="C52" i="18"/>
  <c r="C51" i="18"/>
  <c r="C50" i="18"/>
  <c r="C47" i="18"/>
  <c r="C48" i="18" s="1"/>
  <c r="C49" i="18" s="1"/>
  <c r="C44" i="18"/>
  <c r="C45" i="18" s="1"/>
  <c r="C46" i="18" s="1"/>
  <c r="C43" i="18"/>
  <c r="C42" i="18"/>
  <c r="C41" i="18"/>
  <c r="C40" i="18"/>
  <c r="C39" i="18"/>
  <c r="C38" i="18"/>
  <c r="C36" i="18"/>
  <c r="C37" i="18" s="1"/>
  <c r="C35" i="18"/>
  <c r="C34" i="18"/>
  <c r="C33" i="18"/>
  <c r="C32" i="18"/>
  <c r="C31" i="18"/>
  <c r="F7" i="18"/>
  <c r="G7" i="18" s="1"/>
  <c r="D62" i="6"/>
  <c r="D64" i="6" s="1"/>
  <c r="E62" i="6"/>
  <c r="C30" i="18"/>
  <c r="C29" i="18"/>
  <c r="C28" i="18"/>
  <c r="C27" i="18"/>
  <c r="C26" i="18"/>
  <c r="C25" i="18"/>
  <c r="C24" i="18"/>
  <c r="C23" i="18"/>
  <c r="D59" i="6"/>
  <c r="C9" i="4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G59" i="17"/>
  <c r="C59" i="17"/>
  <c r="G55" i="6"/>
  <c r="C58" i="17"/>
  <c r="G54" i="6"/>
  <c r="C57" i="17"/>
  <c r="G53" i="6"/>
  <c r="C56" i="17"/>
  <c r="G9" i="21" l="1"/>
  <c r="G8" i="20"/>
  <c r="H64" i="6"/>
  <c r="G8" i="18"/>
  <c r="G9" i="18" s="1"/>
  <c r="G10" i="18" s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C55" i="17"/>
  <c r="G10" i="21" l="1"/>
  <c r="G11" i="21" s="1"/>
  <c r="G12" i="21" s="1"/>
  <c r="G13" i="21" s="1"/>
  <c r="G14" i="21" s="1"/>
  <c r="G15" i="21" s="1"/>
  <c r="G16" i="21" s="1"/>
  <c r="G9" i="20"/>
  <c r="G32" i="18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C54" i="17"/>
  <c r="G50" i="6"/>
  <c r="G17" i="21" l="1"/>
  <c r="G10" i="20"/>
  <c r="C53" i="17"/>
  <c r="G49" i="6"/>
  <c r="C52" i="17"/>
  <c r="G48" i="6"/>
  <c r="C51" i="17"/>
  <c r="G45" i="6"/>
  <c r="G46" i="6"/>
  <c r="C48" i="17"/>
  <c r="C49" i="17" s="1"/>
  <c r="C50" i="17" s="1"/>
  <c r="G44" i="6"/>
  <c r="C47" i="17"/>
  <c r="C46" i="17"/>
  <c r="C45" i="17"/>
  <c r="G41" i="6"/>
  <c r="C44" i="17"/>
  <c r="G40" i="6"/>
  <c r="C42" i="17"/>
  <c r="C43" i="17"/>
  <c r="C41" i="17"/>
  <c r="G37" i="6"/>
  <c r="C40" i="17"/>
  <c r="G36" i="6"/>
  <c r="C39" i="17"/>
  <c r="G35" i="6"/>
  <c r="C38" i="17"/>
  <c r="C37" i="17"/>
  <c r="C36" i="17"/>
  <c r="G32" i="6"/>
  <c r="C35" i="17"/>
  <c r="C34" i="17"/>
  <c r="C33" i="17"/>
  <c r="C32" i="17"/>
  <c r="G28" i="6"/>
  <c r="C31" i="17"/>
  <c r="C30" i="17"/>
  <c r="G26" i="6"/>
  <c r="C29" i="17"/>
  <c r="C28" i="17"/>
  <c r="G24" i="6"/>
  <c r="C27" i="17"/>
  <c r="C26" i="17"/>
  <c r="G22" i="6"/>
  <c r="C25" i="17"/>
  <c r="C17" i="17"/>
  <c r="C18" i="17"/>
  <c r="G6" i="6"/>
  <c r="F59" i="17"/>
  <c r="F58" i="17"/>
  <c r="F57" i="17"/>
  <c r="F56" i="17"/>
  <c r="F55" i="17"/>
  <c r="G52" i="6" s="1"/>
  <c r="F54" i="17"/>
  <c r="G51" i="6" s="1"/>
  <c r="F53" i="17"/>
  <c r="F52" i="17"/>
  <c r="F51" i="17"/>
  <c r="F50" i="17"/>
  <c r="G47" i="6" s="1"/>
  <c r="F49" i="17"/>
  <c r="F48" i="17"/>
  <c r="F47" i="17"/>
  <c r="F46" i="17"/>
  <c r="G43" i="6" s="1"/>
  <c r="F45" i="17"/>
  <c r="F44" i="17"/>
  <c r="F43" i="17"/>
  <c r="F42" i="17"/>
  <c r="G39" i="6"/>
  <c r="F41" i="17"/>
  <c r="F40" i="17"/>
  <c r="F39" i="17"/>
  <c r="F38" i="17"/>
  <c r="F37" i="17"/>
  <c r="G34" i="6"/>
  <c r="F36" i="17"/>
  <c r="G33" i="6"/>
  <c r="F35" i="17"/>
  <c r="F34" i="17"/>
  <c r="G31" i="6"/>
  <c r="F33" i="17"/>
  <c r="G30" i="6"/>
  <c r="F32" i="17"/>
  <c r="G29" i="6"/>
  <c r="F31" i="17"/>
  <c r="F30" i="17"/>
  <c r="F29" i="17"/>
  <c r="F28" i="17"/>
  <c r="G25" i="6"/>
  <c r="F27" i="17"/>
  <c r="F26" i="17"/>
  <c r="G23" i="6"/>
  <c r="F25" i="17"/>
  <c r="F24" i="17"/>
  <c r="G21" i="6"/>
  <c r="F23" i="17"/>
  <c r="G20" i="6"/>
  <c r="F22" i="17"/>
  <c r="G19" i="6"/>
  <c r="F21" i="17"/>
  <c r="G18" i="6"/>
  <c r="F20" i="17"/>
  <c r="G17" i="6"/>
  <c r="F19" i="17"/>
  <c r="F18" i="17"/>
  <c r="G15" i="6"/>
  <c r="F17" i="17"/>
  <c r="G14" i="6"/>
  <c r="F16" i="17"/>
  <c r="G13" i="6"/>
  <c r="F15" i="17"/>
  <c r="F14" i="17"/>
  <c r="G11" i="6"/>
  <c r="F13" i="17"/>
  <c r="G10" i="6"/>
  <c r="F12" i="17"/>
  <c r="G9" i="6"/>
  <c r="F11" i="17"/>
  <c r="G8" i="6"/>
  <c r="F10" i="17"/>
  <c r="G7" i="6"/>
  <c r="F9" i="17"/>
  <c r="F8" i="17"/>
  <c r="G8" i="17"/>
  <c r="G9" i="17"/>
  <c r="G10" i="17"/>
  <c r="G5" i="6"/>
  <c r="F7" i="17"/>
  <c r="G7" i="17"/>
  <c r="F44" i="16"/>
  <c r="F19" i="16"/>
  <c r="F16" i="6"/>
  <c r="F20" i="16"/>
  <c r="F17" i="6"/>
  <c r="F21" i="16"/>
  <c r="F22" i="16"/>
  <c r="F19" i="6"/>
  <c r="F23" i="16"/>
  <c r="F20" i="6"/>
  <c r="F18" i="6"/>
  <c r="F59" i="6"/>
  <c r="F59" i="16"/>
  <c r="F58" i="16"/>
  <c r="F57" i="16"/>
  <c r="F54" i="6"/>
  <c r="F56" i="16"/>
  <c r="F53" i="6"/>
  <c r="F55" i="16"/>
  <c r="F52" i="6"/>
  <c r="F54" i="16"/>
  <c r="F51" i="6"/>
  <c r="F53" i="16"/>
  <c r="F50" i="6"/>
  <c r="F52" i="16"/>
  <c r="F49" i="6"/>
  <c r="F51" i="16"/>
  <c r="F48" i="6"/>
  <c r="F50" i="16"/>
  <c r="F47" i="6"/>
  <c r="F49" i="16"/>
  <c r="F46" i="6"/>
  <c r="F48" i="16"/>
  <c r="F45" i="6"/>
  <c r="F47" i="16"/>
  <c r="F44" i="6"/>
  <c r="F46" i="16"/>
  <c r="F43" i="6"/>
  <c r="F45" i="16"/>
  <c r="F42" i="6"/>
  <c r="F41" i="6"/>
  <c r="F43" i="16"/>
  <c r="F40" i="6"/>
  <c r="F42" i="16"/>
  <c r="F39" i="6"/>
  <c r="F41" i="16"/>
  <c r="F38" i="6"/>
  <c r="F40" i="16"/>
  <c r="F37" i="6"/>
  <c r="F39" i="16"/>
  <c r="F36" i="6"/>
  <c r="F38" i="16"/>
  <c r="F35" i="6"/>
  <c r="F37" i="16"/>
  <c r="F34" i="6"/>
  <c r="F36" i="16"/>
  <c r="F33" i="6"/>
  <c r="F35" i="16"/>
  <c r="F32" i="6"/>
  <c r="F34" i="16"/>
  <c r="F31" i="6"/>
  <c r="F33" i="16"/>
  <c r="F30" i="6"/>
  <c r="F32" i="16"/>
  <c r="F29" i="6"/>
  <c r="F31" i="16"/>
  <c r="F28" i="6"/>
  <c r="F30" i="16"/>
  <c r="F27" i="6"/>
  <c r="F29" i="16"/>
  <c r="F26" i="6"/>
  <c r="F28" i="16"/>
  <c r="F25" i="6"/>
  <c r="F27" i="16"/>
  <c r="F24" i="6"/>
  <c r="F26" i="16"/>
  <c r="F25" i="16"/>
  <c r="F22" i="6"/>
  <c r="F24" i="16"/>
  <c r="F21" i="6"/>
  <c r="F18" i="16"/>
  <c r="F15" i="6"/>
  <c r="F17" i="16"/>
  <c r="F14" i="6"/>
  <c r="F16" i="16"/>
  <c r="F13" i="6"/>
  <c r="F15" i="16"/>
  <c r="F12" i="6"/>
  <c r="F14" i="16"/>
  <c r="F11" i="6"/>
  <c r="F13" i="16"/>
  <c r="F10" i="6"/>
  <c r="F12" i="16"/>
  <c r="F9" i="6"/>
  <c r="F11" i="16"/>
  <c r="F8" i="6"/>
  <c r="F10" i="16"/>
  <c r="F7" i="6"/>
  <c r="F9" i="16"/>
  <c r="F6" i="6"/>
  <c r="F8" i="16"/>
  <c r="F5" i="6"/>
  <c r="F7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F4" i="6"/>
  <c r="F59" i="1"/>
  <c r="E59" i="6"/>
  <c r="E64" i="6" s="1"/>
  <c r="F23" i="1"/>
  <c r="F20" i="1"/>
  <c r="F21" i="1"/>
  <c r="F22" i="1"/>
  <c r="F24" i="1"/>
  <c r="F25" i="1"/>
  <c r="F26" i="1"/>
  <c r="F27" i="1"/>
  <c r="F28" i="1"/>
  <c r="F29" i="1"/>
  <c r="F30" i="1"/>
  <c r="F9" i="1"/>
  <c r="F10" i="1"/>
  <c r="F11" i="1"/>
  <c r="F12" i="1"/>
  <c r="F13" i="1"/>
  <c r="F14" i="1"/>
  <c r="F15" i="1"/>
  <c r="F16" i="1"/>
  <c r="F17" i="1"/>
  <c r="F18" i="1"/>
  <c r="F19" i="1"/>
  <c r="F58" i="1"/>
  <c r="F57" i="1"/>
  <c r="F55" i="1"/>
  <c r="F56" i="1"/>
  <c r="F54" i="1"/>
  <c r="F53" i="1"/>
  <c r="F52" i="1"/>
  <c r="F50" i="1"/>
  <c r="F51" i="1"/>
  <c r="F49" i="1"/>
  <c r="F47" i="1"/>
  <c r="F48" i="1"/>
  <c r="F46" i="1"/>
  <c r="F45" i="1"/>
  <c r="F44" i="1"/>
  <c r="F43" i="1"/>
  <c r="F42" i="1"/>
  <c r="F38" i="1"/>
  <c r="F39" i="1"/>
  <c r="F40" i="1"/>
  <c r="F41" i="1"/>
  <c r="F37" i="1"/>
  <c r="F36" i="1"/>
  <c r="F35" i="1"/>
  <c r="F34" i="1"/>
  <c r="F33" i="1"/>
  <c r="F32" i="1"/>
  <c r="F31" i="1"/>
  <c r="F8" i="1"/>
  <c r="G9" i="1"/>
  <c r="F7" i="1"/>
  <c r="G7" i="1"/>
  <c r="G8" i="1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F23" i="6"/>
  <c r="G12" i="6"/>
  <c r="G16" i="6"/>
  <c r="C19" i="17"/>
  <c r="G11" i="17"/>
  <c r="G12" i="17"/>
  <c r="G13" i="17"/>
  <c r="G14" i="17"/>
  <c r="G15" i="17"/>
  <c r="G16" i="17"/>
  <c r="G17" i="17"/>
  <c r="G18" i="17"/>
  <c r="G19" i="17"/>
  <c r="G4" i="6"/>
  <c r="C20" i="17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C21" i="17"/>
  <c r="C22" i="17"/>
  <c r="C23" i="17"/>
  <c r="C24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27" i="6"/>
  <c r="G32" i="17"/>
  <c r="G33" i="17"/>
  <c r="G34" i="17" s="1"/>
  <c r="G35" i="17" s="1"/>
  <c r="G38" i="6"/>
  <c r="G18" i="21" l="1"/>
  <c r="G64" i="6"/>
  <c r="F64" i="6"/>
  <c r="G11" i="20"/>
  <c r="G36" i="17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42" i="6"/>
  <c r="G19" i="21" l="1"/>
  <c r="G12" i="20"/>
  <c r="G20" i="21" l="1"/>
  <c r="G13" i="20"/>
  <c r="G21" i="21" l="1"/>
  <c r="G22" i="21" s="1"/>
  <c r="G23" i="21" s="1"/>
  <c r="G24" i="21" s="1"/>
  <c r="G25" i="21" s="1"/>
  <c r="G26" i="21" s="1"/>
  <c r="G27" i="21" s="1"/>
  <c r="G14" i="20"/>
  <c r="G28" i="21" l="1"/>
  <c r="G15" i="20"/>
  <c r="G29" i="21" l="1"/>
  <c r="G16" i="20"/>
  <c r="G30" i="21" l="1"/>
  <c r="G17" i="20"/>
  <c r="G31" i="21" l="1"/>
  <c r="G18" i="20"/>
  <c r="G32" i="21" l="1"/>
  <c r="G33" i="21" s="1"/>
  <c r="G34" i="21" s="1"/>
  <c r="G19" i="20"/>
  <c r="G35" i="21" l="1"/>
  <c r="G36" i="21" s="1"/>
  <c r="G37" i="21" s="1"/>
  <c r="G38" i="21" s="1"/>
  <c r="G39" i="21" s="1"/>
  <c r="G40" i="21" s="1"/>
  <c r="G41" i="21" s="1"/>
  <c r="G42" i="21" s="1"/>
  <c r="G43" i="21" s="1"/>
  <c r="G44" i="21" s="1"/>
  <c r="G45" i="21" s="1"/>
  <c r="G46" i="21" s="1"/>
  <c r="G47" i="21" s="1"/>
  <c r="G48" i="21" s="1"/>
  <c r="G49" i="21" s="1"/>
  <c r="G50" i="21" s="1"/>
  <c r="G51" i="21" s="1"/>
  <c r="G52" i="21" s="1"/>
  <c r="G53" i="21" s="1"/>
  <c r="G54" i="21" s="1"/>
  <c r="G55" i="21" s="1"/>
  <c r="G56" i="21" s="1"/>
  <c r="G57" i="21" s="1"/>
  <c r="G58" i="21" s="1"/>
  <c r="G59" i="21" s="1"/>
  <c r="C5" i="4"/>
  <c r="G20" i="20"/>
  <c r="C11" i="4" l="1"/>
  <c r="C16" i="4" s="1"/>
  <c r="C10" i="4"/>
  <c r="G21" i="20"/>
  <c r="G22" i="20" l="1"/>
  <c r="G23" i="20" l="1"/>
  <c r="G24" i="20" l="1"/>
  <c r="G25" i="20" l="1"/>
  <c r="G26" i="20" l="1"/>
  <c r="G27" i="20" l="1"/>
  <c r="G28" i="20" l="1"/>
  <c r="G29" i="20" l="1"/>
  <c r="G30" i="20" l="1"/>
  <c r="G31" i="20" l="1"/>
  <c r="G32" i="20" l="1"/>
  <c r="G33" i="20" l="1"/>
  <c r="G34" i="20" l="1"/>
  <c r="G35" i="20" l="1"/>
  <c r="G36" i="20" l="1"/>
  <c r="G37" i="20" l="1"/>
  <c r="G38" i="20" l="1"/>
  <c r="G39" i="20" l="1"/>
  <c r="G40" i="20" l="1"/>
  <c r="G41" i="20" l="1"/>
  <c r="G42" i="20" l="1"/>
  <c r="G43" i="20" l="1"/>
  <c r="G44" i="20" l="1"/>
  <c r="G45" i="20" l="1"/>
  <c r="G46" i="20" l="1"/>
  <c r="G47" i="20" l="1"/>
  <c r="G48" i="20" l="1"/>
  <c r="G49" i="20" l="1"/>
  <c r="G50" i="20" l="1"/>
  <c r="G51" i="20" l="1"/>
  <c r="G52" i="20" l="1"/>
  <c r="G53" i="20" l="1"/>
  <c r="G54" i="20" l="1"/>
  <c r="G55" i="20" l="1"/>
  <c r="G56" i="20" l="1"/>
  <c r="G57" i="20" l="1"/>
  <c r="G58" i="20" l="1"/>
  <c r="G59" i="20" s="1"/>
  <c r="I64" i="6"/>
  <c r="K64" i="6" s="1"/>
</calcChain>
</file>

<file path=xl/sharedStrings.xml><?xml version="1.0" encoding="utf-8"?>
<sst xmlns="http://schemas.openxmlformats.org/spreadsheetml/2006/main" count="143" uniqueCount="63">
  <si>
    <t>Week geëindig</t>
  </si>
  <si>
    <t>Regstellings</t>
  </si>
  <si>
    <t>Prod lewerings</t>
  </si>
  <si>
    <t>Prog Totaal</t>
  </si>
  <si>
    <t>Week ending</t>
  </si>
  <si>
    <t>Prod deliveries</t>
  </si>
  <si>
    <t>Adjustments</t>
  </si>
  <si>
    <t>Prog Total</t>
  </si>
  <si>
    <t>Periode totaal</t>
  </si>
  <si>
    <t>Period Total</t>
  </si>
  <si>
    <t>Outstanding after adjustment (tons)</t>
  </si>
  <si>
    <t>Uitstaande op NOK na aanpassings (tonne)</t>
  </si>
  <si>
    <t>Marketing season week</t>
  </si>
  <si>
    <t>Bemarkingseisoen week</t>
  </si>
  <si>
    <t>Notas/Notes</t>
  </si>
  <si>
    <t>Negative outstanding means a CEC under estimate/Negatief uitstaande beteken 'n NOK onderskatting</t>
  </si>
  <si>
    <t>Positive outstanding means a CEC over estimate/Positief uitstaande beteken 'n NOK oorskatting</t>
  </si>
  <si>
    <t>Delivery tempo needed to obtain CEC estimate</t>
  </si>
  <si>
    <t>Lewerings tempo benodig</t>
  </si>
  <si>
    <t>NOK Finale skatting</t>
  </si>
  <si>
    <t>Footnote:</t>
  </si>
  <si>
    <t xml:space="preserve">Remember that the actual producer deliveries as compared with the CEC include early deliveries for February and March as well as data for week 1 - 44. </t>
  </si>
  <si>
    <t>Therefore the comparison in this summary table ends at week 44 whereafter it is assumed that the early deliveries for the next season continues from week 45</t>
  </si>
  <si>
    <t>Opsomming</t>
  </si>
  <si>
    <t>NOK - Farm use and seed retention</t>
  </si>
  <si>
    <t>Farm consumption, storage, seed retention etc</t>
  </si>
  <si>
    <t>Adjustment for seed retention</t>
  </si>
  <si>
    <t>Aanpassing vir saad terughouding</t>
  </si>
  <si>
    <t>Crop estimate MINUS farm consumption, storage, seed retention etc</t>
  </si>
  <si>
    <t>Produksieskatting MIN plaasverbruik, stoor, saad terughouding ens</t>
  </si>
  <si>
    <t>%  Lewerings vanaf week 16-44 / Oesskatting</t>
  </si>
  <si>
    <t>Deliveries as % of CEC estimate minus retensions (%)</t>
  </si>
  <si>
    <t>Lewerings as % van die NOK skatting minus terughoudings(%)</t>
  </si>
  <si>
    <t>2018/19</t>
  </si>
  <si>
    <t>Produsente lewerings in 2018/19 bemarkingseisoen / Producer deliveries in 2018/19 marketing season</t>
  </si>
  <si>
    <t>Totale lewerings/Total deliveries</t>
  </si>
  <si>
    <t>% Gelewer van Oesskatting/% delivered crop estimate</t>
  </si>
  <si>
    <t xml:space="preserve">Total deliveries  (tons) </t>
  </si>
  <si>
    <t xml:space="preserve">Totale lewerings  (tonne) </t>
  </si>
  <si>
    <t>Sojabone /Soybeans</t>
  </si>
  <si>
    <t>Remaining weeks for delivery</t>
  </si>
  <si>
    <t>Uitstaande weke vir lewering</t>
  </si>
  <si>
    <t>Adjustment for on farm consumption &amp; storage (tons)</t>
  </si>
  <si>
    <t>Aanpassing vir plaasverbruik &amp; stoor (tonne)</t>
  </si>
  <si>
    <t>Sojabone/Soybeans</t>
  </si>
  <si>
    <t>SAGIS - Sojaboon weeklikse produsentelewerings</t>
  </si>
  <si>
    <t>Soybean - Weekly delivery comparison /Sojabone - Weeklikse lewerings vergelyking</t>
  </si>
  <si>
    <t>Produsente lewerings in 2020/21 bemarkingseisoen / Producer deliveries in 2020/21 marketing season</t>
  </si>
  <si>
    <t>2020/21</t>
  </si>
  <si>
    <t>2019/20</t>
  </si>
  <si>
    <t>2021/22</t>
  </si>
  <si>
    <t>2023/24*</t>
  </si>
  <si>
    <t>2022/23</t>
  </si>
  <si>
    <t>Produsente lewerings in 2023/24 bemarkingseisoen / Producer deliveries in 2023/24 marketing season</t>
  </si>
  <si>
    <t>Produsente lewerings in 2022/23 bemarkingseisoen / Producer deliveries in 2022/23 marketing season</t>
  </si>
  <si>
    <t>2024/25*</t>
  </si>
  <si>
    <t>2023/24</t>
  </si>
  <si>
    <t>CEC 6th production estimate (tons)</t>
  </si>
  <si>
    <t>NOK 6de produksieskatting (ton)</t>
  </si>
  <si>
    <t>2024/25 bemarkingsjaar</t>
  </si>
  <si>
    <t>Delivery Estimate versus CEC Estimate / Beraamde lewering versus NOK skatting</t>
  </si>
  <si>
    <t>5-year ave</t>
  </si>
  <si>
    <t>Produsente lewerings in 2024/2025 bemarkingseisoen / Producer deliveries in 2024/2025 marketing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</si>
</sst>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 * #,##0_ ;_ * \-#,##0_ ;_ * &quot;-&quot;_ ;_ @_ "/>
    <numFmt numFmtId="165" formatCode="_ * #,##0.00_ ;_ * \-#,##0.00_ ;_ * &quot;-&quot;??_ ;_ @_ "/>
    <numFmt numFmtId="166" formatCode="_ * #,##0_ ;_ * \-#,##0_ ;_ * &quot;-&quot;??_ ;_ @_ "/>
    <numFmt numFmtId="167" formatCode="0.0%"/>
    <numFmt numFmtId="168" formatCode="[$-409]d\-mmm\-yy;@"/>
  </numFmts>
  <fonts count="39" x14ac:knownFonts="1"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9"/>
      <color indexed="12"/>
      <name val="Arial"/>
      <family val="2"/>
    </font>
    <font>
      <sz val="9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color rgb="FF00B050"/>
      <name val="Arial"/>
      <family val="2"/>
    </font>
    <font>
      <b/>
      <sz val="10"/>
      <color theme="9" tint="-0.249977111117893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/>
      <name val="Cambria"/>
      <family val="2"/>
      <scheme val="major"/>
    </font>
    <font>
      <b/>
      <sz val="12"/>
      <color theme="3"/>
      <name val="Cambria"/>
      <family val="2"/>
      <scheme val="major"/>
    </font>
    <font>
      <sz val="11"/>
      <color rgb="FF000000"/>
      <name val="Arial Narrow"/>
      <family val="2"/>
    </font>
    <font>
      <b/>
      <sz val="18"/>
      <color rgb="FF3B6367"/>
      <name val="Cambria"/>
      <family val="2"/>
      <scheme val="major"/>
    </font>
    <font>
      <b/>
      <sz val="15"/>
      <color rgb="FF3B6367"/>
      <name val="Calibri"/>
      <family val="2"/>
      <scheme val="minor"/>
    </font>
    <font>
      <b/>
      <sz val="11"/>
      <color rgb="FF3B6367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E9344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double">
        <color theme="4"/>
      </bottom>
      <diagonal/>
    </border>
    <border>
      <left/>
      <right style="medium">
        <color indexed="64"/>
      </right>
      <top/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rgb="FF3F3F3F"/>
      </top>
      <bottom/>
      <diagonal/>
    </border>
    <border>
      <left/>
      <right style="medium">
        <color indexed="64"/>
      </right>
      <top style="thin">
        <color rgb="FF3F3F3F"/>
      </top>
      <bottom/>
      <diagonal/>
    </border>
    <border>
      <left style="medium">
        <color indexed="64"/>
      </left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/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double">
        <color theme="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/>
      <right/>
      <top/>
      <bottom style="thin">
        <color rgb="FF7F7F7F"/>
      </bottom>
      <diagonal/>
    </border>
    <border>
      <left style="thin">
        <color indexed="64"/>
      </left>
      <right style="medium">
        <color indexed="64"/>
      </right>
      <top/>
      <bottom style="thin">
        <color rgb="FF7F7F7F"/>
      </bottom>
      <diagonal/>
    </border>
  </borders>
  <cellStyleXfs count="47">
    <xf numFmtId="0" fontId="0" fillId="0" borderId="0"/>
    <xf numFmtId="0" fontId="17" fillId="2" borderId="0" applyNumberFormat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36" applyNumberFormat="0" applyFill="0" applyAlignment="0" applyProtection="0"/>
    <xf numFmtId="0" fontId="20" fillId="0" borderId="37" applyNumberFormat="0" applyFill="0" applyAlignment="0" applyProtection="0"/>
    <xf numFmtId="0" fontId="21" fillId="0" borderId="38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35" applyNumberFormat="0" applyAlignment="0" applyProtection="0"/>
    <xf numFmtId="0" fontId="8" fillId="0" borderId="0"/>
    <xf numFmtId="0" fontId="15" fillId="0" borderId="0">
      <alignment vertical="top"/>
    </xf>
    <xf numFmtId="0" fontId="8" fillId="0" borderId="0"/>
    <xf numFmtId="0" fontId="23" fillId="0" borderId="0"/>
    <xf numFmtId="0" fontId="17" fillId="0" borderId="0"/>
    <xf numFmtId="0" fontId="23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5" fillId="3" borderId="39" applyNumberFormat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40" applyNumberFormat="0" applyFill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</cellStyleXfs>
  <cellXfs count="15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6" fontId="3" fillId="0" borderId="0" xfId="2" applyNumberFormat="1" applyFont="1"/>
    <xf numFmtId="166" fontId="5" fillId="0" borderId="0" xfId="2" applyNumberFormat="1" applyFont="1"/>
    <xf numFmtId="0" fontId="5" fillId="0" borderId="0" xfId="0" applyFont="1"/>
    <xf numFmtId="166" fontId="6" fillId="0" borderId="0" xfId="2" applyNumberFormat="1" applyFont="1"/>
    <xf numFmtId="0" fontId="6" fillId="0" borderId="0" xfId="0" applyFont="1"/>
    <xf numFmtId="166" fontId="0" fillId="0" borderId="0" xfId="0" applyNumberFormat="1"/>
    <xf numFmtId="0" fontId="28" fillId="0" borderId="0" xfId="0" applyFont="1"/>
    <xf numFmtId="15" fontId="29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 wrapText="1"/>
    </xf>
    <xf numFmtId="0" fontId="3" fillId="0" borderId="2" xfId="0" applyFont="1" applyBorder="1" applyAlignment="1">
      <alignment horizontal="left" wrapText="1"/>
    </xf>
    <xf numFmtId="166" fontId="3" fillId="0" borderId="3" xfId="2" applyNumberFormat="1" applyFont="1" applyBorder="1" applyAlignment="1">
      <alignment horizontal="center"/>
    </xf>
    <xf numFmtId="0" fontId="27" fillId="0" borderId="43" xfId="38" applyBorder="1" applyAlignment="1">
      <alignment horizontal="right"/>
    </xf>
    <xf numFmtId="0" fontId="27" fillId="0" borderId="44" xfId="38" applyBorder="1"/>
    <xf numFmtId="0" fontId="3" fillId="0" borderId="1" xfId="0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9" fillId="0" borderId="0" xfId="0" applyFont="1"/>
    <xf numFmtId="0" fontId="9" fillId="0" borderId="5" xfId="0" applyFont="1" applyBorder="1"/>
    <xf numFmtId="0" fontId="21" fillId="0" borderId="38" xfId="18" applyAlignment="1">
      <alignment horizontal="center" vertical="center" wrapText="1"/>
    </xf>
    <xf numFmtId="0" fontId="10" fillId="0" borderId="6" xfId="0" applyFont="1" applyBorder="1" applyAlignment="1">
      <alignment horizontal="center"/>
    </xf>
    <xf numFmtId="166" fontId="11" fillId="0" borderId="6" xfId="2" applyNumberFormat="1" applyFont="1" applyBorder="1"/>
    <xf numFmtId="0" fontId="10" fillId="0" borderId="4" xfId="0" applyFont="1" applyBorder="1" applyAlignment="1">
      <alignment horizontal="center"/>
    </xf>
    <xf numFmtId="166" fontId="12" fillId="0" borderId="7" xfId="9" applyNumberFormat="1" applyFont="1" applyBorder="1"/>
    <xf numFmtId="0" fontId="10" fillId="0" borderId="8" xfId="0" applyFont="1" applyBorder="1" applyAlignment="1">
      <alignment horizontal="center"/>
    </xf>
    <xf numFmtId="166" fontId="12" fillId="0" borderId="6" xfId="9" applyNumberFormat="1" applyFont="1" applyBorder="1"/>
    <xf numFmtId="166" fontId="10" fillId="0" borderId="0" xfId="2" applyNumberFormat="1" applyFont="1"/>
    <xf numFmtId="166" fontId="11" fillId="0" borderId="0" xfId="2" applyNumberFormat="1" applyFont="1"/>
    <xf numFmtId="166" fontId="12" fillId="0" borderId="0" xfId="2" applyNumberFormat="1" applyFont="1"/>
    <xf numFmtId="0" fontId="3" fillId="0" borderId="45" xfId="0" applyFont="1" applyBorder="1" applyAlignment="1">
      <alignment horizontal="right" vertical="center" wrapText="1"/>
    </xf>
    <xf numFmtId="0" fontId="3" fillId="0" borderId="9" xfId="0" applyFont="1" applyBorder="1"/>
    <xf numFmtId="49" fontId="3" fillId="0" borderId="10" xfId="0" applyNumberFormat="1" applyFont="1" applyBorder="1"/>
    <xf numFmtId="0" fontId="3" fillId="0" borderId="46" xfId="0" applyFont="1" applyBorder="1" applyAlignment="1">
      <alignment horizontal="left" vertical="center"/>
    </xf>
    <xf numFmtId="166" fontId="22" fillId="4" borderId="6" xfId="20" applyNumberFormat="1" applyBorder="1"/>
    <xf numFmtId="0" fontId="3" fillId="0" borderId="10" xfId="0" applyFont="1" applyBorder="1"/>
    <xf numFmtId="1" fontId="10" fillId="0" borderId="0" xfId="0" applyNumberFormat="1" applyFont="1"/>
    <xf numFmtId="1" fontId="21" fillId="0" borderId="38" xfId="18" applyNumberFormat="1" applyAlignment="1">
      <alignment horizontal="center" vertical="center" wrapText="1"/>
    </xf>
    <xf numFmtId="1" fontId="22" fillId="4" borderId="6" xfId="20" applyNumberFormat="1" applyBorder="1"/>
    <xf numFmtId="1" fontId="3" fillId="0" borderId="0" xfId="0" applyNumberFormat="1" applyFont="1"/>
    <xf numFmtId="1" fontId="10" fillId="0" borderId="0" xfId="2" applyNumberFormat="1" applyFont="1"/>
    <xf numFmtId="1" fontId="3" fillId="0" borderId="0" xfId="2" applyNumberFormat="1" applyFont="1"/>
    <xf numFmtId="0" fontId="27" fillId="0" borderId="47" xfId="38" applyBorder="1"/>
    <xf numFmtId="0" fontId="20" fillId="5" borderId="13" xfId="17" applyFill="1" applyBorder="1" applyAlignment="1">
      <alignment horizontal="center"/>
    </xf>
    <xf numFmtId="49" fontId="22" fillId="4" borderId="6" xfId="20" applyNumberFormat="1" applyBorder="1" applyAlignment="1">
      <alignment horizontal="center"/>
    </xf>
    <xf numFmtId="0" fontId="20" fillId="5" borderId="14" xfId="17" applyFill="1" applyBorder="1" applyAlignment="1">
      <alignment horizontal="center"/>
    </xf>
    <xf numFmtId="0" fontId="25" fillId="3" borderId="48" xfId="32" applyBorder="1"/>
    <xf numFmtId="49" fontId="25" fillId="3" borderId="15" xfId="32" applyNumberFormat="1" applyBorder="1"/>
    <xf numFmtId="166" fontId="25" fillId="3" borderId="16" xfId="32" applyNumberFormat="1" applyBorder="1"/>
    <xf numFmtId="49" fontId="25" fillId="5" borderId="17" xfId="32" applyNumberFormat="1" applyFill="1" applyBorder="1"/>
    <xf numFmtId="43" fontId="0" fillId="0" borderId="0" xfId="0" applyNumberFormat="1"/>
    <xf numFmtId="0" fontId="31" fillId="3" borderId="1" xfId="32" applyFont="1" applyBorder="1" applyAlignment="1">
      <alignment horizontal="right"/>
    </xf>
    <xf numFmtId="0" fontId="31" fillId="3" borderId="2" xfId="32" applyFont="1" applyBorder="1" applyAlignment="1">
      <alignment wrapText="1"/>
    </xf>
    <xf numFmtId="0" fontId="31" fillId="3" borderId="49" xfId="32" applyFont="1" applyBorder="1" applyAlignment="1">
      <alignment horizontal="right"/>
    </xf>
    <xf numFmtId="0" fontId="31" fillId="3" borderId="50" xfId="32" applyFont="1" applyBorder="1"/>
    <xf numFmtId="166" fontId="31" fillId="0" borderId="51" xfId="38" applyNumberFormat="1" applyFont="1" applyBorder="1" applyAlignment="1">
      <alignment horizontal="center"/>
    </xf>
    <xf numFmtId="0" fontId="25" fillId="3" borderId="18" xfId="32" applyBorder="1"/>
    <xf numFmtId="0" fontId="25" fillId="5" borderId="19" xfId="32" applyFill="1" applyBorder="1"/>
    <xf numFmtId="0" fontId="18" fillId="0" borderId="20" xfId="15" applyBorder="1" applyAlignment="1">
      <alignment wrapText="1"/>
    </xf>
    <xf numFmtId="0" fontId="18" fillId="0" borderId="21" xfId="15" applyBorder="1" applyAlignment="1">
      <alignment wrapText="1"/>
    </xf>
    <xf numFmtId="166" fontId="25" fillId="3" borderId="22" xfId="32" applyNumberFormat="1" applyBorder="1"/>
    <xf numFmtId="167" fontId="25" fillId="3" borderId="52" xfId="32" applyNumberFormat="1" applyBorder="1" applyAlignment="1">
      <alignment horizontal="center"/>
    </xf>
    <xf numFmtId="0" fontId="8" fillId="0" borderId="0" xfId="0" applyFont="1"/>
    <xf numFmtId="0" fontId="20" fillId="5" borderId="23" xfId="17" applyFill="1" applyBorder="1" applyAlignment="1">
      <alignment horizontal="center"/>
    </xf>
    <xf numFmtId="166" fontId="25" fillId="3" borderId="22" xfId="7" applyNumberFormat="1" applyFont="1" applyFill="1" applyBorder="1" applyAlignment="1">
      <alignment horizontal="center"/>
    </xf>
    <xf numFmtId="49" fontId="25" fillId="3" borderId="53" xfId="32" applyNumberFormat="1" applyBorder="1"/>
    <xf numFmtId="0" fontId="20" fillId="5" borderId="24" xfId="17" applyFill="1" applyBorder="1" applyAlignment="1"/>
    <xf numFmtId="49" fontId="27" fillId="0" borderId="54" xfId="38" applyNumberFormat="1" applyBorder="1"/>
    <xf numFmtId="166" fontId="22" fillId="4" borderId="6" xfId="2" applyNumberFormat="1" applyFont="1" applyFill="1" applyBorder="1"/>
    <xf numFmtId="164" fontId="22" fillId="4" borderId="6" xfId="20" applyNumberFormat="1" applyBorder="1"/>
    <xf numFmtId="49" fontId="27" fillId="0" borderId="0" xfId="38" applyNumberFormat="1" applyBorder="1"/>
    <xf numFmtId="0" fontId="32" fillId="0" borderId="1" xfId="38" applyFont="1" applyBorder="1"/>
    <xf numFmtId="166" fontId="3" fillId="0" borderId="0" xfId="0" applyNumberFormat="1" applyFont="1"/>
    <xf numFmtId="168" fontId="10" fillId="0" borderId="0" xfId="0" applyNumberFormat="1" applyFont="1"/>
    <xf numFmtId="168" fontId="9" fillId="0" borderId="25" xfId="0" applyNumberFormat="1" applyFont="1" applyBorder="1"/>
    <xf numFmtId="168" fontId="21" fillId="0" borderId="38" xfId="18" applyNumberFormat="1" applyAlignment="1">
      <alignment horizontal="center" vertical="center" wrapText="1"/>
    </xf>
    <xf numFmtId="168" fontId="10" fillId="0" borderId="4" xfId="0" applyNumberFormat="1" applyFont="1" applyBorder="1" applyAlignment="1">
      <alignment horizontal="center"/>
    </xf>
    <xf numFmtId="168" fontId="3" fillId="0" borderId="0" xfId="0" applyNumberFormat="1" applyFont="1"/>
    <xf numFmtId="0" fontId="3" fillId="0" borderId="26" xfId="0" applyFont="1" applyBorder="1"/>
    <xf numFmtId="166" fontId="25" fillId="3" borderId="15" xfId="7" applyNumberFormat="1" applyFont="1" applyFill="1" applyBorder="1" applyAlignment="1">
      <alignment horizontal="center"/>
    </xf>
    <xf numFmtId="166" fontId="25" fillId="5" borderId="17" xfId="7" applyNumberFormat="1" applyFont="1" applyFill="1" applyBorder="1" applyAlignment="1">
      <alignment horizontal="center"/>
    </xf>
    <xf numFmtId="0" fontId="2" fillId="0" borderId="10" xfId="21" applyFont="1" applyBorder="1"/>
    <xf numFmtId="166" fontId="32" fillId="0" borderId="1" xfId="38" applyNumberFormat="1" applyFont="1" applyBorder="1"/>
    <xf numFmtId="0" fontId="3" fillId="0" borderId="27" xfId="0" applyFont="1" applyBorder="1"/>
    <xf numFmtId="166" fontId="22" fillId="4" borderId="55" xfId="20" applyNumberFormat="1" applyBorder="1"/>
    <xf numFmtId="166" fontId="25" fillId="5" borderId="11" xfId="7" applyNumberFormat="1" applyFont="1" applyFill="1" applyBorder="1" applyAlignment="1">
      <alignment horizontal="center"/>
    </xf>
    <xf numFmtId="0" fontId="2" fillId="0" borderId="23" xfId="21" applyFont="1" applyBorder="1"/>
    <xf numFmtId="166" fontId="32" fillId="0" borderId="26" xfId="38" applyNumberFormat="1" applyFont="1" applyBorder="1"/>
    <xf numFmtId="0" fontId="3" fillId="0" borderId="23" xfId="0" applyFont="1" applyBorder="1"/>
    <xf numFmtId="166" fontId="30" fillId="0" borderId="56" xfId="20" applyNumberFormat="1" applyFont="1" applyFill="1" applyBorder="1"/>
    <xf numFmtId="0" fontId="17" fillId="0" borderId="1" xfId="1" applyFill="1" applyBorder="1" applyAlignment="1">
      <alignment horizontal="center"/>
    </xf>
    <xf numFmtId="166" fontId="27" fillId="0" borderId="57" xfId="38" applyNumberFormat="1" applyBorder="1"/>
    <xf numFmtId="166" fontId="30" fillId="0" borderId="0" xfId="20" applyNumberFormat="1" applyFont="1" applyFill="1" applyBorder="1"/>
    <xf numFmtId="166" fontId="22" fillId="4" borderId="26" xfId="20" applyNumberFormat="1" applyBorder="1"/>
    <xf numFmtId="49" fontId="25" fillId="3" borderId="58" xfId="32" applyNumberFormat="1" applyBorder="1"/>
    <xf numFmtId="166" fontId="12" fillId="0" borderId="4" xfId="9" applyNumberFormat="1" applyFont="1" applyBorder="1"/>
    <xf numFmtId="9" fontId="3" fillId="0" borderId="0" xfId="33" applyFont="1"/>
    <xf numFmtId="9" fontId="3" fillId="0" borderId="0" xfId="0" applyNumberFormat="1" applyFont="1"/>
    <xf numFmtId="0" fontId="20" fillId="5" borderId="28" xfId="17" applyFill="1" applyBorder="1" applyAlignment="1">
      <alignment horizontal="center"/>
    </xf>
    <xf numFmtId="49" fontId="20" fillId="5" borderId="7" xfId="17" applyNumberFormat="1" applyFill="1" applyBorder="1" applyAlignment="1">
      <alignment horizontal="center"/>
    </xf>
    <xf numFmtId="15" fontId="22" fillId="4" borderId="4" xfId="20" applyNumberFormat="1" applyBorder="1" applyAlignment="1">
      <alignment horizontal="center"/>
    </xf>
    <xf numFmtId="166" fontId="30" fillId="0" borderId="60" xfId="20" applyNumberFormat="1" applyFont="1" applyFill="1" applyBorder="1"/>
    <xf numFmtId="166" fontId="22" fillId="4" borderId="61" xfId="20" applyNumberFormat="1" applyBorder="1"/>
    <xf numFmtId="0" fontId="20" fillId="5" borderId="29" xfId="17" applyFill="1" applyBorder="1" applyAlignment="1">
      <alignment horizontal="center"/>
    </xf>
    <xf numFmtId="0" fontId="20" fillId="5" borderId="30" xfId="17" applyFill="1" applyBorder="1" applyAlignment="1">
      <alignment horizontal="center"/>
    </xf>
    <xf numFmtId="166" fontId="3" fillId="0" borderId="0" xfId="33" applyNumberFormat="1" applyFont="1"/>
    <xf numFmtId="43" fontId="3" fillId="0" borderId="0" xfId="0" applyNumberFormat="1" applyFont="1"/>
    <xf numFmtId="167" fontId="31" fillId="3" borderId="3" xfId="33" applyNumberFormat="1" applyFont="1" applyFill="1" applyBorder="1" applyAlignment="1">
      <alignment horizontal="center"/>
    </xf>
    <xf numFmtId="166" fontId="30" fillId="6" borderId="6" xfId="2" applyNumberFormat="1" applyFont="1" applyFill="1" applyBorder="1" applyAlignment="1">
      <alignment horizontal="center" vertical="center"/>
    </xf>
    <xf numFmtId="166" fontId="30" fillId="6" borderId="6" xfId="20" applyNumberFormat="1" applyFont="1" applyFill="1" applyBorder="1" applyAlignment="1">
      <alignment horizontal="center" vertical="center" wrapText="1"/>
    </xf>
    <xf numFmtId="166" fontId="31" fillId="6" borderId="6" xfId="20" applyNumberFormat="1" applyFont="1" applyFill="1" applyBorder="1" applyAlignment="1">
      <alignment horizontal="center" vertical="center" wrapText="1"/>
    </xf>
    <xf numFmtId="166" fontId="31" fillId="6" borderId="12" xfId="20" applyNumberFormat="1" applyFont="1" applyFill="1" applyBorder="1" applyAlignment="1">
      <alignment horizontal="right" vertical="center" wrapText="1"/>
    </xf>
    <xf numFmtId="0" fontId="3" fillId="0" borderId="3" xfId="0" applyFont="1" applyBorder="1" applyAlignment="1">
      <alignment horizontal="center"/>
    </xf>
    <xf numFmtId="165" fontId="31" fillId="3" borderId="59" xfId="2" applyFont="1" applyFill="1" applyBorder="1" applyAlignment="1">
      <alignment horizontal="center"/>
    </xf>
    <xf numFmtId="0" fontId="38" fillId="0" borderId="4" xfId="18" applyFont="1" applyBorder="1" applyAlignment="1">
      <alignment horizontal="center"/>
    </xf>
    <xf numFmtId="0" fontId="30" fillId="6" borderId="41" xfId="20" applyFont="1" applyFill="1" applyBorder="1" applyAlignment="1">
      <alignment horizontal="right"/>
    </xf>
    <xf numFmtId="0" fontId="30" fillId="6" borderId="42" xfId="20" applyFont="1" applyFill="1" applyBorder="1"/>
    <xf numFmtId="166" fontId="31" fillId="6" borderId="11" xfId="2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2" xfId="0" applyFont="1" applyBorder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9" fontId="0" fillId="0" borderId="0" xfId="33" applyFont="1" applyAlignment="1">
      <alignment horizontal="center"/>
    </xf>
    <xf numFmtId="0" fontId="31" fillId="0" borderId="9" xfId="19" applyFont="1" applyBorder="1" applyAlignment="1">
      <alignment horizontal="center"/>
    </xf>
    <xf numFmtId="0" fontId="31" fillId="0" borderId="10" xfId="19" applyFont="1" applyBorder="1" applyAlignment="1">
      <alignment horizontal="center"/>
    </xf>
    <xf numFmtId="0" fontId="31" fillId="0" borderId="31" xfId="19" applyFont="1" applyBorder="1" applyAlignment="1">
      <alignment horizontal="center"/>
    </xf>
    <xf numFmtId="0" fontId="36" fillId="0" borderId="20" xfId="37" applyFont="1" applyBorder="1" applyAlignment="1">
      <alignment horizontal="center"/>
    </xf>
    <xf numFmtId="0" fontId="36" fillId="0" borderId="21" xfId="37" applyFont="1" applyBorder="1" applyAlignment="1">
      <alignment horizontal="center"/>
    </xf>
    <xf numFmtId="0" fontId="36" fillId="0" borderId="32" xfId="37" applyFont="1" applyBorder="1" applyAlignment="1">
      <alignment horizontal="center"/>
    </xf>
    <xf numFmtId="0" fontId="37" fillId="0" borderId="9" xfId="16" applyFont="1" applyBorder="1" applyAlignment="1">
      <alignment horizontal="center"/>
    </xf>
    <xf numFmtId="0" fontId="37" fillId="0" borderId="10" xfId="16" applyFont="1" applyBorder="1" applyAlignment="1">
      <alignment horizontal="center"/>
    </xf>
    <xf numFmtId="0" fontId="37" fillId="0" borderId="31" xfId="16" applyFont="1" applyBorder="1" applyAlignment="1">
      <alignment horizontal="center"/>
    </xf>
    <xf numFmtId="0" fontId="21" fillId="0" borderId="36" xfId="16" applyFont="1" applyAlignment="1">
      <alignment horizontal="center"/>
    </xf>
    <xf numFmtId="0" fontId="33" fillId="0" borderId="36" xfId="37" applyFont="1" applyBorder="1" applyAlignment="1">
      <alignment horizontal="center"/>
    </xf>
    <xf numFmtId="0" fontId="21" fillId="0" borderId="33" xfId="16" applyFont="1" applyBorder="1" applyAlignment="1">
      <alignment horizontal="center"/>
    </xf>
    <xf numFmtId="0" fontId="21" fillId="0" borderId="34" xfId="16" applyFont="1" applyBorder="1" applyAlignment="1">
      <alignment horizontal="center"/>
    </xf>
    <xf numFmtId="49" fontId="18" fillId="0" borderId="1" xfId="15" applyNumberFormat="1" applyBorder="1" applyAlignment="1">
      <alignment horizontal="center" wrapText="1"/>
    </xf>
    <xf numFmtId="49" fontId="18" fillId="0" borderId="0" xfId="15" applyNumberFormat="1" applyBorder="1" applyAlignment="1">
      <alignment horizontal="center" wrapText="1"/>
    </xf>
    <xf numFmtId="49" fontId="18" fillId="0" borderId="9" xfId="15" applyNumberFormat="1" applyBorder="1" applyAlignment="1">
      <alignment horizontal="center" wrapText="1"/>
    </xf>
    <xf numFmtId="49" fontId="18" fillId="0" borderId="10" xfId="15" applyNumberFormat="1" applyBorder="1" applyAlignment="1">
      <alignment horizontal="center" wrapText="1"/>
    </xf>
    <xf numFmtId="0" fontId="34" fillId="0" borderId="1" xfId="37" applyFont="1" applyBorder="1" applyAlignment="1">
      <alignment horizontal="center"/>
    </xf>
    <xf numFmtId="0" fontId="34" fillId="0" borderId="0" xfId="37" applyFont="1" applyBorder="1" applyAlignment="1">
      <alignment horizontal="center"/>
    </xf>
  </cellXfs>
  <cellStyles count="47">
    <cellStyle name="20% - Accent2" xfId="1" builtinId="34"/>
    <cellStyle name="Comma" xfId="2" builtinId="3"/>
    <cellStyle name="Comma 12" xfId="3" xr:uid="{00000000-0005-0000-0000-000002000000}"/>
    <cellStyle name="Comma 12 2" xfId="4" xr:uid="{00000000-0005-0000-0000-000003000000}"/>
    <cellStyle name="Comma 13" xfId="5" xr:uid="{00000000-0005-0000-0000-000004000000}"/>
    <cellStyle name="Comma 13 2" xfId="6" xr:uid="{00000000-0005-0000-0000-000005000000}"/>
    <cellStyle name="Comma 14" xfId="7" xr:uid="{00000000-0005-0000-0000-000006000000}"/>
    <cellStyle name="Comma 14 2" xfId="8" xr:uid="{00000000-0005-0000-0000-000007000000}"/>
    <cellStyle name="Comma 2 2" xfId="9" xr:uid="{00000000-0005-0000-0000-000008000000}"/>
    <cellStyle name="Comma 3 2" xfId="10" xr:uid="{00000000-0005-0000-0000-000009000000}"/>
    <cellStyle name="Comma 4 2" xfId="11" xr:uid="{00000000-0005-0000-0000-00000A000000}"/>
    <cellStyle name="Comma 5 2" xfId="12" xr:uid="{00000000-0005-0000-0000-00000B000000}"/>
    <cellStyle name="Comma 6 2" xfId="13" xr:uid="{00000000-0005-0000-0000-00000C000000}"/>
    <cellStyle name="Comma 7 2" xfId="14" xr:uid="{00000000-0005-0000-0000-00000D000000}"/>
    <cellStyle name="Explanatory Text" xfId="15" builtinId="53"/>
    <cellStyle name="Heading 1" xfId="16" builtinId="16"/>
    <cellStyle name="Heading 2" xfId="17" builtinId="17"/>
    <cellStyle name="Heading 3" xfId="18" builtinId="18"/>
    <cellStyle name="Heading 4" xfId="19" builtinId="19"/>
    <cellStyle name="Input" xfId="20" builtinId="20"/>
    <cellStyle name="Normal" xfId="0" builtinId="0"/>
    <cellStyle name="Normal 2" xfId="46" xr:uid="{B3A55D0C-E070-48B3-A998-49383F44D4B0}"/>
    <cellStyle name="Normal 2 2" xfId="21" xr:uid="{00000000-0005-0000-0000-000015000000}"/>
    <cellStyle name="Normal 2 3" xfId="22" xr:uid="{00000000-0005-0000-0000-000016000000}"/>
    <cellStyle name="Normal 3" xfId="23" xr:uid="{00000000-0005-0000-0000-000017000000}"/>
    <cellStyle name="Normal 3 2" xfId="24" xr:uid="{00000000-0005-0000-0000-000018000000}"/>
    <cellStyle name="Normal 3 3" xfId="45" xr:uid="{64D8DDB4-309D-481F-B1F6-137AC899E4B2}"/>
    <cellStyle name="Normal 4" xfId="25" xr:uid="{00000000-0005-0000-0000-000019000000}"/>
    <cellStyle name="Normal 4 2" xfId="26" xr:uid="{00000000-0005-0000-0000-00001A000000}"/>
    <cellStyle name="Normal 4 3" xfId="44" xr:uid="{15EE3823-35BD-4DF4-9538-15191641ECD7}"/>
    <cellStyle name="Normal 5" xfId="27" xr:uid="{00000000-0005-0000-0000-00001B000000}"/>
    <cellStyle name="Normal 5 2" xfId="28" xr:uid="{00000000-0005-0000-0000-00001C000000}"/>
    <cellStyle name="Normal 5 3" xfId="43" xr:uid="{E4D96F08-D38A-4EA2-9AD0-EF99211266C3}"/>
    <cellStyle name="Normal 6" xfId="29" xr:uid="{00000000-0005-0000-0000-00001D000000}"/>
    <cellStyle name="Normal 6 2" xfId="42" xr:uid="{B4A8DF88-360B-43A2-81A5-594CEBA6FAA0}"/>
    <cellStyle name="Normal 7" xfId="30" xr:uid="{00000000-0005-0000-0000-00001E000000}"/>
    <cellStyle name="Normal 7 2" xfId="41" xr:uid="{C6E5E555-BAE8-4926-8EE3-CDA29EFE8266}"/>
    <cellStyle name="Normal 8" xfId="31" xr:uid="{00000000-0005-0000-0000-00001F000000}"/>
    <cellStyle name="Normal 8 2" xfId="40" xr:uid="{FEBEB675-1664-4741-A3BE-3D11EC6E5AB6}"/>
    <cellStyle name="Normal 9" xfId="39" xr:uid="{049C9D22-E1B5-411C-AE47-81E5AEC88193}"/>
    <cellStyle name="Output" xfId="32" builtinId="21"/>
    <cellStyle name="Percent" xfId="33" builtinId="5"/>
    <cellStyle name="Percent 3" xfId="34" xr:uid="{00000000-0005-0000-0000-000022000000}"/>
    <cellStyle name="Percent 3 2" xfId="35" xr:uid="{00000000-0005-0000-0000-000023000000}"/>
    <cellStyle name="Percent 4" xfId="36" xr:uid="{00000000-0005-0000-0000-000024000000}"/>
    <cellStyle name="Title" xfId="37" builtinId="15"/>
    <cellStyle name="Total" xfId="38" builtinId="25"/>
  </cellStyles>
  <dxfs count="0"/>
  <tableStyles count="0" defaultTableStyle="TableStyleMedium9" defaultPivotStyle="PivotStyleLight16"/>
  <colors>
    <mruColors>
      <color rgb="FFAE9344"/>
      <color rgb="FF3B6367"/>
      <color rgb="FF5859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chartsheet" Target="chartsheets/sheet2.xml"/><Relationship Id="rId16" Type="http://schemas.openxmlformats.org/officeDocument/2006/relationships/customXml" Target="../customXml/item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2.xml"/><Relationship Id="rId15" Type="http://schemas.openxmlformats.org/officeDocument/2006/relationships/calcChain" Target="calcChain.xml"/><Relationship Id="rId10" Type="http://schemas.openxmlformats.org/officeDocument/2006/relationships/worksheet" Target="worksheets/sheet7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Weeklikse sojaboon lewerings (Bemarkingsjaar: Maart tot Februarie)/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Weekly soybean deliveries (Marketing year</a:t>
            </a:r>
            <a:r>
              <a:rPr lang="en-ZA" baseline="0"/>
              <a:t> March to February)</a:t>
            </a:r>
            <a:endParaRPr lang="en-ZA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39893093793788"/>
          <c:y val="9.6605406855186884E-2"/>
          <c:w val="0.87367139367068836"/>
          <c:h val="0.743335884275494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'Sojabone - Soybeans'!$E$3</c:f>
              <c:strCache>
                <c:ptCount val="1"/>
                <c:pt idx="0">
                  <c:v>2019/20</c:v>
                </c:pt>
              </c:strCache>
            </c:strRef>
          </c:tx>
          <c:invertIfNegative val="0"/>
          <c:cat>
            <c:numRef>
              <c:f>'Sojabone - Soybeans'!$B$4:$B$56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'Sojabone - Soybeans'!$E$4:$E$55</c:f>
              <c:numCache>
                <c:formatCode>_ * #\ ##0_ ;_ * \-#\ ##0_ ;_ * "-"??_ ;_ @_ </c:formatCode>
                <c:ptCount val="52"/>
                <c:pt idx="0">
                  <c:v>804</c:v>
                </c:pt>
                <c:pt idx="1">
                  <c:v>1273</c:v>
                </c:pt>
                <c:pt idx="2">
                  <c:v>1907</c:v>
                </c:pt>
                <c:pt idx="3">
                  <c:v>5548</c:v>
                </c:pt>
                <c:pt idx="4">
                  <c:v>31781</c:v>
                </c:pt>
                <c:pt idx="5">
                  <c:v>32429</c:v>
                </c:pt>
                <c:pt idx="6">
                  <c:v>17473</c:v>
                </c:pt>
                <c:pt idx="7">
                  <c:v>81896</c:v>
                </c:pt>
                <c:pt idx="8">
                  <c:v>135967</c:v>
                </c:pt>
                <c:pt idx="9">
                  <c:v>125280</c:v>
                </c:pt>
                <c:pt idx="10">
                  <c:v>172657</c:v>
                </c:pt>
                <c:pt idx="11">
                  <c:v>170544</c:v>
                </c:pt>
                <c:pt idx="12">
                  <c:v>108113</c:v>
                </c:pt>
                <c:pt idx="13">
                  <c:v>133146</c:v>
                </c:pt>
                <c:pt idx="14">
                  <c:v>32756</c:v>
                </c:pt>
                <c:pt idx="15">
                  <c:v>16540</c:v>
                </c:pt>
                <c:pt idx="16">
                  <c:v>8281</c:v>
                </c:pt>
                <c:pt idx="17">
                  <c:v>15768</c:v>
                </c:pt>
                <c:pt idx="18">
                  <c:v>2034</c:v>
                </c:pt>
                <c:pt idx="19">
                  <c:v>1887</c:v>
                </c:pt>
                <c:pt idx="20">
                  <c:v>1897</c:v>
                </c:pt>
                <c:pt idx="21">
                  <c:v>4742</c:v>
                </c:pt>
                <c:pt idx="22">
                  <c:v>695</c:v>
                </c:pt>
                <c:pt idx="23">
                  <c:v>1714</c:v>
                </c:pt>
                <c:pt idx="24">
                  <c:v>2432</c:v>
                </c:pt>
                <c:pt idx="25">
                  <c:v>1866</c:v>
                </c:pt>
                <c:pt idx="26">
                  <c:v>2901</c:v>
                </c:pt>
                <c:pt idx="27">
                  <c:v>531</c:v>
                </c:pt>
                <c:pt idx="28">
                  <c:v>916</c:v>
                </c:pt>
                <c:pt idx="29">
                  <c:v>412</c:v>
                </c:pt>
                <c:pt idx="30">
                  <c:v>3553</c:v>
                </c:pt>
                <c:pt idx="31">
                  <c:v>454</c:v>
                </c:pt>
                <c:pt idx="32">
                  <c:v>740</c:v>
                </c:pt>
                <c:pt idx="33">
                  <c:v>387</c:v>
                </c:pt>
                <c:pt idx="34">
                  <c:v>2057</c:v>
                </c:pt>
                <c:pt idx="35">
                  <c:v>114</c:v>
                </c:pt>
                <c:pt idx="36">
                  <c:v>313</c:v>
                </c:pt>
                <c:pt idx="37">
                  <c:v>458</c:v>
                </c:pt>
                <c:pt idx="38">
                  <c:v>263</c:v>
                </c:pt>
                <c:pt idx="39">
                  <c:v>756</c:v>
                </c:pt>
                <c:pt idx="40">
                  <c:v>201</c:v>
                </c:pt>
                <c:pt idx="41">
                  <c:v>255</c:v>
                </c:pt>
                <c:pt idx="42">
                  <c:v>244</c:v>
                </c:pt>
                <c:pt idx="43">
                  <c:v>909</c:v>
                </c:pt>
                <c:pt idx="44">
                  <c:v>32</c:v>
                </c:pt>
                <c:pt idx="45">
                  <c:v>718</c:v>
                </c:pt>
                <c:pt idx="46">
                  <c:v>1256</c:v>
                </c:pt>
                <c:pt idx="47">
                  <c:v>1078</c:v>
                </c:pt>
                <c:pt idx="48">
                  <c:v>2938</c:v>
                </c:pt>
                <c:pt idx="49">
                  <c:v>865</c:v>
                </c:pt>
                <c:pt idx="50">
                  <c:v>722</c:v>
                </c:pt>
                <c:pt idx="51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ABC-92B4-55A8B0C792DF}"/>
            </c:ext>
          </c:extLst>
        </c:ser>
        <c:ser>
          <c:idx val="1"/>
          <c:order val="1"/>
          <c:tx>
            <c:strRef>
              <c:f>'Sojabone - Soybeans'!$F$3</c:f>
              <c:strCache>
                <c:ptCount val="1"/>
                <c:pt idx="0">
                  <c:v>2020/21</c:v>
                </c:pt>
              </c:strCache>
            </c:strRef>
          </c:tx>
          <c:invertIfNegative val="0"/>
          <c:val>
            <c:numRef>
              <c:f>'Sojabone - Soybeans'!$F$4:$F$55</c:f>
              <c:numCache>
                <c:formatCode>_ * #\ ##0_ ;_ * \-#\ ##0_ ;_ * "-"??_ ;_ @_ </c:formatCode>
                <c:ptCount val="52"/>
                <c:pt idx="0">
                  <c:v>895</c:v>
                </c:pt>
                <c:pt idx="1">
                  <c:v>1057</c:v>
                </c:pt>
                <c:pt idx="2">
                  <c:v>2752</c:v>
                </c:pt>
                <c:pt idx="3">
                  <c:v>28422</c:v>
                </c:pt>
                <c:pt idx="4">
                  <c:v>9486</c:v>
                </c:pt>
                <c:pt idx="5">
                  <c:v>24065</c:v>
                </c:pt>
                <c:pt idx="6">
                  <c:v>57865</c:v>
                </c:pt>
                <c:pt idx="7">
                  <c:v>274985</c:v>
                </c:pt>
                <c:pt idx="8">
                  <c:v>9104</c:v>
                </c:pt>
                <c:pt idx="9">
                  <c:v>221553</c:v>
                </c:pt>
                <c:pt idx="10">
                  <c:v>213141</c:v>
                </c:pt>
                <c:pt idx="11">
                  <c:v>139123</c:v>
                </c:pt>
                <c:pt idx="12">
                  <c:v>142848</c:v>
                </c:pt>
                <c:pt idx="13">
                  <c:v>22106</c:v>
                </c:pt>
                <c:pt idx="14">
                  <c:v>11916</c:v>
                </c:pt>
                <c:pt idx="15">
                  <c:v>3735</c:v>
                </c:pt>
                <c:pt idx="16">
                  <c:v>19855</c:v>
                </c:pt>
                <c:pt idx="17">
                  <c:v>2294</c:v>
                </c:pt>
                <c:pt idx="18">
                  <c:v>1222</c:v>
                </c:pt>
                <c:pt idx="19">
                  <c:v>1100</c:v>
                </c:pt>
                <c:pt idx="20">
                  <c:v>1767</c:v>
                </c:pt>
                <c:pt idx="21">
                  <c:v>769</c:v>
                </c:pt>
                <c:pt idx="22">
                  <c:v>1281</c:v>
                </c:pt>
                <c:pt idx="23">
                  <c:v>1069</c:v>
                </c:pt>
                <c:pt idx="24">
                  <c:v>1361</c:v>
                </c:pt>
                <c:pt idx="25">
                  <c:v>2354</c:v>
                </c:pt>
                <c:pt idx="26">
                  <c:v>483</c:v>
                </c:pt>
                <c:pt idx="27">
                  <c:v>1060</c:v>
                </c:pt>
                <c:pt idx="28">
                  <c:v>1413</c:v>
                </c:pt>
                <c:pt idx="29">
                  <c:v>3308</c:v>
                </c:pt>
                <c:pt idx="30">
                  <c:v>325</c:v>
                </c:pt>
                <c:pt idx="31">
                  <c:v>918</c:v>
                </c:pt>
                <c:pt idx="32">
                  <c:v>725</c:v>
                </c:pt>
                <c:pt idx="33">
                  <c:v>301</c:v>
                </c:pt>
                <c:pt idx="34">
                  <c:v>447</c:v>
                </c:pt>
                <c:pt idx="35">
                  <c:v>290</c:v>
                </c:pt>
                <c:pt idx="36">
                  <c:v>321</c:v>
                </c:pt>
                <c:pt idx="37">
                  <c:v>190</c:v>
                </c:pt>
                <c:pt idx="38">
                  <c:v>1407</c:v>
                </c:pt>
                <c:pt idx="39">
                  <c:v>490</c:v>
                </c:pt>
                <c:pt idx="40">
                  <c:v>522</c:v>
                </c:pt>
                <c:pt idx="41">
                  <c:v>923</c:v>
                </c:pt>
                <c:pt idx="42">
                  <c:v>253</c:v>
                </c:pt>
                <c:pt idx="43">
                  <c:v>49</c:v>
                </c:pt>
                <c:pt idx="44">
                  <c:v>1302</c:v>
                </c:pt>
                <c:pt idx="45">
                  <c:v>1667</c:v>
                </c:pt>
                <c:pt idx="46">
                  <c:v>1407</c:v>
                </c:pt>
                <c:pt idx="47">
                  <c:v>2149</c:v>
                </c:pt>
                <c:pt idx="48">
                  <c:v>703</c:v>
                </c:pt>
                <c:pt idx="49">
                  <c:v>904</c:v>
                </c:pt>
                <c:pt idx="50">
                  <c:v>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ABC-92B4-55A8B0C792DF}"/>
            </c:ext>
          </c:extLst>
        </c:ser>
        <c:ser>
          <c:idx val="2"/>
          <c:order val="2"/>
          <c:tx>
            <c:strRef>
              <c:f>'Sojabone - Soybeans'!$G$3</c:f>
              <c:strCache>
                <c:ptCount val="1"/>
                <c:pt idx="0">
                  <c:v>2021/22</c:v>
                </c:pt>
              </c:strCache>
            </c:strRef>
          </c:tx>
          <c:invertIfNegative val="0"/>
          <c:cat>
            <c:numRef>
              <c:f>'Sojabone - Soybeans'!$B$4:$B$56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'Sojabone - Soybeans'!$G$4:$G$55</c:f>
              <c:numCache>
                <c:formatCode>_ * #\ ##0_ ;_ * \-#\ ##0_ ;_ * "-"??_ ;_ @_ </c:formatCode>
                <c:ptCount val="52"/>
                <c:pt idx="0">
                  <c:v>1173</c:v>
                </c:pt>
                <c:pt idx="1">
                  <c:v>9522</c:v>
                </c:pt>
                <c:pt idx="2">
                  <c:v>31395</c:v>
                </c:pt>
                <c:pt idx="3">
                  <c:v>98441</c:v>
                </c:pt>
                <c:pt idx="4">
                  <c:v>38243</c:v>
                </c:pt>
                <c:pt idx="5">
                  <c:v>189173</c:v>
                </c:pt>
                <c:pt idx="6">
                  <c:v>399038</c:v>
                </c:pt>
                <c:pt idx="7">
                  <c:v>343898</c:v>
                </c:pt>
                <c:pt idx="8">
                  <c:v>322966</c:v>
                </c:pt>
                <c:pt idx="9">
                  <c:v>116621</c:v>
                </c:pt>
                <c:pt idx="10">
                  <c:v>92235</c:v>
                </c:pt>
                <c:pt idx="11">
                  <c:v>51480</c:v>
                </c:pt>
                <c:pt idx="12">
                  <c:v>79640</c:v>
                </c:pt>
                <c:pt idx="13">
                  <c:v>3195</c:v>
                </c:pt>
                <c:pt idx="14">
                  <c:v>3300</c:v>
                </c:pt>
                <c:pt idx="15">
                  <c:v>2648</c:v>
                </c:pt>
                <c:pt idx="16">
                  <c:v>18805</c:v>
                </c:pt>
                <c:pt idx="17">
                  <c:v>1587</c:v>
                </c:pt>
                <c:pt idx="18">
                  <c:v>2225</c:v>
                </c:pt>
                <c:pt idx="19">
                  <c:v>1018</c:v>
                </c:pt>
                <c:pt idx="20">
                  <c:v>1150</c:v>
                </c:pt>
                <c:pt idx="21">
                  <c:v>3198</c:v>
                </c:pt>
                <c:pt idx="22">
                  <c:v>822</c:v>
                </c:pt>
                <c:pt idx="23">
                  <c:v>1517</c:v>
                </c:pt>
                <c:pt idx="24">
                  <c:v>1247</c:v>
                </c:pt>
                <c:pt idx="25">
                  <c:v>6053</c:v>
                </c:pt>
                <c:pt idx="26">
                  <c:v>744</c:v>
                </c:pt>
                <c:pt idx="27">
                  <c:v>1323</c:v>
                </c:pt>
                <c:pt idx="28">
                  <c:v>1353</c:v>
                </c:pt>
                <c:pt idx="29">
                  <c:v>4980</c:v>
                </c:pt>
                <c:pt idx="30">
                  <c:v>59</c:v>
                </c:pt>
                <c:pt idx="31">
                  <c:v>1137</c:v>
                </c:pt>
                <c:pt idx="32">
                  <c:v>506</c:v>
                </c:pt>
                <c:pt idx="33">
                  <c:v>760</c:v>
                </c:pt>
                <c:pt idx="34">
                  <c:v>3183</c:v>
                </c:pt>
                <c:pt idx="35">
                  <c:v>221</c:v>
                </c:pt>
                <c:pt idx="36">
                  <c:v>248</c:v>
                </c:pt>
                <c:pt idx="37">
                  <c:v>627</c:v>
                </c:pt>
                <c:pt idx="38">
                  <c:v>5013</c:v>
                </c:pt>
                <c:pt idx="39">
                  <c:v>199</c:v>
                </c:pt>
                <c:pt idx="40">
                  <c:v>989</c:v>
                </c:pt>
                <c:pt idx="41">
                  <c:v>1126</c:v>
                </c:pt>
                <c:pt idx="42">
                  <c:v>1373</c:v>
                </c:pt>
                <c:pt idx="43">
                  <c:v>4878</c:v>
                </c:pt>
                <c:pt idx="44">
                  <c:v>1034</c:v>
                </c:pt>
                <c:pt idx="45">
                  <c:v>2103</c:v>
                </c:pt>
                <c:pt idx="46">
                  <c:v>1356</c:v>
                </c:pt>
                <c:pt idx="47">
                  <c:v>4566</c:v>
                </c:pt>
                <c:pt idx="48">
                  <c:v>721</c:v>
                </c:pt>
                <c:pt idx="49">
                  <c:v>2739</c:v>
                </c:pt>
                <c:pt idx="50">
                  <c:v>1466</c:v>
                </c:pt>
                <c:pt idx="51">
                  <c:v>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6F-4ABC-92B4-55A8B0C79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625776"/>
        <c:axId val="1"/>
      </c:barChart>
      <c:lineChart>
        <c:grouping val="standard"/>
        <c:varyColors val="0"/>
        <c:ser>
          <c:idx val="3"/>
          <c:order val="3"/>
          <c:tx>
            <c:strRef>
              <c:f>'Sojabone - Soybeans'!$H$3</c:f>
              <c:strCache>
                <c:ptCount val="1"/>
                <c:pt idx="0">
                  <c:v>2022/23</c:v>
                </c:pt>
              </c:strCache>
            </c:strRef>
          </c:tx>
          <c:marker>
            <c:symbol val="none"/>
          </c:marker>
          <c:cat>
            <c:numRef>
              <c:f>'Sojabone - Soybeans'!$B$4:$B$56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'Sojabone - Soybeans'!$H$4:$H$55</c:f>
              <c:numCache>
                <c:formatCode>_ * #\ ##0_ ;_ * \-#\ ##0_ ;_ * "-"??_ ;_ @_ </c:formatCode>
                <c:ptCount val="52"/>
                <c:pt idx="0">
                  <c:v>922</c:v>
                </c:pt>
                <c:pt idx="1">
                  <c:v>2165</c:v>
                </c:pt>
                <c:pt idx="2">
                  <c:v>4202</c:v>
                </c:pt>
                <c:pt idx="3">
                  <c:v>80023</c:v>
                </c:pt>
                <c:pt idx="4">
                  <c:v>13581</c:v>
                </c:pt>
                <c:pt idx="5">
                  <c:v>48776</c:v>
                </c:pt>
                <c:pt idx="6">
                  <c:v>22914</c:v>
                </c:pt>
                <c:pt idx="7">
                  <c:v>66460</c:v>
                </c:pt>
                <c:pt idx="8">
                  <c:v>233143</c:v>
                </c:pt>
                <c:pt idx="9">
                  <c:v>342478</c:v>
                </c:pt>
                <c:pt idx="10">
                  <c:v>360877</c:v>
                </c:pt>
                <c:pt idx="11">
                  <c:v>264318</c:v>
                </c:pt>
                <c:pt idx="12">
                  <c:v>323747</c:v>
                </c:pt>
                <c:pt idx="13">
                  <c:v>105044</c:v>
                </c:pt>
                <c:pt idx="14">
                  <c:v>98093</c:v>
                </c:pt>
                <c:pt idx="15">
                  <c:v>54651</c:v>
                </c:pt>
                <c:pt idx="16">
                  <c:v>35656</c:v>
                </c:pt>
                <c:pt idx="17">
                  <c:v>12888</c:v>
                </c:pt>
                <c:pt idx="18">
                  <c:v>8682</c:v>
                </c:pt>
                <c:pt idx="19">
                  <c:v>6674</c:v>
                </c:pt>
                <c:pt idx="20">
                  <c:v>4352</c:v>
                </c:pt>
                <c:pt idx="21">
                  <c:v>8960</c:v>
                </c:pt>
                <c:pt idx="22">
                  <c:v>4268</c:v>
                </c:pt>
                <c:pt idx="23">
                  <c:v>3274</c:v>
                </c:pt>
                <c:pt idx="24">
                  <c:v>2917</c:v>
                </c:pt>
                <c:pt idx="25">
                  <c:v>5952</c:v>
                </c:pt>
                <c:pt idx="26">
                  <c:v>4864</c:v>
                </c:pt>
                <c:pt idx="27">
                  <c:v>4981</c:v>
                </c:pt>
                <c:pt idx="28">
                  <c:v>4155</c:v>
                </c:pt>
                <c:pt idx="29">
                  <c:v>2939</c:v>
                </c:pt>
                <c:pt idx="30">
                  <c:v>3512</c:v>
                </c:pt>
                <c:pt idx="31">
                  <c:v>1894</c:v>
                </c:pt>
                <c:pt idx="32">
                  <c:v>2148</c:v>
                </c:pt>
                <c:pt idx="33">
                  <c:v>1536</c:v>
                </c:pt>
                <c:pt idx="34">
                  <c:v>4282</c:v>
                </c:pt>
                <c:pt idx="35">
                  <c:v>2601</c:v>
                </c:pt>
                <c:pt idx="36">
                  <c:v>1670</c:v>
                </c:pt>
                <c:pt idx="37">
                  <c:v>1531</c:v>
                </c:pt>
                <c:pt idx="38">
                  <c:v>1512</c:v>
                </c:pt>
                <c:pt idx="39">
                  <c:v>963</c:v>
                </c:pt>
                <c:pt idx="40">
                  <c:v>1775</c:v>
                </c:pt>
                <c:pt idx="41">
                  <c:v>2862</c:v>
                </c:pt>
                <c:pt idx="42">
                  <c:v>2716</c:v>
                </c:pt>
                <c:pt idx="43">
                  <c:v>1165</c:v>
                </c:pt>
                <c:pt idx="44">
                  <c:v>1512</c:v>
                </c:pt>
                <c:pt idx="45">
                  <c:v>3424</c:v>
                </c:pt>
                <c:pt idx="46">
                  <c:v>3767</c:v>
                </c:pt>
                <c:pt idx="47">
                  <c:v>5459</c:v>
                </c:pt>
                <c:pt idx="48">
                  <c:v>2888</c:v>
                </c:pt>
                <c:pt idx="49">
                  <c:v>2466</c:v>
                </c:pt>
                <c:pt idx="50">
                  <c:v>1368</c:v>
                </c:pt>
                <c:pt idx="51">
                  <c:v>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5-4E69-8653-127767CDFE08}"/>
            </c:ext>
          </c:extLst>
        </c:ser>
        <c:ser>
          <c:idx val="4"/>
          <c:order val="4"/>
          <c:tx>
            <c:strRef>
              <c:f>'Sojabone - Soybeans'!$I$3</c:f>
              <c:strCache>
                <c:ptCount val="1"/>
                <c:pt idx="0">
                  <c:v>2023/24</c:v>
                </c:pt>
              </c:strCache>
            </c:strRef>
          </c:tx>
          <c:marker>
            <c:symbol val="none"/>
          </c:marker>
          <c:cat>
            <c:numRef>
              <c:f>'Sojabone - Soybeans'!$B$4:$B$56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'Sojabone - Soybeans'!$I$4:$I$55</c:f>
              <c:numCache>
                <c:formatCode>_ * #\ ##0_ ;_ * \-#\ ##0_ ;_ * "-"??_ ;_ @_ </c:formatCode>
                <c:ptCount val="52"/>
                <c:pt idx="0">
                  <c:v>1167</c:v>
                </c:pt>
                <c:pt idx="1">
                  <c:v>3001</c:v>
                </c:pt>
                <c:pt idx="2">
                  <c:v>7492</c:v>
                </c:pt>
                <c:pt idx="3">
                  <c:v>18266</c:v>
                </c:pt>
                <c:pt idx="4">
                  <c:v>33815</c:v>
                </c:pt>
                <c:pt idx="5">
                  <c:v>63611</c:v>
                </c:pt>
                <c:pt idx="6">
                  <c:v>197234</c:v>
                </c:pt>
                <c:pt idx="7">
                  <c:v>502309</c:v>
                </c:pt>
                <c:pt idx="8">
                  <c:v>579644</c:v>
                </c:pt>
                <c:pt idx="9">
                  <c:v>361744</c:v>
                </c:pt>
                <c:pt idx="10">
                  <c:v>173926</c:v>
                </c:pt>
                <c:pt idx="11">
                  <c:v>180730</c:v>
                </c:pt>
                <c:pt idx="12">
                  <c:v>249288</c:v>
                </c:pt>
                <c:pt idx="13">
                  <c:v>90550</c:v>
                </c:pt>
                <c:pt idx="14">
                  <c:v>60944</c:v>
                </c:pt>
                <c:pt idx="15">
                  <c:v>32793</c:v>
                </c:pt>
                <c:pt idx="16">
                  <c:v>18885</c:v>
                </c:pt>
                <c:pt idx="17">
                  <c:v>12042</c:v>
                </c:pt>
                <c:pt idx="18">
                  <c:v>9344</c:v>
                </c:pt>
                <c:pt idx="19">
                  <c:v>7418</c:v>
                </c:pt>
                <c:pt idx="20">
                  <c:v>4842</c:v>
                </c:pt>
                <c:pt idx="21">
                  <c:v>5486</c:v>
                </c:pt>
                <c:pt idx="22">
                  <c:v>6921</c:v>
                </c:pt>
                <c:pt idx="23">
                  <c:v>3802</c:v>
                </c:pt>
                <c:pt idx="24">
                  <c:v>4247</c:v>
                </c:pt>
                <c:pt idx="25">
                  <c:v>5480</c:v>
                </c:pt>
                <c:pt idx="26">
                  <c:v>6349</c:v>
                </c:pt>
                <c:pt idx="27">
                  <c:v>8991</c:v>
                </c:pt>
                <c:pt idx="28">
                  <c:v>9487</c:v>
                </c:pt>
                <c:pt idx="29">
                  <c:v>3783</c:v>
                </c:pt>
                <c:pt idx="30">
                  <c:v>4040</c:v>
                </c:pt>
                <c:pt idx="31">
                  <c:v>3559</c:v>
                </c:pt>
                <c:pt idx="32">
                  <c:v>3118</c:v>
                </c:pt>
                <c:pt idx="33">
                  <c:v>2703</c:v>
                </c:pt>
                <c:pt idx="34">
                  <c:v>3768</c:v>
                </c:pt>
                <c:pt idx="35">
                  <c:v>2897</c:v>
                </c:pt>
                <c:pt idx="36">
                  <c:v>1228</c:v>
                </c:pt>
                <c:pt idx="37">
                  <c:v>1399</c:v>
                </c:pt>
                <c:pt idx="38">
                  <c:v>2299</c:v>
                </c:pt>
                <c:pt idx="39">
                  <c:v>2793</c:v>
                </c:pt>
                <c:pt idx="40">
                  <c:v>2845</c:v>
                </c:pt>
                <c:pt idx="41">
                  <c:v>1489</c:v>
                </c:pt>
                <c:pt idx="42">
                  <c:v>1596</c:v>
                </c:pt>
                <c:pt idx="43">
                  <c:v>929</c:v>
                </c:pt>
                <c:pt idx="44">
                  <c:v>2394</c:v>
                </c:pt>
                <c:pt idx="45">
                  <c:v>2378</c:v>
                </c:pt>
                <c:pt idx="46">
                  <c:v>3125</c:v>
                </c:pt>
                <c:pt idx="47">
                  <c:v>2686</c:v>
                </c:pt>
                <c:pt idx="48">
                  <c:v>2989</c:v>
                </c:pt>
                <c:pt idx="49">
                  <c:v>1953</c:v>
                </c:pt>
                <c:pt idx="50">
                  <c:v>3879</c:v>
                </c:pt>
                <c:pt idx="51">
                  <c:v>2605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C-470E-A780-FF5268CF3B16}"/>
            </c:ext>
          </c:extLst>
        </c:ser>
        <c:ser>
          <c:idx val="5"/>
          <c:order val="5"/>
          <c:tx>
            <c:strRef>
              <c:f>'Sojabone - Soybeans'!$J$3</c:f>
              <c:strCache>
                <c:ptCount val="1"/>
                <c:pt idx="0">
                  <c:v>2024/25*</c:v>
                </c:pt>
              </c:strCache>
            </c:strRef>
          </c:tx>
          <c:marker>
            <c:symbol val="none"/>
          </c:marker>
          <c:cat>
            <c:numRef>
              <c:f>'Sojabone - Soybeans'!$B$4:$B$56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'Sojabone - Soybeans'!$J$4:$J$41</c:f>
              <c:numCache>
                <c:formatCode>_ * #\ ##0_ ;_ * \-#\ ##0_ ;_ * "-"??_ ;_ @_ </c:formatCode>
                <c:ptCount val="38"/>
                <c:pt idx="0">
                  <c:v>3977</c:v>
                </c:pt>
                <c:pt idx="1">
                  <c:v>11205</c:v>
                </c:pt>
                <c:pt idx="2">
                  <c:v>52314</c:v>
                </c:pt>
                <c:pt idx="3">
                  <c:v>76109</c:v>
                </c:pt>
                <c:pt idx="4">
                  <c:v>60853</c:v>
                </c:pt>
                <c:pt idx="5">
                  <c:v>86252</c:v>
                </c:pt>
                <c:pt idx="6">
                  <c:v>57044</c:v>
                </c:pt>
                <c:pt idx="7">
                  <c:v>182815</c:v>
                </c:pt>
                <c:pt idx="8">
                  <c:v>365765</c:v>
                </c:pt>
                <c:pt idx="9">
                  <c:v>260347</c:v>
                </c:pt>
                <c:pt idx="10">
                  <c:v>202276</c:v>
                </c:pt>
                <c:pt idx="11">
                  <c:v>113561</c:v>
                </c:pt>
                <c:pt idx="12">
                  <c:v>72566</c:v>
                </c:pt>
                <c:pt idx="13">
                  <c:v>46677</c:v>
                </c:pt>
                <c:pt idx="14">
                  <c:v>30022</c:v>
                </c:pt>
                <c:pt idx="15">
                  <c:v>22708</c:v>
                </c:pt>
                <c:pt idx="16">
                  <c:v>12525</c:v>
                </c:pt>
                <c:pt idx="17">
                  <c:v>11710</c:v>
                </c:pt>
                <c:pt idx="18">
                  <c:v>6332</c:v>
                </c:pt>
                <c:pt idx="19">
                  <c:v>5377</c:v>
                </c:pt>
                <c:pt idx="20">
                  <c:v>4590</c:v>
                </c:pt>
                <c:pt idx="21">
                  <c:v>3698</c:v>
                </c:pt>
                <c:pt idx="22">
                  <c:v>6531</c:v>
                </c:pt>
                <c:pt idx="23">
                  <c:v>3024</c:v>
                </c:pt>
                <c:pt idx="24">
                  <c:v>3704</c:v>
                </c:pt>
                <c:pt idx="25">
                  <c:v>3918</c:v>
                </c:pt>
                <c:pt idx="26">
                  <c:v>8407</c:v>
                </c:pt>
                <c:pt idx="27">
                  <c:v>4396</c:v>
                </c:pt>
                <c:pt idx="28">
                  <c:v>4886</c:v>
                </c:pt>
                <c:pt idx="29">
                  <c:v>4979</c:v>
                </c:pt>
                <c:pt idx="30">
                  <c:v>7020</c:v>
                </c:pt>
                <c:pt idx="31">
                  <c:v>4803</c:v>
                </c:pt>
                <c:pt idx="32">
                  <c:v>4096</c:v>
                </c:pt>
                <c:pt idx="33">
                  <c:v>4379</c:v>
                </c:pt>
                <c:pt idx="34">
                  <c:v>3865</c:v>
                </c:pt>
                <c:pt idx="35">
                  <c:v>1377</c:v>
                </c:pt>
                <c:pt idx="36">
                  <c:v>2148</c:v>
                </c:pt>
                <c:pt idx="37">
                  <c:v>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E-4241-8F4B-7FF620802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625776"/>
        <c:axId val="1"/>
      </c:lineChart>
      <c:catAx>
        <c:axId val="143162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Week</a:t>
                </a:r>
              </a:p>
            </c:rich>
          </c:tx>
          <c:layout>
            <c:manualLayout>
              <c:xMode val="edge"/>
              <c:yMode val="edge"/>
              <c:x val="0.52629438164929465"/>
              <c:y val="0.910810533153052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Ton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1625776"/>
        <c:crosses val="autoZero"/>
        <c:crossBetween val="between"/>
      </c:valAx>
      <c:spPr>
        <a:blipFill dpi="0" rotWithShape="1">
          <a:blip xmlns:r="http://schemas.openxmlformats.org/officeDocument/2006/relationships" r:embed="rId1">
            <a:alphaModFix amt="20000"/>
          </a:blip>
          <a:srcRect/>
          <a:stretch>
            <a:fillRect/>
          </a:stretch>
        </a:blipFill>
      </c:spPr>
    </c:plotArea>
    <c:legend>
      <c:legendPos val="r"/>
      <c:layout>
        <c:manualLayout>
          <c:xMode val="edge"/>
          <c:yMode val="edge"/>
          <c:x val="0"/>
          <c:y val="0.93813131313131315"/>
          <c:w val="0.99648779092293804"/>
          <c:h val="6.1868651592806592E-2"/>
        </c:manualLayout>
      </c:layout>
      <c:overlay val="0"/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Weeklikse kumulatiewe Sojaboon lewerings (Bemarkingsjaar: Maart 2024 tot Februarie 2025)</a:t>
            </a:r>
          </a:p>
        </c:rich>
      </c:tx>
      <c:layout>
        <c:manualLayout>
          <c:xMode val="edge"/>
          <c:yMode val="edge"/>
          <c:x val="0.18367041873553103"/>
          <c:y val="1.25490206411627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23014029721106"/>
          <c:y val="8.8630982738532094E-2"/>
          <c:w val="0.87258520742461154"/>
          <c:h val="0.765488674105310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'Soybeans 2024_2025'!$D$3:$G$3</c:f>
              <c:strCache>
                <c:ptCount val="1"/>
                <c:pt idx="0">
                  <c:v>Sojabone/Soybeans</c:v>
                </c:pt>
              </c:strCache>
            </c:strRef>
          </c:tx>
          <c:spPr>
            <a:solidFill>
              <a:srgbClr val="3B6367"/>
            </a:solidFill>
          </c:spPr>
          <c:invertIfNegative val="0"/>
          <c:cat>
            <c:numRef>
              <c:f>'Soybeans 2024_2025'!$B$7:$B$44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'Soybeans 2024_2025'!$G$7:$G$44</c:f>
              <c:numCache>
                <c:formatCode>_ * #\ ##0_ ;_ * \-#\ ##0_ ;_ * "-"??_ ;_ @_ </c:formatCode>
                <c:ptCount val="38"/>
                <c:pt idx="0">
                  <c:v>3977</c:v>
                </c:pt>
                <c:pt idx="1">
                  <c:v>15182</c:v>
                </c:pt>
                <c:pt idx="2">
                  <c:v>67496</c:v>
                </c:pt>
                <c:pt idx="3">
                  <c:v>143605</c:v>
                </c:pt>
                <c:pt idx="4">
                  <c:v>204458</c:v>
                </c:pt>
                <c:pt idx="5">
                  <c:v>290710</c:v>
                </c:pt>
                <c:pt idx="6">
                  <c:v>347754</c:v>
                </c:pt>
                <c:pt idx="7">
                  <c:v>530569</c:v>
                </c:pt>
                <c:pt idx="8">
                  <c:v>896334</c:v>
                </c:pt>
                <c:pt idx="9">
                  <c:v>1156681</c:v>
                </c:pt>
                <c:pt idx="10">
                  <c:v>1358957</c:v>
                </c:pt>
                <c:pt idx="11">
                  <c:v>1472518</c:v>
                </c:pt>
                <c:pt idx="12">
                  <c:v>1545084</c:v>
                </c:pt>
                <c:pt idx="13">
                  <c:v>1591761</c:v>
                </c:pt>
                <c:pt idx="14">
                  <c:v>1621783</c:v>
                </c:pt>
                <c:pt idx="15">
                  <c:v>1644491</c:v>
                </c:pt>
                <c:pt idx="16">
                  <c:v>1657016</c:v>
                </c:pt>
                <c:pt idx="17">
                  <c:v>1668726</c:v>
                </c:pt>
                <c:pt idx="18">
                  <c:v>1675058</c:v>
                </c:pt>
                <c:pt idx="19">
                  <c:v>1680435</c:v>
                </c:pt>
                <c:pt idx="20">
                  <c:v>1685025</c:v>
                </c:pt>
                <c:pt idx="21">
                  <c:v>1688723</c:v>
                </c:pt>
                <c:pt idx="22">
                  <c:v>1695254</c:v>
                </c:pt>
                <c:pt idx="23">
                  <c:v>1698278</c:v>
                </c:pt>
                <c:pt idx="24">
                  <c:v>1701982</c:v>
                </c:pt>
                <c:pt idx="25">
                  <c:v>1705900</c:v>
                </c:pt>
                <c:pt idx="26">
                  <c:v>1714307</c:v>
                </c:pt>
                <c:pt idx="27">
                  <c:v>1718703</c:v>
                </c:pt>
                <c:pt idx="28">
                  <c:v>1723589</c:v>
                </c:pt>
                <c:pt idx="29">
                  <c:v>1728568</c:v>
                </c:pt>
                <c:pt idx="30">
                  <c:v>1735588</c:v>
                </c:pt>
                <c:pt idx="31">
                  <c:v>1740391</c:v>
                </c:pt>
                <c:pt idx="32">
                  <c:v>1744487</c:v>
                </c:pt>
                <c:pt idx="33">
                  <c:v>1748866</c:v>
                </c:pt>
                <c:pt idx="34">
                  <c:v>1752731</c:v>
                </c:pt>
                <c:pt idx="35">
                  <c:v>1754108</c:v>
                </c:pt>
                <c:pt idx="36">
                  <c:v>1756256</c:v>
                </c:pt>
                <c:pt idx="37">
                  <c:v>1759453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F-4221-9375-8858DEC4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07696"/>
        <c:axId val="1"/>
      </c:barChart>
      <c:catAx>
        <c:axId val="2530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Weeks</a:t>
                </a:r>
              </a:p>
            </c:rich>
          </c:tx>
          <c:layout>
            <c:manualLayout>
              <c:xMode val="edge"/>
              <c:yMode val="edge"/>
              <c:x val="0.52677442344324488"/>
              <c:y val="0.903622368678698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Ton</a:t>
                </a:r>
              </a:p>
            </c:rich>
          </c:tx>
          <c:overlay val="0"/>
        </c:title>
        <c:numFmt formatCode="_ * #\ ##0_ ;_ * \-#\ ##0_ ;_ * &quot;-&quot;??_ ;_ @_ 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307696"/>
        <c:crosses val="autoZero"/>
        <c:crossBetween val="between"/>
      </c:valAx>
      <c:spPr>
        <a:blipFill dpi="0" rotWithShape="1">
          <a:blip xmlns:r="http://schemas.openxmlformats.org/officeDocument/2006/relationships" r:embed="rId1">
            <a:alphaModFix amt="20000"/>
          </a:blip>
          <a:srcRect/>
          <a:stretch>
            <a:fillRect/>
          </a:stretch>
        </a:blipFill>
      </c:spPr>
    </c:plotArea>
    <c:legend>
      <c:legendPos val="r"/>
      <c:layout>
        <c:manualLayout>
          <c:xMode val="edge"/>
          <c:yMode val="edge"/>
          <c:x val="2.4671052631578946E-3"/>
          <c:y val="0.93931731984829325"/>
          <c:w val="0.14254838145231846"/>
          <c:h val="3.9186021558625932E-2"/>
        </c:manualLayout>
      </c:layout>
      <c:overlay val="0"/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Total YTD soybean deliveries for the 2024/25 season vs previous season's</a:t>
            </a:r>
          </a:p>
        </c:rich>
      </c:tx>
      <c:layout>
        <c:manualLayout>
          <c:xMode val="edge"/>
          <c:yMode val="edge"/>
          <c:x val="0.24001807151155286"/>
          <c:y val="1.6767205877507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012620991465116E-2"/>
          <c:y val="8.4418170299245504E-2"/>
          <c:w val="0.84004230074688935"/>
          <c:h val="0.77656341372136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'Sojabone - Soybeans'!$B$62</c:f>
              <c:strCache>
                <c:ptCount val="1"/>
                <c:pt idx="0">
                  <c:v>Totale lewerings/Total deliveries</c:v>
                </c:pt>
              </c:strCache>
            </c:strRef>
          </c:tx>
          <c:spPr>
            <a:solidFill>
              <a:srgbClr val="AE9344"/>
            </a:solidFill>
            <a:ln>
              <a:solidFill>
                <a:srgbClr val="58595B"/>
              </a:solidFill>
            </a:ln>
          </c:spPr>
          <c:invertIfNegative val="0"/>
          <c:cat>
            <c:strRef>
              <c:f>'Sojabone - Soybeans'!$D$3:$J$3</c:f>
              <c:strCache>
                <c:ptCount val="7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  <c:pt idx="5">
                  <c:v>2023/24</c:v>
                </c:pt>
                <c:pt idx="6">
                  <c:v>2024/25*</c:v>
                </c:pt>
              </c:strCache>
            </c:strRef>
          </c:cat>
          <c:val>
            <c:numRef>
              <c:f>'Sojabone - Soybeans'!$D$62:$J$62</c:f>
              <c:numCache>
                <c:formatCode>_ * #\ ##0_ ;_ * \-#\ ##0_ ;_ * "-"??_ ;_ @_ </c:formatCode>
                <c:ptCount val="7"/>
                <c:pt idx="0">
                  <c:v>1460825</c:v>
                </c:pt>
                <c:pt idx="1">
                  <c:v>1105132</c:v>
                </c:pt>
                <c:pt idx="2">
                  <c:v>1192410</c:v>
                </c:pt>
                <c:pt idx="3">
                  <c:v>1813290</c:v>
                </c:pt>
                <c:pt idx="4">
                  <c:v>2106148</c:v>
                </c:pt>
                <c:pt idx="5">
                  <c:v>2625254</c:v>
                </c:pt>
                <c:pt idx="6">
                  <c:v>1718703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2-4AB1-8B5D-22079F9DE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4128"/>
        <c:axId val="1"/>
      </c:barChart>
      <c:lineChart>
        <c:grouping val="standard"/>
        <c:varyColors val="0"/>
        <c:ser>
          <c:idx val="1"/>
          <c:order val="1"/>
          <c:tx>
            <c:strRef>
              <c:f>'Sojabone - Soybeans'!$B$64</c:f>
              <c:strCache>
                <c:ptCount val="1"/>
                <c:pt idx="0">
                  <c:v>% Gelewer van Oesskatting/% delivered crop estimate</c:v>
                </c:pt>
              </c:strCache>
            </c:strRef>
          </c:tx>
          <c:spPr>
            <a:ln>
              <a:solidFill>
                <a:srgbClr val="AE9344"/>
              </a:solidFill>
            </a:ln>
          </c:spPr>
          <c:marker>
            <c:spPr>
              <a:solidFill>
                <a:srgbClr val="AE9344"/>
              </a:solidFill>
              <a:ln>
                <a:solidFill>
                  <a:srgbClr val="AE9344"/>
                </a:solidFill>
              </a:ln>
            </c:spPr>
          </c:marker>
          <c:dLbls>
            <c:spPr>
              <a:noFill/>
              <a:ln w="15875">
                <a:solidFill>
                  <a:schemeClr val="tx1"/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'Sojabone - Soybeans'!$D$3:$J$3</c:f>
              <c:strCache>
                <c:ptCount val="7"/>
                <c:pt idx="0">
                  <c:v>2018/19</c:v>
                </c:pt>
                <c:pt idx="1">
                  <c:v>2019/20</c:v>
                </c:pt>
                <c:pt idx="2">
                  <c:v>2020/21</c:v>
                </c:pt>
                <c:pt idx="3">
                  <c:v>2021/22</c:v>
                </c:pt>
                <c:pt idx="4">
                  <c:v>2022/23</c:v>
                </c:pt>
                <c:pt idx="5">
                  <c:v>2023/24</c:v>
                </c:pt>
                <c:pt idx="6">
                  <c:v>2024/25*</c:v>
                </c:pt>
              </c:strCache>
            </c:strRef>
          </c:cat>
          <c:val>
            <c:numRef>
              <c:f>'Sojabone - Soybeans'!$D$64:$J$64</c:f>
              <c:numCache>
                <c:formatCode>0.0%</c:formatCode>
                <c:ptCount val="7"/>
                <c:pt idx="0">
                  <c:v>0.97258655126498006</c:v>
                </c:pt>
                <c:pt idx="1">
                  <c:v>0.97338870563573188</c:v>
                </c:pt>
                <c:pt idx="2">
                  <c:v>0.98100370218017274</c:v>
                </c:pt>
                <c:pt idx="3">
                  <c:v>0.97570018025774163</c:v>
                </c:pt>
                <c:pt idx="4">
                  <c:v>0.96259049360146254</c:v>
                </c:pt>
                <c:pt idx="5">
                  <c:v>0.9477451263537906</c:v>
                </c:pt>
                <c:pt idx="6">
                  <c:v>0.99187033627848731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2-4AB1-8B5D-22079F9DE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33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Season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Ton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3412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% Delivered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blipFill>
          <a:blip xmlns:r="http://schemas.openxmlformats.org/officeDocument/2006/relationships" r:embed="rId1">
            <a:alphaModFix amt="20000"/>
          </a:blip>
          <a:stretch>
            <a:fillRect/>
          </a:stretch>
        </a:blipFill>
      </c:spPr>
    </c:plotArea>
    <c:legend>
      <c:legendPos val="r"/>
      <c:layout>
        <c:manualLayout>
          <c:xMode val="edge"/>
          <c:yMode val="edge"/>
          <c:x val="8.1967213114754098E-4"/>
          <c:y val="0.92964824120603007"/>
          <c:w val="0.97295081967213126"/>
          <c:h val="6.7839195979899514E-2"/>
        </c:manualLayout>
      </c:layout>
      <c:overlay val="0"/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0" workbookViewId="0"/>
  </sheetViews>
  <pageMargins left="0.7" right="0.7" top="1.13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0" workbookViewId="0"/>
  </sheetViews>
  <pageMargins left="0.7" right="0.7" top="1.13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5" workbookViewId="0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592182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F97437B-8D90-4888-9EC9-B59FABDBF9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D2BE141-973C-428C-9EEF-5A3845AB1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4A5DCD9-8B55-4AD8-994E-1BB0B3EBD9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F24"/>
  <sheetViews>
    <sheetView showGridLines="0" zoomScale="98" zoomScaleNormal="98" workbookViewId="0">
      <selection activeCell="C16" sqref="C16"/>
    </sheetView>
  </sheetViews>
  <sheetFormatPr defaultRowHeight="13.2" x14ac:dyDescent="0.25"/>
  <cols>
    <col min="2" max="2" width="50.44140625" customWidth="1"/>
    <col min="3" max="3" width="18.6640625" style="128" bestFit="1" customWidth="1"/>
    <col min="4" max="4" width="54.88671875" customWidth="1"/>
    <col min="5" max="7" width="9.33203125" customWidth="1"/>
  </cols>
  <sheetData>
    <row r="1" spans="2:6" ht="13.8" thickBot="1" x14ac:dyDescent="0.3"/>
    <row r="2" spans="2:6" ht="22.8" x14ac:dyDescent="0.4">
      <c r="B2" s="134" t="s">
        <v>60</v>
      </c>
      <c r="C2" s="135"/>
      <c r="D2" s="136"/>
      <c r="E2" s="69"/>
    </row>
    <row r="3" spans="2:6" ht="20.399999999999999" thickBot="1" x14ac:dyDescent="0.45">
      <c r="B3" s="137" t="s">
        <v>59</v>
      </c>
      <c r="C3" s="138"/>
      <c r="D3" s="139"/>
    </row>
    <row r="4" spans="2:6" ht="14.4" x14ac:dyDescent="0.3">
      <c r="B4" s="13"/>
      <c r="C4" s="121" t="s">
        <v>39</v>
      </c>
      <c r="D4" s="14"/>
    </row>
    <row r="5" spans="2:6" ht="15" thickBot="1" x14ac:dyDescent="0.35">
      <c r="B5" s="19" t="s">
        <v>37</v>
      </c>
      <c r="C5" s="62">
        <f>'Soybeans 2024_2025'!G34</f>
        <v>1718703</v>
      </c>
      <c r="D5" s="20" t="s">
        <v>38</v>
      </c>
    </row>
    <row r="6" spans="2:6" ht="15" thickTop="1" x14ac:dyDescent="0.3">
      <c r="B6" s="122" t="s">
        <v>57</v>
      </c>
      <c r="C6" s="115">
        <v>1778790</v>
      </c>
      <c r="D6" s="123" t="s">
        <v>58</v>
      </c>
      <c r="E6" s="10"/>
      <c r="F6" s="10"/>
    </row>
    <row r="7" spans="2:6" ht="13.2" customHeight="1" x14ac:dyDescent="0.25">
      <c r="B7" s="37" t="s">
        <v>42</v>
      </c>
      <c r="C7" s="115">
        <v>46000</v>
      </c>
      <c r="D7" s="40" t="s">
        <v>43</v>
      </c>
    </row>
    <row r="8" spans="2:6" ht="14.4" x14ac:dyDescent="0.25">
      <c r="B8" s="16" t="s">
        <v>26</v>
      </c>
      <c r="C8" s="116"/>
      <c r="D8" s="17" t="s">
        <v>27</v>
      </c>
      <c r="E8" s="11"/>
    </row>
    <row r="9" spans="2:6" ht="25.5" customHeight="1" x14ac:dyDescent="0.25">
      <c r="B9" s="118" t="s">
        <v>28</v>
      </c>
      <c r="C9" s="117">
        <f>C6-C7-C8</f>
        <v>1732790</v>
      </c>
      <c r="D9" s="124" t="s">
        <v>29</v>
      </c>
      <c r="E9" s="11"/>
    </row>
    <row r="10" spans="2:6" ht="15" customHeight="1" x14ac:dyDescent="0.3">
      <c r="B10" s="58" t="s">
        <v>31</v>
      </c>
      <c r="C10" s="114">
        <f>C5/C9</f>
        <v>0.99187033627848731</v>
      </c>
      <c r="D10" s="59" t="s">
        <v>32</v>
      </c>
    </row>
    <row r="11" spans="2:6" x14ac:dyDescent="0.25">
      <c r="B11" s="15" t="s">
        <v>10</v>
      </c>
      <c r="C11" s="18">
        <f>C9-C5</f>
        <v>14087</v>
      </c>
      <c r="D11" s="14" t="s">
        <v>11</v>
      </c>
    </row>
    <row r="12" spans="2:6" x14ac:dyDescent="0.25">
      <c r="B12" s="15" t="s">
        <v>40</v>
      </c>
      <c r="C12" s="119">
        <f>52-'Soybeans 2024_2025'!B44</f>
        <v>14</v>
      </c>
      <c r="D12" s="14" t="s">
        <v>41</v>
      </c>
    </row>
    <row r="13" spans="2:6" hidden="1" x14ac:dyDescent="0.25">
      <c r="B13" s="125" t="s">
        <v>14</v>
      </c>
      <c r="C13" s="126"/>
      <c r="D13" s="127"/>
    </row>
    <row r="14" spans="2:6" hidden="1" x14ac:dyDescent="0.25">
      <c r="B14" s="125" t="s">
        <v>15</v>
      </c>
      <c r="C14" s="126"/>
      <c r="D14" s="127"/>
    </row>
    <row r="15" spans="2:6" hidden="1" x14ac:dyDescent="0.25">
      <c r="B15" s="125" t="s">
        <v>16</v>
      </c>
      <c r="C15" s="126"/>
      <c r="D15" s="127"/>
    </row>
    <row r="16" spans="2:6" ht="14.4" x14ac:dyDescent="0.3">
      <c r="B16" s="60" t="s">
        <v>17</v>
      </c>
      <c r="C16" s="120">
        <f>C11/C12</f>
        <v>1006.2142857142857</v>
      </c>
      <c r="D16" s="61" t="s">
        <v>18</v>
      </c>
    </row>
    <row r="17" spans="2:4" ht="15" thickBot="1" x14ac:dyDescent="0.35">
      <c r="B17" s="131"/>
      <c r="C17" s="132"/>
      <c r="D17" s="133"/>
    </row>
    <row r="18" spans="2:4" x14ac:dyDescent="0.25">
      <c r="B18" s="12"/>
    </row>
    <row r="20" spans="2:4" x14ac:dyDescent="0.25">
      <c r="C20" s="129"/>
    </row>
    <row r="21" spans="2:4" x14ac:dyDescent="0.25">
      <c r="C21" s="130"/>
      <c r="D21" s="57"/>
    </row>
    <row r="22" spans="2:4" x14ac:dyDescent="0.25">
      <c r="C22" s="130"/>
      <c r="D22" s="57"/>
    </row>
    <row r="24" spans="2:4" x14ac:dyDescent="0.25">
      <c r="C24" s="129"/>
    </row>
  </sheetData>
  <mergeCells count="3">
    <mergeCell ref="B17:D17"/>
    <mergeCell ref="B2:D2"/>
    <mergeCell ref="B3:D3"/>
  </mergeCells>
  <phoneticPr fontId="7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90"/>
  <sheetViews>
    <sheetView zoomScale="80" zoomScaleNormal="80" workbookViewId="0">
      <pane xSplit="3" ySplit="5" topLeftCell="D43" activePane="bottomRight" state="frozen"/>
      <selection pane="topRight" activeCell="D1" sqref="D1"/>
      <selection pane="bottomLeft" activeCell="A6" sqref="A6"/>
      <selection pane="bottomRight" activeCell="F18" sqref="F18:F59"/>
    </sheetView>
  </sheetViews>
  <sheetFormatPr defaultColWidth="8.88671875" defaultRowHeight="11.4" x14ac:dyDescent="0.2"/>
  <cols>
    <col min="1" max="1" width="9.109375" style="2" customWidth="1"/>
    <col min="2" max="2" width="26.5546875" style="2" customWidth="1"/>
    <col min="3" max="3" width="16.88671875" style="84" bestFit="1" customWidth="1"/>
    <col min="4" max="4" width="13.33203125" style="46" customWidth="1"/>
    <col min="5" max="5" width="12" style="2" customWidth="1"/>
    <col min="6" max="6" width="13.33203125" style="9" customWidth="1"/>
    <col min="7" max="7" width="12.33203125" style="7" customWidth="1"/>
    <col min="8" max="8" width="30" style="2" customWidth="1"/>
    <col min="9" max="9" width="30.44140625" style="2" customWidth="1"/>
    <col min="10" max="10" width="12.33203125" style="2" bestFit="1" customWidth="1"/>
    <col min="11" max="11" width="12.109375" style="2" bestFit="1" customWidth="1"/>
    <col min="12" max="12" width="13.109375" style="2" bestFit="1" customWidth="1"/>
    <col min="13" max="13" width="36" style="2" customWidth="1"/>
    <col min="14" max="16384" width="8.88671875" style="2"/>
  </cols>
  <sheetData>
    <row r="1" spans="1:7" ht="13.8" x14ac:dyDescent="0.25">
      <c r="A1" s="22"/>
      <c r="B1" s="22"/>
      <c r="C1" s="80"/>
      <c r="D1" s="43"/>
      <c r="E1" s="22"/>
      <c r="F1" s="23"/>
      <c r="G1" s="24"/>
    </row>
    <row r="2" spans="1:7" ht="24" customHeight="1" thickBot="1" x14ac:dyDescent="0.3">
      <c r="A2" s="22"/>
      <c r="B2" s="141" t="s">
        <v>45</v>
      </c>
      <c r="C2" s="141"/>
      <c r="D2" s="141"/>
      <c r="E2" s="141"/>
      <c r="F2" s="141"/>
      <c r="G2" s="141"/>
    </row>
    <row r="3" spans="1:7" s="3" customFormat="1" ht="18.600000000000001" thickTop="1" thickBot="1" x14ac:dyDescent="0.35">
      <c r="A3" s="25"/>
      <c r="B3" s="26"/>
      <c r="C3" s="81"/>
      <c r="D3" s="140" t="s">
        <v>44</v>
      </c>
      <c r="E3" s="140"/>
      <c r="F3" s="140"/>
      <c r="G3" s="140"/>
    </row>
    <row r="4" spans="1:7" s="1" customFormat="1" ht="29.4" thickBot="1" x14ac:dyDescent="0.3">
      <c r="A4" s="25"/>
      <c r="B4" s="27" t="s">
        <v>13</v>
      </c>
      <c r="C4" s="82" t="s">
        <v>0</v>
      </c>
      <c r="D4" s="44" t="s">
        <v>2</v>
      </c>
      <c r="E4" s="27" t="s">
        <v>1</v>
      </c>
      <c r="F4" s="27" t="s">
        <v>8</v>
      </c>
      <c r="G4" s="27" t="s">
        <v>3</v>
      </c>
    </row>
    <row r="5" spans="1:7" s="1" customFormat="1" ht="29.4" thickBot="1" x14ac:dyDescent="0.3">
      <c r="A5" s="25"/>
      <c r="B5" s="27" t="s">
        <v>12</v>
      </c>
      <c r="C5" s="82" t="s">
        <v>4</v>
      </c>
      <c r="D5" s="44" t="s">
        <v>5</v>
      </c>
      <c r="E5" s="27" t="s">
        <v>6</v>
      </c>
      <c r="F5" s="27" t="s">
        <v>9</v>
      </c>
      <c r="G5" s="27" t="s">
        <v>7</v>
      </c>
    </row>
    <row r="6" spans="1:7" ht="20.25" customHeight="1" thickBot="1" x14ac:dyDescent="0.35">
      <c r="A6" s="22"/>
      <c r="B6" s="142" t="s">
        <v>34</v>
      </c>
      <c r="C6" s="143"/>
      <c r="D6" s="143"/>
      <c r="E6" s="143"/>
      <c r="F6" s="143"/>
      <c r="G6" s="143"/>
    </row>
    <row r="7" spans="1:7" ht="14.4" x14ac:dyDescent="0.3">
      <c r="A7" s="22"/>
      <c r="B7" s="30">
        <v>1</v>
      </c>
      <c r="C7" s="83">
        <v>43525</v>
      </c>
      <c r="D7" s="75">
        <v>1065</v>
      </c>
      <c r="E7" s="75">
        <v>-261</v>
      </c>
      <c r="F7" s="29">
        <f t="shared" ref="F7:F30" si="0">D7+E7</f>
        <v>804</v>
      </c>
      <c r="G7" s="31">
        <f>F7</f>
        <v>804</v>
      </c>
    </row>
    <row r="8" spans="1:7" ht="14.4" x14ac:dyDescent="0.3">
      <c r="A8" s="22"/>
      <c r="B8" s="32">
        <v>2</v>
      </c>
      <c r="C8" s="83">
        <v>43532</v>
      </c>
      <c r="D8" s="75">
        <v>945</v>
      </c>
      <c r="E8" s="75">
        <v>328</v>
      </c>
      <c r="F8" s="29">
        <f t="shared" si="0"/>
        <v>1273</v>
      </c>
      <c r="G8" s="33">
        <f>(G7+F8)</f>
        <v>2077</v>
      </c>
    </row>
    <row r="9" spans="1:7" ht="14.4" x14ac:dyDescent="0.3">
      <c r="A9" s="22"/>
      <c r="B9" s="28">
        <v>3</v>
      </c>
      <c r="C9" s="83">
        <v>43539</v>
      </c>
      <c r="D9" s="75">
        <v>2457</v>
      </c>
      <c r="E9" s="75">
        <v>-550</v>
      </c>
      <c r="F9" s="29">
        <f t="shared" si="0"/>
        <v>1907</v>
      </c>
      <c r="G9" s="33">
        <f t="shared" ref="G9:G43" si="1">(G8+F9)</f>
        <v>3984</v>
      </c>
    </row>
    <row r="10" spans="1:7" ht="14.4" x14ac:dyDescent="0.3">
      <c r="A10" s="22"/>
      <c r="B10" s="30">
        <v>4</v>
      </c>
      <c r="C10" s="83">
        <v>43546</v>
      </c>
      <c r="D10" s="75">
        <v>6898</v>
      </c>
      <c r="E10" s="75">
        <v>-1350</v>
      </c>
      <c r="F10" s="29">
        <f t="shared" si="0"/>
        <v>5548</v>
      </c>
      <c r="G10" s="33">
        <f t="shared" si="1"/>
        <v>9532</v>
      </c>
    </row>
    <row r="11" spans="1:7" ht="14.4" x14ac:dyDescent="0.3">
      <c r="A11" s="22"/>
      <c r="B11" s="30">
        <v>5</v>
      </c>
      <c r="C11" s="83">
        <v>43553</v>
      </c>
      <c r="D11" s="75">
        <v>20765</v>
      </c>
      <c r="E11" s="75">
        <v>11016</v>
      </c>
      <c r="F11" s="29">
        <f t="shared" si="0"/>
        <v>31781</v>
      </c>
      <c r="G11" s="33">
        <f t="shared" si="1"/>
        <v>41313</v>
      </c>
    </row>
    <row r="12" spans="1:7" ht="14.4" x14ac:dyDescent="0.3">
      <c r="A12" s="22"/>
      <c r="B12" s="32">
        <v>6</v>
      </c>
      <c r="C12" s="83">
        <v>43560</v>
      </c>
      <c r="D12" s="75">
        <v>33687</v>
      </c>
      <c r="E12" s="75">
        <v>-1258</v>
      </c>
      <c r="F12" s="29">
        <f t="shared" si="0"/>
        <v>32429</v>
      </c>
      <c r="G12" s="33">
        <f t="shared" si="1"/>
        <v>73742</v>
      </c>
    </row>
    <row r="13" spans="1:7" ht="14.4" x14ac:dyDescent="0.3">
      <c r="A13" s="22"/>
      <c r="B13" s="28">
        <v>7</v>
      </c>
      <c r="C13" s="83">
        <v>43567</v>
      </c>
      <c r="D13" s="75">
        <v>17378</v>
      </c>
      <c r="E13" s="75">
        <v>95</v>
      </c>
      <c r="F13" s="29">
        <f t="shared" si="0"/>
        <v>17473</v>
      </c>
      <c r="G13" s="33">
        <f t="shared" si="1"/>
        <v>91215</v>
      </c>
    </row>
    <row r="14" spans="1:7" ht="14.4" x14ac:dyDescent="0.3">
      <c r="A14" s="22"/>
      <c r="B14" s="30">
        <v>8</v>
      </c>
      <c r="C14" s="83">
        <v>43574</v>
      </c>
      <c r="D14" s="75">
        <v>78186</v>
      </c>
      <c r="E14" s="75">
        <v>3710</v>
      </c>
      <c r="F14" s="29">
        <f t="shared" si="0"/>
        <v>81896</v>
      </c>
      <c r="G14" s="33">
        <f t="shared" si="1"/>
        <v>173111</v>
      </c>
    </row>
    <row r="15" spans="1:7" ht="13.5" customHeight="1" x14ac:dyDescent="0.3">
      <c r="A15" s="22"/>
      <c r="B15" s="30">
        <v>9</v>
      </c>
      <c r="C15" s="83">
        <v>43581</v>
      </c>
      <c r="D15" s="75">
        <v>37842</v>
      </c>
      <c r="E15" s="75">
        <v>98125</v>
      </c>
      <c r="F15" s="29">
        <f t="shared" si="0"/>
        <v>135967</v>
      </c>
      <c r="G15" s="33">
        <f t="shared" si="1"/>
        <v>309078</v>
      </c>
    </row>
    <row r="16" spans="1:7" ht="14.4" x14ac:dyDescent="0.3">
      <c r="A16" s="22"/>
      <c r="B16" s="32">
        <v>10</v>
      </c>
      <c r="C16" s="83">
        <v>43588</v>
      </c>
      <c r="D16" s="75">
        <v>131018</v>
      </c>
      <c r="E16" s="75">
        <v>-5738</v>
      </c>
      <c r="F16" s="29">
        <f t="shared" si="0"/>
        <v>125280</v>
      </c>
      <c r="G16" s="33">
        <f t="shared" si="1"/>
        <v>434358</v>
      </c>
    </row>
    <row r="17" spans="1:9" ht="14.4" x14ac:dyDescent="0.3">
      <c r="A17" s="22"/>
      <c r="B17" s="28">
        <v>11</v>
      </c>
      <c r="C17" s="83">
        <v>43595</v>
      </c>
      <c r="D17" s="75">
        <v>160504</v>
      </c>
      <c r="E17" s="75">
        <v>12153</v>
      </c>
      <c r="F17" s="29">
        <f t="shared" si="0"/>
        <v>172657</v>
      </c>
      <c r="G17" s="33">
        <f t="shared" si="1"/>
        <v>607015</v>
      </c>
    </row>
    <row r="18" spans="1:9" ht="14.4" x14ac:dyDescent="0.3">
      <c r="A18" s="22"/>
      <c r="B18" s="30">
        <v>12</v>
      </c>
      <c r="C18" s="83">
        <v>43602</v>
      </c>
      <c r="D18" s="75">
        <v>170536</v>
      </c>
      <c r="E18" s="75">
        <v>8</v>
      </c>
      <c r="F18" s="29">
        <f t="shared" si="0"/>
        <v>170544</v>
      </c>
      <c r="G18" s="33">
        <f t="shared" si="1"/>
        <v>777559</v>
      </c>
    </row>
    <row r="19" spans="1:9" ht="14.4" x14ac:dyDescent="0.3">
      <c r="A19" s="22"/>
      <c r="B19" s="30">
        <v>13</v>
      </c>
      <c r="C19" s="83">
        <v>43609</v>
      </c>
      <c r="D19" s="75">
        <v>108056</v>
      </c>
      <c r="E19" s="75">
        <v>57</v>
      </c>
      <c r="F19" s="29">
        <f t="shared" si="0"/>
        <v>108113</v>
      </c>
      <c r="G19" s="33">
        <f t="shared" si="1"/>
        <v>885672</v>
      </c>
    </row>
    <row r="20" spans="1:9" ht="14.4" x14ac:dyDescent="0.3">
      <c r="A20" s="22"/>
      <c r="B20" s="32">
        <v>14</v>
      </c>
      <c r="C20" s="83">
        <v>43616</v>
      </c>
      <c r="D20" s="75">
        <v>57466</v>
      </c>
      <c r="E20" s="75">
        <v>75680</v>
      </c>
      <c r="F20" s="29">
        <f t="shared" si="0"/>
        <v>133146</v>
      </c>
      <c r="G20" s="33">
        <f t="shared" si="1"/>
        <v>1018818</v>
      </c>
    </row>
    <row r="21" spans="1:9" ht="14.4" x14ac:dyDescent="0.3">
      <c r="A21" s="22"/>
      <c r="B21" s="28">
        <v>15</v>
      </c>
      <c r="C21" s="83">
        <v>43623</v>
      </c>
      <c r="D21" s="75">
        <v>32412</v>
      </c>
      <c r="E21" s="75">
        <v>344</v>
      </c>
      <c r="F21" s="29">
        <f t="shared" si="0"/>
        <v>32756</v>
      </c>
      <c r="G21" s="33">
        <f t="shared" si="1"/>
        <v>1051574</v>
      </c>
    </row>
    <row r="22" spans="1:9" ht="14.4" x14ac:dyDescent="0.3">
      <c r="A22" s="22"/>
      <c r="B22" s="30">
        <v>16</v>
      </c>
      <c r="C22" s="83">
        <v>43630</v>
      </c>
      <c r="D22" s="75">
        <v>15379</v>
      </c>
      <c r="E22" s="75">
        <v>1161</v>
      </c>
      <c r="F22" s="29">
        <f t="shared" si="0"/>
        <v>16540</v>
      </c>
      <c r="G22" s="33">
        <f t="shared" si="1"/>
        <v>1068114</v>
      </c>
    </row>
    <row r="23" spans="1:9" ht="14.4" x14ac:dyDescent="0.3">
      <c r="A23" s="22"/>
      <c r="B23" s="30">
        <v>17</v>
      </c>
      <c r="C23" s="83">
        <v>43637</v>
      </c>
      <c r="D23" s="76">
        <v>7860</v>
      </c>
      <c r="E23" s="75">
        <v>421</v>
      </c>
      <c r="F23" s="29">
        <f t="shared" si="0"/>
        <v>8281</v>
      </c>
      <c r="G23" s="33">
        <f t="shared" si="1"/>
        <v>1076395</v>
      </c>
    </row>
    <row r="24" spans="1:9" ht="15" customHeight="1" x14ac:dyDescent="0.3">
      <c r="A24" s="22"/>
      <c r="B24" s="32">
        <v>18</v>
      </c>
      <c r="C24" s="83">
        <v>43644</v>
      </c>
      <c r="D24" s="45">
        <v>4360</v>
      </c>
      <c r="E24" s="75">
        <v>11408</v>
      </c>
      <c r="F24" s="29">
        <f t="shared" si="0"/>
        <v>15768</v>
      </c>
      <c r="G24" s="33">
        <f t="shared" si="1"/>
        <v>1092163</v>
      </c>
    </row>
    <row r="25" spans="1:9" ht="15" customHeight="1" x14ac:dyDescent="0.3">
      <c r="A25" s="22"/>
      <c r="B25" s="28">
        <v>19</v>
      </c>
      <c r="C25" s="83">
        <v>43651</v>
      </c>
      <c r="D25" s="45">
        <v>3146</v>
      </c>
      <c r="E25" s="75">
        <v>-1112</v>
      </c>
      <c r="F25" s="29">
        <f t="shared" si="0"/>
        <v>2034</v>
      </c>
      <c r="G25" s="33">
        <f t="shared" si="1"/>
        <v>1094197</v>
      </c>
    </row>
    <row r="26" spans="1:9" ht="15" customHeight="1" x14ac:dyDescent="0.3">
      <c r="A26" s="22"/>
      <c r="B26" s="30">
        <v>20</v>
      </c>
      <c r="C26" s="83">
        <v>43658</v>
      </c>
      <c r="D26" s="45">
        <v>1887</v>
      </c>
      <c r="E26" s="75">
        <v>0</v>
      </c>
      <c r="F26" s="29">
        <f t="shared" si="0"/>
        <v>1887</v>
      </c>
      <c r="G26" s="33">
        <f t="shared" si="1"/>
        <v>1096084</v>
      </c>
    </row>
    <row r="27" spans="1:9" ht="15" customHeight="1" x14ac:dyDescent="0.3">
      <c r="A27" s="22"/>
      <c r="B27" s="30">
        <v>21</v>
      </c>
      <c r="C27" s="83">
        <v>43665</v>
      </c>
      <c r="D27" s="45">
        <v>1897</v>
      </c>
      <c r="E27" s="75">
        <v>0</v>
      </c>
      <c r="F27" s="29">
        <f t="shared" si="0"/>
        <v>1897</v>
      </c>
      <c r="G27" s="33">
        <f t="shared" si="1"/>
        <v>1097981</v>
      </c>
    </row>
    <row r="28" spans="1:9" ht="15" customHeight="1" x14ac:dyDescent="0.3">
      <c r="A28" s="22"/>
      <c r="B28" s="32">
        <v>22</v>
      </c>
      <c r="C28" s="83">
        <v>43672</v>
      </c>
      <c r="D28" s="45">
        <v>4583</v>
      </c>
      <c r="E28" s="75">
        <v>159</v>
      </c>
      <c r="F28" s="29">
        <f t="shared" si="0"/>
        <v>4742</v>
      </c>
      <c r="G28" s="33">
        <f t="shared" si="1"/>
        <v>1102723</v>
      </c>
      <c r="I28" s="46"/>
    </row>
    <row r="29" spans="1:9" ht="15" customHeight="1" x14ac:dyDescent="0.3">
      <c r="A29" s="22"/>
      <c r="B29" s="28">
        <v>23</v>
      </c>
      <c r="C29" s="83">
        <v>43679</v>
      </c>
      <c r="D29" s="45">
        <v>1042</v>
      </c>
      <c r="E29" s="75">
        <v>-347</v>
      </c>
      <c r="F29" s="29">
        <f t="shared" si="0"/>
        <v>695</v>
      </c>
      <c r="G29" s="33">
        <f t="shared" si="1"/>
        <v>1103418</v>
      </c>
    </row>
    <row r="30" spans="1:9" ht="15" customHeight="1" x14ac:dyDescent="0.3">
      <c r="A30" s="22"/>
      <c r="B30" s="30">
        <v>24</v>
      </c>
      <c r="C30" s="83">
        <v>43685</v>
      </c>
      <c r="D30" s="45">
        <v>1738</v>
      </c>
      <c r="E30" s="75">
        <v>-24</v>
      </c>
      <c r="F30" s="29">
        <f t="shared" si="0"/>
        <v>1714</v>
      </c>
      <c r="G30" s="33">
        <f t="shared" si="1"/>
        <v>1105132</v>
      </c>
    </row>
    <row r="31" spans="1:9" ht="15" customHeight="1" x14ac:dyDescent="0.3">
      <c r="A31" s="22"/>
      <c r="B31" s="30">
        <v>25</v>
      </c>
      <c r="C31" s="83">
        <v>43693</v>
      </c>
      <c r="D31" s="45">
        <v>2432</v>
      </c>
      <c r="E31" s="75">
        <v>0</v>
      </c>
      <c r="F31" s="29">
        <f>D31+E31</f>
        <v>2432</v>
      </c>
      <c r="G31" s="33">
        <f t="shared" si="1"/>
        <v>1107564</v>
      </c>
    </row>
    <row r="32" spans="1:9" ht="15" customHeight="1" x14ac:dyDescent="0.3">
      <c r="A32" s="22"/>
      <c r="B32" s="32">
        <v>26</v>
      </c>
      <c r="C32" s="83">
        <v>43700</v>
      </c>
      <c r="D32" s="45">
        <v>1866</v>
      </c>
      <c r="E32" s="75">
        <v>0</v>
      </c>
      <c r="F32" s="29">
        <f>D32+E32</f>
        <v>1866</v>
      </c>
      <c r="G32" s="33">
        <f t="shared" si="1"/>
        <v>1109430</v>
      </c>
    </row>
    <row r="33" spans="1:7" ht="15" customHeight="1" x14ac:dyDescent="0.3">
      <c r="A33" s="22"/>
      <c r="B33" s="28">
        <v>27</v>
      </c>
      <c r="C33" s="83">
        <v>43707</v>
      </c>
      <c r="D33" s="45">
        <v>1027</v>
      </c>
      <c r="E33" s="75">
        <v>2117</v>
      </c>
      <c r="F33" s="29">
        <f>D33+E33</f>
        <v>3144</v>
      </c>
      <c r="G33" s="33">
        <f t="shared" si="1"/>
        <v>1112574</v>
      </c>
    </row>
    <row r="34" spans="1:7" ht="15" customHeight="1" x14ac:dyDescent="0.3">
      <c r="A34" s="22"/>
      <c r="B34" s="30">
        <v>28</v>
      </c>
      <c r="C34" s="83">
        <v>43714</v>
      </c>
      <c r="D34" s="45">
        <v>777</v>
      </c>
      <c r="E34" s="75">
        <v>-246</v>
      </c>
      <c r="F34" s="29">
        <f>D34+E34</f>
        <v>531</v>
      </c>
      <c r="G34" s="33">
        <f t="shared" si="1"/>
        <v>1113105</v>
      </c>
    </row>
    <row r="35" spans="1:7" ht="16.5" customHeight="1" x14ac:dyDescent="0.3">
      <c r="A35" s="22"/>
      <c r="B35" s="30">
        <v>29</v>
      </c>
      <c r="C35" s="83">
        <v>43721</v>
      </c>
      <c r="D35" s="45">
        <v>916</v>
      </c>
      <c r="E35" s="75">
        <v>0</v>
      </c>
      <c r="F35" s="29">
        <f>D35+E35</f>
        <v>916</v>
      </c>
      <c r="G35" s="33">
        <f t="shared" si="1"/>
        <v>1114021</v>
      </c>
    </row>
    <row r="36" spans="1:7" ht="17.25" customHeight="1" x14ac:dyDescent="0.3">
      <c r="A36" s="22"/>
      <c r="B36" s="32">
        <v>30</v>
      </c>
      <c r="C36" s="83">
        <v>43728</v>
      </c>
      <c r="D36" s="45">
        <v>412</v>
      </c>
      <c r="E36" s="75">
        <v>0</v>
      </c>
      <c r="F36" s="29">
        <f t="shared" ref="F36:F43" si="2">D36+E36</f>
        <v>412</v>
      </c>
      <c r="G36" s="33">
        <f t="shared" si="1"/>
        <v>1114433</v>
      </c>
    </row>
    <row r="37" spans="1:7" ht="15" customHeight="1" x14ac:dyDescent="0.3">
      <c r="A37" s="22"/>
      <c r="B37" s="28">
        <v>31</v>
      </c>
      <c r="C37" s="83">
        <v>43735</v>
      </c>
      <c r="D37" s="45">
        <v>244</v>
      </c>
      <c r="E37" s="75">
        <v>3309</v>
      </c>
      <c r="F37" s="29">
        <f t="shared" si="2"/>
        <v>3553</v>
      </c>
      <c r="G37" s="33">
        <f t="shared" si="1"/>
        <v>1117986</v>
      </c>
    </row>
    <row r="38" spans="1:7" ht="15" customHeight="1" x14ac:dyDescent="0.3">
      <c r="A38" s="22"/>
      <c r="B38" s="30">
        <v>32</v>
      </c>
      <c r="C38" s="83">
        <v>43742</v>
      </c>
      <c r="D38" s="41">
        <v>826</v>
      </c>
      <c r="E38" s="75">
        <v>-372</v>
      </c>
      <c r="F38" s="29">
        <f t="shared" si="2"/>
        <v>454</v>
      </c>
      <c r="G38" s="33">
        <f t="shared" si="1"/>
        <v>1118440</v>
      </c>
    </row>
    <row r="39" spans="1:7" ht="15" customHeight="1" x14ac:dyDescent="0.3">
      <c r="A39" s="22"/>
      <c r="B39" s="30">
        <v>33</v>
      </c>
      <c r="C39" s="83">
        <v>43749</v>
      </c>
      <c r="D39" s="41">
        <v>740</v>
      </c>
      <c r="E39" s="75">
        <v>0</v>
      </c>
      <c r="F39" s="29">
        <f t="shared" si="2"/>
        <v>740</v>
      </c>
      <c r="G39" s="33">
        <f t="shared" si="1"/>
        <v>1119180</v>
      </c>
    </row>
    <row r="40" spans="1:7" ht="15" customHeight="1" x14ac:dyDescent="0.3">
      <c r="A40" s="22"/>
      <c r="B40" s="32">
        <v>34</v>
      </c>
      <c r="C40" s="83">
        <v>43756</v>
      </c>
      <c r="D40" s="41">
        <v>387</v>
      </c>
      <c r="E40" s="75">
        <v>0</v>
      </c>
      <c r="F40" s="29">
        <f t="shared" si="2"/>
        <v>387</v>
      </c>
      <c r="G40" s="33">
        <f t="shared" si="1"/>
        <v>1119567</v>
      </c>
    </row>
    <row r="41" spans="1:7" ht="15" customHeight="1" x14ac:dyDescent="0.3">
      <c r="A41" s="22"/>
      <c r="B41" s="28">
        <v>35</v>
      </c>
      <c r="C41" s="83">
        <v>43763</v>
      </c>
      <c r="D41" s="45">
        <v>479</v>
      </c>
      <c r="E41" s="75">
        <v>1578</v>
      </c>
      <c r="F41" s="29">
        <f t="shared" si="2"/>
        <v>2057</v>
      </c>
      <c r="G41" s="33">
        <f t="shared" si="1"/>
        <v>1121624</v>
      </c>
    </row>
    <row r="42" spans="1:7" ht="15" customHeight="1" x14ac:dyDescent="0.3">
      <c r="A42" s="22"/>
      <c r="B42" s="30">
        <v>36</v>
      </c>
      <c r="C42" s="83">
        <v>43770</v>
      </c>
      <c r="D42" s="45">
        <v>414</v>
      </c>
      <c r="E42" s="75">
        <v>-300</v>
      </c>
      <c r="F42" s="29">
        <f t="shared" si="2"/>
        <v>114</v>
      </c>
      <c r="G42" s="33">
        <f t="shared" si="1"/>
        <v>1121738</v>
      </c>
    </row>
    <row r="43" spans="1:7" ht="15" customHeight="1" x14ac:dyDescent="0.3">
      <c r="A43" s="22"/>
      <c r="B43" s="30">
        <v>37</v>
      </c>
      <c r="C43" s="83">
        <v>43777</v>
      </c>
      <c r="D43" s="45">
        <v>313</v>
      </c>
      <c r="E43" s="75">
        <v>0</v>
      </c>
      <c r="F43" s="29">
        <f t="shared" si="2"/>
        <v>313</v>
      </c>
      <c r="G43" s="33">
        <f t="shared" si="1"/>
        <v>1122051</v>
      </c>
    </row>
    <row r="44" spans="1:7" ht="15" customHeight="1" x14ac:dyDescent="0.3">
      <c r="A44" s="22"/>
      <c r="B44" s="32">
        <v>38</v>
      </c>
      <c r="C44" s="83">
        <v>43784</v>
      </c>
      <c r="D44" s="45">
        <v>450</v>
      </c>
      <c r="E44" s="75">
        <v>8</v>
      </c>
      <c r="F44" s="29">
        <f t="shared" ref="F44:F49" si="3">D44+E44</f>
        <v>458</v>
      </c>
      <c r="G44" s="33">
        <f t="shared" ref="G44:G52" si="4">G43+F44</f>
        <v>1122509</v>
      </c>
    </row>
    <row r="45" spans="1:7" ht="15" customHeight="1" x14ac:dyDescent="0.3">
      <c r="A45" s="22"/>
      <c r="B45" s="28">
        <v>39</v>
      </c>
      <c r="C45" s="83">
        <v>43791</v>
      </c>
      <c r="D45" s="45">
        <v>263</v>
      </c>
      <c r="E45" s="75">
        <v>0</v>
      </c>
      <c r="F45" s="29">
        <f t="shared" si="3"/>
        <v>263</v>
      </c>
      <c r="G45" s="33">
        <f t="shared" si="4"/>
        <v>1122772</v>
      </c>
    </row>
    <row r="46" spans="1:7" ht="15" customHeight="1" x14ac:dyDescent="0.3">
      <c r="A46" s="22"/>
      <c r="B46" s="30">
        <v>40</v>
      </c>
      <c r="C46" s="83">
        <v>43798</v>
      </c>
      <c r="D46" s="45">
        <v>797</v>
      </c>
      <c r="E46" s="75">
        <v>-7</v>
      </c>
      <c r="F46" s="29">
        <f t="shared" si="3"/>
        <v>790</v>
      </c>
      <c r="G46" s="33">
        <f t="shared" si="4"/>
        <v>1123562</v>
      </c>
    </row>
    <row r="47" spans="1:7" ht="15" customHeight="1" x14ac:dyDescent="0.3">
      <c r="A47" s="22"/>
      <c r="B47" s="30">
        <v>41</v>
      </c>
      <c r="C47" s="83">
        <v>43805</v>
      </c>
      <c r="D47" s="45">
        <v>206</v>
      </c>
      <c r="E47" s="75">
        <v>-5</v>
      </c>
      <c r="F47" s="29">
        <f t="shared" si="3"/>
        <v>201</v>
      </c>
      <c r="G47" s="33">
        <f t="shared" si="4"/>
        <v>1123763</v>
      </c>
    </row>
    <row r="48" spans="1:7" ht="15" customHeight="1" x14ac:dyDescent="0.3">
      <c r="A48" s="22"/>
      <c r="B48" s="32">
        <v>42</v>
      </c>
      <c r="C48" s="83">
        <v>43812</v>
      </c>
      <c r="D48" s="45">
        <v>341</v>
      </c>
      <c r="E48" s="75">
        <v>-86</v>
      </c>
      <c r="F48" s="29">
        <f t="shared" si="3"/>
        <v>255</v>
      </c>
      <c r="G48" s="33">
        <f t="shared" si="4"/>
        <v>1124018</v>
      </c>
    </row>
    <row r="49" spans="1:8" ht="14.4" x14ac:dyDescent="0.3">
      <c r="A49" s="22"/>
      <c r="B49" s="28">
        <v>43</v>
      </c>
      <c r="C49" s="83">
        <v>43819</v>
      </c>
      <c r="D49" s="45">
        <v>244</v>
      </c>
      <c r="E49" s="75">
        <v>0</v>
      </c>
      <c r="F49" s="29">
        <f t="shared" si="3"/>
        <v>244</v>
      </c>
      <c r="G49" s="33">
        <f t="shared" si="4"/>
        <v>1124262</v>
      </c>
    </row>
    <row r="50" spans="1:8" ht="15" customHeight="1" x14ac:dyDescent="0.3">
      <c r="A50" s="22"/>
      <c r="B50" s="30">
        <v>44</v>
      </c>
      <c r="C50" s="83">
        <v>43826</v>
      </c>
      <c r="D50" s="45">
        <v>401</v>
      </c>
      <c r="E50" s="75">
        <v>508</v>
      </c>
      <c r="F50" s="29">
        <f t="shared" ref="F50:F56" si="5">D50+E50</f>
        <v>909</v>
      </c>
      <c r="G50" s="33">
        <f t="shared" si="4"/>
        <v>1125171</v>
      </c>
    </row>
    <row r="51" spans="1:8" ht="15" customHeight="1" x14ac:dyDescent="0.3">
      <c r="A51" s="22"/>
      <c r="B51" s="30">
        <v>45</v>
      </c>
      <c r="C51" s="83">
        <v>43833</v>
      </c>
      <c r="D51" s="45">
        <v>54</v>
      </c>
      <c r="E51" s="75">
        <v>-22</v>
      </c>
      <c r="F51" s="29">
        <f t="shared" si="5"/>
        <v>32</v>
      </c>
      <c r="G51" s="33">
        <f t="shared" si="4"/>
        <v>1125203</v>
      </c>
    </row>
    <row r="52" spans="1:8" ht="15" customHeight="1" x14ac:dyDescent="0.3">
      <c r="A52" s="22"/>
      <c r="B52" s="32">
        <v>46</v>
      </c>
      <c r="C52" s="83">
        <v>43840</v>
      </c>
      <c r="D52" s="45">
        <v>697</v>
      </c>
      <c r="E52" s="75">
        <v>21</v>
      </c>
      <c r="F52" s="29">
        <f t="shared" si="5"/>
        <v>718</v>
      </c>
      <c r="G52" s="33">
        <f t="shared" si="4"/>
        <v>1125921</v>
      </c>
    </row>
    <row r="53" spans="1:8" ht="15" customHeight="1" x14ac:dyDescent="0.3">
      <c r="A53" s="22"/>
      <c r="B53" s="28">
        <v>47</v>
      </c>
      <c r="C53" s="83">
        <v>43847</v>
      </c>
      <c r="D53" s="45">
        <v>1047</v>
      </c>
      <c r="E53" s="75">
        <v>209</v>
      </c>
      <c r="F53" s="29">
        <f t="shared" si="5"/>
        <v>1256</v>
      </c>
      <c r="G53" s="33">
        <f t="shared" ref="G53:G58" si="6">G52+F53</f>
        <v>1127177</v>
      </c>
    </row>
    <row r="54" spans="1:8" ht="15" customHeight="1" x14ac:dyDescent="0.3">
      <c r="A54" s="22"/>
      <c r="B54" s="30">
        <v>48</v>
      </c>
      <c r="C54" s="83">
        <v>43854</v>
      </c>
      <c r="D54" s="45">
        <v>1053</v>
      </c>
      <c r="E54" s="75">
        <v>25</v>
      </c>
      <c r="F54" s="29">
        <f t="shared" si="5"/>
        <v>1078</v>
      </c>
      <c r="G54" s="33">
        <f t="shared" si="6"/>
        <v>1128255</v>
      </c>
    </row>
    <row r="55" spans="1:8" s="1" customFormat="1" ht="15" customHeight="1" x14ac:dyDescent="0.3">
      <c r="A55" s="25"/>
      <c r="B55" s="30">
        <v>49</v>
      </c>
      <c r="C55" s="83">
        <v>43861</v>
      </c>
      <c r="D55" s="45">
        <v>1063</v>
      </c>
      <c r="E55" s="75">
        <v>1875</v>
      </c>
      <c r="F55" s="29">
        <f t="shared" si="5"/>
        <v>2938</v>
      </c>
      <c r="G55" s="33">
        <f t="shared" si="6"/>
        <v>1131193</v>
      </c>
      <c r="H55" s="2"/>
    </row>
    <row r="56" spans="1:8" ht="15" customHeight="1" x14ac:dyDescent="0.3">
      <c r="A56" s="22"/>
      <c r="B56" s="32">
        <v>50</v>
      </c>
      <c r="C56" s="83">
        <v>43868</v>
      </c>
      <c r="D56" s="45">
        <v>865</v>
      </c>
      <c r="E56" s="75">
        <v>0</v>
      </c>
      <c r="F56" s="29">
        <f t="shared" si="5"/>
        <v>865</v>
      </c>
      <c r="G56" s="33">
        <f t="shared" si="6"/>
        <v>1132058</v>
      </c>
    </row>
    <row r="57" spans="1:8" ht="15" customHeight="1" x14ac:dyDescent="0.3">
      <c r="A57" s="22"/>
      <c r="B57" s="28">
        <v>51</v>
      </c>
      <c r="C57" s="83">
        <v>43875</v>
      </c>
      <c r="D57" s="45">
        <v>722</v>
      </c>
      <c r="E57" s="75">
        <v>0</v>
      </c>
      <c r="F57" s="29">
        <f>D57+E57</f>
        <v>722</v>
      </c>
      <c r="G57" s="33">
        <f t="shared" si="6"/>
        <v>1132780</v>
      </c>
    </row>
    <row r="58" spans="1:8" ht="15" customHeight="1" x14ac:dyDescent="0.3">
      <c r="A58" s="22"/>
      <c r="B58" s="30">
        <v>52</v>
      </c>
      <c r="C58" s="83">
        <v>43882</v>
      </c>
      <c r="D58" s="45">
        <v>791</v>
      </c>
      <c r="E58" s="75">
        <v>9</v>
      </c>
      <c r="F58" s="29">
        <f>D58+E58</f>
        <v>800</v>
      </c>
      <c r="G58" s="33">
        <f t="shared" si="6"/>
        <v>1133580</v>
      </c>
    </row>
    <row r="59" spans="1:8" ht="14.4" x14ac:dyDescent="0.3">
      <c r="A59" s="22"/>
      <c r="B59" s="30">
        <v>53</v>
      </c>
      <c r="C59" s="83">
        <v>43889</v>
      </c>
      <c r="D59" s="45">
        <v>616</v>
      </c>
      <c r="E59" s="75">
        <v>0</v>
      </c>
      <c r="F59" s="29">
        <f>D59+E59</f>
        <v>616</v>
      </c>
      <c r="G59" s="33">
        <f>G58+F59</f>
        <v>1134196</v>
      </c>
    </row>
    <row r="60" spans="1:8" ht="13.8" x14ac:dyDescent="0.25">
      <c r="A60" s="22"/>
      <c r="B60" s="22"/>
      <c r="C60" s="80"/>
      <c r="D60" s="47"/>
      <c r="E60" s="34"/>
      <c r="F60" s="35"/>
      <c r="G60" s="36"/>
    </row>
    <row r="61" spans="1:8" ht="13.8" x14ac:dyDescent="0.25">
      <c r="A61" s="22"/>
      <c r="B61" s="22"/>
      <c r="C61" s="80"/>
      <c r="D61" s="47"/>
      <c r="E61" s="34"/>
      <c r="F61" s="35"/>
      <c r="G61" s="36"/>
    </row>
    <row r="62" spans="1:8" ht="13.8" x14ac:dyDescent="0.25">
      <c r="A62" s="22"/>
      <c r="B62" s="22"/>
      <c r="C62" s="80"/>
      <c r="D62" s="47"/>
      <c r="E62" s="34"/>
      <c r="F62" s="35"/>
      <c r="G62" s="36"/>
    </row>
    <row r="63" spans="1:8" ht="13.8" x14ac:dyDescent="0.25">
      <c r="A63" s="22"/>
      <c r="B63" s="22"/>
      <c r="C63" s="80"/>
      <c r="D63" s="47"/>
      <c r="E63" s="34"/>
      <c r="F63" s="35"/>
      <c r="G63" s="36"/>
    </row>
    <row r="64" spans="1:8" ht="13.8" x14ac:dyDescent="0.25">
      <c r="A64" s="22"/>
      <c r="B64" s="22"/>
      <c r="C64" s="80"/>
      <c r="D64" s="47"/>
      <c r="E64" s="34"/>
      <c r="F64" s="35"/>
      <c r="G64" s="36"/>
    </row>
    <row r="65" spans="4:7" x14ac:dyDescent="0.2">
      <c r="D65" s="48"/>
      <c r="E65" s="5"/>
      <c r="F65" s="8"/>
      <c r="G65" s="6"/>
    </row>
    <row r="66" spans="4:7" x14ac:dyDescent="0.2">
      <c r="D66" s="48"/>
      <c r="E66" s="5"/>
      <c r="F66" s="8"/>
      <c r="G66" s="6"/>
    </row>
    <row r="67" spans="4:7" x14ac:dyDescent="0.2">
      <c r="D67" s="48"/>
      <c r="E67" s="5"/>
      <c r="F67" s="8"/>
      <c r="G67" s="6"/>
    </row>
    <row r="68" spans="4:7" x14ac:dyDescent="0.2">
      <c r="D68" s="48"/>
      <c r="E68" s="5"/>
      <c r="F68" s="8"/>
      <c r="G68" s="6"/>
    </row>
    <row r="69" spans="4:7" x14ac:dyDescent="0.2">
      <c r="D69" s="48"/>
      <c r="E69" s="5"/>
      <c r="F69" s="8"/>
      <c r="G69" s="6"/>
    </row>
    <row r="70" spans="4:7" x14ac:dyDescent="0.2">
      <c r="D70" s="48"/>
      <c r="E70" s="5"/>
      <c r="F70" s="8"/>
      <c r="G70" s="6"/>
    </row>
    <row r="71" spans="4:7" x14ac:dyDescent="0.2">
      <c r="D71" s="48"/>
      <c r="E71" s="5"/>
      <c r="F71" s="8"/>
      <c r="G71" s="6"/>
    </row>
    <row r="72" spans="4:7" x14ac:dyDescent="0.2">
      <c r="D72" s="48"/>
      <c r="E72" s="5"/>
      <c r="F72" s="8"/>
      <c r="G72" s="6"/>
    </row>
    <row r="73" spans="4:7" x14ac:dyDescent="0.2">
      <c r="D73" s="48"/>
      <c r="E73" s="5"/>
      <c r="F73" s="8"/>
      <c r="G73" s="6"/>
    </row>
    <row r="74" spans="4:7" x14ac:dyDescent="0.2">
      <c r="D74" s="48"/>
      <c r="E74" s="5"/>
      <c r="F74" s="8"/>
      <c r="G74" s="6"/>
    </row>
    <row r="75" spans="4:7" x14ac:dyDescent="0.2">
      <c r="D75" s="48"/>
      <c r="E75" s="5"/>
      <c r="F75" s="8"/>
      <c r="G75" s="6"/>
    </row>
    <row r="76" spans="4:7" x14ac:dyDescent="0.2">
      <c r="D76" s="48"/>
      <c r="E76" s="5"/>
      <c r="F76" s="8"/>
      <c r="G76" s="6"/>
    </row>
    <row r="77" spans="4:7" x14ac:dyDescent="0.2">
      <c r="D77" s="48"/>
      <c r="E77" s="5"/>
      <c r="F77" s="8"/>
      <c r="G77" s="6"/>
    </row>
    <row r="78" spans="4:7" x14ac:dyDescent="0.2">
      <c r="D78" s="48"/>
      <c r="E78" s="5"/>
      <c r="F78" s="8"/>
      <c r="G78" s="6"/>
    </row>
    <row r="79" spans="4:7" x14ac:dyDescent="0.2">
      <c r="D79" s="48"/>
      <c r="E79" s="5"/>
      <c r="F79" s="8"/>
      <c r="G79" s="6"/>
    </row>
    <row r="80" spans="4:7" x14ac:dyDescent="0.2">
      <c r="D80" s="48"/>
      <c r="E80" s="5"/>
      <c r="F80" s="8"/>
      <c r="G80" s="6"/>
    </row>
    <row r="81" spans="4:7" x14ac:dyDescent="0.2">
      <c r="D81" s="48"/>
      <c r="E81" s="5"/>
      <c r="F81" s="8"/>
      <c r="G81" s="6"/>
    </row>
    <row r="82" spans="4:7" x14ac:dyDescent="0.2">
      <c r="D82" s="48"/>
      <c r="E82" s="5"/>
      <c r="F82" s="8"/>
      <c r="G82" s="6"/>
    </row>
    <row r="83" spans="4:7" x14ac:dyDescent="0.2">
      <c r="D83" s="48"/>
      <c r="E83" s="5"/>
      <c r="F83" s="8"/>
      <c r="G83" s="6"/>
    </row>
    <row r="84" spans="4:7" x14ac:dyDescent="0.2">
      <c r="D84" s="48"/>
      <c r="E84" s="5"/>
      <c r="F84" s="8"/>
      <c r="G84" s="6"/>
    </row>
    <row r="85" spans="4:7" x14ac:dyDescent="0.2">
      <c r="D85" s="48"/>
      <c r="E85" s="5"/>
      <c r="F85" s="8"/>
      <c r="G85" s="6"/>
    </row>
    <row r="86" spans="4:7" x14ac:dyDescent="0.2">
      <c r="D86" s="48"/>
      <c r="E86" s="5"/>
      <c r="F86" s="8"/>
      <c r="G86" s="6"/>
    </row>
    <row r="87" spans="4:7" x14ac:dyDescent="0.2">
      <c r="D87" s="48"/>
      <c r="E87" s="5"/>
      <c r="F87" s="8"/>
      <c r="G87" s="6"/>
    </row>
    <row r="88" spans="4:7" x14ac:dyDescent="0.2">
      <c r="D88" s="48"/>
      <c r="E88" s="5"/>
      <c r="F88" s="8"/>
      <c r="G88" s="6"/>
    </row>
    <row r="89" spans="4:7" x14ac:dyDescent="0.2">
      <c r="D89" s="48"/>
      <c r="E89" s="5"/>
      <c r="F89" s="8"/>
      <c r="G89" s="6"/>
    </row>
    <row r="90" spans="4:7" x14ac:dyDescent="0.2">
      <c r="D90" s="48"/>
      <c r="E90" s="5"/>
      <c r="F90" s="8"/>
      <c r="G90" s="6"/>
    </row>
  </sheetData>
  <mergeCells count="3">
    <mergeCell ref="D3:G3"/>
    <mergeCell ref="B2:G2"/>
    <mergeCell ref="B6:G6"/>
  </mergeCells>
  <phoneticPr fontId="7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0"/>
  <sheetViews>
    <sheetView workbookViewId="0">
      <selection activeCell="H22" sqref="H22"/>
    </sheetView>
  </sheetViews>
  <sheetFormatPr defaultColWidth="8.88671875" defaultRowHeight="11.4" x14ac:dyDescent="0.2"/>
  <cols>
    <col min="1" max="1" width="9.109375" style="2" customWidth="1"/>
    <col min="2" max="2" width="26.5546875" style="2" customWidth="1"/>
    <col min="3" max="3" width="16.88671875" style="84" bestFit="1" customWidth="1"/>
    <col min="4" max="4" width="13.33203125" style="46" customWidth="1"/>
    <col min="5" max="5" width="12" style="2" customWidth="1"/>
    <col min="6" max="6" width="13.33203125" style="9" customWidth="1"/>
    <col min="7" max="7" width="12.33203125" style="7" customWidth="1"/>
    <col min="8" max="8" width="30" style="2" customWidth="1"/>
    <col min="9" max="9" width="30.44140625" style="2" customWidth="1"/>
    <col min="10" max="10" width="12.33203125" style="2" bestFit="1" customWidth="1"/>
    <col min="11" max="11" width="12.109375" style="2" bestFit="1" customWidth="1"/>
    <col min="12" max="12" width="13.109375" style="2" bestFit="1" customWidth="1"/>
    <col min="13" max="13" width="36" style="2" customWidth="1"/>
    <col min="14" max="16384" width="8.88671875" style="2"/>
  </cols>
  <sheetData>
    <row r="1" spans="1:7" ht="13.8" x14ac:dyDescent="0.25">
      <c r="A1" s="22"/>
      <c r="B1" s="22"/>
      <c r="C1" s="80"/>
      <c r="D1" s="43"/>
      <c r="E1" s="22"/>
      <c r="F1" s="23"/>
      <c r="G1" s="24"/>
    </row>
    <row r="2" spans="1:7" ht="24" customHeight="1" thickBot="1" x14ac:dyDescent="0.3">
      <c r="A2" s="22"/>
      <c r="B2" s="141" t="s">
        <v>45</v>
      </c>
      <c r="C2" s="141"/>
      <c r="D2" s="141"/>
      <c r="E2" s="141"/>
      <c r="F2" s="141"/>
      <c r="G2" s="141"/>
    </row>
    <row r="3" spans="1:7" s="3" customFormat="1" ht="18.600000000000001" thickTop="1" thickBot="1" x14ac:dyDescent="0.35">
      <c r="A3" s="25"/>
      <c r="B3" s="26"/>
      <c r="C3" s="81"/>
      <c r="D3" s="140" t="s">
        <v>44</v>
      </c>
      <c r="E3" s="140"/>
      <c r="F3" s="140"/>
      <c r="G3" s="140"/>
    </row>
    <row r="4" spans="1:7" s="1" customFormat="1" ht="29.4" thickBot="1" x14ac:dyDescent="0.3">
      <c r="A4" s="25"/>
      <c r="B4" s="27" t="s">
        <v>13</v>
      </c>
      <c r="C4" s="82" t="s">
        <v>0</v>
      </c>
      <c r="D4" s="44" t="s">
        <v>2</v>
      </c>
      <c r="E4" s="27" t="s">
        <v>1</v>
      </c>
      <c r="F4" s="27" t="s">
        <v>8</v>
      </c>
      <c r="G4" s="27" t="s">
        <v>3</v>
      </c>
    </row>
    <row r="5" spans="1:7" s="1" customFormat="1" ht="29.4" thickBot="1" x14ac:dyDescent="0.3">
      <c r="A5" s="25"/>
      <c r="B5" s="27" t="s">
        <v>12</v>
      </c>
      <c r="C5" s="82" t="s">
        <v>4</v>
      </c>
      <c r="D5" s="44" t="s">
        <v>5</v>
      </c>
      <c r="E5" s="27" t="s">
        <v>6</v>
      </c>
      <c r="F5" s="27" t="s">
        <v>9</v>
      </c>
      <c r="G5" s="27" t="s">
        <v>7</v>
      </c>
    </row>
    <row r="6" spans="1:7" ht="20.25" customHeight="1" thickBot="1" x14ac:dyDescent="0.35">
      <c r="A6" s="22"/>
      <c r="B6" s="142" t="s">
        <v>47</v>
      </c>
      <c r="C6" s="143"/>
      <c r="D6" s="143"/>
      <c r="E6" s="143"/>
      <c r="F6" s="143"/>
      <c r="G6" s="143"/>
    </row>
    <row r="7" spans="1:7" ht="14.4" x14ac:dyDescent="0.3">
      <c r="A7" s="22"/>
      <c r="B7" s="30">
        <v>1</v>
      </c>
      <c r="C7" s="83">
        <v>43896</v>
      </c>
      <c r="D7" s="75">
        <v>905</v>
      </c>
      <c r="E7" s="75">
        <v>-10</v>
      </c>
      <c r="F7" s="29">
        <f t="shared" ref="F7:F30" si="0">D7+E7</f>
        <v>895</v>
      </c>
      <c r="G7" s="31">
        <f>F7</f>
        <v>895</v>
      </c>
    </row>
    <row r="8" spans="1:7" ht="14.4" x14ac:dyDescent="0.3">
      <c r="A8" s="22"/>
      <c r="B8" s="32">
        <v>2</v>
      </c>
      <c r="C8" s="83">
        <v>43903</v>
      </c>
      <c r="D8" s="75">
        <v>1057</v>
      </c>
      <c r="E8" s="75">
        <v>0</v>
      </c>
      <c r="F8" s="29">
        <f t="shared" si="0"/>
        <v>1057</v>
      </c>
      <c r="G8" s="33">
        <f t="shared" ref="G8:G17" si="1">G7+F8</f>
        <v>1952</v>
      </c>
    </row>
    <row r="9" spans="1:7" ht="14.4" x14ac:dyDescent="0.3">
      <c r="A9" s="22"/>
      <c r="B9" s="28">
        <v>3</v>
      </c>
      <c r="C9" s="83">
        <v>43910</v>
      </c>
      <c r="D9" s="75">
        <v>2742</v>
      </c>
      <c r="E9" s="75">
        <v>10</v>
      </c>
      <c r="F9" s="29">
        <f t="shared" si="0"/>
        <v>2752</v>
      </c>
      <c r="G9" s="102">
        <f t="shared" si="1"/>
        <v>4704</v>
      </c>
    </row>
    <row r="10" spans="1:7" ht="14.4" x14ac:dyDescent="0.3">
      <c r="A10" s="22"/>
      <c r="B10" s="30">
        <v>4</v>
      </c>
      <c r="C10" s="83">
        <v>43917</v>
      </c>
      <c r="D10" s="75">
        <v>9996</v>
      </c>
      <c r="E10" s="75">
        <v>18426</v>
      </c>
      <c r="F10" s="29">
        <f t="shared" si="0"/>
        <v>28422</v>
      </c>
      <c r="G10" s="102">
        <f t="shared" si="1"/>
        <v>33126</v>
      </c>
    </row>
    <row r="11" spans="1:7" ht="14.4" x14ac:dyDescent="0.3">
      <c r="A11" s="22"/>
      <c r="B11" s="30">
        <v>5</v>
      </c>
      <c r="C11" s="83">
        <v>43924</v>
      </c>
      <c r="D11" s="75">
        <v>13995</v>
      </c>
      <c r="E11" s="75">
        <v>-4509</v>
      </c>
      <c r="F11" s="29">
        <f t="shared" si="0"/>
        <v>9486</v>
      </c>
      <c r="G11" s="102">
        <f t="shared" si="1"/>
        <v>42612</v>
      </c>
    </row>
    <row r="12" spans="1:7" ht="14.4" x14ac:dyDescent="0.3">
      <c r="A12" s="22"/>
      <c r="B12" s="32">
        <v>6</v>
      </c>
      <c r="C12" s="83">
        <v>43931</v>
      </c>
      <c r="D12" s="75">
        <v>24065</v>
      </c>
      <c r="E12" s="75">
        <v>0</v>
      </c>
      <c r="F12" s="29">
        <f t="shared" si="0"/>
        <v>24065</v>
      </c>
      <c r="G12" s="102">
        <f t="shared" si="1"/>
        <v>66677</v>
      </c>
    </row>
    <row r="13" spans="1:7" ht="14.4" x14ac:dyDescent="0.3">
      <c r="A13" s="22"/>
      <c r="B13" s="28">
        <v>7</v>
      </c>
      <c r="C13" s="83">
        <v>43938</v>
      </c>
      <c r="D13" s="75">
        <v>57893</v>
      </c>
      <c r="E13" s="75">
        <v>-28</v>
      </c>
      <c r="F13" s="29">
        <f t="shared" si="0"/>
        <v>57865</v>
      </c>
      <c r="G13" s="102">
        <f t="shared" si="1"/>
        <v>124542</v>
      </c>
    </row>
    <row r="14" spans="1:7" ht="14.4" x14ac:dyDescent="0.3">
      <c r="A14" s="22"/>
      <c r="B14" s="30">
        <v>8</v>
      </c>
      <c r="C14" s="83">
        <v>43945</v>
      </c>
      <c r="D14" s="75">
        <v>167142</v>
      </c>
      <c r="E14" s="75">
        <v>107843</v>
      </c>
      <c r="F14" s="29">
        <f t="shared" si="0"/>
        <v>274985</v>
      </c>
      <c r="G14" s="102">
        <f t="shared" si="1"/>
        <v>399527</v>
      </c>
    </row>
    <row r="15" spans="1:7" ht="13.5" customHeight="1" x14ac:dyDescent="0.3">
      <c r="A15" s="22"/>
      <c r="B15" s="30">
        <v>9</v>
      </c>
      <c r="C15" s="83">
        <v>43952</v>
      </c>
      <c r="D15" s="75">
        <v>12948</v>
      </c>
      <c r="E15" s="75">
        <v>-3844</v>
      </c>
      <c r="F15" s="29">
        <f t="shared" si="0"/>
        <v>9104</v>
      </c>
      <c r="G15" s="102">
        <f t="shared" si="1"/>
        <v>408631</v>
      </c>
    </row>
    <row r="16" spans="1:7" ht="14.4" x14ac:dyDescent="0.3">
      <c r="A16" s="22"/>
      <c r="B16" s="32">
        <v>10</v>
      </c>
      <c r="C16" s="83">
        <v>43959</v>
      </c>
      <c r="D16" s="75">
        <v>221553</v>
      </c>
      <c r="E16" s="75">
        <v>0</v>
      </c>
      <c r="F16" s="29">
        <f t="shared" si="0"/>
        <v>221553</v>
      </c>
      <c r="G16" s="102">
        <f t="shared" si="1"/>
        <v>630184</v>
      </c>
    </row>
    <row r="17" spans="1:9" ht="14.4" x14ac:dyDescent="0.3">
      <c r="A17" s="22"/>
      <c r="B17" s="28">
        <v>11</v>
      </c>
      <c r="C17" s="83">
        <v>43966</v>
      </c>
      <c r="D17" s="75">
        <v>211529</v>
      </c>
      <c r="E17" s="75">
        <v>1612</v>
      </c>
      <c r="F17" s="29">
        <f t="shared" si="0"/>
        <v>213141</v>
      </c>
      <c r="G17" s="102">
        <f t="shared" si="1"/>
        <v>843325</v>
      </c>
    </row>
    <row r="18" spans="1:9" ht="14.4" x14ac:dyDescent="0.3">
      <c r="A18" s="22"/>
      <c r="B18" s="30">
        <v>12</v>
      </c>
      <c r="C18" s="83">
        <v>43973</v>
      </c>
      <c r="D18" s="75">
        <v>139153</v>
      </c>
      <c r="E18" s="75">
        <v>-30</v>
      </c>
      <c r="F18" s="29">
        <f t="shared" si="0"/>
        <v>139123</v>
      </c>
      <c r="G18" s="102">
        <f t="shared" ref="G18:G59" si="2">G17+F18</f>
        <v>982448</v>
      </c>
    </row>
    <row r="19" spans="1:9" ht="14.4" x14ac:dyDescent="0.3">
      <c r="A19" s="22"/>
      <c r="B19" s="30">
        <v>13</v>
      </c>
      <c r="C19" s="83">
        <v>43980</v>
      </c>
      <c r="D19" s="75">
        <v>73919</v>
      </c>
      <c r="E19" s="75">
        <v>68929</v>
      </c>
      <c r="F19" s="29">
        <f t="shared" si="0"/>
        <v>142848</v>
      </c>
      <c r="G19" s="102">
        <f t="shared" si="2"/>
        <v>1125296</v>
      </c>
    </row>
    <row r="20" spans="1:9" ht="14.4" x14ac:dyDescent="0.3">
      <c r="A20" s="22"/>
      <c r="B20" s="32">
        <v>14</v>
      </c>
      <c r="C20" s="83">
        <v>43987</v>
      </c>
      <c r="D20" s="75">
        <v>27244</v>
      </c>
      <c r="E20" s="75">
        <v>-5138</v>
      </c>
      <c r="F20" s="29">
        <f t="shared" si="0"/>
        <v>22106</v>
      </c>
      <c r="G20" s="102">
        <f t="shared" si="2"/>
        <v>1147402</v>
      </c>
    </row>
    <row r="21" spans="1:9" ht="14.4" x14ac:dyDescent="0.3">
      <c r="A21" s="22"/>
      <c r="B21" s="28">
        <v>15</v>
      </c>
      <c r="C21" s="83">
        <v>43994</v>
      </c>
      <c r="D21" s="75">
        <v>11916</v>
      </c>
      <c r="E21" s="75">
        <v>0</v>
      </c>
      <c r="F21" s="29">
        <f t="shared" si="0"/>
        <v>11916</v>
      </c>
      <c r="G21" s="102">
        <f t="shared" si="2"/>
        <v>1159318</v>
      </c>
    </row>
    <row r="22" spans="1:9" ht="14.4" x14ac:dyDescent="0.3">
      <c r="A22" s="22"/>
      <c r="B22" s="30">
        <v>16</v>
      </c>
      <c r="C22" s="83">
        <v>44001</v>
      </c>
      <c r="D22" s="75">
        <v>3735</v>
      </c>
      <c r="E22" s="75">
        <v>0</v>
      </c>
      <c r="F22" s="29">
        <f t="shared" si="0"/>
        <v>3735</v>
      </c>
      <c r="G22" s="102">
        <f t="shared" si="2"/>
        <v>1163053</v>
      </c>
    </row>
    <row r="23" spans="1:9" ht="14.4" x14ac:dyDescent="0.3">
      <c r="A23" s="22"/>
      <c r="B23" s="30">
        <v>17</v>
      </c>
      <c r="C23" s="83">
        <v>44008</v>
      </c>
      <c r="D23" s="76">
        <v>2850</v>
      </c>
      <c r="E23" s="75">
        <v>17005</v>
      </c>
      <c r="F23" s="29">
        <f t="shared" si="0"/>
        <v>19855</v>
      </c>
      <c r="G23" s="102">
        <f t="shared" si="2"/>
        <v>1182908</v>
      </c>
    </row>
    <row r="24" spans="1:9" ht="15" customHeight="1" x14ac:dyDescent="0.3">
      <c r="A24" s="22"/>
      <c r="B24" s="32">
        <v>18</v>
      </c>
      <c r="C24" s="83">
        <v>44015</v>
      </c>
      <c r="D24" s="45">
        <v>2594</v>
      </c>
      <c r="E24" s="75">
        <v>-300</v>
      </c>
      <c r="F24" s="29">
        <f t="shared" si="0"/>
        <v>2294</v>
      </c>
      <c r="G24" s="102">
        <f t="shared" si="2"/>
        <v>1185202</v>
      </c>
    </row>
    <row r="25" spans="1:9" ht="15" customHeight="1" x14ac:dyDescent="0.3">
      <c r="A25" s="22"/>
      <c r="B25" s="28">
        <v>19</v>
      </c>
      <c r="C25" s="83">
        <v>44022</v>
      </c>
      <c r="D25" s="45">
        <v>1220</v>
      </c>
      <c r="E25" s="75">
        <v>2</v>
      </c>
      <c r="F25" s="29">
        <f t="shared" si="0"/>
        <v>1222</v>
      </c>
      <c r="G25" s="102">
        <f t="shared" si="2"/>
        <v>1186424</v>
      </c>
    </row>
    <row r="26" spans="1:9" ht="15" customHeight="1" x14ac:dyDescent="0.3">
      <c r="A26" s="22"/>
      <c r="B26" s="30">
        <v>20</v>
      </c>
      <c r="C26" s="83">
        <v>44029</v>
      </c>
      <c r="D26" s="45">
        <v>1062</v>
      </c>
      <c r="E26" s="75">
        <v>38</v>
      </c>
      <c r="F26" s="29">
        <f t="shared" si="0"/>
        <v>1100</v>
      </c>
      <c r="G26" s="102">
        <f t="shared" si="2"/>
        <v>1187524</v>
      </c>
    </row>
    <row r="27" spans="1:9" ht="15" customHeight="1" x14ac:dyDescent="0.3">
      <c r="A27" s="22"/>
      <c r="B27" s="30">
        <v>21</v>
      </c>
      <c r="C27" s="83">
        <v>44036</v>
      </c>
      <c r="D27" s="45">
        <v>1767</v>
      </c>
      <c r="E27" s="75">
        <v>0</v>
      </c>
      <c r="F27" s="29">
        <f t="shared" si="0"/>
        <v>1767</v>
      </c>
      <c r="G27" s="102">
        <f t="shared" si="2"/>
        <v>1189291</v>
      </c>
    </row>
    <row r="28" spans="1:9" ht="15" customHeight="1" x14ac:dyDescent="0.3">
      <c r="A28" s="22"/>
      <c r="B28" s="32">
        <v>22</v>
      </c>
      <c r="C28" s="83">
        <v>44043</v>
      </c>
      <c r="D28" s="45">
        <v>1011</v>
      </c>
      <c r="E28" s="75">
        <v>-242</v>
      </c>
      <c r="F28" s="29">
        <f t="shared" si="0"/>
        <v>769</v>
      </c>
      <c r="G28" s="102">
        <f t="shared" si="2"/>
        <v>1190060</v>
      </c>
      <c r="I28" s="46"/>
    </row>
    <row r="29" spans="1:9" ht="15" customHeight="1" x14ac:dyDescent="0.3">
      <c r="A29" s="22"/>
      <c r="B29" s="28">
        <v>23</v>
      </c>
      <c r="C29" s="83">
        <v>44050</v>
      </c>
      <c r="D29" s="45">
        <v>1207</v>
      </c>
      <c r="E29" s="75">
        <v>74</v>
      </c>
      <c r="F29" s="29">
        <f t="shared" si="0"/>
        <v>1281</v>
      </c>
      <c r="G29" s="102">
        <f t="shared" si="2"/>
        <v>1191341</v>
      </c>
    </row>
    <row r="30" spans="1:9" ht="15" customHeight="1" x14ac:dyDescent="0.3">
      <c r="A30" s="22"/>
      <c r="B30" s="30">
        <v>24</v>
      </c>
      <c r="C30" s="83">
        <v>44057</v>
      </c>
      <c r="D30" s="45">
        <v>908</v>
      </c>
      <c r="E30" s="75">
        <v>161</v>
      </c>
      <c r="F30" s="29">
        <f t="shared" si="0"/>
        <v>1069</v>
      </c>
      <c r="G30" s="102">
        <f t="shared" si="2"/>
        <v>1192410</v>
      </c>
    </row>
    <row r="31" spans="1:9" ht="15" customHeight="1" x14ac:dyDescent="0.3">
      <c r="A31" s="22"/>
      <c r="B31" s="30">
        <v>25</v>
      </c>
      <c r="C31" s="83">
        <v>44064</v>
      </c>
      <c r="D31" s="45">
        <v>1361</v>
      </c>
      <c r="E31" s="75">
        <v>0</v>
      </c>
      <c r="F31" s="29">
        <f>D31+E31</f>
        <v>1361</v>
      </c>
      <c r="G31" s="102">
        <f t="shared" si="2"/>
        <v>1193771</v>
      </c>
    </row>
    <row r="32" spans="1:9" ht="15" customHeight="1" x14ac:dyDescent="0.3">
      <c r="A32" s="22"/>
      <c r="B32" s="32">
        <v>26</v>
      </c>
      <c r="C32" s="83">
        <v>44071</v>
      </c>
      <c r="D32" s="45">
        <v>1075</v>
      </c>
      <c r="E32" s="75">
        <v>1279</v>
      </c>
      <c r="F32" s="29">
        <f>D32+E32</f>
        <v>2354</v>
      </c>
      <c r="G32" s="102">
        <f t="shared" si="2"/>
        <v>1196125</v>
      </c>
    </row>
    <row r="33" spans="1:7" ht="15" customHeight="1" x14ac:dyDescent="0.3">
      <c r="A33" s="22"/>
      <c r="B33" s="28">
        <v>27</v>
      </c>
      <c r="C33" s="83">
        <v>44078</v>
      </c>
      <c r="D33" s="45">
        <v>550</v>
      </c>
      <c r="E33" s="75">
        <v>-67</v>
      </c>
      <c r="F33" s="29">
        <f>D33+E33</f>
        <v>483</v>
      </c>
      <c r="G33" s="102">
        <f t="shared" si="2"/>
        <v>1196608</v>
      </c>
    </row>
    <row r="34" spans="1:7" ht="15" customHeight="1" x14ac:dyDescent="0.3">
      <c r="A34" s="22"/>
      <c r="B34" s="30">
        <v>28</v>
      </c>
      <c r="C34" s="83">
        <v>44085</v>
      </c>
      <c r="D34" s="45">
        <v>1060</v>
      </c>
      <c r="E34" s="75">
        <v>0</v>
      </c>
      <c r="F34" s="29">
        <f>D34+E34</f>
        <v>1060</v>
      </c>
      <c r="G34" s="102">
        <f t="shared" si="2"/>
        <v>1197668</v>
      </c>
    </row>
    <row r="35" spans="1:7" ht="16.5" customHeight="1" x14ac:dyDescent="0.3">
      <c r="A35" s="22"/>
      <c r="B35" s="30">
        <v>29</v>
      </c>
      <c r="C35" s="83">
        <v>44092</v>
      </c>
      <c r="D35" s="45">
        <v>1413</v>
      </c>
      <c r="E35" s="75">
        <v>0</v>
      </c>
      <c r="F35" s="29">
        <f>D35+E35</f>
        <v>1413</v>
      </c>
      <c r="G35" s="102">
        <f t="shared" si="2"/>
        <v>1199081</v>
      </c>
    </row>
    <row r="36" spans="1:7" ht="17.25" customHeight="1" x14ac:dyDescent="0.3">
      <c r="A36" s="22"/>
      <c r="B36" s="32">
        <v>30</v>
      </c>
      <c r="C36" s="83">
        <v>44099</v>
      </c>
      <c r="D36" s="45">
        <v>478</v>
      </c>
      <c r="E36" s="75">
        <v>2830</v>
      </c>
      <c r="F36" s="29">
        <f t="shared" ref="F36:F56" si="3">D36+E36</f>
        <v>3308</v>
      </c>
      <c r="G36" s="102">
        <f t="shared" si="2"/>
        <v>1202389</v>
      </c>
    </row>
    <row r="37" spans="1:7" ht="15" customHeight="1" x14ac:dyDescent="0.3">
      <c r="A37" s="22"/>
      <c r="B37" s="28">
        <v>31</v>
      </c>
      <c r="C37" s="83">
        <v>44106</v>
      </c>
      <c r="D37" s="45">
        <v>608</v>
      </c>
      <c r="E37" s="75">
        <v>-283</v>
      </c>
      <c r="F37" s="29">
        <f t="shared" si="3"/>
        <v>325</v>
      </c>
      <c r="G37" s="102">
        <f t="shared" si="2"/>
        <v>1202714</v>
      </c>
    </row>
    <row r="38" spans="1:7" ht="15" customHeight="1" x14ac:dyDescent="0.3">
      <c r="A38" s="22"/>
      <c r="B38" s="30">
        <v>32</v>
      </c>
      <c r="C38" s="83">
        <v>44113</v>
      </c>
      <c r="D38" s="41">
        <v>918</v>
      </c>
      <c r="E38" s="75">
        <v>0</v>
      </c>
      <c r="F38" s="29">
        <f t="shared" si="3"/>
        <v>918</v>
      </c>
      <c r="G38" s="102">
        <f t="shared" si="2"/>
        <v>1203632</v>
      </c>
    </row>
    <row r="39" spans="1:7" ht="15" customHeight="1" x14ac:dyDescent="0.3">
      <c r="A39" s="22"/>
      <c r="B39" s="30">
        <v>33</v>
      </c>
      <c r="C39" s="83">
        <v>44120</v>
      </c>
      <c r="D39" s="41">
        <v>714</v>
      </c>
      <c r="E39" s="75">
        <v>11</v>
      </c>
      <c r="F39" s="29">
        <f t="shared" si="3"/>
        <v>725</v>
      </c>
      <c r="G39" s="102">
        <f t="shared" si="2"/>
        <v>1204357</v>
      </c>
    </row>
    <row r="40" spans="1:7" ht="15" customHeight="1" x14ac:dyDescent="0.3">
      <c r="A40" s="22"/>
      <c r="B40" s="32">
        <v>34</v>
      </c>
      <c r="C40" s="83">
        <v>44127</v>
      </c>
      <c r="D40" s="41">
        <v>260</v>
      </c>
      <c r="E40" s="75">
        <v>41</v>
      </c>
      <c r="F40" s="29">
        <f t="shared" si="3"/>
        <v>301</v>
      </c>
      <c r="G40" s="102">
        <f t="shared" si="2"/>
        <v>1204658</v>
      </c>
    </row>
    <row r="41" spans="1:7" ht="15" customHeight="1" x14ac:dyDescent="0.3">
      <c r="A41" s="22"/>
      <c r="B41" s="28">
        <v>35</v>
      </c>
      <c r="C41" s="83">
        <v>44134</v>
      </c>
      <c r="D41" s="45">
        <v>175</v>
      </c>
      <c r="E41" s="75">
        <v>272</v>
      </c>
      <c r="F41" s="29">
        <f t="shared" si="3"/>
        <v>447</v>
      </c>
      <c r="G41" s="102">
        <f t="shared" si="2"/>
        <v>1205105</v>
      </c>
    </row>
    <row r="42" spans="1:7" ht="15" customHeight="1" x14ac:dyDescent="0.3">
      <c r="A42" s="22"/>
      <c r="B42" s="30">
        <v>36</v>
      </c>
      <c r="C42" s="83">
        <v>44141</v>
      </c>
      <c r="D42" s="45">
        <v>290</v>
      </c>
      <c r="E42" s="75">
        <v>0</v>
      </c>
      <c r="F42" s="29">
        <f t="shared" si="3"/>
        <v>290</v>
      </c>
      <c r="G42" s="102">
        <f t="shared" si="2"/>
        <v>1205395</v>
      </c>
    </row>
    <row r="43" spans="1:7" ht="15" customHeight="1" x14ac:dyDescent="0.3">
      <c r="A43" s="22"/>
      <c r="B43" s="30">
        <v>37</v>
      </c>
      <c r="C43" s="83">
        <v>44148</v>
      </c>
      <c r="D43" s="45">
        <v>321</v>
      </c>
      <c r="E43" s="75">
        <v>0</v>
      </c>
      <c r="F43" s="29">
        <f t="shared" si="3"/>
        <v>321</v>
      </c>
      <c r="G43" s="102">
        <f t="shared" si="2"/>
        <v>1205716</v>
      </c>
    </row>
    <row r="44" spans="1:7" ht="15" customHeight="1" x14ac:dyDescent="0.3">
      <c r="A44" s="22"/>
      <c r="B44" s="32">
        <v>38</v>
      </c>
      <c r="C44" s="83">
        <v>44155</v>
      </c>
      <c r="D44" s="45">
        <v>190</v>
      </c>
      <c r="E44" s="75">
        <v>0</v>
      </c>
      <c r="F44" s="29">
        <f>D44+E44</f>
        <v>190</v>
      </c>
      <c r="G44" s="102">
        <f t="shared" si="2"/>
        <v>1205906</v>
      </c>
    </row>
    <row r="45" spans="1:7" ht="15" customHeight="1" x14ac:dyDescent="0.3">
      <c r="A45" s="22"/>
      <c r="B45" s="28">
        <v>39</v>
      </c>
      <c r="C45" s="83">
        <v>44162</v>
      </c>
      <c r="D45" s="45">
        <v>318</v>
      </c>
      <c r="E45" s="75">
        <v>1089</v>
      </c>
      <c r="F45" s="29">
        <f t="shared" si="3"/>
        <v>1407</v>
      </c>
      <c r="G45" s="102">
        <f t="shared" si="2"/>
        <v>1207313</v>
      </c>
    </row>
    <row r="46" spans="1:7" ht="15" customHeight="1" x14ac:dyDescent="0.3">
      <c r="A46" s="22"/>
      <c r="B46" s="30">
        <v>40</v>
      </c>
      <c r="C46" s="83">
        <v>44169</v>
      </c>
      <c r="D46" s="45">
        <v>677</v>
      </c>
      <c r="E46" s="75">
        <v>-187</v>
      </c>
      <c r="F46" s="29">
        <f t="shared" si="3"/>
        <v>490</v>
      </c>
      <c r="G46" s="102">
        <f t="shared" si="2"/>
        <v>1207803</v>
      </c>
    </row>
    <row r="47" spans="1:7" ht="15" customHeight="1" x14ac:dyDescent="0.3">
      <c r="A47" s="22"/>
      <c r="B47" s="30">
        <v>41</v>
      </c>
      <c r="C47" s="83">
        <v>44176</v>
      </c>
      <c r="D47" s="45">
        <v>522</v>
      </c>
      <c r="E47" s="75">
        <v>0</v>
      </c>
      <c r="F47" s="29">
        <f t="shared" si="3"/>
        <v>522</v>
      </c>
      <c r="G47" s="102">
        <f t="shared" si="2"/>
        <v>1208325</v>
      </c>
    </row>
    <row r="48" spans="1:7" ht="15" customHeight="1" x14ac:dyDescent="0.3">
      <c r="A48" s="22"/>
      <c r="B48" s="32">
        <v>42</v>
      </c>
      <c r="C48" s="83">
        <v>44183</v>
      </c>
      <c r="D48" s="45">
        <v>923</v>
      </c>
      <c r="E48" s="75">
        <v>0</v>
      </c>
      <c r="F48" s="29">
        <f t="shared" si="3"/>
        <v>923</v>
      </c>
      <c r="G48" s="102">
        <f t="shared" si="2"/>
        <v>1209248</v>
      </c>
    </row>
    <row r="49" spans="1:8" ht="14.4" x14ac:dyDescent="0.3">
      <c r="A49" s="22"/>
      <c r="B49" s="28">
        <v>43</v>
      </c>
      <c r="C49" s="83">
        <v>44190</v>
      </c>
      <c r="D49" s="45">
        <v>451</v>
      </c>
      <c r="E49" s="75">
        <v>-198</v>
      </c>
      <c r="F49" s="29">
        <f t="shared" si="3"/>
        <v>253</v>
      </c>
      <c r="G49" s="102">
        <f t="shared" si="2"/>
        <v>1209501</v>
      </c>
    </row>
    <row r="50" spans="1:8" ht="15" customHeight="1" x14ac:dyDescent="0.3">
      <c r="A50" s="22"/>
      <c r="B50" s="30">
        <v>44</v>
      </c>
      <c r="C50" s="83">
        <v>44197</v>
      </c>
      <c r="D50" s="45">
        <v>106</v>
      </c>
      <c r="E50" s="75">
        <v>-57</v>
      </c>
      <c r="F50" s="29">
        <f t="shared" si="3"/>
        <v>49</v>
      </c>
      <c r="G50" s="102">
        <f t="shared" si="2"/>
        <v>1209550</v>
      </c>
    </row>
    <row r="51" spans="1:8" ht="15" customHeight="1" x14ac:dyDescent="0.3">
      <c r="A51" s="22"/>
      <c r="B51" s="30">
        <v>45</v>
      </c>
      <c r="C51" s="83">
        <v>44204</v>
      </c>
      <c r="D51" s="45">
        <v>1302</v>
      </c>
      <c r="E51" s="75">
        <v>0</v>
      </c>
      <c r="F51" s="29">
        <f t="shared" si="3"/>
        <v>1302</v>
      </c>
      <c r="G51" s="102">
        <f t="shared" si="2"/>
        <v>1210852</v>
      </c>
    </row>
    <row r="52" spans="1:8" ht="15" customHeight="1" x14ac:dyDescent="0.3">
      <c r="A52" s="22"/>
      <c r="B52" s="32">
        <v>46</v>
      </c>
      <c r="C52" s="83">
        <v>44211</v>
      </c>
      <c r="D52" s="45">
        <v>1660</v>
      </c>
      <c r="E52" s="75">
        <v>7</v>
      </c>
      <c r="F52" s="29">
        <f t="shared" si="3"/>
        <v>1667</v>
      </c>
      <c r="G52" s="102">
        <f t="shared" si="2"/>
        <v>1212519</v>
      </c>
    </row>
    <row r="53" spans="1:8" ht="15" customHeight="1" x14ac:dyDescent="0.3">
      <c r="A53" s="22"/>
      <c r="B53" s="28">
        <v>47</v>
      </c>
      <c r="C53" s="83">
        <v>44218</v>
      </c>
      <c r="D53" s="45">
        <v>1407</v>
      </c>
      <c r="E53" s="75">
        <v>0</v>
      </c>
      <c r="F53" s="29">
        <f t="shared" si="3"/>
        <v>1407</v>
      </c>
      <c r="G53" s="102">
        <f t="shared" si="2"/>
        <v>1213926</v>
      </c>
    </row>
    <row r="54" spans="1:8" ht="15" customHeight="1" x14ac:dyDescent="0.3">
      <c r="A54" s="22"/>
      <c r="B54" s="30">
        <v>48</v>
      </c>
      <c r="C54" s="83">
        <v>44225</v>
      </c>
      <c r="D54" s="45">
        <v>839</v>
      </c>
      <c r="E54" s="75">
        <v>1310</v>
      </c>
      <c r="F54" s="29">
        <f t="shared" si="3"/>
        <v>2149</v>
      </c>
      <c r="G54" s="102">
        <f t="shared" si="2"/>
        <v>1216075</v>
      </c>
    </row>
    <row r="55" spans="1:8" s="1" customFormat="1" ht="15" customHeight="1" x14ac:dyDescent="0.3">
      <c r="A55" s="25"/>
      <c r="B55" s="30">
        <v>49</v>
      </c>
      <c r="C55" s="83">
        <v>44232</v>
      </c>
      <c r="D55" s="45">
        <v>738</v>
      </c>
      <c r="E55" s="75">
        <v>-35</v>
      </c>
      <c r="F55" s="29">
        <f t="shared" si="3"/>
        <v>703</v>
      </c>
      <c r="G55" s="102">
        <f t="shared" si="2"/>
        <v>1216778</v>
      </c>
      <c r="H55" s="2"/>
    </row>
    <row r="56" spans="1:8" ht="15" customHeight="1" x14ac:dyDescent="0.3">
      <c r="A56" s="22"/>
      <c r="B56" s="32">
        <v>50</v>
      </c>
      <c r="C56" s="83">
        <v>44239</v>
      </c>
      <c r="D56" s="45">
        <v>904</v>
      </c>
      <c r="E56" s="75">
        <v>0</v>
      </c>
      <c r="F56" s="29">
        <f t="shared" si="3"/>
        <v>904</v>
      </c>
      <c r="G56" s="102">
        <f t="shared" si="2"/>
        <v>1217682</v>
      </c>
    </row>
    <row r="57" spans="1:8" ht="15" customHeight="1" x14ac:dyDescent="0.3">
      <c r="A57" s="22"/>
      <c r="B57" s="28">
        <v>51</v>
      </c>
      <c r="C57" s="83">
        <v>44246</v>
      </c>
      <c r="D57" s="45">
        <v>414</v>
      </c>
      <c r="E57" s="75">
        <v>15</v>
      </c>
      <c r="F57" s="29">
        <f>D57+E57</f>
        <v>429</v>
      </c>
      <c r="G57" s="102">
        <f t="shared" si="2"/>
        <v>1218111</v>
      </c>
    </row>
    <row r="58" spans="1:8" ht="15" customHeight="1" x14ac:dyDescent="0.3">
      <c r="A58" s="22"/>
      <c r="B58" s="30">
        <v>52</v>
      </c>
      <c r="C58" s="83">
        <v>44253</v>
      </c>
      <c r="D58" s="45">
        <v>302</v>
      </c>
      <c r="E58" s="75">
        <v>0</v>
      </c>
      <c r="F58" s="29">
        <f>D58+E58</f>
        <v>302</v>
      </c>
      <c r="G58" s="102">
        <f t="shared" si="2"/>
        <v>1218413</v>
      </c>
    </row>
    <row r="59" spans="1:8" ht="14.4" x14ac:dyDescent="0.3">
      <c r="A59" s="22"/>
      <c r="B59" s="30">
        <v>53</v>
      </c>
      <c r="C59" s="83"/>
      <c r="D59" s="45"/>
      <c r="E59" s="75"/>
      <c r="F59" s="29">
        <f>D59+E59</f>
        <v>0</v>
      </c>
      <c r="G59" s="102">
        <f t="shared" si="2"/>
        <v>1218413</v>
      </c>
    </row>
    <row r="60" spans="1:8" ht="13.8" x14ac:dyDescent="0.25">
      <c r="A60" s="22"/>
      <c r="B60" s="22"/>
      <c r="C60" s="80"/>
      <c r="D60" s="47"/>
      <c r="E60" s="34"/>
      <c r="F60" s="35"/>
      <c r="G60" s="36"/>
    </row>
    <row r="61" spans="1:8" ht="13.8" x14ac:dyDescent="0.25">
      <c r="A61" s="22"/>
      <c r="B61" s="22"/>
      <c r="C61" s="80"/>
      <c r="D61" s="47"/>
      <c r="E61" s="34"/>
      <c r="F61" s="35"/>
      <c r="G61" s="36"/>
    </row>
    <row r="62" spans="1:8" ht="13.8" x14ac:dyDescent="0.25">
      <c r="A62" s="22"/>
      <c r="B62" s="22"/>
      <c r="C62" s="80"/>
      <c r="D62" s="47"/>
      <c r="E62" s="34"/>
      <c r="F62" s="35"/>
      <c r="G62" s="36"/>
    </row>
    <row r="63" spans="1:8" ht="13.8" x14ac:dyDescent="0.25">
      <c r="A63" s="22"/>
      <c r="B63" s="22"/>
      <c r="C63" s="80"/>
      <c r="D63" s="47"/>
      <c r="E63" s="34"/>
      <c r="F63" s="35"/>
      <c r="G63" s="36"/>
    </row>
    <row r="64" spans="1:8" ht="13.8" x14ac:dyDescent="0.25">
      <c r="A64" s="22"/>
      <c r="B64" s="22"/>
      <c r="C64" s="80"/>
      <c r="D64" s="47"/>
      <c r="E64" s="34"/>
      <c r="F64" s="35"/>
      <c r="G64" s="36"/>
    </row>
    <row r="65" spans="4:7" x14ac:dyDescent="0.2">
      <c r="D65" s="48"/>
      <c r="E65" s="5"/>
      <c r="F65" s="8"/>
      <c r="G65" s="6"/>
    </row>
    <row r="66" spans="4:7" x14ac:dyDescent="0.2">
      <c r="D66" s="48"/>
      <c r="E66" s="5"/>
      <c r="F66" s="8"/>
      <c r="G66" s="6"/>
    </row>
    <row r="67" spans="4:7" x14ac:dyDescent="0.2">
      <c r="D67" s="48"/>
      <c r="E67" s="5"/>
      <c r="F67" s="8"/>
      <c r="G67" s="6"/>
    </row>
    <row r="68" spans="4:7" x14ac:dyDescent="0.2">
      <c r="D68" s="48"/>
      <c r="E68" s="5"/>
      <c r="F68" s="8"/>
      <c r="G68" s="6"/>
    </row>
    <row r="69" spans="4:7" x14ac:dyDescent="0.2">
      <c r="D69" s="48"/>
      <c r="E69" s="5"/>
      <c r="F69" s="8"/>
      <c r="G69" s="6"/>
    </row>
    <row r="70" spans="4:7" x14ac:dyDescent="0.2">
      <c r="D70" s="48"/>
      <c r="E70" s="5"/>
      <c r="F70" s="8"/>
      <c r="G70" s="6"/>
    </row>
    <row r="71" spans="4:7" x14ac:dyDescent="0.2">
      <c r="D71" s="48"/>
      <c r="E71" s="5"/>
      <c r="F71" s="8"/>
      <c r="G71" s="6"/>
    </row>
    <row r="72" spans="4:7" x14ac:dyDescent="0.2">
      <c r="D72" s="48"/>
      <c r="E72" s="5"/>
      <c r="F72" s="8"/>
      <c r="G72" s="6"/>
    </row>
    <row r="73" spans="4:7" x14ac:dyDescent="0.2">
      <c r="D73" s="48"/>
      <c r="E73" s="5"/>
      <c r="F73" s="8"/>
      <c r="G73" s="6"/>
    </row>
    <row r="74" spans="4:7" x14ac:dyDescent="0.2">
      <c r="D74" s="48"/>
      <c r="E74" s="5"/>
      <c r="F74" s="8"/>
      <c r="G74" s="6"/>
    </row>
    <row r="75" spans="4:7" x14ac:dyDescent="0.2">
      <c r="D75" s="48"/>
      <c r="E75" s="5"/>
      <c r="F75" s="8"/>
      <c r="G75" s="6"/>
    </row>
    <row r="76" spans="4:7" x14ac:dyDescent="0.2">
      <c r="D76" s="48"/>
      <c r="E76" s="5"/>
      <c r="F76" s="8"/>
      <c r="G76" s="6"/>
    </row>
    <row r="77" spans="4:7" x14ac:dyDescent="0.2">
      <c r="D77" s="48"/>
      <c r="E77" s="5"/>
      <c r="F77" s="8"/>
      <c r="G77" s="6"/>
    </row>
    <row r="78" spans="4:7" x14ac:dyDescent="0.2">
      <c r="D78" s="48"/>
      <c r="E78" s="5"/>
      <c r="F78" s="8"/>
      <c r="G78" s="6"/>
    </row>
    <row r="79" spans="4:7" x14ac:dyDescent="0.2">
      <c r="D79" s="48"/>
      <c r="E79" s="5"/>
      <c r="F79" s="8"/>
      <c r="G79" s="6"/>
    </row>
    <row r="80" spans="4:7" x14ac:dyDescent="0.2">
      <c r="D80" s="48"/>
      <c r="E80" s="5"/>
      <c r="F80" s="8"/>
      <c r="G80" s="6"/>
    </row>
    <row r="81" spans="4:7" x14ac:dyDescent="0.2">
      <c r="D81" s="48"/>
      <c r="E81" s="5"/>
      <c r="F81" s="8"/>
      <c r="G81" s="6"/>
    </row>
    <row r="82" spans="4:7" x14ac:dyDescent="0.2">
      <c r="D82" s="48"/>
      <c r="E82" s="5"/>
      <c r="F82" s="8"/>
      <c r="G82" s="6"/>
    </row>
    <row r="83" spans="4:7" x14ac:dyDescent="0.2">
      <c r="D83" s="48"/>
      <c r="E83" s="5"/>
      <c r="F83" s="8"/>
      <c r="G83" s="6"/>
    </row>
    <row r="84" spans="4:7" x14ac:dyDescent="0.2">
      <c r="D84" s="48"/>
      <c r="E84" s="5"/>
      <c r="F84" s="8"/>
      <c r="G84" s="6"/>
    </row>
    <row r="85" spans="4:7" x14ac:dyDescent="0.2">
      <c r="D85" s="48"/>
      <c r="E85" s="5"/>
      <c r="F85" s="8"/>
      <c r="G85" s="6"/>
    </row>
    <row r="86" spans="4:7" x14ac:dyDescent="0.2">
      <c r="D86" s="48"/>
      <c r="E86" s="5"/>
      <c r="F86" s="8"/>
      <c r="G86" s="6"/>
    </row>
    <row r="87" spans="4:7" x14ac:dyDescent="0.2">
      <c r="D87" s="48"/>
      <c r="E87" s="5"/>
      <c r="F87" s="8"/>
      <c r="G87" s="6"/>
    </row>
    <row r="88" spans="4:7" x14ac:dyDescent="0.2">
      <c r="D88" s="48"/>
      <c r="E88" s="5"/>
      <c r="F88" s="8"/>
      <c r="G88" s="6"/>
    </row>
    <row r="89" spans="4:7" x14ac:dyDescent="0.2">
      <c r="D89" s="48"/>
      <c r="E89" s="5"/>
      <c r="F89" s="8"/>
      <c r="G89" s="6"/>
    </row>
    <row r="90" spans="4:7" x14ac:dyDescent="0.2">
      <c r="D90" s="48"/>
      <c r="E90" s="5"/>
      <c r="F90" s="8"/>
      <c r="G90" s="6"/>
    </row>
  </sheetData>
  <mergeCells count="3">
    <mergeCell ref="B2:G2"/>
    <mergeCell ref="D3:G3"/>
    <mergeCell ref="B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0"/>
  <sheetViews>
    <sheetView topLeftCell="A3" workbookViewId="0">
      <selection sqref="A1:XFD1048576"/>
    </sheetView>
  </sheetViews>
  <sheetFormatPr defaultColWidth="8.88671875" defaultRowHeight="11.4" x14ac:dyDescent="0.2"/>
  <cols>
    <col min="1" max="1" width="9.109375" style="2" customWidth="1"/>
    <col min="2" max="2" width="26.5546875" style="2" customWidth="1"/>
    <col min="3" max="3" width="16.88671875" style="84" bestFit="1" customWidth="1"/>
    <col min="4" max="4" width="13.33203125" style="46" customWidth="1"/>
    <col min="5" max="5" width="12" style="2" customWidth="1"/>
    <col min="6" max="6" width="13.33203125" style="9" customWidth="1"/>
    <col min="7" max="7" width="12.33203125" style="7" customWidth="1"/>
    <col min="8" max="8" width="30" style="2" customWidth="1"/>
    <col min="9" max="9" width="30.44140625" style="2" customWidth="1"/>
    <col min="10" max="10" width="12.33203125" style="2" bestFit="1" customWidth="1"/>
    <col min="11" max="11" width="12.109375" style="2" bestFit="1" customWidth="1"/>
    <col min="12" max="12" width="13.109375" style="2" bestFit="1" customWidth="1"/>
    <col min="13" max="13" width="36" style="2" customWidth="1"/>
    <col min="14" max="16384" width="8.88671875" style="2"/>
  </cols>
  <sheetData>
    <row r="1" spans="1:8" ht="13.8" x14ac:dyDescent="0.25">
      <c r="A1" s="22"/>
      <c r="B1" s="22"/>
      <c r="C1" s="80"/>
      <c r="D1" s="43"/>
      <c r="E1" s="22"/>
      <c r="F1" s="23"/>
      <c r="G1" s="24"/>
    </row>
    <row r="2" spans="1:8" ht="24" customHeight="1" thickBot="1" x14ac:dyDescent="0.3">
      <c r="A2" s="22"/>
      <c r="B2" s="141" t="s">
        <v>45</v>
      </c>
      <c r="C2" s="141"/>
      <c r="D2" s="141"/>
      <c r="E2" s="141"/>
      <c r="F2" s="141"/>
      <c r="G2" s="141"/>
    </row>
    <row r="3" spans="1:8" s="3" customFormat="1" ht="18.600000000000001" thickTop="1" thickBot="1" x14ac:dyDescent="0.35">
      <c r="A3" s="25"/>
      <c r="B3" s="26"/>
      <c r="C3" s="81"/>
      <c r="D3" s="140" t="s">
        <v>44</v>
      </c>
      <c r="E3" s="140"/>
      <c r="F3" s="140"/>
      <c r="G3" s="140"/>
    </row>
    <row r="4" spans="1:8" s="1" customFormat="1" ht="29.4" thickBot="1" x14ac:dyDescent="0.3">
      <c r="A4" s="25"/>
      <c r="B4" s="27" t="s">
        <v>13</v>
      </c>
      <c r="C4" s="82" t="s">
        <v>0</v>
      </c>
      <c r="D4" s="44" t="s">
        <v>2</v>
      </c>
      <c r="E4" s="27" t="s">
        <v>1</v>
      </c>
      <c r="F4" s="27" t="s">
        <v>8</v>
      </c>
      <c r="G4" s="27" t="s">
        <v>3</v>
      </c>
    </row>
    <row r="5" spans="1:8" s="1" customFormat="1" ht="29.4" thickBot="1" x14ac:dyDescent="0.3">
      <c r="A5" s="25"/>
      <c r="B5" s="27" t="s">
        <v>12</v>
      </c>
      <c r="C5" s="82" t="s">
        <v>4</v>
      </c>
      <c r="D5" s="44" t="s">
        <v>5</v>
      </c>
      <c r="E5" s="27" t="s">
        <v>6</v>
      </c>
      <c r="F5" s="27" t="s">
        <v>9</v>
      </c>
      <c r="G5" s="27" t="s">
        <v>7</v>
      </c>
    </row>
    <row r="6" spans="1:8" ht="20.25" customHeight="1" thickBot="1" x14ac:dyDescent="0.35">
      <c r="A6" s="22"/>
      <c r="B6" s="142" t="s">
        <v>47</v>
      </c>
      <c r="C6" s="143"/>
      <c r="D6" s="143"/>
      <c r="E6" s="143"/>
      <c r="F6" s="143"/>
      <c r="G6" s="143"/>
    </row>
    <row r="7" spans="1:8" ht="14.4" x14ac:dyDescent="0.3">
      <c r="A7" s="22"/>
      <c r="B7" s="30">
        <v>1</v>
      </c>
      <c r="C7" s="83">
        <v>44260</v>
      </c>
      <c r="D7" s="75">
        <v>1185</v>
      </c>
      <c r="E7" s="75">
        <v>-12</v>
      </c>
      <c r="F7" s="29">
        <f t="shared" ref="F7:F30" si="0">D7+E7</f>
        <v>1173</v>
      </c>
      <c r="G7" s="31">
        <f>F7</f>
        <v>1173</v>
      </c>
    </row>
    <row r="8" spans="1:8" ht="14.4" x14ac:dyDescent="0.3">
      <c r="A8" s="22"/>
      <c r="B8" s="32">
        <v>2</v>
      </c>
      <c r="C8" s="83">
        <v>44267</v>
      </c>
      <c r="D8" s="75">
        <v>9522</v>
      </c>
      <c r="E8" s="75">
        <v>0</v>
      </c>
      <c r="F8" s="29">
        <f t="shared" si="0"/>
        <v>9522</v>
      </c>
      <c r="G8" s="102">
        <f t="shared" ref="G8:G59" si="1">G7+F8</f>
        <v>10695</v>
      </c>
    </row>
    <row r="9" spans="1:8" ht="14.4" x14ac:dyDescent="0.3">
      <c r="A9" s="22"/>
      <c r="B9" s="28">
        <v>3</v>
      </c>
      <c r="C9" s="83">
        <v>44274</v>
      </c>
      <c r="D9" s="75">
        <v>31395</v>
      </c>
      <c r="E9" s="75">
        <v>0</v>
      </c>
      <c r="F9" s="29">
        <f t="shared" si="0"/>
        <v>31395</v>
      </c>
      <c r="G9" s="102">
        <f t="shared" si="1"/>
        <v>42090</v>
      </c>
    </row>
    <row r="10" spans="1:8" ht="14.4" x14ac:dyDescent="0.3">
      <c r="A10" s="22"/>
      <c r="B10" s="30">
        <v>4</v>
      </c>
      <c r="C10" s="83">
        <v>44281</v>
      </c>
      <c r="D10" s="75">
        <v>30033</v>
      </c>
      <c r="E10" s="75">
        <v>68408</v>
      </c>
      <c r="F10" s="29">
        <f t="shared" si="0"/>
        <v>98441</v>
      </c>
      <c r="G10" s="102">
        <f t="shared" si="1"/>
        <v>140531</v>
      </c>
      <c r="H10" s="79"/>
    </row>
    <row r="11" spans="1:8" ht="14.4" x14ac:dyDescent="0.3">
      <c r="A11" s="22"/>
      <c r="B11" s="30">
        <v>5</v>
      </c>
      <c r="C11" s="83">
        <v>44288</v>
      </c>
      <c r="D11" s="75">
        <v>27594</v>
      </c>
      <c r="E11" s="75">
        <v>10649</v>
      </c>
      <c r="F11" s="29">
        <f t="shared" si="0"/>
        <v>38243</v>
      </c>
      <c r="G11" s="102">
        <f t="shared" si="1"/>
        <v>178774</v>
      </c>
    </row>
    <row r="12" spans="1:8" ht="14.4" x14ac:dyDescent="0.3">
      <c r="A12" s="22"/>
      <c r="B12" s="32">
        <v>6</v>
      </c>
      <c r="C12" s="83">
        <v>44295</v>
      </c>
      <c r="D12" s="75">
        <v>188249</v>
      </c>
      <c r="E12" s="75">
        <v>924</v>
      </c>
      <c r="F12" s="29">
        <f t="shared" si="0"/>
        <v>189173</v>
      </c>
      <c r="G12" s="102">
        <f t="shared" si="1"/>
        <v>367947</v>
      </c>
    </row>
    <row r="13" spans="1:8" ht="14.4" x14ac:dyDescent="0.3">
      <c r="A13" s="22"/>
      <c r="B13" s="28">
        <v>7</v>
      </c>
      <c r="C13" s="83">
        <v>44302</v>
      </c>
      <c r="D13" s="75">
        <v>395663</v>
      </c>
      <c r="E13" s="75">
        <v>3375</v>
      </c>
      <c r="F13" s="29">
        <f t="shared" si="0"/>
        <v>399038</v>
      </c>
      <c r="G13" s="102">
        <f t="shared" si="1"/>
        <v>766985</v>
      </c>
    </row>
    <row r="14" spans="1:8" ht="14.4" x14ac:dyDescent="0.3">
      <c r="A14" s="22"/>
      <c r="B14" s="30">
        <v>8</v>
      </c>
      <c r="C14" s="83">
        <v>44309</v>
      </c>
      <c r="D14" s="75">
        <v>341752</v>
      </c>
      <c r="E14" s="75">
        <v>2146</v>
      </c>
      <c r="F14" s="29">
        <f t="shared" si="0"/>
        <v>343898</v>
      </c>
      <c r="G14" s="102">
        <f t="shared" si="1"/>
        <v>1110883</v>
      </c>
    </row>
    <row r="15" spans="1:8" ht="13.5" customHeight="1" x14ac:dyDescent="0.3">
      <c r="A15" s="22"/>
      <c r="B15" s="30">
        <v>9</v>
      </c>
      <c r="C15" s="83">
        <v>44316</v>
      </c>
      <c r="D15" s="75">
        <v>216566</v>
      </c>
      <c r="E15" s="75">
        <v>106400</v>
      </c>
      <c r="F15" s="29">
        <f t="shared" si="0"/>
        <v>322966</v>
      </c>
      <c r="G15" s="102">
        <f t="shared" si="1"/>
        <v>1433849</v>
      </c>
    </row>
    <row r="16" spans="1:8" ht="14.4" x14ac:dyDescent="0.3">
      <c r="A16" s="22"/>
      <c r="B16" s="32">
        <v>10</v>
      </c>
      <c r="C16" s="83">
        <v>44323</v>
      </c>
      <c r="D16" s="75">
        <v>116463</v>
      </c>
      <c r="E16" s="75">
        <v>158</v>
      </c>
      <c r="F16" s="29">
        <f t="shared" si="0"/>
        <v>116621</v>
      </c>
      <c r="G16" s="102">
        <f t="shared" si="1"/>
        <v>1550470</v>
      </c>
    </row>
    <row r="17" spans="1:9" ht="14.4" x14ac:dyDescent="0.3">
      <c r="A17" s="22"/>
      <c r="B17" s="28">
        <v>11</v>
      </c>
      <c r="C17" s="83">
        <f t="shared" ref="C17:C59" si="2">C16+7</f>
        <v>44330</v>
      </c>
      <c r="D17" s="75">
        <v>92235</v>
      </c>
      <c r="E17" s="75">
        <v>0</v>
      </c>
      <c r="F17" s="29">
        <f t="shared" si="0"/>
        <v>92235</v>
      </c>
      <c r="G17" s="102">
        <f t="shared" si="1"/>
        <v>1642705</v>
      </c>
    </row>
    <row r="18" spans="1:9" ht="14.4" x14ac:dyDescent="0.3">
      <c r="A18" s="22"/>
      <c r="B18" s="30">
        <v>12</v>
      </c>
      <c r="C18" s="83">
        <f t="shared" si="2"/>
        <v>44337</v>
      </c>
      <c r="D18" s="75">
        <v>51480</v>
      </c>
      <c r="E18" s="75">
        <v>0</v>
      </c>
      <c r="F18" s="29">
        <f t="shared" si="0"/>
        <v>51480</v>
      </c>
      <c r="G18" s="102">
        <f t="shared" si="1"/>
        <v>1694185</v>
      </c>
    </row>
    <row r="19" spans="1:9" ht="14.4" x14ac:dyDescent="0.3">
      <c r="A19" s="22"/>
      <c r="B19" s="30">
        <v>13</v>
      </c>
      <c r="C19" s="83">
        <f t="shared" si="2"/>
        <v>44344</v>
      </c>
      <c r="D19" s="75">
        <v>17889</v>
      </c>
      <c r="E19" s="75">
        <v>61751</v>
      </c>
      <c r="F19" s="29">
        <f t="shared" si="0"/>
        <v>79640</v>
      </c>
      <c r="G19" s="102">
        <f t="shared" si="1"/>
        <v>1773825</v>
      </c>
    </row>
    <row r="20" spans="1:9" ht="14.4" x14ac:dyDescent="0.3">
      <c r="A20" s="22"/>
      <c r="B20" s="32">
        <v>14</v>
      </c>
      <c r="C20" s="83">
        <f t="shared" si="2"/>
        <v>44351</v>
      </c>
      <c r="D20" s="75">
        <v>5355</v>
      </c>
      <c r="E20" s="75">
        <v>-2160</v>
      </c>
      <c r="F20" s="29">
        <f t="shared" si="0"/>
        <v>3195</v>
      </c>
      <c r="G20" s="102">
        <f t="shared" si="1"/>
        <v>1777020</v>
      </c>
    </row>
    <row r="21" spans="1:9" ht="14.4" x14ac:dyDescent="0.3">
      <c r="A21" s="22"/>
      <c r="B21" s="28">
        <v>15</v>
      </c>
      <c r="C21" s="83">
        <f t="shared" si="2"/>
        <v>44358</v>
      </c>
      <c r="D21" s="75">
        <v>3297</v>
      </c>
      <c r="E21" s="75">
        <v>3</v>
      </c>
      <c r="F21" s="29">
        <f t="shared" si="0"/>
        <v>3300</v>
      </c>
      <c r="G21" s="102">
        <f t="shared" si="1"/>
        <v>1780320</v>
      </c>
    </row>
    <row r="22" spans="1:9" ht="14.4" x14ac:dyDescent="0.3">
      <c r="A22" s="22"/>
      <c r="B22" s="30">
        <v>16</v>
      </c>
      <c r="C22" s="83">
        <f t="shared" si="2"/>
        <v>44365</v>
      </c>
      <c r="D22" s="75">
        <v>2648</v>
      </c>
      <c r="E22" s="75">
        <v>0</v>
      </c>
      <c r="F22" s="29">
        <f t="shared" si="0"/>
        <v>2648</v>
      </c>
      <c r="G22" s="102">
        <f t="shared" si="1"/>
        <v>1782968</v>
      </c>
    </row>
    <row r="23" spans="1:9" ht="14.4" x14ac:dyDescent="0.3">
      <c r="A23" s="22"/>
      <c r="B23" s="30">
        <v>17</v>
      </c>
      <c r="C23" s="83">
        <f t="shared" si="2"/>
        <v>44372</v>
      </c>
      <c r="D23" s="76">
        <v>4490</v>
      </c>
      <c r="E23" s="75">
        <v>14315</v>
      </c>
      <c r="F23" s="29">
        <f t="shared" si="0"/>
        <v>18805</v>
      </c>
      <c r="G23" s="102">
        <f t="shared" si="1"/>
        <v>1801773</v>
      </c>
    </row>
    <row r="24" spans="1:9" ht="15" customHeight="1" x14ac:dyDescent="0.3">
      <c r="A24" s="22"/>
      <c r="B24" s="32">
        <v>18</v>
      </c>
      <c r="C24" s="83">
        <f t="shared" si="2"/>
        <v>44379</v>
      </c>
      <c r="D24" s="45">
        <v>2759</v>
      </c>
      <c r="E24" s="75">
        <v>-1172</v>
      </c>
      <c r="F24" s="29">
        <f t="shared" si="0"/>
        <v>1587</v>
      </c>
      <c r="G24" s="102">
        <f t="shared" si="1"/>
        <v>1803360</v>
      </c>
    </row>
    <row r="25" spans="1:9" ht="15" customHeight="1" x14ac:dyDescent="0.3">
      <c r="A25" s="22"/>
      <c r="B25" s="28">
        <v>19</v>
      </c>
      <c r="C25" s="83">
        <f t="shared" si="2"/>
        <v>44386</v>
      </c>
      <c r="D25" s="45">
        <v>2118</v>
      </c>
      <c r="E25" s="75">
        <v>107</v>
      </c>
      <c r="F25" s="29">
        <f t="shared" si="0"/>
        <v>2225</v>
      </c>
      <c r="G25" s="102">
        <f t="shared" si="1"/>
        <v>1805585</v>
      </c>
    </row>
    <row r="26" spans="1:9" ht="15" customHeight="1" x14ac:dyDescent="0.3">
      <c r="A26" s="22"/>
      <c r="B26" s="30">
        <v>20</v>
      </c>
      <c r="C26" s="83">
        <f t="shared" si="2"/>
        <v>44393</v>
      </c>
      <c r="D26" s="45">
        <v>1018</v>
      </c>
      <c r="E26" s="75">
        <v>0</v>
      </c>
      <c r="F26" s="29">
        <f t="shared" si="0"/>
        <v>1018</v>
      </c>
      <c r="G26" s="102">
        <f t="shared" si="1"/>
        <v>1806603</v>
      </c>
    </row>
    <row r="27" spans="1:9" ht="15" customHeight="1" x14ac:dyDescent="0.3">
      <c r="A27" s="22"/>
      <c r="B27" s="30">
        <v>21</v>
      </c>
      <c r="C27" s="83">
        <f t="shared" si="2"/>
        <v>44400</v>
      </c>
      <c r="D27" s="45">
        <v>1150</v>
      </c>
      <c r="E27" s="75">
        <v>0</v>
      </c>
      <c r="F27" s="29">
        <f t="shared" si="0"/>
        <v>1150</v>
      </c>
      <c r="G27" s="102">
        <f t="shared" si="1"/>
        <v>1807753</v>
      </c>
    </row>
    <row r="28" spans="1:9" ht="15" customHeight="1" x14ac:dyDescent="0.3">
      <c r="A28" s="22"/>
      <c r="B28" s="32">
        <v>22</v>
      </c>
      <c r="C28" s="83">
        <f t="shared" si="2"/>
        <v>44407</v>
      </c>
      <c r="D28" s="45">
        <v>1378</v>
      </c>
      <c r="E28" s="75">
        <v>1820</v>
      </c>
      <c r="F28" s="29">
        <f t="shared" si="0"/>
        <v>3198</v>
      </c>
      <c r="G28" s="102">
        <f t="shared" si="1"/>
        <v>1810951</v>
      </c>
      <c r="I28" s="46"/>
    </row>
    <row r="29" spans="1:9" ht="15" customHeight="1" x14ac:dyDescent="0.3">
      <c r="A29" s="22"/>
      <c r="B29" s="28">
        <v>23</v>
      </c>
      <c r="C29" s="83">
        <f t="shared" si="2"/>
        <v>44414</v>
      </c>
      <c r="D29" s="45">
        <v>822</v>
      </c>
      <c r="E29" s="75">
        <v>0</v>
      </c>
      <c r="F29" s="29">
        <f t="shared" si="0"/>
        <v>822</v>
      </c>
      <c r="G29" s="102">
        <f t="shared" si="1"/>
        <v>1811773</v>
      </c>
    </row>
    <row r="30" spans="1:9" ht="15" customHeight="1" x14ac:dyDescent="0.3">
      <c r="A30" s="22"/>
      <c r="B30" s="30">
        <v>24</v>
      </c>
      <c r="C30" s="83">
        <f t="shared" si="2"/>
        <v>44421</v>
      </c>
      <c r="D30" s="45">
        <v>1517</v>
      </c>
      <c r="E30" s="75">
        <v>0</v>
      </c>
      <c r="F30" s="29">
        <f t="shared" si="0"/>
        <v>1517</v>
      </c>
      <c r="G30" s="102">
        <f t="shared" si="1"/>
        <v>1813290</v>
      </c>
    </row>
    <row r="31" spans="1:9" ht="15" customHeight="1" x14ac:dyDescent="0.3">
      <c r="A31" s="22"/>
      <c r="B31" s="30">
        <v>25</v>
      </c>
      <c r="C31" s="83">
        <f t="shared" si="2"/>
        <v>44428</v>
      </c>
      <c r="D31" s="45">
        <v>1247</v>
      </c>
      <c r="E31" s="75">
        <v>0</v>
      </c>
      <c r="F31" s="29">
        <f>D31+E31</f>
        <v>1247</v>
      </c>
      <c r="G31" s="102">
        <f t="shared" si="1"/>
        <v>1814537</v>
      </c>
    </row>
    <row r="32" spans="1:9" ht="15" customHeight="1" x14ac:dyDescent="0.3">
      <c r="A32" s="22"/>
      <c r="B32" s="32">
        <v>26</v>
      </c>
      <c r="C32" s="83">
        <f t="shared" si="2"/>
        <v>44435</v>
      </c>
      <c r="D32" s="45">
        <v>1867</v>
      </c>
      <c r="E32" s="75">
        <v>4186</v>
      </c>
      <c r="F32" s="29">
        <f>D32+E32</f>
        <v>6053</v>
      </c>
      <c r="G32" s="102">
        <f t="shared" si="1"/>
        <v>1820590</v>
      </c>
    </row>
    <row r="33" spans="1:7" ht="15" customHeight="1" x14ac:dyDescent="0.3">
      <c r="A33" s="22"/>
      <c r="B33" s="28">
        <v>27</v>
      </c>
      <c r="C33" s="83">
        <f t="shared" si="2"/>
        <v>44442</v>
      </c>
      <c r="D33" s="45">
        <v>1457</v>
      </c>
      <c r="E33" s="75">
        <v>-713</v>
      </c>
      <c r="F33" s="29">
        <f>D33+E33</f>
        <v>744</v>
      </c>
      <c r="G33" s="102">
        <f t="shared" si="1"/>
        <v>1821334</v>
      </c>
    </row>
    <row r="34" spans="1:7" ht="15" customHeight="1" x14ac:dyDescent="0.3">
      <c r="A34" s="22"/>
      <c r="B34" s="30">
        <v>28</v>
      </c>
      <c r="C34" s="83">
        <f t="shared" si="2"/>
        <v>44449</v>
      </c>
      <c r="D34" s="45">
        <v>1323</v>
      </c>
      <c r="E34" s="75">
        <v>0</v>
      </c>
      <c r="F34" s="29">
        <f>D34+E34</f>
        <v>1323</v>
      </c>
      <c r="G34" s="102">
        <f t="shared" si="1"/>
        <v>1822657</v>
      </c>
    </row>
    <row r="35" spans="1:7" ht="16.5" customHeight="1" x14ac:dyDescent="0.3">
      <c r="A35" s="22"/>
      <c r="B35" s="30">
        <v>29</v>
      </c>
      <c r="C35" s="83">
        <f t="shared" si="2"/>
        <v>44456</v>
      </c>
      <c r="D35" s="45">
        <v>1353</v>
      </c>
      <c r="E35" s="75">
        <v>0</v>
      </c>
      <c r="F35" s="29">
        <f>D35+E35</f>
        <v>1353</v>
      </c>
      <c r="G35" s="102">
        <f t="shared" si="1"/>
        <v>1824010</v>
      </c>
    </row>
    <row r="36" spans="1:7" ht="17.25" customHeight="1" x14ac:dyDescent="0.3">
      <c r="A36" s="22"/>
      <c r="B36" s="32">
        <v>30</v>
      </c>
      <c r="C36" s="83">
        <f t="shared" si="2"/>
        <v>44463</v>
      </c>
      <c r="D36" s="45">
        <v>1017</v>
      </c>
      <c r="E36" s="75">
        <v>3963</v>
      </c>
      <c r="F36" s="29">
        <f t="shared" ref="F36:F56" si="3">D36+E36</f>
        <v>4980</v>
      </c>
      <c r="G36" s="102">
        <f t="shared" si="1"/>
        <v>1828990</v>
      </c>
    </row>
    <row r="37" spans="1:7" ht="15" customHeight="1" x14ac:dyDescent="0.3">
      <c r="A37" s="22"/>
      <c r="B37" s="28">
        <v>31</v>
      </c>
      <c r="C37" s="83">
        <f t="shared" si="2"/>
        <v>44470</v>
      </c>
      <c r="D37" s="45">
        <v>948</v>
      </c>
      <c r="E37" s="75">
        <v>-889</v>
      </c>
      <c r="F37" s="29">
        <f t="shared" si="3"/>
        <v>59</v>
      </c>
      <c r="G37" s="102">
        <f t="shared" si="1"/>
        <v>1829049</v>
      </c>
    </row>
    <row r="38" spans="1:7" ht="15" customHeight="1" x14ac:dyDescent="0.3">
      <c r="A38" s="22"/>
      <c r="B38" s="30">
        <v>32</v>
      </c>
      <c r="C38" s="83">
        <f t="shared" si="2"/>
        <v>44477</v>
      </c>
      <c r="D38" s="41">
        <v>1137</v>
      </c>
      <c r="E38" s="75">
        <v>0</v>
      </c>
      <c r="F38" s="29">
        <f t="shared" si="3"/>
        <v>1137</v>
      </c>
      <c r="G38" s="102">
        <f t="shared" si="1"/>
        <v>1830186</v>
      </c>
    </row>
    <row r="39" spans="1:7" ht="15" customHeight="1" x14ac:dyDescent="0.3">
      <c r="A39" s="22"/>
      <c r="B39" s="30">
        <v>33</v>
      </c>
      <c r="C39" s="83">
        <f t="shared" si="2"/>
        <v>44484</v>
      </c>
      <c r="D39" s="41">
        <v>485</v>
      </c>
      <c r="E39" s="75">
        <v>21</v>
      </c>
      <c r="F39" s="29">
        <f t="shared" si="3"/>
        <v>506</v>
      </c>
      <c r="G39" s="102">
        <f t="shared" si="1"/>
        <v>1830692</v>
      </c>
    </row>
    <row r="40" spans="1:7" ht="15" customHeight="1" x14ac:dyDescent="0.3">
      <c r="A40" s="22"/>
      <c r="B40" s="32">
        <v>34</v>
      </c>
      <c r="C40" s="83">
        <f t="shared" si="2"/>
        <v>44491</v>
      </c>
      <c r="D40" s="41">
        <v>760</v>
      </c>
      <c r="E40" s="75">
        <v>0</v>
      </c>
      <c r="F40" s="29">
        <f t="shared" si="3"/>
        <v>760</v>
      </c>
      <c r="G40" s="102">
        <f t="shared" si="1"/>
        <v>1831452</v>
      </c>
    </row>
    <row r="41" spans="1:7" ht="15" customHeight="1" x14ac:dyDescent="0.3">
      <c r="A41" s="22"/>
      <c r="B41" s="28">
        <v>35</v>
      </c>
      <c r="C41" s="83">
        <f t="shared" si="2"/>
        <v>44498</v>
      </c>
      <c r="D41" s="45">
        <v>746</v>
      </c>
      <c r="E41" s="75">
        <v>2437</v>
      </c>
      <c r="F41" s="29">
        <f t="shared" si="3"/>
        <v>3183</v>
      </c>
      <c r="G41" s="102">
        <f t="shared" si="1"/>
        <v>1834635</v>
      </c>
    </row>
    <row r="42" spans="1:7" ht="15" customHeight="1" x14ac:dyDescent="0.3">
      <c r="A42" s="22"/>
      <c r="B42" s="30">
        <v>36</v>
      </c>
      <c r="C42" s="83">
        <f t="shared" si="2"/>
        <v>44505</v>
      </c>
      <c r="D42" s="45">
        <v>327</v>
      </c>
      <c r="E42" s="75">
        <v>-106</v>
      </c>
      <c r="F42" s="29">
        <f t="shared" si="3"/>
        <v>221</v>
      </c>
      <c r="G42" s="102">
        <f t="shared" si="1"/>
        <v>1834856</v>
      </c>
    </row>
    <row r="43" spans="1:7" ht="15" customHeight="1" x14ac:dyDescent="0.3">
      <c r="A43" s="22"/>
      <c r="B43" s="30">
        <v>37</v>
      </c>
      <c r="C43" s="83">
        <f t="shared" si="2"/>
        <v>44512</v>
      </c>
      <c r="D43" s="45">
        <v>248</v>
      </c>
      <c r="E43" s="75">
        <v>0</v>
      </c>
      <c r="F43" s="29">
        <f t="shared" si="3"/>
        <v>248</v>
      </c>
      <c r="G43" s="102">
        <f t="shared" si="1"/>
        <v>1835104</v>
      </c>
    </row>
    <row r="44" spans="1:7" ht="15" customHeight="1" x14ac:dyDescent="0.3">
      <c r="A44" s="22"/>
      <c r="B44" s="32">
        <v>38</v>
      </c>
      <c r="C44" s="83">
        <f t="shared" si="2"/>
        <v>44519</v>
      </c>
      <c r="D44" s="45">
        <v>627</v>
      </c>
      <c r="E44" s="75">
        <v>0</v>
      </c>
      <c r="F44" s="29">
        <f>D44+E44</f>
        <v>627</v>
      </c>
      <c r="G44" s="102">
        <f t="shared" si="1"/>
        <v>1835731</v>
      </c>
    </row>
    <row r="45" spans="1:7" ht="15" customHeight="1" x14ac:dyDescent="0.3">
      <c r="A45" s="22"/>
      <c r="B45" s="28">
        <v>39</v>
      </c>
      <c r="C45" s="83">
        <f t="shared" si="2"/>
        <v>44526</v>
      </c>
      <c r="D45" s="45">
        <v>1353</v>
      </c>
      <c r="E45" s="75">
        <v>3660</v>
      </c>
      <c r="F45" s="29">
        <f t="shared" si="3"/>
        <v>5013</v>
      </c>
      <c r="G45" s="102">
        <f t="shared" si="1"/>
        <v>1840744</v>
      </c>
    </row>
    <row r="46" spans="1:7" ht="15" customHeight="1" x14ac:dyDescent="0.3">
      <c r="A46" s="22"/>
      <c r="B46" s="30">
        <v>40</v>
      </c>
      <c r="C46" s="83">
        <f t="shared" si="2"/>
        <v>44533</v>
      </c>
      <c r="D46" s="45">
        <v>941</v>
      </c>
      <c r="E46" s="75">
        <v>-742</v>
      </c>
      <c r="F46" s="29">
        <f t="shared" si="3"/>
        <v>199</v>
      </c>
      <c r="G46" s="102">
        <f t="shared" si="1"/>
        <v>1840943</v>
      </c>
    </row>
    <row r="47" spans="1:7" ht="15" customHeight="1" x14ac:dyDescent="0.3">
      <c r="A47" s="22"/>
      <c r="B47" s="30">
        <v>41</v>
      </c>
      <c r="C47" s="83">
        <f t="shared" si="2"/>
        <v>44540</v>
      </c>
      <c r="D47" s="45">
        <v>978</v>
      </c>
      <c r="E47" s="75">
        <v>11</v>
      </c>
      <c r="F47" s="29">
        <f t="shared" si="3"/>
        <v>989</v>
      </c>
      <c r="G47" s="102">
        <f t="shared" si="1"/>
        <v>1841932</v>
      </c>
    </row>
    <row r="48" spans="1:7" ht="15" customHeight="1" x14ac:dyDescent="0.3">
      <c r="A48" s="22"/>
      <c r="B48" s="32">
        <v>42</v>
      </c>
      <c r="C48" s="83">
        <f t="shared" si="2"/>
        <v>44547</v>
      </c>
      <c r="D48" s="45">
        <v>1126</v>
      </c>
      <c r="E48" s="75">
        <v>0</v>
      </c>
      <c r="F48" s="29">
        <f t="shared" si="3"/>
        <v>1126</v>
      </c>
      <c r="G48" s="102">
        <f t="shared" si="1"/>
        <v>1843058</v>
      </c>
    </row>
    <row r="49" spans="1:8" ht="14.4" x14ac:dyDescent="0.3">
      <c r="A49" s="22"/>
      <c r="B49" s="28">
        <v>43</v>
      </c>
      <c r="C49" s="83">
        <f t="shared" si="2"/>
        <v>44554</v>
      </c>
      <c r="D49" s="45">
        <v>1373</v>
      </c>
      <c r="E49" s="75">
        <v>0</v>
      </c>
      <c r="F49" s="29">
        <f t="shared" si="3"/>
        <v>1373</v>
      </c>
      <c r="G49" s="102">
        <f t="shared" si="1"/>
        <v>1844431</v>
      </c>
    </row>
    <row r="50" spans="1:8" ht="15" customHeight="1" x14ac:dyDescent="0.3">
      <c r="A50" s="22"/>
      <c r="B50" s="30">
        <v>44</v>
      </c>
      <c r="C50" s="83">
        <f t="shared" si="2"/>
        <v>44561</v>
      </c>
      <c r="D50" s="45">
        <v>841</v>
      </c>
      <c r="E50" s="75">
        <v>4037</v>
      </c>
      <c r="F50" s="29">
        <f t="shared" si="3"/>
        <v>4878</v>
      </c>
      <c r="G50" s="102">
        <f t="shared" si="1"/>
        <v>1849309</v>
      </c>
    </row>
    <row r="51" spans="1:8" ht="15" customHeight="1" x14ac:dyDescent="0.3">
      <c r="A51" s="22"/>
      <c r="B51" s="30">
        <v>45</v>
      </c>
      <c r="C51" s="83">
        <f t="shared" si="2"/>
        <v>44568</v>
      </c>
      <c r="D51" s="45">
        <v>1030</v>
      </c>
      <c r="E51" s="75">
        <v>4</v>
      </c>
      <c r="F51" s="29">
        <f t="shared" si="3"/>
        <v>1034</v>
      </c>
      <c r="G51" s="102">
        <f t="shared" si="1"/>
        <v>1850343</v>
      </c>
    </row>
    <row r="52" spans="1:8" ht="15" customHeight="1" x14ac:dyDescent="0.3">
      <c r="A52" s="22"/>
      <c r="B52" s="32">
        <v>46</v>
      </c>
      <c r="C52" s="83">
        <f t="shared" si="2"/>
        <v>44575</v>
      </c>
      <c r="D52" s="45">
        <v>2103</v>
      </c>
      <c r="E52" s="75">
        <v>0</v>
      </c>
      <c r="F52" s="29">
        <f t="shared" si="3"/>
        <v>2103</v>
      </c>
      <c r="G52" s="102">
        <f t="shared" si="1"/>
        <v>1852446</v>
      </c>
    </row>
    <row r="53" spans="1:8" ht="15" customHeight="1" x14ac:dyDescent="0.3">
      <c r="A53" s="22"/>
      <c r="B53" s="28">
        <v>47</v>
      </c>
      <c r="C53" s="83">
        <f t="shared" si="2"/>
        <v>44582</v>
      </c>
      <c r="D53" s="45">
        <v>1356</v>
      </c>
      <c r="E53" s="75">
        <v>0</v>
      </c>
      <c r="F53" s="29">
        <f t="shared" si="3"/>
        <v>1356</v>
      </c>
      <c r="G53" s="102">
        <f t="shared" si="1"/>
        <v>1853802</v>
      </c>
    </row>
    <row r="54" spans="1:8" ht="15" customHeight="1" x14ac:dyDescent="0.3">
      <c r="A54" s="22"/>
      <c r="B54" s="30">
        <v>48</v>
      </c>
      <c r="C54" s="83">
        <f t="shared" si="2"/>
        <v>44589</v>
      </c>
      <c r="D54" s="45">
        <v>1590</v>
      </c>
      <c r="E54" s="75">
        <v>2976</v>
      </c>
      <c r="F54" s="29">
        <f t="shared" si="3"/>
        <v>4566</v>
      </c>
      <c r="G54" s="102">
        <f t="shared" si="1"/>
        <v>1858368</v>
      </c>
    </row>
    <row r="55" spans="1:8" s="1" customFormat="1" ht="15" customHeight="1" x14ac:dyDescent="0.3">
      <c r="A55" s="25"/>
      <c r="B55" s="30">
        <v>49</v>
      </c>
      <c r="C55" s="83">
        <f t="shared" si="2"/>
        <v>44596</v>
      </c>
      <c r="D55" s="45">
        <v>940</v>
      </c>
      <c r="E55" s="75">
        <v>-219</v>
      </c>
      <c r="F55" s="29">
        <f t="shared" si="3"/>
        <v>721</v>
      </c>
      <c r="G55" s="102">
        <f t="shared" si="1"/>
        <v>1859089</v>
      </c>
      <c r="H55" s="2"/>
    </row>
    <row r="56" spans="1:8" ht="15" customHeight="1" x14ac:dyDescent="0.3">
      <c r="A56" s="22"/>
      <c r="B56" s="32">
        <v>50</v>
      </c>
      <c r="C56" s="83">
        <f t="shared" si="2"/>
        <v>44603</v>
      </c>
      <c r="D56" s="45">
        <v>2739</v>
      </c>
      <c r="E56" s="75">
        <v>0</v>
      </c>
      <c r="F56" s="29">
        <f t="shared" si="3"/>
        <v>2739</v>
      </c>
      <c r="G56" s="102">
        <f t="shared" si="1"/>
        <v>1861828</v>
      </c>
    </row>
    <row r="57" spans="1:8" ht="15" customHeight="1" x14ac:dyDescent="0.3">
      <c r="A57" s="22"/>
      <c r="B57" s="28">
        <v>51</v>
      </c>
      <c r="C57" s="83">
        <f t="shared" si="2"/>
        <v>44610</v>
      </c>
      <c r="D57" s="45">
        <v>1466</v>
      </c>
      <c r="E57" s="75">
        <v>0</v>
      </c>
      <c r="F57" s="29">
        <f>D57+E57</f>
        <v>1466</v>
      </c>
      <c r="G57" s="102">
        <f t="shared" si="1"/>
        <v>1863294</v>
      </c>
    </row>
    <row r="58" spans="1:8" ht="15" customHeight="1" x14ac:dyDescent="0.3">
      <c r="A58" s="22"/>
      <c r="B58" s="30">
        <v>52</v>
      </c>
      <c r="C58" s="83">
        <f t="shared" si="2"/>
        <v>44617</v>
      </c>
      <c r="D58" s="45">
        <v>1575</v>
      </c>
      <c r="E58" s="75">
        <v>0</v>
      </c>
      <c r="F58" s="29">
        <f>D58+E58</f>
        <v>1575</v>
      </c>
      <c r="G58" s="102">
        <f t="shared" si="1"/>
        <v>1864869</v>
      </c>
    </row>
    <row r="59" spans="1:8" ht="14.4" x14ac:dyDescent="0.3">
      <c r="A59" s="22"/>
      <c r="B59" s="30">
        <v>53</v>
      </c>
      <c r="C59" s="83">
        <f t="shared" si="2"/>
        <v>44624</v>
      </c>
      <c r="D59" s="45"/>
      <c r="E59" s="75">
        <v>0</v>
      </c>
      <c r="F59" s="29">
        <f>D59+E59</f>
        <v>0</v>
      </c>
      <c r="G59" s="102">
        <f t="shared" si="1"/>
        <v>1864869</v>
      </c>
    </row>
    <row r="60" spans="1:8" ht="13.8" x14ac:dyDescent="0.25">
      <c r="A60" s="22"/>
      <c r="B60" s="22"/>
      <c r="C60" s="80"/>
      <c r="D60" s="47"/>
      <c r="E60" s="34"/>
      <c r="F60" s="35"/>
      <c r="G60" s="36"/>
    </row>
    <row r="61" spans="1:8" ht="13.8" x14ac:dyDescent="0.25">
      <c r="A61" s="22"/>
      <c r="B61" s="22"/>
      <c r="C61" s="80"/>
      <c r="D61" s="47"/>
      <c r="E61" s="34"/>
      <c r="F61" s="35"/>
      <c r="G61" s="36"/>
    </row>
    <row r="62" spans="1:8" ht="13.8" x14ac:dyDescent="0.25">
      <c r="A62" s="22"/>
      <c r="B62" s="22"/>
      <c r="C62" s="80"/>
      <c r="D62" s="47"/>
      <c r="E62" s="34"/>
      <c r="F62" s="35"/>
      <c r="G62" s="36"/>
    </row>
    <row r="63" spans="1:8" ht="13.8" x14ac:dyDescent="0.25">
      <c r="A63" s="22"/>
      <c r="B63" s="22"/>
      <c r="C63" s="80"/>
      <c r="D63" s="47"/>
      <c r="E63" s="34"/>
      <c r="F63" s="35"/>
      <c r="G63" s="36"/>
    </row>
    <row r="64" spans="1:8" ht="13.8" x14ac:dyDescent="0.25">
      <c r="A64" s="22"/>
      <c r="B64" s="22"/>
      <c r="C64" s="80"/>
      <c r="D64" s="47"/>
      <c r="E64" s="34"/>
      <c r="F64" s="35"/>
      <c r="G64" s="36"/>
    </row>
    <row r="65" spans="4:7" x14ac:dyDescent="0.2">
      <c r="D65" s="48"/>
      <c r="E65" s="5"/>
      <c r="F65" s="8"/>
      <c r="G65" s="6"/>
    </row>
    <row r="66" spans="4:7" x14ac:dyDescent="0.2">
      <c r="D66" s="48"/>
      <c r="E66" s="5"/>
      <c r="F66" s="8"/>
      <c r="G66" s="6"/>
    </row>
    <row r="67" spans="4:7" x14ac:dyDescent="0.2">
      <c r="D67" s="48"/>
      <c r="E67" s="5"/>
      <c r="F67" s="8"/>
      <c r="G67" s="6"/>
    </row>
    <row r="68" spans="4:7" x14ac:dyDescent="0.2">
      <c r="D68" s="48"/>
      <c r="E68" s="5"/>
      <c r="F68" s="8"/>
      <c r="G68" s="6"/>
    </row>
    <row r="69" spans="4:7" x14ac:dyDescent="0.2">
      <c r="D69" s="48"/>
      <c r="E69" s="5"/>
      <c r="F69" s="8"/>
      <c r="G69" s="6"/>
    </row>
    <row r="70" spans="4:7" x14ac:dyDescent="0.2">
      <c r="D70" s="48"/>
      <c r="E70" s="5"/>
      <c r="F70" s="8"/>
      <c r="G70" s="6"/>
    </row>
    <row r="71" spans="4:7" x14ac:dyDescent="0.2">
      <c r="D71" s="48"/>
      <c r="E71" s="5"/>
      <c r="F71" s="8"/>
      <c r="G71" s="6"/>
    </row>
    <row r="72" spans="4:7" x14ac:dyDescent="0.2">
      <c r="D72" s="48"/>
      <c r="E72" s="5"/>
      <c r="F72" s="8"/>
      <c r="G72" s="6"/>
    </row>
    <row r="73" spans="4:7" x14ac:dyDescent="0.2">
      <c r="D73" s="48"/>
      <c r="E73" s="5"/>
      <c r="F73" s="8"/>
      <c r="G73" s="6"/>
    </row>
    <row r="74" spans="4:7" x14ac:dyDescent="0.2">
      <c r="D74" s="48"/>
      <c r="E74" s="5"/>
      <c r="F74" s="8"/>
      <c r="G74" s="6"/>
    </row>
    <row r="75" spans="4:7" x14ac:dyDescent="0.2">
      <c r="D75" s="48"/>
      <c r="E75" s="5"/>
      <c r="F75" s="8"/>
      <c r="G75" s="6"/>
    </row>
    <row r="76" spans="4:7" x14ac:dyDescent="0.2">
      <c r="D76" s="48"/>
      <c r="E76" s="5"/>
      <c r="F76" s="8"/>
      <c r="G76" s="6"/>
    </row>
    <row r="77" spans="4:7" x14ac:dyDescent="0.2">
      <c r="D77" s="48"/>
      <c r="E77" s="5"/>
      <c r="F77" s="8"/>
      <c r="G77" s="6"/>
    </row>
    <row r="78" spans="4:7" x14ac:dyDescent="0.2">
      <c r="D78" s="48"/>
      <c r="E78" s="5"/>
      <c r="F78" s="8"/>
      <c r="G78" s="6"/>
    </row>
    <row r="79" spans="4:7" x14ac:dyDescent="0.2">
      <c r="D79" s="48"/>
      <c r="E79" s="5"/>
      <c r="F79" s="8"/>
      <c r="G79" s="6"/>
    </row>
    <row r="80" spans="4:7" x14ac:dyDescent="0.2">
      <c r="D80" s="48"/>
      <c r="E80" s="5"/>
      <c r="F80" s="8"/>
      <c r="G80" s="6"/>
    </row>
    <row r="81" spans="4:7" x14ac:dyDescent="0.2">
      <c r="D81" s="48"/>
      <c r="E81" s="5"/>
      <c r="F81" s="8"/>
      <c r="G81" s="6"/>
    </row>
    <row r="82" spans="4:7" x14ac:dyDescent="0.2">
      <c r="D82" s="48"/>
      <c r="E82" s="5"/>
      <c r="F82" s="8"/>
      <c r="G82" s="6"/>
    </row>
    <row r="83" spans="4:7" x14ac:dyDescent="0.2">
      <c r="D83" s="48"/>
      <c r="E83" s="5"/>
      <c r="F83" s="8"/>
      <c r="G83" s="6"/>
    </row>
    <row r="84" spans="4:7" x14ac:dyDescent="0.2">
      <c r="D84" s="48"/>
      <c r="E84" s="5"/>
      <c r="F84" s="8"/>
      <c r="G84" s="6"/>
    </row>
    <row r="85" spans="4:7" x14ac:dyDescent="0.2">
      <c r="D85" s="48"/>
      <c r="E85" s="5"/>
      <c r="F85" s="8"/>
      <c r="G85" s="6"/>
    </row>
    <row r="86" spans="4:7" x14ac:dyDescent="0.2">
      <c r="D86" s="48"/>
      <c r="E86" s="5"/>
      <c r="F86" s="8"/>
      <c r="G86" s="6"/>
    </row>
    <row r="87" spans="4:7" x14ac:dyDescent="0.2">
      <c r="D87" s="48"/>
      <c r="E87" s="5"/>
      <c r="F87" s="8"/>
      <c r="G87" s="6"/>
    </row>
    <row r="88" spans="4:7" x14ac:dyDescent="0.2">
      <c r="D88" s="48"/>
      <c r="E88" s="5"/>
      <c r="F88" s="8"/>
      <c r="G88" s="6"/>
    </row>
    <row r="89" spans="4:7" x14ac:dyDescent="0.2">
      <c r="D89" s="48"/>
      <c r="E89" s="5"/>
      <c r="F89" s="8"/>
      <c r="G89" s="6"/>
    </row>
    <row r="90" spans="4:7" x14ac:dyDescent="0.2">
      <c r="D90" s="48"/>
      <c r="E90" s="5"/>
      <c r="F90" s="8"/>
      <c r="G90" s="6"/>
    </row>
  </sheetData>
  <mergeCells count="3">
    <mergeCell ref="B2:G2"/>
    <mergeCell ref="D3:G3"/>
    <mergeCell ref="B6:G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E7C02-97DD-4D98-B852-A21C94B50F47}">
  <dimension ref="A1:I90"/>
  <sheetViews>
    <sheetView topLeftCell="A6" zoomScale="114" zoomScaleNormal="172" workbookViewId="0">
      <selection activeCell="I24" sqref="I24"/>
    </sheetView>
  </sheetViews>
  <sheetFormatPr defaultColWidth="8.88671875" defaultRowHeight="11.4" x14ac:dyDescent="0.2"/>
  <cols>
    <col min="1" max="1" width="9.109375" style="2" customWidth="1"/>
    <col min="2" max="2" width="26.5546875" style="2" customWidth="1"/>
    <col min="3" max="3" width="16.88671875" style="84" bestFit="1" customWidth="1"/>
    <col min="4" max="4" width="13.33203125" style="46" customWidth="1"/>
    <col min="5" max="5" width="12" style="2" customWidth="1"/>
    <col min="6" max="6" width="13.33203125" style="9" customWidth="1"/>
    <col min="7" max="7" width="12.33203125" style="7" customWidth="1"/>
    <col min="8" max="8" width="30" style="2" customWidth="1"/>
    <col min="9" max="9" width="30.44140625" style="2" customWidth="1"/>
    <col min="10" max="10" width="12.33203125" style="2" bestFit="1" customWidth="1"/>
    <col min="11" max="11" width="12.109375" style="2" bestFit="1" customWidth="1"/>
    <col min="12" max="12" width="13.109375" style="2" bestFit="1" customWidth="1"/>
    <col min="13" max="13" width="36" style="2" customWidth="1"/>
    <col min="14" max="16384" width="8.88671875" style="2"/>
  </cols>
  <sheetData>
    <row r="1" spans="1:8" ht="13.8" x14ac:dyDescent="0.25">
      <c r="A1" s="22"/>
      <c r="B1" s="22"/>
      <c r="C1" s="80"/>
      <c r="D1" s="43"/>
      <c r="E1" s="22"/>
      <c r="F1" s="23"/>
      <c r="G1" s="24"/>
    </row>
    <row r="2" spans="1:8" ht="24" customHeight="1" thickBot="1" x14ac:dyDescent="0.3">
      <c r="A2" s="22"/>
      <c r="B2" s="141" t="s">
        <v>45</v>
      </c>
      <c r="C2" s="141"/>
      <c r="D2" s="141"/>
      <c r="E2" s="141"/>
      <c r="F2" s="141"/>
      <c r="G2" s="141"/>
    </row>
    <row r="3" spans="1:8" s="3" customFormat="1" ht="18.600000000000001" thickTop="1" thickBot="1" x14ac:dyDescent="0.35">
      <c r="A3" s="25"/>
      <c r="B3" s="26"/>
      <c r="C3" s="81"/>
      <c r="D3" s="140" t="s">
        <v>44</v>
      </c>
      <c r="E3" s="140"/>
      <c r="F3" s="140"/>
      <c r="G3" s="140"/>
    </row>
    <row r="4" spans="1:8" s="1" customFormat="1" ht="15" thickBot="1" x14ac:dyDescent="0.3">
      <c r="A4" s="25"/>
      <c r="B4" s="27" t="s">
        <v>13</v>
      </c>
      <c r="C4" s="82" t="s">
        <v>0</v>
      </c>
      <c r="D4" s="44" t="s">
        <v>2</v>
      </c>
      <c r="E4" s="27" t="s">
        <v>1</v>
      </c>
      <c r="F4" s="27" t="s">
        <v>8</v>
      </c>
      <c r="G4" s="27" t="s">
        <v>3</v>
      </c>
    </row>
    <row r="5" spans="1:8" s="1" customFormat="1" ht="15" thickBot="1" x14ac:dyDescent="0.3">
      <c r="A5" s="25"/>
      <c r="B5" s="27" t="s">
        <v>12</v>
      </c>
      <c r="C5" s="82" t="s">
        <v>4</v>
      </c>
      <c r="D5" s="44" t="s">
        <v>5</v>
      </c>
      <c r="E5" s="27" t="s">
        <v>6</v>
      </c>
      <c r="F5" s="27" t="s">
        <v>9</v>
      </c>
      <c r="G5" s="27" t="s">
        <v>7</v>
      </c>
    </row>
    <row r="6" spans="1:8" ht="20.25" customHeight="1" thickBot="1" x14ac:dyDescent="0.35">
      <c r="A6" s="22"/>
      <c r="B6" s="142" t="s">
        <v>54</v>
      </c>
      <c r="C6" s="143"/>
      <c r="D6" s="143"/>
      <c r="E6" s="143"/>
      <c r="F6" s="143"/>
      <c r="G6" s="143"/>
    </row>
    <row r="7" spans="1:8" ht="14.4" x14ac:dyDescent="0.3">
      <c r="A7" s="22"/>
      <c r="B7" s="30">
        <v>1</v>
      </c>
      <c r="C7" s="83">
        <v>44624</v>
      </c>
      <c r="D7" s="75">
        <v>1005</v>
      </c>
      <c r="E7" s="75">
        <v>-83</v>
      </c>
      <c r="F7" s="29">
        <f>D7+E7</f>
        <v>922</v>
      </c>
      <c r="G7" s="31">
        <f>F7</f>
        <v>922</v>
      </c>
    </row>
    <row r="8" spans="1:8" ht="14.4" x14ac:dyDescent="0.3">
      <c r="A8" s="22"/>
      <c r="B8" s="32">
        <v>2</v>
      </c>
      <c r="C8" s="83">
        <f t="shared" ref="C8:C58" si="0">C7+7</f>
        <v>44631</v>
      </c>
      <c r="D8" s="75">
        <v>2165</v>
      </c>
      <c r="E8" s="75">
        <v>0</v>
      </c>
      <c r="F8" s="29">
        <f t="shared" ref="F8:F30" si="1">D8+E8</f>
        <v>2165</v>
      </c>
      <c r="G8" s="102">
        <f t="shared" ref="G8:G59" si="2">G7+F8</f>
        <v>3087</v>
      </c>
    </row>
    <row r="9" spans="1:8" ht="14.4" x14ac:dyDescent="0.3">
      <c r="A9" s="22"/>
      <c r="B9" s="28">
        <v>3</v>
      </c>
      <c r="C9" s="83">
        <f t="shared" si="0"/>
        <v>44638</v>
      </c>
      <c r="D9" s="75">
        <v>4202</v>
      </c>
      <c r="E9" s="75">
        <v>0</v>
      </c>
      <c r="F9" s="29">
        <f t="shared" si="1"/>
        <v>4202</v>
      </c>
      <c r="G9" s="102">
        <f t="shared" si="2"/>
        <v>7289</v>
      </c>
    </row>
    <row r="10" spans="1:8" ht="14.4" x14ac:dyDescent="0.3">
      <c r="A10" s="22"/>
      <c r="B10" s="30">
        <v>4</v>
      </c>
      <c r="C10" s="83">
        <f t="shared" si="0"/>
        <v>44645</v>
      </c>
      <c r="D10" s="75">
        <v>80023</v>
      </c>
      <c r="E10" s="75">
        <v>0</v>
      </c>
      <c r="F10" s="29">
        <f t="shared" si="1"/>
        <v>80023</v>
      </c>
      <c r="G10" s="102">
        <f t="shared" si="2"/>
        <v>87312</v>
      </c>
      <c r="H10" s="79"/>
    </row>
    <row r="11" spans="1:8" ht="14.4" x14ac:dyDescent="0.3">
      <c r="A11" s="22"/>
      <c r="B11" s="30">
        <v>5</v>
      </c>
      <c r="C11" s="83">
        <f t="shared" si="0"/>
        <v>44652</v>
      </c>
      <c r="D11" s="75">
        <v>13581</v>
      </c>
      <c r="E11" s="75">
        <v>0</v>
      </c>
      <c r="F11" s="29">
        <f t="shared" si="1"/>
        <v>13581</v>
      </c>
      <c r="G11" s="102">
        <f t="shared" si="2"/>
        <v>100893</v>
      </c>
    </row>
    <row r="12" spans="1:8" ht="14.4" x14ac:dyDescent="0.3">
      <c r="A12" s="22"/>
      <c r="B12" s="32">
        <v>6</v>
      </c>
      <c r="C12" s="83">
        <f t="shared" si="0"/>
        <v>44659</v>
      </c>
      <c r="D12" s="75">
        <v>48776</v>
      </c>
      <c r="E12" s="75">
        <v>0</v>
      </c>
      <c r="F12" s="29">
        <f t="shared" si="1"/>
        <v>48776</v>
      </c>
      <c r="G12" s="102">
        <f t="shared" si="2"/>
        <v>149669</v>
      </c>
    </row>
    <row r="13" spans="1:8" ht="14.4" x14ac:dyDescent="0.3">
      <c r="A13" s="22"/>
      <c r="B13" s="28">
        <v>7</v>
      </c>
      <c r="C13" s="83">
        <f t="shared" si="0"/>
        <v>44666</v>
      </c>
      <c r="D13" s="75">
        <v>22914</v>
      </c>
      <c r="E13" s="75">
        <v>0</v>
      </c>
      <c r="F13" s="29">
        <f t="shared" si="1"/>
        <v>22914</v>
      </c>
      <c r="G13" s="102">
        <f t="shared" si="2"/>
        <v>172583</v>
      </c>
    </row>
    <row r="14" spans="1:8" ht="14.4" x14ac:dyDescent="0.3">
      <c r="A14" s="22"/>
      <c r="B14" s="30">
        <v>8</v>
      </c>
      <c r="C14" s="83">
        <f t="shared" si="0"/>
        <v>44673</v>
      </c>
      <c r="D14" s="75">
        <v>66460</v>
      </c>
      <c r="E14" s="75">
        <v>0</v>
      </c>
      <c r="F14" s="29">
        <f t="shared" si="1"/>
        <v>66460</v>
      </c>
      <c r="G14" s="102">
        <f t="shared" si="2"/>
        <v>239043</v>
      </c>
    </row>
    <row r="15" spans="1:8" ht="13.5" customHeight="1" x14ac:dyDescent="0.3">
      <c r="A15" s="22"/>
      <c r="B15" s="30">
        <v>9</v>
      </c>
      <c r="C15" s="83">
        <f t="shared" si="0"/>
        <v>44680</v>
      </c>
      <c r="D15" s="75">
        <v>233135</v>
      </c>
      <c r="E15" s="75">
        <v>8</v>
      </c>
      <c r="F15" s="29">
        <f t="shared" si="1"/>
        <v>233143</v>
      </c>
      <c r="G15" s="102">
        <f t="shared" si="2"/>
        <v>472186</v>
      </c>
    </row>
    <row r="16" spans="1:8" ht="14.4" x14ac:dyDescent="0.3">
      <c r="A16" s="22"/>
      <c r="B16" s="32">
        <v>10</v>
      </c>
      <c r="C16" s="83">
        <f t="shared" si="0"/>
        <v>44687</v>
      </c>
      <c r="D16" s="75">
        <v>342478</v>
      </c>
      <c r="E16" s="75">
        <v>0</v>
      </c>
      <c r="F16" s="29">
        <f t="shared" si="1"/>
        <v>342478</v>
      </c>
      <c r="G16" s="102">
        <f t="shared" si="2"/>
        <v>814664</v>
      </c>
    </row>
    <row r="17" spans="1:9" ht="14.4" x14ac:dyDescent="0.3">
      <c r="A17" s="22"/>
      <c r="B17" s="28">
        <v>11</v>
      </c>
      <c r="C17" s="83">
        <f t="shared" si="0"/>
        <v>44694</v>
      </c>
      <c r="D17" s="75">
        <v>360027</v>
      </c>
      <c r="E17" s="75">
        <v>850</v>
      </c>
      <c r="F17" s="29">
        <f t="shared" si="1"/>
        <v>360877</v>
      </c>
      <c r="G17" s="102">
        <f t="shared" si="2"/>
        <v>1175541</v>
      </c>
    </row>
    <row r="18" spans="1:9" ht="14.4" x14ac:dyDescent="0.3">
      <c r="A18" s="22"/>
      <c r="B18" s="30">
        <v>12</v>
      </c>
      <c r="C18" s="83">
        <f t="shared" si="0"/>
        <v>44701</v>
      </c>
      <c r="D18" s="75">
        <v>263492</v>
      </c>
      <c r="E18" s="75">
        <v>826</v>
      </c>
      <c r="F18" s="29">
        <f t="shared" si="1"/>
        <v>264318</v>
      </c>
      <c r="G18" s="102">
        <f t="shared" si="2"/>
        <v>1439859</v>
      </c>
    </row>
    <row r="19" spans="1:9" ht="14.4" x14ac:dyDescent="0.3">
      <c r="A19" s="22"/>
      <c r="B19" s="30">
        <v>13</v>
      </c>
      <c r="C19" s="83">
        <f t="shared" si="0"/>
        <v>44708</v>
      </c>
      <c r="D19" s="75">
        <v>317760</v>
      </c>
      <c r="E19" s="75">
        <v>5987</v>
      </c>
      <c r="F19" s="29">
        <f t="shared" si="1"/>
        <v>323747</v>
      </c>
      <c r="G19" s="102">
        <f t="shared" si="2"/>
        <v>1763606</v>
      </c>
    </row>
    <row r="20" spans="1:9" ht="14.4" x14ac:dyDescent="0.3">
      <c r="A20" s="22"/>
      <c r="B20" s="32">
        <v>14</v>
      </c>
      <c r="C20" s="83">
        <f t="shared" si="0"/>
        <v>44715</v>
      </c>
      <c r="D20" s="75">
        <v>65408</v>
      </c>
      <c r="E20" s="75">
        <v>39636</v>
      </c>
      <c r="F20" s="29">
        <f t="shared" si="1"/>
        <v>105044</v>
      </c>
      <c r="G20" s="102">
        <f t="shared" si="2"/>
        <v>1868650</v>
      </c>
    </row>
    <row r="21" spans="1:9" ht="14.4" x14ac:dyDescent="0.3">
      <c r="A21" s="22"/>
      <c r="B21" s="28">
        <v>15</v>
      </c>
      <c r="C21" s="83">
        <f t="shared" si="0"/>
        <v>44722</v>
      </c>
      <c r="D21" s="75">
        <v>83085</v>
      </c>
      <c r="E21" s="75">
        <v>15008</v>
      </c>
      <c r="F21" s="29">
        <f t="shared" si="1"/>
        <v>98093</v>
      </c>
      <c r="G21" s="102">
        <f t="shared" si="2"/>
        <v>1966743</v>
      </c>
    </row>
    <row r="22" spans="1:9" ht="14.4" x14ac:dyDescent="0.3">
      <c r="A22" s="22"/>
      <c r="B22" s="30">
        <v>16</v>
      </c>
      <c r="C22" s="83">
        <f t="shared" si="0"/>
        <v>44729</v>
      </c>
      <c r="D22" s="75">
        <v>41873</v>
      </c>
      <c r="E22" s="75">
        <v>12778</v>
      </c>
      <c r="F22" s="29">
        <f t="shared" si="1"/>
        <v>54651</v>
      </c>
      <c r="G22" s="102">
        <f t="shared" si="2"/>
        <v>2021394</v>
      </c>
    </row>
    <row r="23" spans="1:9" ht="14.4" x14ac:dyDescent="0.3">
      <c r="A23" s="22"/>
      <c r="B23" s="30">
        <v>17</v>
      </c>
      <c r="C23" s="83">
        <f t="shared" si="0"/>
        <v>44736</v>
      </c>
      <c r="D23" s="76">
        <v>18645</v>
      </c>
      <c r="E23" s="75">
        <v>17011</v>
      </c>
      <c r="F23" s="29">
        <f t="shared" si="1"/>
        <v>35656</v>
      </c>
      <c r="G23" s="102">
        <f t="shared" si="2"/>
        <v>2057050</v>
      </c>
    </row>
    <row r="24" spans="1:9" ht="15" customHeight="1" x14ac:dyDescent="0.3">
      <c r="A24" s="22"/>
      <c r="B24" s="32">
        <v>18</v>
      </c>
      <c r="C24" s="83">
        <f t="shared" si="0"/>
        <v>44743</v>
      </c>
      <c r="D24" s="45">
        <v>8268</v>
      </c>
      <c r="E24" s="75">
        <v>4620</v>
      </c>
      <c r="F24" s="29">
        <f t="shared" si="1"/>
        <v>12888</v>
      </c>
      <c r="G24" s="102">
        <f t="shared" si="2"/>
        <v>2069938</v>
      </c>
    </row>
    <row r="25" spans="1:9" ht="15" customHeight="1" x14ac:dyDescent="0.3">
      <c r="A25" s="22"/>
      <c r="B25" s="28">
        <v>19</v>
      </c>
      <c r="C25" s="83">
        <f t="shared" si="0"/>
        <v>44750</v>
      </c>
      <c r="D25" s="45">
        <v>9136</v>
      </c>
      <c r="E25" s="75">
        <v>-454</v>
      </c>
      <c r="F25" s="29">
        <f t="shared" si="1"/>
        <v>8682</v>
      </c>
      <c r="G25" s="102">
        <f t="shared" si="2"/>
        <v>2078620</v>
      </c>
    </row>
    <row r="26" spans="1:9" ht="15" customHeight="1" x14ac:dyDescent="0.3">
      <c r="A26" s="22"/>
      <c r="B26" s="30">
        <v>20</v>
      </c>
      <c r="C26" s="83">
        <f t="shared" si="0"/>
        <v>44757</v>
      </c>
      <c r="D26" s="45">
        <v>6706</v>
      </c>
      <c r="E26" s="75">
        <v>-32</v>
      </c>
      <c r="F26" s="29">
        <f t="shared" si="1"/>
        <v>6674</v>
      </c>
      <c r="G26" s="102">
        <f t="shared" si="2"/>
        <v>2085294</v>
      </c>
    </row>
    <row r="27" spans="1:9" ht="15" customHeight="1" x14ac:dyDescent="0.3">
      <c r="A27" s="22"/>
      <c r="B27" s="30">
        <v>21</v>
      </c>
      <c r="C27" s="83">
        <f t="shared" si="0"/>
        <v>44764</v>
      </c>
      <c r="D27" s="45">
        <v>4551</v>
      </c>
      <c r="E27" s="75">
        <v>-199</v>
      </c>
      <c r="F27" s="29">
        <f t="shared" si="1"/>
        <v>4352</v>
      </c>
      <c r="G27" s="102">
        <f t="shared" si="2"/>
        <v>2089646</v>
      </c>
    </row>
    <row r="28" spans="1:9" ht="15" customHeight="1" x14ac:dyDescent="0.3">
      <c r="A28" s="22"/>
      <c r="B28" s="32">
        <v>22</v>
      </c>
      <c r="C28" s="83">
        <f t="shared" si="0"/>
        <v>44771</v>
      </c>
      <c r="D28" s="45">
        <v>6592</v>
      </c>
      <c r="E28" s="75">
        <v>2368</v>
      </c>
      <c r="F28" s="29">
        <f t="shared" si="1"/>
        <v>8960</v>
      </c>
      <c r="G28" s="102">
        <f t="shared" si="2"/>
        <v>2098606</v>
      </c>
      <c r="I28" s="46"/>
    </row>
    <row r="29" spans="1:9" ht="15" customHeight="1" x14ac:dyDescent="0.3">
      <c r="A29" s="22"/>
      <c r="B29" s="28">
        <v>23</v>
      </c>
      <c r="C29" s="83">
        <f t="shared" si="0"/>
        <v>44778</v>
      </c>
      <c r="D29" s="45">
        <v>3684</v>
      </c>
      <c r="E29" s="75">
        <v>584</v>
      </c>
      <c r="F29" s="29">
        <f t="shared" si="1"/>
        <v>4268</v>
      </c>
      <c r="G29" s="102">
        <f t="shared" si="2"/>
        <v>2102874</v>
      </c>
    </row>
    <row r="30" spans="1:9" ht="15" customHeight="1" x14ac:dyDescent="0.3">
      <c r="A30" s="22"/>
      <c r="B30" s="30">
        <v>24</v>
      </c>
      <c r="C30" s="83">
        <f t="shared" si="0"/>
        <v>44785</v>
      </c>
      <c r="D30" s="45">
        <v>2735</v>
      </c>
      <c r="E30" s="75">
        <v>539</v>
      </c>
      <c r="F30" s="29">
        <f t="shared" si="1"/>
        <v>3274</v>
      </c>
      <c r="G30" s="102">
        <f>G29+F30</f>
        <v>2106148</v>
      </c>
    </row>
    <row r="31" spans="1:9" ht="15" customHeight="1" x14ac:dyDescent="0.3">
      <c r="A31" s="22"/>
      <c r="B31" s="30">
        <v>25</v>
      </c>
      <c r="C31" s="83">
        <f t="shared" si="0"/>
        <v>44792</v>
      </c>
      <c r="D31" s="45">
        <v>2381</v>
      </c>
      <c r="E31" s="75">
        <v>536</v>
      </c>
      <c r="F31" s="29">
        <f>D31+E31</f>
        <v>2917</v>
      </c>
      <c r="G31" s="102">
        <f>G30+F31</f>
        <v>2109065</v>
      </c>
    </row>
    <row r="32" spans="1:9" ht="15" customHeight="1" x14ac:dyDescent="0.3">
      <c r="A32" s="22"/>
      <c r="B32" s="32">
        <v>26</v>
      </c>
      <c r="C32" s="83">
        <f t="shared" si="0"/>
        <v>44799</v>
      </c>
      <c r="D32" s="45">
        <v>2401</v>
      </c>
      <c r="E32" s="75">
        <v>3551</v>
      </c>
      <c r="F32" s="29">
        <f>D32+E32</f>
        <v>5952</v>
      </c>
      <c r="G32" s="102">
        <f t="shared" si="2"/>
        <v>2115017</v>
      </c>
    </row>
    <row r="33" spans="1:7" ht="15" customHeight="1" x14ac:dyDescent="0.3">
      <c r="A33" s="22"/>
      <c r="B33" s="28">
        <v>27</v>
      </c>
      <c r="C33" s="83">
        <f t="shared" si="0"/>
        <v>44806</v>
      </c>
      <c r="D33" s="45">
        <v>3467</v>
      </c>
      <c r="E33" s="75">
        <v>1397</v>
      </c>
      <c r="F33" s="29">
        <f>D33+E33</f>
        <v>4864</v>
      </c>
      <c r="G33" s="102">
        <f t="shared" si="2"/>
        <v>2119881</v>
      </c>
    </row>
    <row r="34" spans="1:7" ht="15" customHeight="1" x14ac:dyDescent="0.3">
      <c r="A34" s="22"/>
      <c r="B34" s="30">
        <v>28</v>
      </c>
      <c r="C34" s="83">
        <f t="shared" si="0"/>
        <v>44813</v>
      </c>
      <c r="D34" s="45">
        <v>4417</v>
      </c>
      <c r="E34" s="75">
        <v>564</v>
      </c>
      <c r="F34" s="29">
        <f>D34+E34</f>
        <v>4981</v>
      </c>
      <c r="G34" s="102">
        <f t="shared" si="2"/>
        <v>2124862</v>
      </c>
    </row>
    <row r="35" spans="1:7" ht="16.5" customHeight="1" x14ac:dyDescent="0.3">
      <c r="A35" s="22"/>
      <c r="B35" s="30">
        <v>29</v>
      </c>
      <c r="C35" s="83">
        <f t="shared" si="0"/>
        <v>44820</v>
      </c>
      <c r="D35" s="45">
        <v>2900</v>
      </c>
      <c r="E35" s="75">
        <v>1255</v>
      </c>
      <c r="F35" s="29">
        <f>D35+E35</f>
        <v>4155</v>
      </c>
      <c r="G35" s="102">
        <f t="shared" si="2"/>
        <v>2129017</v>
      </c>
    </row>
    <row r="36" spans="1:7" ht="17.25" customHeight="1" x14ac:dyDescent="0.3">
      <c r="A36" s="22"/>
      <c r="B36" s="32">
        <v>30</v>
      </c>
      <c r="C36" s="83">
        <f t="shared" si="0"/>
        <v>44827</v>
      </c>
      <c r="D36" s="45">
        <v>2726</v>
      </c>
      <c r="E36" s="75">
        <v>213</v>
      </c>
      <c r="F36" s="29">
        <f t="shared" ref="F36:F56" si="3">D36+E36</f>
        <v>2939</v>
      </c>
      <c r="G36" s="102">
        <f t="shared" si="2"/>
        <v>2131956</v>
      </c>
    </row>
    <row r="37" spans="1:7" ht="15" customHeight="1" x14ac:dyDescent="0.3">
      <c r="A37" s="22"/>
      <c r="B37" s="28">
        <v>31</v>
      </c>
      <c r="C37" s="83">
        <f t="shared" si="0"/>
        <v>44834</v>
      </c>
      <c r="D37" s="45">
        <v>3123</v>
      </c>
      <c r="E37" s="75">
        <v>389</v>
      </c>
      <c r="F37" s="29">
        <f t="shared" si="3"/>
        <v>3512</v>
      </c>
      <c r="G37" s="102">
        <f t="shared" si="2"/>
        <v>2135468</v>
      </c>
    </row>
    <row r="38" spans="1:7" ht="15" customHeight="1" x14ac:dyDescent="0.3">
      <c r="A38" s="22"/>
      <c r="B38" s="30">
        <v>32</v>
      </c>
      <c r="C38" s="83">
        <f t="shared" si="0"/>
        <v>44841</v>
      </c>
      <c r="D38" s="41">
        <v>1757</v>
      </c>
      <c r="E38" s="75">
        <v>137</v>
      </c>
      <c r="F38" s="29">
        <f t="shared" si="3"/>
        <v>1894</v>
      </c>
      <c r="G38" s="102">
        <f t="shared" si="2"/>
        <v>2137362</v>
      </c>
    </row>
    <row r="39" spans="1:7" ht="15" customHeight="1" x14ac:dyDescent="0.3">
      <c r="A39" s="22"/>
      <c r="B39" s="30">
        <v>33</v>
      </c>
      <c r="C39" s="83">
        <f t="shared" si="0"/>
        <v>44848</v>
      </c>
      <c r="D39" s="41">
        <v>1930</v>
      </c>
      <c r="E39" s="75">
        <v>218</v>
      </c>
      <c r="F39" s="29">
        <f t="shared" si="3"/>
        <v>2148</v>
      </c>
      <c r="G39" s="102">
        <f t="shared" si="2"/>
        <v>2139510</v>
      </c>
    </row>
    <row r="40" spans="1:7" ht="15" customHeight="1" x14ac:dyDescent="0.3">
      <c r="A40" s="22"/>
      <c r="B40" s="32">
        <v>34</v>
      </c>
      <c r="C40" s="83">
        <f t="shared" si="0"/>
        <v>44855</v>
      </c>
      <c r="D40" s="41">
        <v>1178</v>
      </c>
      <c r="E40" s="75">
        <v>358</v>
      </c>
      <c r="F40" s="29">
        <f t="shared" si="3"/>
        <v>1536</v>
      </c>
      <c r="G40" s="102">
        <f t="shared" si="2"/>
        <v>2141046</v>
      </c>
    </row>
    <row r="41" spans="1:7" ht="15" customHeight="1" x14ac:dyDescent="0.3">
      <c r="A41" s="22"/>
      <c r="B41" s="28">
        <v>35</v>
      </c>
      <c r="C41" s="83">
        <f t="shared" si="0"/>
        <v>44862</v>
      </c>
      <c r="D41" s="45">
        <v>1834</v>
      </c>
      <c r="E41" s="75">
        <v>2448</v>
      </c>
      <c r="F41" s="29">
        <f t="shared" si="3"/>
        <v>4282</v>
      </c>
      <c r="G41" s="102">
        <f t="shared" si="2"/>
        <v>2145328</v>
      </c>
    </row>
    <row r="42" spans="1:7" ht="15" customHeight="1" x14ac:dyDescent="0.3">
      <c r="A42" s="22"/>
      <c r="B42" s="30">
        <v>36</v>
      </c>
      <c r="C42" s="83">
        <f t="shared" si="0"/>
        <v>44869</v>
      </c>
      <c r="D42" s="45">
        <v>1224</v>
      </c>
      <c r="E42" s="75">
        <v>1377</v>
      </c>
      <c r="F42" s="29">
        <f t="shared" si="3"/>
        <v>2601</v>
      </c>
      <c r="G42" s="102">
        <f t="shared" si="2"/>
        <v>2147929</v>
      </c>
    </row>
    <row r="43" spans="1:7" ht="15" customHeight="1" x14ac:dyDescent="0.3">
      <c r="A43" s="22"/>
      <c r="B43" s="30">
        <v>37</v>
      </c>
      <c r="C43" s="83">
        <f t="shared" si="0"/>
        <v>44876</v>
      </c>
      <c r="D43" s="45">
        <v>3280</v>
      </c>
      <c r="E43" s="75">
        <v>-1610</v>
      </c>
      <c r="F43" s="29">
        <f t="shared" si="3"/>
        <v>1670</v>
      </c>
      <c r="G43" s="102">
        <f t="shared" si="2"/>
        <v>2149599</v>
      </c>
    </row>
    <row r="44" spans="1:7" ht="15" customHeight="1" x14ac:dyDescent="0.3">
      <c r="A44" s="22"/>
      <c r="B44" s="32">
        <v>38</v>
      </c>
      <c r="C44" s="83">
        <f t="shared" si="0"/>
        <v>44883</v>
      </c>
      <c r="D44" s="45">
        <v>876</v>
      </c>
      <c r="E44" s="75">
        <v>655</v>
      </c>
      <c r="F44" s="29">
        <f>D44+E44</f>
        <v>1531</v>
      </c>
      <c r="G44" s="102">
        <f t="shared" si="2"/>
        <v>2151130</v>
      </c>
    </row>
    <row r="45" spans="1:7" ht="15" customHeight="1" x14ac:dyDescent="0.3">
      <c r="A45" s="22"/>
      <c r="B45" s="28">
        <v>39</v>
      </c>
      <c r="C45" s="83">
        <f t="shared" si="0"/>
        <v>44890</v>
      </c>
      <c r="D45" s="45">
        <v>374</v>
      </c>
      <c r="E45" s="75">
        <v>1138</v>
      </c>
      <c r="F45" s="29">
        <f t="shared" si="3"/>
        <v>1512</v>
      </c>
      <c r="G45" s="102">
        <f t="shared" si="2"/>
        <v>2152642</v>
      </c>
    </row>
    <row r="46" spans="1:7" ht="15" customHeight="1" x14ac:dyDescent="0.3">
      <c r="A46" s="22"/>
      <c r="B46" s="30">
        <v>40</v>
      </c>
      <c r="C46" s="83">
        <f t="shared" si="0"/>
        <v>44897</v>
      </c>
      <c r="D46" s="45">
        <v>1060</v>
      </c>
      <c r="E46" s="75">
        <v>-97</v>
      </c>
      <c r="F46" s="29">
        <f t="shared" si="3"/>
        <v>963</v>
      </c>
      <c r="G46" s="102">
        <f t="shared" si="2"/>
        <v>2153605</v>
      </c>
    </row>
    <row r="47" spans="1:7" ht="15" customHeight="1" x14ac:dyDescent="0.3">
      <c r="A47" s="22"/>
      <c r="B47" s="30">
        <v>41</v>
      </c>
      <c r="C47" s="83">
        <f t="shared" si="0"/>
        <v>44904</v>
      </c>
      <c r="D47" s="45">
        <v>1177</v>
      </c>
      <c r="E47" s="75">
        <v>598</v>
      </c>
      <c r="F47" s="29">
        <f t="shared" si="3"/>
        <v>1775</v>
      </c>
      <c r="G47" s="102">
        <f t="shared" si="2"/>
        <v>2155380</v>
      </c>
    </row>
    <row r="48" spans="1:7" ht="15" customHeight="1" x14ac:dyDescent="0.3">
      <c r="A48" s="22"/>
      <c r="B48" s="32">
        <v>42</v>
      </c>
      <c r="C48" s="83">
        <f t="shared" si="0"/>
        <v>44911</v>
      </c>
      <c r="D48" s="45">
        <v>1674</v>
      </c>
      <c r="E48" s="75">
        <v>1188</v>
      </c>
      <c r="F48" s="29">
        <f t="shared" si="3"/>
        <v>2862</v>
      </c>
      <c r="G48" s="102">
        <f t="shared" si="2"/>
        <v>2158242</v>
      </c>
    </row>
    <row r="49" spans="1:8" ht="14.4" x14ac:dyDescent="0.3">
      <c r="A49" s="22"/>
      <c r="B49" s="28">
        <v>43</v>
      </c>
      <c r="C49" s="83">
        <f t="shared" si="0"/>
        <v>44918</v>
      </c>
      <c r="D49" s="45">
        <v>1708</v>
      </c>
      <c r="E49" s="75">
        <v>1008</v>
      </c>
      <c r="F49" s="29">
        <f t="shared" si="3"/>
        <v>2716</v>
      </c>
      <c r="G49" s="102">
        <f t="shared" si="2"/>
        <v>2160958</v>
      </c>
    </row>
    <row r="50" spans="1:8" ht="15" customHeight="1" x14ac:dyDescent="0.3">
      <c r="A50" s="22"/>
      <c r="B50" s="30">
        <v>44</v>
      </c>
      <c r="C50" s="83">
        <f t="shared" si="0"/>
        <v>44925</v>
      </c>
      <c r="D50" s="45">
        <v>246</v>
      </c>
      <c r="E50" s="75">
        <v>919</v>
      </c>
      <c r="F50" s="29">
        <f t="shared" si="3"/>
        <v>1165</v>
      </c>
      <c r="G50" s="102">
        <f t="shared" si="2"/>
        <v>2162123</v>
      </c>
    </row>
    <row r="51" spans="1:8" ht="15" customHeight="1" x14ac:dyDescent="0.3">
      <c r="A51" s="22"/>
      <c r="B51" s="30">
        <v>45</v>
      </c>
      <c r="C51" s="83">
        <f t="shared" si="0"/>
        <v>44932</v>
      </c>
      <c r="D51" s="45">
        <v>871</v>
      </c>
      <c r="E51" s="75">
        <v>641</v>
      </c>
      <c r="F51" s="29">
        <f t="shared" si="3"/>
        <v>1512</v>
      </c>
      <c r="G51" s="102">
        <f t="shared" si="2"/>
        <v>2163635</v>
      </c>
    </row>
    <row r="52" spans="1:8" ht="15" customHeight="1" x14ac:dyDescent="0.3">
      <c r="A52" s="22"/>
      <c r="B52" s="32">
        <v>46</v>
      </c>
      <c r="C52" s="83">
        <f t="shared" si="0"/>
        <v>44939</v>
      </c>
      <c r="D52" s="45">
        <v>2962</v>
      </c>
      <c r="E52" s="75">
        <v>462</v>
      </c>
      <c r="F52" s="29">
        <f t="shared" si="3"/>
        <v>3424</v>
      </c>
      <c r="G52" s="102">
        <f t="shared" si="2"/>
        <v>2167059</v>
      </c>
    </row>
    <row r="53" spans="1:8" ht="15" customHeight="1" x14ac:dyDescent="0.3">
      <c r="A53" s="22"/>
      <c r="B53" s="28">
        <v>47</v>
      </c>
      <c r="C53" s="83">
        <f t="shared" si="0"/>
        <v>44946</v>
      </c>
      <c r="D53" s="45">
        <v>4306</v>
      </c>
      <c r="E53" s="75">
        <v>-539</v>
      </c>
      <c r="F53" s="29">
        <f t="shared" si="3"/>
        <v>3767</v>
      </c>
      <c r="G53" s="102">
        <f t="shared" si="2"/>
        <v>2170826</v>
      </c>
    </row>
    <row r="54" spans="1:8" ht="15" customHeight="1" x14ac:dyDescent="0.3">
      <c r="A54" s="22"/>
      <c r="B54" s="30">
        <v>48</v>
      </c>
      <c r="C54" s="83">
        <f t="shared" si="0"/>
        <v>44953</v>
      </c>
      <c r="D54" s="45">
        <v>4264</v>
      </c>
      <c r="E54" s="75">
        <v>1195</v>
      </c>
      <c r="F54" s="29">
        <f t="shared" si="3"/>
        <v>5459</v>
      </c>
      <c r="G54" s="102">
        <f t="shared" si="2"/>
        <v>2176285</v>
      </c>
    </row>
    <row r="55" spans="1:8" s="1" customFormat="1" ht="15" customHeight="1" x14ac:dyDescent="0.3">
      <c r="A55" s="25"/>
      <c r="B55" s="30">
        <v>49</v>
      </c>
      <c r="C55" s="83">
        <f t="shared" si="0"/>
        <v>44960</v>
      </c>
      <c r="D55" s="45">
        <v>3057</v>
      </c>
      <c r="E55" s="75">
        <v>-169</v>
      </c>
      <c r="F55" s="29">
        <f t="shared" si="3"/>
        <v>2888</v>
      </c>
      <c r="G55" s="102">
        <f t="shared" si="2"/>
        <v>2179173</v>
      </c>
      <c r="H55" s="2"/>
    </row>
    <row r="56" spans="1:8" ht="15" customHeight="1" x14ac:dyDescent="0.3">
      <c r="A56" s="22"/>
      <c r="B56" s="32">
        <v>50</v>
      </c>
      <c r="C56" s="83">
        <f t="shared" si="0"/>
        <v>44967</v>
      </c>
      <c r="D56" s="45">
        <v>2466</v>
      </c>
      <c r="E56" s="75">
        <v>0</v>
      </c>
      <c r="F56" s="29">
        <f t="shared" si="3"/>
        <v>2466</v>
      </c>
      <c r="G56" s="102">
        <f t="shared" si="2"/>
        <v>2181639</v>
      </c>
    </row>
    <row r="57" spans="1:8" ht="15" customHeight="1" x14ac:dyDescent="0.3">
      <c r="A57" s="22"/>
      <c r="B57" s="28">
        <v>51</v>
      </c>
      <c r="C57" s="83">
        <f t="shared" si="0"/>
        <v>44974</v>
      </c>
      <c r="D57" s="45">
        <v>1355</v>
      </c>
      <c r="E57" s="75">
        <v>13</v>
      </c>
      <c r="F57" s="29">
        <f>D57+E57</f>
        <v>1368</v>
      </c>
      <c r="G57" s="102">
        <f t="shared" si="2"/>
        <v>2183007</v>
      </c>
    </row>
    <row r="58" spans="1:8" ht="15" customHeight="1" x14ac:dyDescent="0.3">
      <c r="A58" s="22"/>
      <c r="B58" s="30">
        <v>52</v>
      </c>
      <c r="C58" s="83">
        <f t="shared" si="0"/>
        <v>44981</v>
      </c>
      <c r="D58" s="45">
        <v>2496</v>
      </c>
      <c r="E58" s="75">
        <v>0</v>
      </c>
      <c r="F58" s="29">
        <f>D58+E58</f>
        <v>2496</v>
      </c>
      <c r="G58" s="102">
        <f t="shared" si="2"/>
        <v>2185503</v>
      </c>
    </row>
    <row r="59" spans="1:8" ht="14.4" x14ac:dyDescent="0.3">
      <c r="A59" s="22"/>
      <c r="B59" s="30">
        <v>53</v>
      </c>
      <c r="C59" s="83"/>
      <c r="D59" s="45"/>
      <c r="E59" s="75"/>
      <c r="F59" s="29">
        <f>D59+E59</f>
        <v>0</v>
      </c>
      <c r="G59" s="102">
        <f t="shared" si="2"/>
        <v>2185503</v>
      </c>
    </row>
    <row r="60" spans="1:8" ht="13.8" x14ac:dyDescent="0.25">
      <c r="A60" s="22"/>
      <c r="B60" s="22"/>
      <c r="C60" s="80"/>
      <c r="D60" s="47"/>
      <c r="E60" s="34"/>
      <c r="F60" s="35"/>
      <c r="G60" s="36"/>
    </row>
    <row r="61" spans="1:8" ht="13.8" x14ac:dyDescent="0.25">
      <c r="A61" s="22"/>
      <c r="B61" s="22"/>
      <c r="C61" s="80"/>
      <c r="D61" s="47"/>
      <c r="E61" s="34"/>
      <c r="F61" s="35"/>
      <c r="G61" s="36"/>
    </row>
    <row r="62" spans="1:8" ht="13.8" x14ac:dyDescent="0.25">
      <c r="A62" s="22"/>
      <c r="B62" s="22"/>
      <c r="C62" s="80"/>
      <c r="D62" s="47"/>
      <c r="E62" s="34"/>
      <c r="F62" s="35"/>
      <c r="G62" s="36"/>
    </row>
    <row r="63" spans="1:8" ht="13.8" x14ac:dyDescent="0.25">
      <c r="A63" s="22"/>
      <c r="B63" s="22"/>
      <c r="C63" s="80"/>
      <c r="D63" s="47"/>
      <c r="E63" s="34"/>
      <c r="F63" s="35"/>
      <c r="G63" s="36"/>
    </row>
    <row r="64" spans="1:8" ht="13.8" x14ac:dyDescent="0.25">
      <c r="A64" s="22"/>
      <c r="B64" s="22"/>
      <c r="C64" s="80"/>
      <c r="D64" s="47"/>
      <c r="E64" s="34"/>
      <c r="F64" s="35"/>
      <c r="G64" s="36"/>
    </row>
    <row r="65" spans="4:7" x14ac:dyDescent="0.2">
      <c r="D65" s="48"/>
      <c r="E65" s="5"/>
      <c r="F65" s="8"/>
      <c r="G65" s="6"/>
    </row>
    <row r="66" spans="4:7" x14ac:dyDescent="0.2">
      <c r="D66" s="48"/>
      <c r="E66" s="5"/>
      <c r="F66" s="8"/>
      <c r="G66" s="6"/>
    </row>
    <row r="67" spans="4:7" x14ac:dyDescent="0.2">
      <c r="D67" s="48"/>
      <c r="E67" s="5"/>
      <c r="F67" s="8"/>
      <c r="G67" s="6"/>
    </row>
    <row r="68" spans="4:7" x14ac:dyDescent="0.2">
      <c r="D68" s="48"/>
      <c r="E68" s="5"/>
      <c r="F68" s="8"/>
      <c r="G68" s="6"/>
    </row>
    <row r="69" spans="4:7" x14ac:dyDescent="0.2">
      <c r="D69" s="48"/>
      <c r="E69" s="5"/>
      <c r="F69" s="8"/>
      <c r="G69" s="6"/>
    </row>
    <row r="70" spans="4:7" x14ac:dyDescent="0.2">
      <c r="D70" s="48"/>
      <c r="E70" s="5"/>
      <c r="F70" s="8"/>
      <c r="G70" s="6"/>
    </row>
    <row r="71" spans="4:7" x14ac:dyDescent="0.2">
      <c r="D71" s="48"/>
      <c r="E71" s="5"/>
      <c r="F71" s="8"/>
      <c r="G71" s="6"/>
    </row>
    <row r="72" spans="4:7" x14ac:dyDescent="0.2">
      <c r="D72" s="48"/>
      <c r="E72" s="5"/>
      <c r="F72" s="8"/>
      <c r="G72" s="6"/>
    </row>
    <row r="73" spans="4:7" x14ac:dyDescent="0.2">
      <c r="D73" s="48"/>
      <c r="E73" s="5"/>
      <c r="F73" s="8"/>
      <c r="G73" s="6"/>
    </row>
    <row r="74" spans="4:7" x14ac:dyDescent="0.2">
      <c r="D74" s="48"/>
      <c r="E74" s="5"/>
      <c r="F74" s="8"/>
      <c r="G74" s="6"/>
    </row>
    <row r="75" spans="4:7" x14ac:dyDescent="0.2">
      <c r="D75" s="48"/>
      <c r="E75" s="5"/>
      <c r="F75" s="8"/>
      <c r="G75" s="6"/>
    </row>
    <row r="76" spans="4:7" x14ac:dyDescent="0.2">
      <c r="D76" s="48"/>
      <c r="E76" s="5"/>
      <c r="F76" s="8"/>
      <c r="G76" s="6"/>
    </row>
    <row r="77" spans="4:7" x14ac:dyDescent="0.2">
      <c r="D77" s="48"/>
      <c r="E77" s="5"/>
      <c r="F77" s="8"/>
      <c r="G77" s="6"/>
    </row>
    <row r="78" spans="4:7" x14ac:dyDescent="0.2">
      <c r="D78" s="48"/>
      <c r="E78" s="5"/>
      <c r="F78" s="8"/>
      <c r="G78" s="6"/>
    </row>
    <row r="79" spans="4:7" x14ac:dyDescent="0.2">
      <c r="D79" s="48"/>
      <c r="E79" s="5"/>
      <c r="F79" s="8"/>
      <c r="G79" s="6"/>
    </row>
    <row r="80" spans="4:7" x14ac:dyDescent="0.2">
      <c r="D80" s="48"/>
      <c r="E80" s="5"/>
      <c r="F80" s="8"/>
      <c r="G80" s="6"/>
    </row>
    <row r="81" spans="4:7" x14ac:dyDescent="0.2">
      <c r="D81" s="48"/>
      <c r="E81" s="5"/>
      <c r="F81" s="8"/>
      <c r="G81" s="6"/>
    </row>
    <row r="82" spans="4:7" x14ac:dyDescent="0.2">
      <c r="D82" s="48"/>
      <c r="E82" s="5"/>
      <c r="F82" s="8"/>
      <c r="G82" s="6"/>
    </row>
    <row r="83" spans="4:7" x14ac:dyDescent="0.2">
      <c r="D83" s="48"/>
      <c r="E83" s="5"/>
      <c r="F83" s="8"/>
      <c r="G83" s="6"/>
    </row>
    <row r="84" spans="4:7" x14ac:dyDescent="0.2">
      <c r="D84" s="48"/>
      <c r="E84" s="5"/>
      <c r="F84" s="8"/>
      <c r="G84" s="6"/>
    </row>
    <row r="85" spans="4:7" x14ac:dyDescent="0.2">
      <c r="D85" s="48"/>
      <c r="E85" s="5"/>
      <c r="F85" s="8"/>
      <c r="G85" s="6"/>
    </row>
    <row r="86" spans="4:7" x14ac:dyDescent="0.2">
      <c r="D86" s="48"/>
      <c r="E86" s="5"/>
      <c r="F86" s="8"/>
      <c r="G86" s="6"/>
    </row>
    <row r="87" spans="4:7" x14ac:dyDescent="0.2">
      <c r="D87" s="48"/>
      <c r="E87" s="5"/>
      <c r="F87" s="8"/>
      <c r="G87" s="6"/>
    </row>
    <row r="88" spans="4:7" x14ac:dyDescent="0.2">
      <c r="D88" s="48"/>
      <c r="E88" s="5"/>
      <c r="F88" s="8"/>
      <c r="G88" s="6"/>
    </row>
    <row r="89" spans="4:7" x14ac:dyDescent="0.2">
      <c r="D89" s="48"/>
      <c r="E89" s="5"/>
      <c r="F89" s="8"/>
      <c r="G89" s="6"/>
    </row>
    <row r="90" spans="4:7" x14ac:dyDescent="0.2">
      <c r="D90" s="48"/>
      <c r="E90" s="5"/>
      <c r="F90" s="8"/>
      <c r="G90" s="6"/>
    </row>
  </sheetData>
  <mergeCells count="3">
    <mergeCell ref="B2:G2"/>
    <mergeCell ref="D3:G3"/>
    <mergeCell ref="B6:G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1AC33-D5A5-4FAC-82A9-ED409B5A8BC9}">
  <dimension ref="A1:I90"/>
  <sheetViews>
    <sheetView topLeftCell="A11" zoomScale="114" zoomScaleNormal="172" workbookViewId="0">
      <selection activeCell="H13" sqref="H13"/>
    </sheetView>
  </sheetViews>
  <sheetFormatPr defaultColWidth="8.88671875" defaultRowHeight="11.4" x14ac:dyDescent="0.2"/>
  <cols>
    <col min="1" max="1" width="9.109375" style="2" customWidth="1"/>
    <col min="2" max="2" width="26.5546875" style="2" customWidth="1"/>
    <col min="3" max="3" width="16.88671875" style="84" bestFit="1" customWidth="1"/>
    <col min="4" max="4" width="13.33203125" style="46" customWidth="1"/>
    <col min="5" max="5" width="12.5546875" style="2" customWidth="1"/>
    <col min="6" max="6" width="13.33203125" style="9" customWidth="1"/>
    <col min="7" max="7" width="12.33203125" style="7" customWidth="1"/>
    <col min="8" max="8" width="30" style="2" customWidth="1"/>
    <col min="9" max="9" width="30.44140625" style="2" customWidth="1"/>
    <col min="10" max="10" width="12.33203125" style="2" bestFit="1" customWidth="1"/>
    <col min="11" max="11" width="12.109375" style="2" bestFit="1" customWidth="1"/>
    <col min="12" max="12" width="13.109375" style="2" bestFit="1" customWidth="1"/>
    <col min="13" max="13" width="36" style="2" customWidth="1"/>
    <col min="14" max="16384" width="8.88671875" style="2"/>
  </cols>
  <sheetData>
    <row r="1" spans="1:8" ht="13.8" x14ac:dyDescent="0.25">
      <c r="A1" s="22"/>
      <c r="B1" s="22"/>
      <c r="C1" s="80"/>
      <c r="D1" s="43"/>
      <c r="E1" s="22"/>
      <c r="F1" s="23"/>
      <c r="G1" s="24"/>
    </row>
    <row r="2" spans="1:8" ht="24" customHeight="1" thickBot="1" x14ac:dyDescent="0.3">
      <c r="A2" s="22"/>
      <c r="B2" s="141" t="s">
        <v>45</v>
      </c>
      <c r="C2" s="141"/>
      <c r="D2" s="141"/>
      <c r="E2" s="141"/>
      <c r="F2" s="141"/>
      <c r="G2" s="141"/>
    </row>
    <row r="3" spans="1:8" s="3" customFormat="1" ht="18.600000000000001" thickTop="1" thickBot="1" x14ac:dyDescent="0.35">
      <c r="A3" s="25"/>
      <c r="B3" s="26"/>
      <c r="C3" s="81"/>
      <c r="D3" s="140" t="s">
        <v>44</v>
      </c>
      <c r="E3" s="140"/>
      <c r="F3" s="140"/>
      <c r="G3" s="140"/>
    </row>
    <row r="4" spans="1:8" s="1" customFormat="1" ht="15" thickBot="1" x14ac:dyDescent="0.3">
      <c r="A4" s="25"/>
      <c r="B4" s="27" t="s">
        <v>13</v>
      </c>
      <c r="C4" s="82" t="s">
        <v>0</v>
      </c>
      <c r="D4" s="44" t="s">
        <v>2</v>
      </c>
      <c r="E4" s="27" t="s">
        <v>1</v>
      </c>
      <c r="F4" s="27" t="s">
        <v>8</v>
      </c>
      <c r="G4" s="27" t="s">
        <v>3</v>
      </c>
    </row>
    <row r="5" spans="1:8" s="1" customFormat="1" ht="15" thickBot="1" x14ac:dyDescent="0.3">
      <c r="A5" s="25"/>
      <c r="B5" s="27" t="s">
        <v>12</v>
      </c>
      <c r="C5" s="82" t="s">
        <v>4</v>
      </c>
      <c r="D5" s="44" t="s">
        <v>5</v>
      </c>
      <c r="E5" s="27" t="s">
        <v>6</v>
      </c>
      <c r="F5" s="27" t="s">
        <v>9</v>
      </c>
      <c r="G5" s="27" t="s">
        <v>7</v>
      </c>
    </row>
    <row r="6" spans="1:8" ht="20.25" customHeight="1" thickBot="1" x14ac:dyDescent="0.35">
      <c r="A6" s="22"/>
      <c r="B6" s="142" t="s">
        <v>53</v>
      </c>
      <c r="C6" s="143"/>
      <c r="D6" s="143"/>
      <c r="E6" s="143"/>
      <c r="F6" s="143"/>
      <c r="G6" s="143"/>
    </row>
    <row r="7" spans="1:8" ht="14.4" x14ac:dyDescent="0.3">
      <c r="A7" s="22"/>
      <c r="B7" s="30">
        <v>1</v>
      </c>
      <c r="C7" s="83">
        <v>44988</v>
      </c>
      <c r="D7" s="75">
        <v>578</v>
      </c>
      <c r="E7" s="75">
        <v>589</v>
      </c>
      <c r="F7" s="29">
        <f>D7+E7</f>
        <v>1167</v>
      </c>
      <c r="G7" s="31">
        <f>F7</f>
        <v>1167</v>
      </c>
    </row>
    <row r="8" spans="1:8" ht="14.4" x14ac:dyDescent="0.3">
      <c r="A8" s="22"/>
      <c r="B8" s="32">
        <v>2</v>
      </c>
      <c r="C8" s="83">
        <f t="shared" ref="C8:C58" si="0">C7+7</f>
        <v>44995</v>
      </c>
      <c r="D8" s="75">
        <v>1998</v>
      </c>
      <c r="E8" s="75">
        <v>1003</v>
      </c>
      <c r="F8" s="29">
        <f t="shared" ref="F8:F30" si="1">D8+E8</f>
        <v>3001</v>
      </c>
      <c r="G8" s="102">
        <f t="shared" ref="G8:G59" si="2">G7+F8</f>
        <v>4168</v>
      </c>
    </row>
    <row r="9" spans="1:8" ht="14.4" x14ac:dyDescent="0.3">
      <c r="A9" s="22"/>
      <c r="B9" s="28">
        <v>3</v>
      </c>
      <c r="C9" s="83">
        <f t="shared" si="0"/>
        <v>45002</v>
      </c>
      <c r="D9" s="75">
        <v>3948</v>
      </c>
      <c r="E9" s="75">
        <v>3544</v>
      </c>
      <c r="F9" s="29">
        <f t="shared" si="1"/>
        <v>7492</v>
      </c>
      <c r="G9" s="102">
        <f t="shared" si="2"/>
        <v>11660</v>
      </c>
    </row>
    <row r="10" spans="1:8" ht="14.4" x14ac:dyDescent="0.3">
      <c r="A10" s="22"/>
      <c r="B10" s="30">
        <v>4</v>
      </c>
      <c r="C10" s="83">
        <f t="shared" si="0"/>
        <v>45009</v>
      </c>
      <c r="D10" s="75">
        <v>12191</v>
      </c>
      <c r="E10" s="75">
        <v>6075</v>
      </c>
      <c r="F10" s="29">
        <f t="shared" si="1"/>
        <v>18266</v>
      </c>
      <c r="G10" s="102">
        <f t="shared" si="2"/>
        <v>29926</v>
      </c>
      <c r="H10" s="79"/>
    </row>
    <row r="11" spans="1:8" ht="14.4" x14ac:dyDescent="0.3">
      <c r="A11" s="22"/>
      <c r="B11" s="30">
        <v>5</v>
      </c>
      <c r="C11" s="83">
        <f t="shared" si="0"/>
        <v>45016</v>
      </c>
      <c r="D11" s="75">
        <v>27001</v>
      </c>
      <c r="E11" s="75">
        <v>6814</v>
      </c>
      <c r="F11" s="29">
        <f t="shared" si="1"/>
        <v>33815</v>
      </c>
      <c r="G11" s="102">
        <f t="shared" si="2"/>
        <v>63741</v>
      </c>
    </row>
    <row r="12" spans="1:8" ht="14.4" x14ac:dyDescent="0.3">
      <c r="A12" s="22"/>
      <c r="B12" s="32">
        <v>6</v>
      </c>
      <c r="C12" s="83">
        <f t="shared" si="0"/>
        <v>45023</v>
      </c>
      <c r="D12" s="75">
        <v>60046</v>
      </c>
      <c r="E12" s="75">
        <v>3565</v>
      </c>
      <c r="F12" s="29">
        <f t="shared" si="1"/>
        <v>63611</v>
      </c>
      <c r="G12" s="102">
        <f t="shared" si="2"/>
        <v>127352</v>
      </c>
    </row>
    <row r="13" spans="1:8" ht="14.4" x14ac:dyDescent="0.3">
      <c r="A13" s="22"/>
      <c r="B13" s="28">
        <v>7</v>
      </c>
      <c r="C13" s="83">
        <f t="shared" si="0"/>
        <v>45030</v>
      </c>
      <c r="D13" s="75">
        <v>193227</v>
      </c>
      <c r="E13" s="75">
        <v>4007</v>
      </c>
      <c r="F13" s="29">
        <f t="shared" si="1"/>
        <v>197234</v>
      </c>
      <c r="G13" s="102">
        <f t="shared" si="2"/>
        <v>324586</v>
      </c>
    </row>
    <row r="14" spans="1:8" ht="14.4" x14ac:dyDescent="0.3">
      <c r="A14" s="22"/>
      <c r="B14" s="30">
        <v>8</v>
      </c>
      <c r="C14" s="83">
        <f t="shared" si="0"/>
        <v>45037</v>
      </c>
      <c r="D14" s="75">
        <v>481551</v>
      </c>
      <c r="E14" s="75">
        <v>20758</v>
      </c>
      <c r="F14" s="29">
        <f t="shared" si="1"/>
        <v>502309</v>
      </c>
      <c r="G14" s="102">
        <f t="shared" si="2"/>
        <v>826895</v>
      </c>
    </row>
    <row r="15" spans="1:8" ht="13.5" customHeight="1" x14ac:dyDescent="0.3">
      <c r="A15" s="22"/>
      <c r="B15" s="30">
        <v>9</v>
      </c>
      <c r="C15" s="83">
        <f t="shared" si="0"/>
        <v>45044</v>
      </c>
      <c r="D15" s="75">
        <v>553921</v>
      </c>
      <c r="E15" s="75">
        <v>25723</v>
      </c>
      <c r="F15" s="29">
        <f t="shared" si="1"/>
        <v>579644</v>
      </c>
      <c r="G15" s="102">
        <f t="shared" si="2"/>
        <v>1406539</v>
      </c>
    </row>
    <row r="16" spans="1:8" ht="14.4" x14ac:dyDescent="0.3">
      <c r="A16" s="22"/>
      <c r="B16" s="32">
        <v>10</v>
      </c>
      <c r="C16" s="83">
        <f t="shared" si="0"/>
        <v>45051</v>
      </c>
      <c r="D16" s="75">
        <v>351276</v>
      </c>
      <c r="E16" s="75">
        <v>10468</v>
      </c>
      <c r="F16" s="29">
        <f t="shared" si="1"/>
        <v>361744</v>
      </c>
      <c r="G16" s="102">
        <f t="shared" si="2"/>
        <v>1768283</v>
      </c>
    </row>
    <row r="17" spans="1:9" ht="14.4" x14ac:dyDescent="0.3">
      <c r="A17" s="22"/>
      <c r="B17" s="28">
        <v>11</v>
      </c>
      <c r="C17" s="83">
        <f t="shared" si="0"/>
        <v>45058</v>
      </c>
      <c r="D17" s="75">
        <v>170907</v>
      </c>
      <c r="E17" s="75">
        <v>3019</v>
      </c>
      <c r="F17" s="29">
        <f t="shared" si="1"/>
        <v>173926</v>
      </c>
      <c r="G17" s="102">
        <f t="shared" si="2"/>
        <v>1942209</v>
      </c>
    </row>
    <row r="18" spans="1:9" ht="14.4" x14ac:dyDescent="0.3">
      <c r="A18" s="22"/>
      <c r="B18" s="30">
        <v>12</v>
      </c>
      <c r="C18" s="83">
        <f t="shared" si="0"/>
        <v>45065</v>
      </c>
      <c r="D18" s="75">
        <v>159706</v>
      </c>
      <c r="E18" s="75">
        <v>21024</v>
      </c>
      <c r="F18" s="29">
        <f t="shared" si="1"/>
        <v>180730</v>
      </c>
      <c r="G18" s="102">
        <f t="shared" si="2"/>
        <v>2122939</v>
      </c>
    </row>
    <row r="19" spans="1:9" ht="14.4" x14ac:dyDescent="0.3">
      <c r="A19" s="22"/>
      <c r="B19" s="30">
        <v>13</v>
      </c>
      <c r="C19" s="83">
        <f t="shared" si="0"/>
        <v>45072</v>
      </c>
      <c r="D19" s="75">
        <v>233386</v>
      </c>
      <c r="E19" s="75">
        <v>15902</v>
      </c>
      <c r="F19" s="29">
        <f t="shared" si="1"/>
        <v>249288</v>
      </c>
      <c r="G19" s="102">
        <f t="shared" si="2"/>
        <v>2372227</v>
      </c>
    </row>
    <row r="20" spans="1:9" ht="14.4" x14ac:dyDescent="0.3">
      <c r="A20" s="22"/>
      <c r="B20" s="32">
        <v>14</v>
      </c>
      <c r="C20" s="83">
        <f t="shared" si="0"/>
        <v>45079</v>
      </c>
      <c r="D20" s="75">
        <v>88279</v>
      </c>
      <c r="E20" s="75">
        <v>2271</v>
      </c>
      <c r="F20" s="29">
        <f t="shared" si="1"/>
        <v>90550</v>
      </c>
      <c r="G20" s="102">
        <f t="shared" si="2"/>
        <v>2462777</v>
      </c>
    </row>
    <row r="21" spans="1:9" ht="14.4" x14ac:dyDescent="0.3">
      <c r="A21" s="22"/>
      <c r="B21" s="28">
        <v>15</v>
      </c>
      <c r="C21" s="83">
        <f t="shared" si="0"/>
        <v>45086</v>
      </c>
      <c r="D21" s="75">
        <v>62311</v>
      </c>
      <c r="E21" s="75">
        <v>-1367</v>
      </c>
      <c r="F21" s="29">
        <f t="shared" si="1"/>
        <v>60944</v>
      </c>
      <c r="G21" s="102">
        <f t="shared" si="2"/>
        <v>2523721</v>
      </c>
    </row>
    <row r="22" spans="1:9" ht="14.4" x14ac:dyDescent="0.3">
      <c r="A22" s="22"/>
      <c r="B22" s="30">
        <v>16</v>
      </c>
      <c r="C22" s="83">
        <f t="shared" si="0"/>
        <v>45093</v>
      </c>
      <c r="D22" s="75">
        <v>29736</v>
      </c>
      <c r="E22" s="75">
        <v>3057</v>
      </c>
      <c r="F22" s="29">
        <f t="shared" si="1"/>
        <v>32793</v>
      </c>
      <c r="G22" s="102">
        <f t="shared" si="2"/>
        <v>2556514</v>
      </c>
    </row>
    <row r="23" spans="1:9" ht="14.4" x14ac:dyDescent="0.3">
      <c r="A23" s="22"/>
      <c r="B23" s="30">
        <v>17</v>
      </c>
      <c r="C23" s="83">
        <f t="shared" si="0"/>
        <v>45100</v>
      </c>
      <c r="D23" s="75">
        <v>18877</v>
      </c>
      <c r="E23" s="75">
        <v>8</v>
      </c>
      <c r="F23" s="29">
        <f t="shared" si="1"/>
        <v>18885</v>
      </c>
      <c r="G23" s="102">
        <f t="shared" si="2"/>
        <v>2575399</v>
      </c>
    </row>
    <row r="24" spans="1:9" ht="15" customHeight="1" x14ac:dyDescent="0.3">
      <c r="A24" s="22"/>
      <c r="B24" s="32">
        <v>18</v>
      </c>
      <c r="C24" s="83">
        <f t="shared" si="0"/>
        <v>45107</v>
      </c>
      <c r="D24" s="75">
        <v>11264</v>
      </c>
      <c r="E24" s="75">
        <v>778</v>
      </c>
      <c r="F24" s="29">
        <f t="shared" si="1"/>
        <v>12042</v>
      </c>
      <c r="G24" s="102">
        <f t="shared" si="2"/>
        <v>2587441</v>
      </c>
    </row>
    <row r="25" spans="1:9" ht="15" customHeight="1" x14ac:dyDescent="0.3">
      <c r="A25" s="22"/>
      <c r="B25" s="28">
        <v>19</v>
      </c>
      <c r="C25" s="83">
        <f t="shared" si="0"/>
        <v>45114</v>
      </c>
      <c r="D25" s="75">
        <v>11459</v>
      </c>
      <c r="E25" s="75">
        <v>-2115</v>
      </c>
      <c r="F25" s="29">
        <f t="shared" si="1"/>
        <v>9344</v>
      </c>
      <c r="G25" s="102">
        <f t="shared" si="2"/>
        <v>2596785</v>
      </c>
    </row>
    <row r="26" spans="1:9" ht="15" customHeight="1" x14ac:dyDescent="0.3">
      <c r="A26" s="22"/>
      <c r="B26" s="30">
        <v>20</v>
      </c>
      <c r="C26" s="83">
        <f t="shared" si="0"/>
        <v>45121</v>
      </c>
      <c r="D26" s="75">
        <v>7959</v>
      </c>
      <c r="E26" s="75">
        <v>-541</v>
      </c>
      <c r="F26" s="29">
        <f t="shared" si="1"/>
        <v>7418</v>
      </c>
      <c r="G26" s="102">
        <f t="shared" si="2"/>
        <v>2604203</v>
      </c>
    </row>
    <row r="27" spans="1:9" ht="15" customHeight="1" x14ac:dyDescent="0.3">
      <c r="A27" s="22"/>
      <c r="B27" s="30">
        <v>21</v>
      </c>
      <c r="C27" s="83">
        <f t="shared" si="0"/>
        <v>45128</v>
      </c>
      <c r="D27" s="75">
        <v>7252</v>
      </c>
      <c r="E27" s="75">
        <v>-2410</v>
      </c>
      <c r="F27" s="29">
        <f t="shared" si="1"/>
        <v>4842</v>
      </c>
      <c r="G27" s="102">
        <f t="shared" si="2"/>
        <v>2609045</v>
      </c>
    </row>
    <row r="28" spans="1:9" ht="15" customHeight="1" x14ac:dyDescent="0.3">
      <c r="A28" s="22"/>
      <c r="B28" s="32">
        <v>22</v>
      </c>
      <c r="C28" s="83">
        <f t="shared" si="0"/>
        <v>45135</v>
      </c>
      <c r="D28" s="75">
        <v>6366</v>
      </c>
      <c r="E28" s="75">
        <v>-880</v>
      </c>
      <c r="F28" s="29">
        <f t="shared" si="1"/>
        <v>5486</v>
      </c>
      <c r="G28" s="102">
        <f t="shared" si="2"/>
        <v>2614531</v>
      </c>
      <c r="I28" s="46"/>
    </row>
    <row r="29" spans="1:9" ht="15" customHeight="1" x14ac:dyDescent="0.3">
      <c r="A29" s="22"/>
      <c r="B29" s="28">
        <v>23</v>
      </c>
      <c r="C29" s="83">
        <f t="shared" si="0"/>
        <v>45142</v>
      </c>
      <c r="D29" s="75">
        <v>7472</v>
      </c>
      <c r="E29" s="75">
        <v>-551</v>
      </c>
      <c r="F29" s="29">
        <f t="shared" si="1"/>
        <v>6921</v>
      </c>
      <c r="G29" s="102">
        <f t="shared" si="2"/>
        <v>2621452</v>
      </c>
    </row>
    <row r="30" spans="1:9" ht="15" customHeight="1" x14ac:dyDescent="0.3">
      <c r="A30" s="22"/>
      <c r="B30" s="30">
        <v>24</v>
      </c>
      <c r="C30" s="83">
        <f t="shared" si="0"/>
        <v>45149</v>
      </c>
      <c r="D30" s="75">
        <v>3247</v>
      </c>
      <c r="E30" s="75">
        <v>555</v>
      </c>
      <c r="F30" s="29">
        <f t="shared" si="1"/>
        <v>3802</v>
      </c>
      <c r="G30" s="102">
        <f t="shared" si="2"/>
        <v>2625254</v>
      </c>
    </row>
    <row r="31" spans="1:9" ht="15" customHeight="1" x14ac:dyDescent="0.3">
      <c r="A31" s="22"/>
      <c r="B31" s="30">
        <v>25</v>
      </c>
      <c r="C31" s="83">
        <f t="shared" si="0"/>
        <v>45156</v>
      </c>
      <c r="D31" s="75">
        <v>3182</v>
      </c>
      <c r="E31" s="75">
        <v>1065</v>
      </c>
      <c r="F31" s="29">
        <f>D31+E31</f>
        <v>4247</v>
      </c>
      <c r="G31" s="102">
        <f t="shared" si="2"/>
        <v>2629501</v>
      </c>
    </row>
    <row r="32" spans="1:9" ht="15" customHeight="1" x14ac:dyDescent="0.3">
      <c r="A32" s="22"/>
      <c r="B32" s="32">
        <v>26</v>
      </c>
      <c r="C32" s="83">
        <f t="shared" si="0"/>
        <v>45163</v>
      </c>
      <c r="D32" s="75">
        <v>5158</v>
      </c>
      <c r="E32" s="75">
        <v>322</v>
      </c>
      <c r="F32" s="29">
        <f>D32+E32</f>
        <v>5480</v>
      </c>
      <c r="G32" s="102">
        <f t="shared" si="2"/>
        <v>2634981</v>
      </c>
    </row>
    <row r="33" spans="1:7" ht="15" customHeight="1" x14ac:dyDescent="0.3">
      <c r="A33" s="22"/>
      <c r="B33" s="28">
        <v>27</v>
      </c>
      <c r="C33" s="83">
        <f t="shared" si="0"/>
        <v>45170</v>
      </c>
      <c r="D33" s="75">
        <v>6154</v>
      </c>
      <c r="E33" s="75">
        <v>195</v>
      </c>
      <c r="F33" s="29">
        <f>D33+E33</f>
        <v>6349</v>
      </c>
      <c r="G33" s="102">
        <f t="shared" si="2"/>
        <v>2641330</v>
      </c>
    </row>
    <row r="34" spans="1:7" ht="15" customHeight="1" x14ac:dyDescent="0.3">
      <c r="A34" s="22"/>
      <c r="B34" s="30">
        <v>28</v>
      </c>
      <c r="C34" s="83">
        <f t="shared" si="0"/>
        <v>45177</v>
      </c>
      <c r="D34" s="75">
        <v>6605</v>
      </c>
      <c r="E34" s="75">
        <v>2386</v>
      </c>
      <c r="F34" s="29">
        <f>D34+E34</f>
        <v>8991</v>
      </c>
      <c r="G34" s="102">
        <f t="shared" si="2"/>
        <v>2650321</v>
      </c>
    </row>
    <row r="35" spans="1:7" ht="16.5" customHeight="1" x14ac:dyDescent="0.3">
      <c r="A35" s="22"/>
      <c r="B35" s="30">
        <v>29</v>
      </c>
      <c r="C35" s="83">
        <f t="shared" si="0"/>
        <v>45184</v>
      </c>
      <c r="D35" s="75">
        <v>7903</v>
      </c>
      <c r="E35" s="75">
        <v>1584</v>
      </c>
      <c r="F35" s="29">
        <f>D35+E35</f>
        <v>9487</v>
      </c>
      <c r="G35" s="102">
        <f t="shared" si="2"/>
        <v>2659808</v>
      </c>
    </row>
    <row r="36" spans="1:7" ht="17.25" customHeight="1" x14ac:dyDescent="0.3">
      <c r="A36" s="22"/>
      <c r="B36" s="32">
        <v>30</v>
      </c>
      <c r="C36" s="83">
        <f t="shared" si="0"/>
        <v>45191</v>
      </c>
      <c r="D36" s="75">
        <v>3161</v>
      </c>
      <c r="E36" s="75">
        <v>622</v>
      </c>
      <c r="F36" s="29">
        <f t="shared" ref="F36:F56" si="3">D36+E36</f>
        <v>3783</v>
      </c>
      <c r="G36" s="102">
        <f t="shared" si="2"/>
        <v>2663591</v>
      </c>
    </row>
    <row r="37" spans="1:7" ht="15" customHeight="1" x14ac:dyDescent="0.3">
      <c r="A37" s="22"/>
      <c r="B37" s="28">
        <v>31</v>
      </c>
      <c r="C37" s="83">
        <f t="shared" si="0"/>
        <v>45198</v>
      </c>
      <c r="D37" s="75">
        <v>2995</v>
      </c>
      <c r="E37" s="75">
        <v>1045</v>
      </c>
      <c r="F37" s="29">
        <f t="shared" si="3"/>
        <v>4040</v>
      </c>
      <c r="G37" s="102">
        <f t="shared" si="2"/>
        <v>2667631</v>
      </c>
    </row>
    <row r="38" spans="1:7" ht="15" customHeight="1" x14ac:dyDescent="0.3">
      <c r="A38" s="22"/>
      <c r="B38" s="30">
        <v>32</v>
      </c>
      <c r="C38" s="83">
        <f t="shared" si="0"/>
        <v>45205</v>
      </c>
      <c r="D38" s="75">
        <v>3343</v>
      </c>
      <c r="E38" s="75">
        <v>216</v>
      </c>
      <c r="F38" s="29">
        <f t="shared" si="3"/>
        <v>3559</v>
      </c>
      <c r="G38" s="102">
        <f t="shared" si="2"/>
        <v>2671190</v>
      </c>
    </row>
    <row r="39" spans="1:7" ht="15" customHeight="1" x14ac:dyDescent="0.3">
      <c r="A39" s="22"/>
      <c r="B39" s="30">
        <v>33</v>
      </c>
      <c r="C39" s="83">
        <f t="shared" si="0"/>
        <v>45212</v>
      </c>
      <c r="D39" s="75">
        <v>4189</v>
      </c>
      <c r="E39" s="75">
        <v>-1071</v>
      </c>
      <c r="F39" s="29">
        <f t="shared" si="3"/>
        <v>3118</v>
      </c>
      <c r="G39" s="102">
        <f t="shared" si="2"/>
        <v>2674308</v>
      </c>
    </row>
    <row r="40" spans="1:7" ht="15" customHeight="1" x14ac:dyDescent="0.3">
      <c r="A40" s="22"/>
      <c r="B40" s="32">
        <v>34</v>
      </c>
      <c r="C40" s="83">
        <f t="shared" si="0"/>
        <v>45219</v>
      </c>
      <c r="D40" s="75">
        <v>5597</v>
      </c>
      <c r="E40" s="75">
        <v>-2894</v>
      </c>
      <c r="F40" s="29">
        <f t="shared" si="3"/>
        <v>2703</v>
      </c>
      <c r="G40" s="102">
        <f t="shared" si="2"/>
        <v>2677011</v>
      </c>
    </row>
    <row r="41" spans="1:7" ht="15" customHeight="1" x14ac:dyDescent="0.3">
      <c r="A41" s="22"/>
      <c r="B41" s="28">
        <v>35</v>
      </c>
      <c r="C41" s="83">
        <f t="shared" si="0"/>
        <v>45226</v>
      </c>
      <c r="D41" s="75">
        <v>3842</v>
      </c>
      <c r="E41" s="75">
        <v>-74</v>
      </c>
      <c r="F41" s="29">
        <f t="shared" si="3"/>
        <v>3768</v>
      </c>
      <c r="G41" s="102">
        <f t="shared" si="2"/>
        <v>2680779</v>
      </c>
    </row>
    <row r="42" spans="1:7" ht="15" customHeight="1" x14ac:dyDescent="0.3">
      <c r="A42" s="22"/>
      <c r="B42" s="30">
        <v>36</v>
      </c>
      <c r="C42" s="83">
        <f t="shared" si="0"/>
        <v>45233</v>
      </c>
      <c r="D42" s="75">
        <v>2450</v>
      </c>
      <c r="E42" s="75">
        <v>447</v>
      </c>
      <c r="F42" s="29">
        <f t="shared" si="3"/>
        <v>2897</v>
      </c>
      <c r="G42" s="102">
        <f t="shared" si="2"/>
        <v>2683676</v>
      </c>
    </row>
    <row r="43" spans="1:7" ht="15" customHeight="1" x14ac:dyDescent="0.3">
      <c r="A43" s="22"/>
      <c r="B43" s="30">
        <v>37</v>
      </c>
      <c r="C43" s="83">
        <f t="shared" si="0"/>
        <v>45240</v>
      </c>
      <c r="D43" s="75">
        <v>1114</v>
      </c>
      <c r="E43" s="75">
        <v>114</v>
      </c>
      <c r="F43" s="29">
        <f t="shared" si="3"/>
        <v>1228</v>
      </c>
      <c r="G43" s="102">
        <f t="shared" si="2"/>
        <v>2684904</v>
      </c>
    </row>
    <row r="44" spans="1:7" ht="15" customHeight="1" x14ac:dyDescent="0.3">
      <c r="A44" s="22"/>
      <c r="B44" s="32">
        <v>38</v>
      </c>
      <c r="C44" s="83">
        <f t="shared" si="0"/>
        <v>45247</v>
      </c>
      <c r="D44" s="75">
        <v>1255</v>
      </c>
      <c r="E44" s="75">
        <v>144</v>
      </c>
      <c r="F44" s="29">
        <f>D44+E44</f>
        <v>1399</v>
      </c>
      <c r="G44" s="102">
        <f t="shared" si="2"/>
        <v>2686303</v>
      </c>
    </row>
    <row r="45" spans="1:7" ht="15" customHeight="1" x14ac:dyDescent="0.3">
      <c r="A45" s="22"/>
      <c r="B45" s="28">
        <v>39</v>
      </c>
      <c r="C45" s="83">
        <f t="shared" si="0"/>
        <v>45254</v>
      </c>
      <c r="D45" s="75">
        <v>1421</v>
      </c>
      <c r="E45" s="75">
        <v>878</v>
      </c>
      <c r="F45" s="29">
        <f t="shared" si="3"/>
        <v>2299</v>
      </c>
      <c r="G45" s="102">
        <f t="shared" si="2"/>
        <v>2688602</v>
      </c>
    </row>
    <row r="46" spans="1:7" ht="15" customHeight="1" x14ac:dyDescent="0.3">
      <c r="A46" s="22"/>
      <c r="B46" s="30">
        <v>40</v>
      </c>
      <c r="C46" s="83">
        <f t="shared" si="0"/>
        <v>45261</v>
      </c>
      <c r="D46" s="75">
        <v>2240</v>
      </c>
      <c r="E46" s="75">
        <v>553</v>
      </c>
      <c r="F46" s="29">
        <f t="shared" si="3"/>
        <v>2793</v>
      </c>
      <c r="G46" s="102">
        <f t="shared" si="2"/>
        <v>2691395</v>
      </c>
    </row>
    <row r="47" spans="1:7" ht="15" customHeight="1" x14ac:dyDescent="0.3">
      <c r="A47" s="22"/>
      <c r="B47" s="30">
        <v>41</v>
      </c>
      <c r="C47" s="83">
        <f t="shared" si="0"/>
        <v>45268</v>
      </c>
      <c r="D47" s="75">
        <v>2389</v>
      </c>
      <c r="E47" s="75">
        <v>456</v>
      </c>
      <c r="F47" s="29">
        <f t="shared" si="3"/>
        <v>2845</v>
      </c>
      <c r="G47" s="102">
        <f t="shared" si="2"/>
        <v>2694240</v>
      </c>
    </row>
    <row r="48" spans="1:7" ht="15" customHeight="1" x14ac:dyDescent="0.3">
      <c r="A48" s="22"/>
      <c r="B48" s="32">
        <v>42</v>
      </c>
      <c r="C48" s="83">
        <f t="shared" si="0"/>
        <v>45275</v>
      </c>
      <c r="D48" s="75">
        <v>1372</v>
      </c>
      <c r="E48" s="75">
        <v>117</v>
      </c>
      <c r="F48" s="29">
        <f t="shared" si="3"/>
        <v>1489</v>
      </c>
      <c r="G48" s="102">
        <f t="shared" si="2"/>
        <v>2695729</v>
      </c>
    </row>
    <row r="49" spans="1:8" ht="14.4" x14ac:dyDescent="0.3">
      <c r="A49" s="22"/>
      <c r="B49" s="28">
        <v>43</v>
      </c>
      <c r="C49" s="83">
        <f t="shared" si="0"/>
        <v>45282</v>
      </c>
      <c r="D49" s="75">
        <v>1422</v>
      </c>
      <c r="E49" s="75">
        <v>174</v>
      </c>
      <c r="F49" s="29">
        <f t="shared" si="3"/>
        <v>1596</v>
      </c>
      <c r="G49" s="102">
        <f t="shared" si="2"/>
        <v>2697325</v>
      </c>
    </row>
    <row r="50" spans="1:8" ht="15" customHeight="1" x14ac:dyDescent="0.3">
      <c r="A50" s="22"/>
      <c r="B50" s="30">
        <v>44</v>
      </c>
      <c r="C50" s="83">
        <f t="shared" si="0"/>
        <v>45289</v>
      </c>
      <c r="D50" s="75">
        <v>191</v>
      </c>
      <c r="E50" s="75">
        <v>738</v>
      </c>
      <c r="F50" s="29">
        <f t="shared" si="3"/>
        <v>929</v>
      </c>
      <c r="G50" s="102">
        <f t="shared" si="2"/>
        <v>2698254</v>
      </c>
    </row>
    <row r="51" spans="1:8" ht="15" customHeight="1" x14ac:dyDescent="0.3">
      <c r="A51" s="22"/>
      <c r="B51" s="30">
        <v>45</v>
      </c>
      <c r="C51" s="83">
        <f t="shared" si="0"/>
        <v>45296</v>
      </c>
      <c r="D51" s="75">
        <v>1473</v>
      </c>
      <c r="E51" s="75">
        <v>921</v>
      </c>
      <c r="F51" s="29">
        <f t="shared" si="3"/>
        <v>2394</v>
      </c>
      <c r="G51" s="102">
        <f t="shared" si="2"/>
        <v>2700648</v>
      </c>
    </row>
    <row r="52" spans="1:8" ht="15" customHeight="1" x14ac:dyDescent="0.3">
      <c r="A52" s="22"/>
      <c r="B52" s="32">
        <v>46</v>
      </c>
      <c r="C52" s="83">
        <f t="shared" si="0"/>
        <v>45303</v>
      </c>
      <c r="D52" s="75">
        <v>2181</v>
      </c>
      <c r="E52" s="75">
        <v>197</v>
      </c>
      <c r="F52" s="29">
        <f t="shared" si="3"/>
        <v>2378</v>
      </c>
      <c r="G52" s="102">
        <f t="shared" si="2"/>
        <v>2703026</v>
      </c>
    </row>
    <row r="53" spans="1:8" ht="15" customHeight="1" x14ac:dyDescent="0.3">
      <c r="A53" s="22"/>
      <c r="B53" s="28">
        <v>47</v>
      </c>
      <c r="C53" s="83">
        <f t="shared" si="0"/>
        <v>45310</v>
      </c>
      <c r="D53" s="75">
        <v>3135</v>
      </c>
      <c r="E53" s="75">
        <v>-10</v>
      </c>
      <c r="F53" s="29">
        <f t="shared" si="3"/>
        <v>3125</v>
      </c>
      <c r="G53" s="102">
        <f t="shared" si="2"/>
        <v>2706151</v>
      </c>
    </row>
    <row r="54" spans="1:8" ht="15" customHeight="1" x14ac:dyDescent="0.3">
      <c r="A54" s="22"/>
      <c r="B54" s="30">
        <v>48</v>
      </c>
      <c r="C54" s="83">
        <f t="shared" si="0"/>
        <v>45317</v>
      </c>
      <c r="D54" s="75">
        <v>2283</v>
      </c>
      <c r="E54" s="75">
        <v>403</v>
      </c>
      <c r="F54" s="29">
        <f t="shared" si="3"/>
        <v>2686</v>
      </c>
      <c r="G54" s="102">
        <f t="shared" si="2"/>
        <v>2708837</v>
      </c>
    </row>
    <row r="55" spans="1:8" s="1" customFormat="1" ht="15" customHeight="1" x14ac:dyDescent="0.3">
      <c r="A55" s="25"/>
      <c r="B55" s="30">
        <v>49</v>
      </c>
      <c r="C55" s="83">
        <f t="shared" si="0"/>
        <v>45324</v>
      </c>
      <c r="D55" s="75">
        <v>2802</v>
      </c>
      <c r="E55" s="75">
        <v>187</v>
      </c>
      <c r="F55" s="29">
        <f t="shared" si="3"/>
        <v>2989</v>
      </c>
      <c r="G55" s="102">
        <f t="shared" si="2"/>
        <v>2711826</v>
      </c>
      <c r="H55" s="2"/>
    </row>
    <row r="56" spans="1:8" ht="15" customHeight="1" x14ac:dyDescent="0.3">
      <c r="A56" s="22"/>
      <c r="B56" s="32">
        <v>50</v>
      </c>
      <c r="C56" s="83">
        <f t="shared" si="0"/>
        <v>45331</v>
      </c>
      <c r="D56" s="75">
        <v>1942</v>
      </c>
      <c r="E56" s="75">
        <v>11</v>
      </c>
      <c r="F56" s="29">
        <f t="shared" si="3"/>
        <v>1953</v>
      </c>
      <c r="G56" s="102">
        <f t="shared" si="2"/>
        <v>2713779</v>
      </c>
    </row>
    <row r="57" spans="1:8" ht="15" customHeight="1" x14ac:dyDescent="0.3">
      <c r="A57" s="22"/>
      <c r="B57" s="28">
        <v>51</v>
      </c>
      <c r="C57" s="83">
        <f t="shared" si="0"/>
        <v>45338</v>
      </c>
      <c r="D57" s="75">
        <v>3879</v>
      </c>
      <c r="E57" s="75">
        <v>0</v>
      </c>
      <c r="F57" s="29">
        <f>D57+E57</f>
        <v>3879</v>
      </c>
      <c r="G57" s="102">
        <f t="shared" si="2"/>
        <v>2717658</v>
      </c>
    </row>
    <row r="58" spans="1:8" ht="15" customHeight="1" x14ac:dyDescent="0.3">
      <c r="A58" s="22"/>
      <c r="B58" s="30">
        <v>52</v>
      </c>
      <c r="C58" s="83">
        <f t="shared" si="0"/>
        <v>45345</v>
      </c>
      <c r="D58" s="75">
        <v>2605</v>
      </c>
      <c r="E58" s="75">
        <v>0</v>
      </c>
      <c r="F58" s="29">
        <f>D58+E58</f>
        <v>2605</v>
      </c>
      <c r="G58" s="102">
        <f t="shared" si="2"/>
        <v>2720263</v>
      </c>
    </row>
    <row r="59" spans="1:8" ht="14.4" x14ac:dyDescent="0.3">
      <c r="A59" s="22"/>
      <c r="B59" s="30">
        <v>53</v>
      </c>
      <c r="C59" s="83"/>
      <c r="D59" s="75"/>
      <c r="E59" s="75"/>
      <c r="F59" s="29">
        <f>D59+E59</f>
        <v>0</v>
      </c>
      <c r="G59" s="102">
        <f t="shared" si="2"/>
        <v>2720263</v>
      </c>
    </row>
    <row r="60" spans="1:8" ht="13.8" x14ac:dyDescent="0.25">
      <c r="A60" s="22"/>
      <c r="B60" s="22"/>
      <c r="C60" s="80"/>
      <c r="D60" s="47"/>
      <c r="E60" s="34"/>
      <c r="F60" s="35"/>
      <c r="G60" s="36"/>
    </row>
    <row r="61" spans="1:8" ht="13.8" x14ac:dyDescent="0.25">
      <c r="A61" s="22"/>
      <c r="B61" s="22"/>
      <c r="C61" s="80"/>
      <c r="D61" s="47"/>
      <c r="E61" s="34"/>
      <c r="F61" s="35"/>
      <c r="G61" s="36"/>
    </row>
    <row r="62" spans="1:8" ht="13.8" x14ac:dyDescent="0.25">
      <c r="A62" s="22"/>
      <c r="B62" s="22"/>
      <c r="C62" s="80"/>
      <c r="D62" s="47"/>
      <c r="E62" s="34"/>
      <c r="F62" s="35"/>
      <c r="G62" s="36"/>
    </row>
    <row r="63" spans="1:8" ht="13.8" x14ac:dyDescent="0.25">
      <c r="A63" s="22"/>
      <c r="B63" s="22"/>
      <c r="C63" s="80"/>
      <c r="D63" s="47"/>
      <c r="E63" s="34"/>
      <c r="F63" s="35"/>
      <c r="G63" s="36"/>
    </row>
    <row r="64" spans="1:8" ht="13.8" x14ac:dyDescent="0.25">
      <c r="A64" s="22"/>
      <c r="B64" s="22"/>
      <c r="C64" s="80"/>
      <c r="D64" s="47"/>
      <c r="E64" s="34"/>
      <c r="F64" s="35"/>
      <c r="G64" s="36"/>
    </row>
    <row r="65" spans="4:7" x14ac:dyDescent="0.2">
      <c r="D65" s="48"/>
      <c r="E65" s="5"/>
      <c r="F65" s="8"/>
      <c r="G65" s="6"/>
    </row>
    <row r="66" spans="4:7" x14ac:dyDescent="0.2">
      <c r="D66" s="48"/>
      <c r="E66" s="5"/>
      <c r="F66" s="8"/>
      <c r="G66" s="6"/>
    </row>
    <row r="67" spans="4:7" x14ac:dyDescent="0.2">
      <c r="D67" s="48"/>
      <c r="E67" s="5"/>
      <c r="F67" s="8"/>
      <c r="G67" s="6"/>
    </row>
    <row r="68" spans="4:7" x14ac:dyDescent="0.2">
      <c r="D68" s="48"/>
      <c r="E68" s="5"/>
      <c r="F68" s="8"/>
      <c r="G68" s="6"/>
    </row>
    <row r="69" spans="4:7" x14ac:dyDescent="0.2">
      <c r="D69" s="48"/>
      <c r="E69" s="5"/>
      <c r="F69" s="8"/>
      <c r="G69" s="6"/>
    </row>
    <row r="70" spans="4:7" x14ac:dyDescent="0.2">
      <c r="D70" s="48"/>
      <c r="E70" s="5"/>
      <c r="F70" s="8"/>
      <c r="G70" s="6"/>
    </row>
    <row r="71" spans="4:7" x14ac:dyDescent="0.2">
      <c r="D71" s="48"/>
      <c r="E71" s="5"/>
      <c r="F71" s="8"/>
      <c r="G71" s="6"/>
    </row>
    <row r="72" spans="4:7" x14ac:dyDescent="0.2">
      <c r="D72" s="48"/>
      <c r="E72" s="5"/>
      <c r="F72" s="8"/>
      <c r="G72" s="6"/>
    </row>
    <row r="73" spans="4:7" x14ac:dyDescent="0.2">
      <c r="D73" s="48"/>
      <c r="E73" s="5"/>
      <c r="F73" s="8"/>
      <c r="G73" s="6"/>
    </row>
    <row r="74" spans="4:7" x14ac:dyDescent="0.2">
      <c r="D74" s="48"/>
      <c r="E74" s="5"/>
      <c r="F74" s="8"/>
      <c r="G74" s="6"/>
    </row>
    <row r="75" spans="4:7" x14ac:dyDescent="0.2">
      <c r="D75" s="48"/>
      <c r="E75" s="5"/>
      <c r="F75" s="8"/>
      <c r="G75" s="6"/>
    </row>
    <row r="76" spans="4:7" x14ac:dyDescent="0.2">
      <c r="D76" s="48"/>
      <c r="E76" s="5"/>
      <c r="F76" s="8"/>
      <c r="G76" s="6"/>
    </row>
    <row r="77" spans="4:7" x14ac:dyDescent="0.2">
      <c r="D77" s="48"/>
      <c r="E77" s="5"/>
      <c r="F77" s="8"/>
      <c r="G77" s="6"/>
    </row>
    <row r="78" spans="4:7" x14ac:dyDescent="0.2">
      <c r="D78" s="48"/>
      <c r="E78" s="5"/>
      <c r="F78" s="8"/>
      <c r="G78" s="6"/>
    </row>
    <row r="79" spans="4:7" x14ac:dyDescent="0.2">
      <c r="D79" s="48"/>
      <c r="E79" s="5"/>
      <c r="F79" s="8"/>
      <c r="G79" s="6"/>
    </row>
    <row r="80" spans="4:7" x14ac:dyDescent="0.2">
      <c r="D80" s="48"/>
      <c r="E80" s="5"/>
      <c r="F80" s="8"/>
      <c r="G80" s="6"/>
    </row>
    <row r="81" spans="4:7" x14ac:dyDescent="0.2">
      <c r="D81" s="48"/>
      <c r="E81" s="5"/>
      <c r="F81" s="8"/>
      <c r="G81" s="6"/>
    </row>
    <row r="82" spans="4:7" x14ac:dyDescent="0.2">
      <c r="D82" s="48"/>
      <c r="E82" s="5"/>
      <c r="F82" s="8"/>
      <c r="G82" s="6"/>
    </row>
    <row r="83" spans="4:7" x14ac:dyDescent="0.2">
      <c r="D83" s="48"/>
      <c r="E83" s="5"/>
      <c r="F83" s="8"/>
      <c r="G83" s="6"/>
    </row>
    <row r="84" spans="4:7" x14ac:dyDescent="0.2">
      <c r="D84" s="48"/>
      <c r="E84" s="5"/>
      <c r="F84" s="8"/>
      <c r="G84" s="6"/>
    </row>
    <row r="85" spans="4:7" x14ac:dyDescent="0.2">
      <c r="D85" s="48"/>
      <c r="E85" s="5"/>
      <c r="F85" s="8"/>
      <c r="G85" s="6"/>
    </row>
    <row r="86" spans="4:7" x14ac:dyDescent="0.2">
      <c r="D86" s="48"/>
      <c r="E86" s="5"/>
      <c r="F86" s="8"/>
      <c r="G86" s="6"/>
    </row>
    <row r="87" spans="4:7" x14ac:dyDescent="0.2">
      <c r="D87" s="48"/>
      <c r="E87" s="5"/>
      <c r="F87" s="8"/>
      <c r="G87" s="6"/>
    </row>
    <row r="88" spans="4:7" x14ac:dyDescent="0.2">
      <c r="D88" s="48"/>
      <c r="E88" s="5"/>
      <c r="F88" s="8"/>
      <c r="G88" s="6"/>
    </row>
    <row r="89" spans="4:7" x14ac:dyDescent="0.2">
      <c r="D89" s="48"/>
      <c r="E89" s="5"/>
      <c r="F89" s="8"/>
      <c r="G89" s="6"/>
    </row>
    <row r="90" spans="4:7" x14ac:dyDescent="0.2">
      <c r="D90" s="48"/>
      <c r="E90" s="5"/>
      <c r="F90" s="8"/>
      <c r="G90" s="6"/>
    </row>
  </sheetData>
  <mergeCells count="3">
    <mergeCell ref="B2:G2"/>
    <mergeCell ref="D3:G3"/>
    <mergeCell ref="B6:G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2270-70AB-4C21-8F0F-9EF89DA79829}">
  <dimension ref="A1:I90"/>
  <sheetViews>
    <sheetView tabSelected="1" topLeftCell="A7" zoomScale="114" zoomScaleNormal="172" workbookViewId="0">
      <selection activeCell="D44" sqref="D44"/>
    </sheetView>
  </sheetViews>
  <sheetFormatPr defaultColWidth="8.88671875" defaultRowHeight="11.4" x14ac:dyDescent="0.2"/>
  <cols>
    <col min="1" max="1" width="9.109375" style="2" customWidth="1"/>
    <col min="2" max="2" width="26.5546875" style="2" customWidth="1"/>
    <col min="3" max="3" width="16.88671875" style="84" bestFit="1" customWidth="1"/>
    <col min="4" max="4" width="13.33203125" style="46" customWidth="1"/>
    <col min="5" max="5" width="12.5546875" style="2" customWidth="1"/>
    <col min="6" max="6" width="13.33203125" style="9" customWidth="1"/>
    <col min="7" max="7" width="12.33203125" style="7" customWidth="1"/>
    <col min="8" max="8" width="30" style="2" customWidth="1"/>
    <col min="9" max="9" width="30.44140625" style="2" customWidth="1"/>
    <col min="10" max="10" width="12.33203125" style="2" bestFit="1" customWidth="1"/>
    <col min="11" max="11" width="12.109375" style="2" bestFit="1" customWidth="1"/>
    <col min="12" max="12" width="13.109375" style="2" bestFit="1" customWidth="1"/>
    <col min="13" max="13" width="36" style="2" customWidth="1"/>
    <col min="14" max="16384" width="8.88671875" style="2"/>
  </cols>
  <sheetData>
    <row r="1" spans="1:8" ht="13.8" x14ac:dyDescent="0.25">
      <c r="A1" s="22"/>
      <c r="B1" s="22"/>
      <c r="C1" s="80"/>
      <c r="D1" s="43"/>
      <c r="E1" s="22"/>
      <c r="F1" s="23"/>
      <c r="G1" s="24"/>
    </row>
    <row r="2" spans="1:8" ht="24" customHeight="1" thickBot="1" x14ac:dyDescent="0.3">
      <c r="A2" s="22"/>
      <c r="B2" s="141" t="s">
        <v>45</v>
      </c>
      <c r="C2" s="141"/>
      <c r="D2" s="141"/>
      <c r="E2" s="141"/>
      <c r="F2" s="141"/>
      <c r="G2" s="141"/>
    </row>
    <row r="3" spans="1:8" s="3" customFormat="1" ht="18.600000000000001" thickTop="1" thickBot="1" x14ac:dyDescent="0.35">
      <c r="A3" s="25"/>
      <c r="B3" s="26"/>
      <c r="C3" s="81"/>
      <c r="D3" s="140" t="s">
        <v>44</v>
      </c>
      <c r="E3" s="140"/>
      <c r="F3" s="140"/>
      <c r="G3" s="140"/>
    </row>
    <row r="4" spans="1:8" s="1" customFormat="1" ht="27.6" customHeight="1" thickBot="1" x14ac:dyDescent="0.3">
      <c r="A4" s="25"/>
      <c r="B4" s="27" t="s">
        <v>13</v>
      </c>
      <c r="C4" s="82" t="s">
        <v>0</v>
      </c>
      <c r="D4" s="44" t="s">
        <v>2</v>
      </c>
      <c r="E4" s="27" t="s">
        <v>1</v>
      </c>
      <c r="F4" s="27" t="s">
        <v>8</v>
      </c>
      <c r="G4" s="27" t="s">
        <v>3</v>
      </c>
    </row>
    <row r="5" spans="1:8" s="1" customFormat="1" ht="27.6" customHeight="1" thickBot="1" x14ac:dyDescent="0.3">
      <c r="A5" s="25"/>
      <c r="B5" s="27" t="s">
        <v>12</v>
      </c>
      <c r="C5" s="82" t="s">
        <v>4</v>
      </c>
      <c r="D5" s="44" t="s">
        <v>5</v>
      </c>
      <c r="E5" s="27" t="s">
        <v>6</v>
      </c>
      <c r="F5" s="27" t="s">
        <v>9</v>
      </c>
      <c r="G5" s="27" t="s">
        <v>7</v>
      </c>
    </row>
    <row r="6" spans="1:8" ht="20.25" customHeight="1" thickBot="1" x14ac:dyDescent="0.35">
      <c r="A6" s="22"/>
      <c r="B6" s="142" t="s">
        <v>62</v>
      </c>
      <c r="C6" s="143"/>
      <c r="D6" s="143"/>
      <c r="E6" s="143"/>
      <c r="F6" s="143"/>
      <c r="G6" s="143"/>
    </row>
    <row r="7" spans="1:8" ht="14.4" x14ac:dyDescent="0.3">
      <c r="A7" s="22"/>
      <c r="B7" s="30">
        <v>1</v>
      </c>
      <c r="C7" s="83">
        <v>45352</v>
      </c>
      <c r="D7" s="75">
        <v>4719</v>
      </c>
      <c r="E7" s="75">
        <v>-742</v>
      </c>
      <c r="F7" s="29">
        <f>D7+E7</f>
        <v>3977</v>
      </c>
      <c r="G7" s="31">
        <f>F7</f>
        <v>3977</v>
      </c>
    </row>
    <row r="8" spans="1:8" ht="14.4" x14ac:dyDescent="0.3">
      <c r="A8" s="22"/>
      <c r="B8" s="32">
        <v>2</v>
      </c>
      <c r="C8" s="83">
        <f t="shared" ref="C8:C58" si="0">C7+7</f>
        <v>45359</v>
      </c>
      <c r="D8" s="75">
        <v>11039</v>
      </c>
      <c r="E8" s="75">
        <v>166</v>
      </c>
      <c r="F8" s="29">
        <f t="shared" ref="F8:F29" si="1">D8+E8</f>
        <v>11205</v>
      </c>
      <c r="G8" s="102">
        <f t="shared" ref="G8:G59" si="2">G7+F8</f>
        <v>15182</v>
      </c>
    </row>
    <row r="9" spans="1:8" ht="14.4" x14ac:dyDescent="0.3">
      <c r="A9" s="22"/>
      <c r="B9" s="28">
        <v>3</v>
      </c>
      <c r="C9" s="83">
        <f t="shared" si="0"/>
        <v>45366</v>
      </c>
      <c r="D9" s="75">
        <v>52188</v>
      </c>
      <c r="E9" s="75">
        <v>126</v>
      </c>
      <c r="F9" s="29">
        <f t="shared" si="1"/>
        <v>52314</v>
      </c>
      <c r="G9" s="102">
        <f t="shared" si="2"/>
        <v>67496</v>
      </c>
    </row>
    <row r="10" spans="1:8" ht="14.4" x14ac:dyDescent="0.3">
      <c r="A10" s="22"/>
      <c r="B10" s="30">
        <v>4</v>
      </c>
      <c r="C10" s="83">
        <f t="shared" si="0"/>
        <v>45373</v>
      </c>
      <c r="D10" s="75">
        <v>75492</v>
      </c>
      <c r="E10" s="75">
        <v>617</v>
      </c>
      <c r="F10" s="29">
        <f t="shared" si="1"/>
        <v>76109</v>
      </c>
      <c r="G10" s="102">
        <f t="shared" si="2"/>
        <v>143605</v>
      </c>
      <c r="H10" s="79"/>
    </row>
    <row r="11" spans="1:8" ht="14.4" x14ac:dyDescent="0.3">
      <c r="A11" s="22"/>
      <c r="B11" s="30">
        <v>5</v>
      </c>
      <c r="C11" s="83">
        <f t="shared" si="0"/>
        <v>45380</v>
      </c>
      <c r="D11" s="75">
        <v>58960</v>
      </c>
      <c r="E11" s="75">
        <v>1893</v>
      </c>
      <c r="F11" s="29">
        <f t="shared" si="1"/>
        <v>60853</v>
      </c>
      <c r="G11" s="102">
        <f t="shared" si="2"/>
        <v>204458</v>
      </c>
    </row>
    <row r="12" spans="1:8" ht="14.4" x14ac:dyDescent="0.3">
      <c r="A12" s="22"/>
      <c r="B12" s="32">
        <v>6</v>
      </c>
      <c r="C12" s="83">
        <f t="shared" si="0"/>
        <v>45387</v>
      </c>
      <c r="D12" s="75">
        <v>83969</v>
      </c>
      <c r="E12" s="75">
        <v>2283</v>
      </c>
      <c r="F12" s="29">
        <f t="shared" si="1"/>
        <v>86252</v>
      </c>
      <c r="G12" s="102">
        <f t="shared" si="2"/>
        <v>290710</v>
      </c>
    </row>
    <row r="13" spans="1:8" ht="14.4" x14ac:dyDescent="0.3">
      <c r="A13" s="22"/>
      <c r="B13" s="28">
        <v>7</v>
      </c>
      <c r="C13" s="83">
        <f t="shared" si="0"/>
        <v>45394</v>
      </c>
      <c r="D13" s="75">
        <v>55405</v>
      </c>
      <c r="E13" s="75">
        <v>1639</v>
      </c>
      <c r="F13" s="29">
        <f t="shared" si="1"/>
        <v>57044</v>
      </c>
      <c r="G13" s="102">
        <f t="shared" si="2"/>
        <v>347754</v>
      </c>
    </row>
    <row r="14" spans="1:8" ht="14.4" x14ac:dyDescent="0.3">
      <c r="A14" s="22"/>
      <c r="B14" s="30">
        <v>8</v>
      </c>
      <c r="C14" s="83">
        <f t="shared" si="0"/>
        <v>45401</v>
      </c>
      <c r="D14" s="75">
        <v>181514</v>
      </c>
      <c r="E14" s="75">
        <v>1301</v>
      </c>
      <c r="F14" s="29">
        <f t="shared" si="1"/>
        <v>182815</v>
      </c>
      <c r="G14" s="102">
        <f t="shared" si="2"/>
        <v>530569</v>
      </c>
    </row>
    <row r="15" spans="1:8" ht="13.5" customHeight="1" x14ac:dyDescent="0.3">
      <c r="A15" s="22"/>
      <c r="B15" s="30">
        <v>9</v>
      </c>
      <c r="C15" s="83">
        <f t="shared" si="0"/>
        <v>45408</v>
      </c>
      <c r="D15" s="75">
        <v>362804</v>
      </c>
      <c r="E15" s="75">
        <v>2961</v>
      </c>
      <c r="F15" s="29">
        <f t="shared" si="1"/>
        <v>365765</v>
      </c>
      <c r="G15" s="102">
        <f t="shared" si="2"/>
        <v>896334</v>
      </c>
    </row>
    <row r="16" spans="1:8" ht="14.4" x14ac:dyDescent="0.3">
      <c r="A16" s="22"/>
      <c r="B16" s="32">
        <v>10</v>
      </c>
      <c r="C16" s="83">
        <f t="shared" si="0"/>
        <v>45415</v>
      </c>
      <c r="D16" s="75">
        <v>259584</v>
      </c>
      <c r="E16" s="75">
        <v>763</v>
      </c>
      <c r="F16" s="29">
        <f t="shared" si="1"/>
        <v>260347</v>
      </c>
      <c r="G16" s="102">
        <f t="shared" si="2"/>
        <v>1156681</v>
      </c>
    </row>
    <row r="17" spans="1:9" ht="14.4" x14ac:dyDescent="0.3">
      <c r="A17" s="22"/>
      <c r="B17" s="28">
        <v>11</v>
      </c>
      <c r="C17" s="83">
        <f t="shared" si="0"/>
        <v>45422</v>
      </c>
      <c r="D17" s="75">
        <v>200044</v>
      </c>
      <c r="E17" s="75">
        <v>2232</v>
      </c>
      <c r="F17" s="29">
        <f t="shared" si="1"/>
        <v>202276</v>
      </c>
      <c r="G17" s="102">
        <f t="shared" si="2"/>
        <v>1358957</v>
      </c>
    </row>
    <row r="18" spans="1:9" ht="14.4" x14ac:dyDescent="0.3">
      <c r="A18" s="22"/>
      <c r="B18" s="30">
        <v>12</v>
      </c>
      <c r="C18" s="83">
        <f t="shared" si="0"/>
        <v>45429</v>
      </c>
      <c r="D18" s="75">
        <v>112849</v>
      </c>
      <c r="E18" s="75">
        <v>712</v>
      </c>
      <c r="F18" s="29">
        <f t="shared" si="1"/>
        <v>113561</v>
      </c>
      <c r="G18" s="102">
        <f t="shared" si="2"/>
        <v>1472518</v>
      </c>
    </row>
    <row r="19" spans="1:9" ht="14.4" x14ac:dyDescent="0.3">
      <c r="A19" s="22"/>
      <c r="B19" s="30">
        <v>13</v>
      </c>
      <c r="C19" s="83">
        <f t="shared" si="0"/>
        <v>45436</v>
      </c>
      <c r="D19" s="75">
        <v>71766</v>
      </c>
      <c r="E19" s="75">
        <v>800</v>
      </c>
      <c r="F19" s="29">
        <f t="shared" si="1"/>
        <v>72566</v>
      </c>
      <c r="G19" s="102">
        <f t="shared" si="2"/>
        <v>1545084</v>
      </c>
    </row>
    <row r="20" spans="1:9" ht="14.4" x14ac:dyDescent="0.3">
      <c r="A20" s="22"/>
      <c r="B20" s="32">
        <v>14</v>
      </c>
      <c r="C20" s="83">
        <f t="shared" si="0"/>
        <v>45443</v>
      </c>
      <c r="D20" s="75">
        <v>39989</v>
      </c>
      <c r="E20" s="75">
        <v>6688</v>
      </c>
      <c r="F20" s="29">
        <f t="shared" si="1"/>
        <v>46677</v>
      </c>
      <c r="G20" s="102">
        <f t="shared" si="2"/>
        <v>1591761</v>
      </c>
    </row>
    <row r="21" spans="1:9" ht="14.4" x14ac:dyDescent="0.3">
      <c r="A21" s="22"/>
      <c r="B21" s="28">
        <v>15</v>
      </c>
      <c r="C21" s="83">
        <f t="shared" si="0"/>
        <v>45450</v>
      </c>
      <c r="D21" s="75">
        <v>28501</v>
      </c>
      <c r="E21" s="75">
        <v>1521</v>
      </c>
      <c r="F21" s="29">
        <f t="shared" si="1"/>
        <v>30022</v>
      </c>
      <c r="G21" s="102">
        <f t="shared" si="2"/>
        <v>1621783</v>
      </c>
    </row>
    <row r="22" spans="1:9" ht="14.4" x14ac:dyDescent="0.3">
      <c r="A22" s="22"/>
      <c r="B22" s="30">
        <v>16</v>
      </c>
      <c r="C22" s="83">
        <f t="shared" si="0"/>
        <v>45457</v>
      </c>
      <c r="D22" s="75">
        <v>23341</v>
      </c>
      <c r="E22" s="75">
        <v>-633</v>
      </c>
      <c r="F22" s="29">
        <f t="shared" si="1"/>
        <v>22708</v>
      </c>
      <c r="G22" s="102">
        <f t="shared" si="2"/>
        <v>1644491</v>
      </c>
    </row>
    <row r="23" spans="1:9" ht="14.4" x14ac:dyDescent="0.3">
      <c r="A23" s="22"/>
      <c r="B23" s="30">
        <v>17</v>
      </c>
      <c r="C23" s="83">
        <f t="shared" si="0"/>
        <v>45464</v>
      </c>
      <c r="D23" s="75">
        <v>11455</v>
      </c>
      <c r="E23" s="75">
        <v>1070</v>
      </c>
      <c r="F23" s="29">
        <f t="shared" si="1"/>
        <v>12525</v>
      </c>
      <c r="G23" s="102">
        <f t="shared" si="2"/>
        <v>1657016</v>
      </c>
    </row>
    <row r="24" spans="1:9" ht="15" customHeight="1" x14ac:dyDescent="0.3">
      <c r="A24" s="22"/>
      <c r="B24" s="32">
        <v>18</v>
      </c>
      <c r="C24" s="83">
        <f t="shared" si="0"/>
        <v>45471</v>
      </c>
      <c r="D24" s="75">
        <v>7972</v>
      </c>
      <c r="E24" s="75">
        <v>3738</v>
      </c>
      <c r="F24" s="29">
        <f t="shared" si="1"/>
        <v>11710</v>
      </c>
      <c r="G24" s="102">
        <f t="shared" si="2"/>
        <v>1668726</v>
      </c>
    </row>
    <row r="25" spans="1:9" ht="15" customHeight="1" x14ac:dyDescent="0.3">
      <c r="A25" s="22"/>
      <c r="B25" s="28">
        <v>19</v>
      </c>
      <c r="C25" s="83">
        <f t="shared" si="0"/>
        <v>45478</v>
      </c>
      <c r="D25" s="75">
        <v>6650</v>
      </c>
      <c r="E25" s="75">
        <v>-318</v>
      </c>
      <c r="F25" s="29">
        <f t="shared" si="1"/>
        <v>6332</v>
      </c>
      <c r="G25" s="102">
        <f t="shared" si="2"/>
        <v>1675058</v>
      </c>
    </row>
    <row r="26" spans="1:9" ht="15" customHeight="1" x14ac:dyDescent="0.3">
      <c r="A26" s="22"/>
      <c r="B26" s="30">
        <v>20</v>
      </c>
      <c r="C26" s="83">
        <f t="shared" si="0"/>
        <v>45485</v>
      </c>
      <c r="D26" s="75">
        <v>5688</v>
      </c>
      <c r="E26" s="75">
        <v>-311</v>
      </c>
      <c r="F26" s="29">
        <f t="shared" si="1"/>
        <v>5377</v>
      </c>
      <c r="G26" s="102">
        <f t="shared" si="2"/>
        <v>1680435</v>
      </c>
    </row>
    <row r="27" spans="1:9" ht="15" customHeight="1" x14ac:dyDescent="0.3">
      <c r="A27" s="22"/>
      <c r="B27" s="30">
        <v>21</v>
      </c>
      <c r="C27" s="83">
        <f t="shared" si="0"/>
        <v>45492</v>
      </c>
      <c r="D27" s="75">
        <v>4612</v>
      </c>
      <c r="E27" s="75">
        <v>-22</v>
      </c>
      <c r="F27" s="29">
        <f t="shared" si="1"/>
        <v>4590</v>
      </c>
      <c r="G27" s="102">
        <f t="shared" si="2"/>
        <v>1685025</v>
      </c>
    </row>
    <row r="28" spans="1:9" ht="15" customHeight="1" x14ac:dyDescent="0.3">
      <c r="A28" s="22"/>
      <c r="B28" s="32">
        <v>22</v>
      </c>
      <c r="C28" s="83">
        <f t="shared" si="0"/>
        <v>45499</v>
      </c>
      <c r="D28" s="75">
        <v>3076</v>
      </c>
      <c r="E28" s="75">
        <v>622</v>
      </c>
      <c r="F28" s="29">
        <f t="shared" si="1"/>
        <v>3698</v>
      </c>
      <c r="G28" s="102">
        <f t="shared" si="2"/>
        <v>1688723</v>
      </c>
      <c r="I28" s="46"/>
    </row>
    <row r="29" spans="1:9" ht="15" customHeight="1" x14ac:dyDescent="0.3">
      <c r="A29" s="22"/>
      <c r="B29" s="28">
        <v>23</v>
      </c>
      <c r="C29" s="83">
        <f t="shared" si="0"/>
        <v>45506</v>
      </c>
      <c r="D29" s="75">
        <v>5574</v>
      </c>
      <c r="E29" s="75">
        <v>957</v>
      </c>
      <c r="F29" s="29">
        <f t="shared" si="1"/>
        <v>6531</v>
      </c>
      <c r="G29" s="102">
        <f t="shared" si="2"/>
        <v>1695254</v>
      </c>
    </row>
    <row r="30" spans="1:9" ht="15" customHeight="1" x14ac:dyDescent="0.3">
      <c r="A30" s="22"/>
      <c r="B30" s="30">
        <v>24</v>
      </c>
      <c r="C30" s="83">
        <f t="shared" si="0"/>
        <v>45513</v>
      </c>
      <c r="D30" s="75">
        <v>2591</v>
      </c>
      <c r="E30" s="75">
        <v>433</v>
      </c>
      <c r="F30" s="29">
        <f t="shared" ref="F30:F35" si="3">D30+E30</f>
        <v>3024</v>
      </c>
      <c r="G30" s="102">
        <f>G29+F30</f>
        <v>1698278</v>
      </c>
    </row>
    <row r="31" spans="1:9" ht="15" customHeight="1" x14ac:dyDescent="0.3">
      <c r="A31" s="22"/>
      <c r="B31" s="30">
        <v>25</v>
      </c>
      <c r="C31" s="83">
        <f t="shared" si="0"/>
        <v>45520</v>
      </c>
      <c r="D31" s="75">
        <v>2661</v>
      </c>
      <c r="E31" s="75">
        <v>1043</v>
      </c>
      <c r="F31" s="29">
        <f t="shared" si="3"/>
        <v>3704</v>
      </c>
      <c r="G31" s="102">
        <f>G30+F31</f>
        <v>1701982</v>
      </c>
    </row>
    <row r="32" spans="1:9" ht="15" customHeight="1" x14ac:dyDescent="0.3">
      <c r="A32" s="22"/>
      <c r="B32" s="32">
        <v>26</v>
      </c>
      <c r="C32" s="83">
        <f t="shared" si="0"/>
        <v>45527</v>
      </c>
      <c r="D32" s="75">
        <v>3839</v>
      </c>
      <c r="E32" s="75">
        <v>79</v>
      </c>
      <c r="F32" s="29">
        <f t="shared" si="3"/>
        <v>3918</v>
      </c>
      <c r="G32" s="102">
        <f t="shared" si="2"/>
        <v>1705900</v>
      </c>
    </row>
    <row r="33" spans="1:7" ht="15" customHeight="1" x14ac:dyDescent="0.3">
      <c r="A33" s="22"/>
      <c r="B33" s="28">
        <v>27</v>
      </c>
      <c r="C33" s="83">
        <f t="shared" si="0"/>
        <v>45534</v>
      </c>
      <c r="D33" s="75">
        <v>4584</v>
      </c>
      <c r="E33" s="75">
        <v>3823</v>
      </c>
      <c r="F33" s="29">
        <f t="shared" si="3"/>
        <v>8407</v>
      </c>
      <c r="G33" s="102">
        <f t="shared" si="2"/>
        <v>1714307</v>
      </c>
    </row>
    <row r="34" spans="1:7" ht="15" customHeight="1" x14ac:dyDescent="0.3">
      <c r="A34" s="22"/>
      <c r="B34" s="30">
        <v>28</v>
      </c>
      <c r="C34" s="83">
        <f t="shared" si="0"/>
        <v>45541</v>
      </c>
      <c r="D34" s="75">
        <v>3770</v>
      </c>
      <c r="E34" s="75">
        <v>626</v>
      </c>
      <c r="F34" s="29">
        <f t="shared" si="3"/>
        <v>4396</v>
      </c>
      <c r="G34" s="102">
        <f t="shared" si="2"/>
        <v>1718703</v>
      </c>
    </row>
    <row r="35" spans="1:7" ht="16.5" customHeight="1" x14ac:dyDescent="0.3">
      <c r="A35" s="22"/>
      <c r="B35" s="30">
        <v>29</v>
      </c>
      <c r="C35" s="83">
        <f t="shared" si="0"/>
        <v>45548</v>
      </c>
      <c r="D35" s="75">
        <v>3944</v>
      </c>
      <c r="E35" s="75">
        <v>942</v>
      </c>
      <c r="F35" s="29">
        <f t="shared" si="3"/>
        <v>4886</v>
      </c>
      <c r="G35" s="102">
        <f t="shared" si="2"/>
        <v>1723589</v>
      </c>
    </row>
    <row r="36" spans="1:7" ht="17.25" customHeight="1" x14ac:dyDescent="0.3">
      <c r="A36" s="22"/>
      <c r="B36" s="32">
        <v>30</v>
      </c>
      <c r="C36" s="83">
        <f t="shared" si="0"/>
        <v>45555</v>
      </c>
      <c r="D36" s="75">
        <v>4158</v>
      </c>
      <c r="E36" s="75">
        <v>821</v>
      </c>
      <c r="F36" s="29">
        <f t="shared" ref="F36:F56" si="4">D36+E36</f>
        <v>4979</v>
      </c>
      <c r="G36" s="102">
        <f t="shared" si="2"/>
        <v>1728568</v>
      </c>
    </row>
    <row r="37" spans="1:7" ht="15" customHeight="1" x14ac:dyDescent="0.3">
      <c r="A37" s="22"/>
      <c r="B37" s="28">
        <v>31</v>
      </c>
      <c r="C37" s="83">
        <f t="shared" si="0"/>
        <v>45562</v>
      </c>
      <c r="D37" s="75">
        <v>2875</v>
      </c>
      <c r="E37" s="75">
        <v>4145</v>
      </c>
      <c r="F37" s="29">
        <f t="shared" si="4"/>
        <v>7020</v>
      </c>
      <c r="G37" s="102">
        <f t="shared" si="2"/>
        <v>1735588</v>
      </c>
    </row>
    <row r="38" spans="1:7" ht="15" customHeight="1" x14ac:dyDescent="0.3">
      <c r="A38" s="22"/>
      <c r="B38" s="30">
        <v>32</v>
      </c>
      <c r="C38" s="83">
        <f t="shared" si="0"/>
        <v>45569</v>
      </c>
      <c r="D38" s="75">
        <v>3530</v>
      </c>
      <c r="E38" s="75">
        <v>1273</v>
      </c>
      <c r="F38" s="29">
        <f t="shared" si="4"/>
        <v>4803</v>
      </c>
      <c r="G38" s="102">
        <f t="shared" si="2"/>
        <v>1740391</v>
      </c>
    </row>
    <row r="39" spans="1:7" ht="15" customHeight="1" x14ac:dyDescent="0.3">
      <c r="A39" s="22"/>
      <c r="B39" s="30">
        <v>33</v>
      </c>
      <c r="C39" s="83">
        <f t="shared" si="0"/>
        <v>45576</v>
      </c>
      <c r="D39" s="75">
        <v>3908</v>
      </c>
      <c r="E39" s="75">
        <v>188</v>
      </c>
      <c r="F39" s="29">
        <f t="shared" si="4"/>
        <v>4096</v>
      </c>
      <c r="G39" s="102">
        <f t="shared" si="2"/>
        <v>1744487</v>
      </c>
    </row>
    <row r="40" spans="1:7" ht="15" customHeight="1" x14ac:dyDescent="0.3">
      <c r="A40" s="22"/>
      <c r="B40" s="32">
        <v>34</v>
      </c>
      <c r="C40" s="83">
        <f t="shared" si="0"/>
        <v>45583</v>
      </c>
      <c r="D40" s="75">
        <v>3713</v>
      </c>
      <c r="E40" s="75">
        <v>666</v>
      </c>
      <c r="F40" s="29">
        <f t="shared" si="4"/>
        <v>4379</v>
      </c>
      <c r="G40" s="102">
        <f t="shared" si="2"/>
        <v>1748866</v>
      </c>
    </row>
    <row r="41" spans="1:7" ht="15" customHeight="1" x14ac:dyDescent="0.3">
      <c r="A41" s="22"/>
      <c r="B41" s="28">
        <v>35</v>
      </c>
      <c r="C41" s="83">
        <f t="shared" si="0"/>
        <v>45590</v>
      </c>
      <c r="D41" s="75">
        <v>3424</v>
      </c>
      <c r="E41" s="75">
        <v>441</v>
      </c>
      <c r="F41" s="29">
        <f t="shared" si="4"/>
        <v>3865</v>
      </c>
      <c r="G41" s="102">
        <f t="shared" si="2"/>
        <v>1752731</v>
      </c>
    </row>
    <row r="42" spans="1:7" ht="15" customHeight="1" x14ac:dyDescent="0.3">
      <c r="A42" s="22"/>
      <c r="B42" s="30">
        <v>36</v>
      </c>
      <c r="C42" s="83">
        <f t="shared" si="0"/>
        <v>45597</v>
      </c>
      <c r="D42" s="75">
        <v>1244</v>
      </c>
      <c r="E42" s="75">
        <v>133</v>
      </c>
      <c r="F42" s="29">
        <f t="shared" si="4"/>
        <v>1377</v>
      </c>
      <c r="G42" s="102">
        <f t="shared" si="2"/>
        <v>1754108</v>
      </c>
    </row>
    <row r="43" spans="1:7" ht="15" customHeight="1" x14ac:dyDescent="0.3">
      <c r="A43" s="22"/>
      <c r="B43" s="30">
        <v>37</v>
      </c>
      <c r="C43" s="83">
        <f t="shared" si="0"/>
        <v>45604</v>
      </c>
      <c r="D43" s="75">
        <v>1457</v>
      </c>
      <c r="E43" s="75">
        <v>691</v>
      </c>
      <c r="F43" s="29">
        <f t="shared" si="4"/>
        <v>2148</v>
      </c>
      <c r="G43" s="102">
        <f t="shared" si="2"/>
        <v>1756256</v>
      </c>
    </row>
    <row r="44" spans="1:7" ht="15" customHeight="1" x14ac:dyDescent="0.3">
      <c r="A44" s="22"/>
      <c r="B44" s="32">
        <v>38</v>
      </c>
      <c r="C44" s="83">
        <f t="shared" si="0"/>
        <v>45611</v>
      </c>
      <c r="D44" s="75">
        <v>3197</v>
      </c>
      <c r="E44" s="75">
        <v>0</v>
      </c>
      <c r="F44" s="29">
        <f>D44+E44</f>
        <v>3197</v>
      </c>
      <c r="G44" s="102">
        <f t="shared" si="2"/>
        <v>1759453</v>
      </c>
    </row>
    <row r="45" spans="1:7" ht="15" customHeight="1" x14ac:dyDescent="0.3">
      <c r="A45" s="22"/>
      <c r="B45" s="28">
        <v>39</v>
      </c>
      <c r="C45" s="83">
        <f t="shared" si="0"/>
        <v>45618</v>
      </c>
      <c r="D45" s="75"/>
      <c r="E45" s="75"/>
      <c r="F45" s="29">
        <f t="shared" si="4"/>
        <v>0</v>
      </c>
      <c r="G45" s="102">
        <f t="shared" si="2"/>
        <v>1759453</v>
      </c>
    </row>
    <row r="46" spans="1:7" ht="15" customHeight="1" x14ac:dyDescent="0.3">
      <c r="A46" s="22"/>
      <c r="B46" s="30">
        <v>40</v>
      </c>
      <c r="C46" s="83">
        <f t="shared" si="0"/>
        <v>45625</v>
      </c>
      <c r="D46" s="75"/>
      <c r="E46" s="75"/>
      <c r="F46" s="29">
        <f t="shared" si="4"/>
        <v>0</v>
      </c>
      <c r="G46" s="102">
        <f t="shared" si="2"/>
        <v>1759453</v>
      </c>
    </row>
    <row r="47" spans="1:7" ht="15" customHeight="1" x14ac:dyDescent="0.3">
      <c r="A47" s="22"/>
      <c r="B47" s="30">
        <v>41</v>
      </c>
      <c r="C47" s="83">
        <f t="shared" si="0"/>
        <v>45632</v>
      </c>
      <c r="D47" s="75"/>
      <c r="E47" s="75"/>
      <c r="F47" s="29">
        <f t="shared" si="4"/>
        <v>0</v>
      </c>
      <c r="G47" s="102">
        <f t="shared" si="2"/>
        <v>1759453</v>
      </c>
    </row>
    <row r="48" spans="1:7" ht="15" customHeight="1" x14ac:dyDescent="0.3">
      <c r="A48" s="22"/>
      <c r="B48" s="32">
        <v>42</v>
      </c>
      <c r="C48" s="83">
        <f t="shared" si="0"/>
        <v>45639</v>
      </c>
      <c r="D48" s="75"/>
      <c r="E48" s="75"/>
      <c r="F48" s="29">
        <f t="shared" si="4"/>
        <v>0</v>
      </c>
      <c r="G48" s="102">
        <f t="shared" si="2"/>
        <v>1759453</v>
      </c>
    </row>
    <row r="49" spans="1:8" ht="14.4" x14ac:dyDescent="0.3">
      <c r="A49" s="22"/>
      <c r="B49" s="28">
        <v>43</v>
      </c>
      <c r="C49" s="83">
        <f t="shared" si="0"/>
        <v>45646</v>
      </c>
      <c r="D49" s="75"/>
      <c r="E49" s="75"/>
      <c r="F49" s="29">
        <f t="shared" si="4"/>
        <v>0</v>
      </c>
      <c r="G49" s="102">
        <f t="shared" si="2"/>
        <v>1759453</v>
      </c>
    </row>
    <row r="50" spans="1:8" ht="15" customHeight="1" x14ac:dyDescent="0.3">
      <c r="A50" s="22"/>
      <c r="B50" s="30">
        <v>44</v>
      </c>
      <c r="C50" s="83">
        <f t="shared" si="0"/>
        <v>45653</v>
      </c>
      <c r="D50" s="75"/>
      <c r="E50" s="75"/>
      <c r="F50" s="29">
        <f t="shared" si="4"/>
        <v>0</v>
      </c>
      <c r="G50" s="102">
        <f t="shared" si="2"/>
        <v>1759453</v>
      </c>
    </row>
    <row r="51" spans="1:8" ht="15" customHeight="1" x14ac:dyDescent="0.3">
      <c r="A51" s="22"/>
      <c r="B51" s="30">
        <v>45</v>
      </c>
      <c r="C51" s="83">
        <f t="shared" si="0"/>
        <v>45660</v>
      </c>
      <c r="D51" s="75"/>
      <c r="E51" s="75"/>
      <c r="F51" s="29">
        <f t="shared" si="4"/>
        <v>0</v>
      </c>
      <c r="G51" s="102">
        <f t="shared" si="2"/>
        <v>1759453</v>
      </c>
    </row>
    <row r="52" spans="1:8" ht="15" customHeight="1" x14ac:dyDescent="0.3">
      <c r="A52" s="22"/>
      <c r="B52" s="32">
        <v>46</v>
      </c>
      <c r="C52" s="83">
        <f t="shared" si="0"/>
        <v>45667</v>
      </c>
      <c r="D52" s="75"/>
      <c r="E52" s="75"/>
      <c r="F52" s="29">
        <f t="shared" si="4"/>
        <v>0</v>
      </c>
      <c r="G52" s="102">
        <f t="shared" si="2"/>
        <v>1759453</v>
      </c>
    </row>
    <row r="53" spans="1:8" ht="15" customHeight="1" x14ac:dyDescent="0.3">
      <c r="A53" s="22"/>
      <c r="B53" s="28">
        <v>47</v>
      </c>
      <c r="C53" s="83">
        <f t="shared" si="0"/>
        <v>45674</v>
      </c>
      <c r="D53" s="75"/>
      <c r="E53" s="75"/>
      <c r="F53" s="29">
        <f t="shared" si="4"/>
        <v>0</v>
      </c>
      <c r="G53" s="102">
        <f t="shared" si="2"/>
        <v>1759453</v>
      </c>
    </row>
    <row r="54" spans="1:8" ht="15" customHeight="1" x14ac:dyDescent="0.3">
      <c r="A54" s="22"/>
      <c r="B54" s="30">
        <v>48</v>
      </c>
      <c r="C54" s="83">
        <f t="shared" si="0"/>
        <v>45681</v>
      </c>
      <c r="D54" s="75"/>
      <c r="E54" s="75"/>
      <c r="F54" s="29">
        <f t="shared" si="4"/>
        <v>0</v>
      </c>
      <c r="G54" s="102">
        <f t="shared" si="2"/>
        <v>1759453</v>
      </c>
    </row>
    <row r="55" spans="1:8" s="1" customFormat="1" ht="15" customHeight="1" x14ac:dyDescent="0.3">
      <c r="A55" s="25"/>
      <c r="B55" s="30">
        <v>49</v>
      </c>
      <c r="C55" s="83">
        <f t="shared" si="0"/>
        <v>45688</v>
      </c>
      <c r="D55" s="75"/>
      <c r="E55" s="75"/>
      <c r="F55" s="29">
        <f t="shared" si="4"/>
        <v>0</v>
      </c>
      <c r="G55" s="102">
        <f t="shared" si="2"/>
        <v>1759453</v>
      </c>
      <c r="H55" s="2"/>
    </row>
    <row r="56" spans="1:8" ht="15" customHeight="1" x14ac:dyDescent="0.3">
      <c r="A56" s="22"/>
      <c r="B56" s="32">
        <v>50</v>
      </c>
      <c r="C56" s="83">
        <f t="shared" si="0"/>
        <v>45695</v>
      </c>
      <c r="D56" s="75"/>
      <c r="E56" s="75"/>
      <c r="F56" s="29">
        <f t="shared" si="4"/>
        <v>0</v>
      </c>
      <c r="G56" s="102">
        <f t="shared" si="2"/>
        <v>1759453</v>
      </c>
    </row>
    <row r="57" spans="1:8" ht="15" customHeight="1" x14ac:dyDescent="0.3">
      <c r="A57" s="22"/>
      <c r="B57" s="28">
        <v>51</v>
      </c>
      <c r="C57" s="83">
        <f t="shared" si="0"/>
        <v>45702</v>
      </c>
      <c r="D57" s="75"/>
      <c r="E57" s="75">
        <v>0</v>
      </c>
      <c r="F57" s="29">
        <f>D57+E57</f>
        <v>0</v>
      </c>
      <c r="G57" s="102">
        <f t="shared" si="2"/>
        <v>1759453</v>
      </c>
    </row>
    <row r="58" spans="1:8" ht="15" customHeight="1" x14ac:dyDescent="0.3">
      <c r="A58" s="22"/>
      <c r="B58" s="30">
        <v>52</v>
      </c>
      <c r="C58" s="83">
        <f t="shared" si="0"/>
        <v>45709</v>
      </c>
      <c r="D58" s="75"/>
      <c r="E58" s="75">
        <v>0</v>
      </c>
      <c r="F58" s="29">
        <f>D58+E58</f>
        <v>0</v>
      </c>
      <c r="G58" s="102">
        <f t="shared" si="2"/>
        <v>1759453</v>
      </c>
    </row>
    <row r="59" spans="1:8" ht="14.4" x14ac:dyDescent="0.3">
      <c r="A59" s="22"/>
      <c r="B59" s="30">
        <v>53</v>
      </c>
      <c r="C59" s="83"/>
      <c r="D59" s="75"/>
      <c r="E59" s="75"/>
      <c r="F59" s="29">
        <f>D59+E59</f>
        <v>0</v>
      </c>
      <c r="G59" s="102">
        <f t="shared" si="2"/>
        <v>1759453</v>
      </c>
    </row>
    <row r="60" spans="1:8" ht="13.8" x14ac:dyDescent="0.25">
      <c r="A60" s="22"/>
      <c r="B60" s="22"/>
      <c r="C60" s="80"/>
      <c r="D60" s="47"/>
      <c r="E60" s="34"/>
      <c r="F60" s="35"/>
      <c r="G60" s="36"/>
    </row>
    <row r="61" spans="1:8" ht="13.8" x14ac:dyDescent="0.25">
      <c r="A61" s="22"/>
      <c r="B61" s="22"/>
      <c r="C61" s="80"/>
      <c r="D61" s="47"/>
      <c r="E61" s="34"/>
      <c r="F61" s="35"/>
      <c r="G61" s="36"/>
    </row>
    <row r="62" spans="1:8" ht="13.8" x14ac:dyDescent="0.25">
      <c r="A62" s="22"/>
      <c r="B62" s="22"/>
      <c r="C62" s="80"/>
      <c r="D62" s="47"/>
      <c r="E62" s="34"/>
      <c r="F62" s="35"/>
      <c r="G62" s="36"/>
    </row>
    <row r="63" spans="1:8" ht="13.8" x14ac:dyDescent="0.25">
      <c r="A63" s="22"/>
      <c r="B63" s="22"/>
      <c r="C63" s="80"/>
      <c r="D63" s="47"/>
      <c r="E63" s="34"/>
      <c r="F63" s="35"/>
      <c r="G63" s="36"/>
    </row>
    <row r="64" spans="1:8" ht="13.8" x14ac:dyDescent="0.25">
      <c r="A64" s="22"/>
      <c r="B64" s="22"/>
      <c r="C64" s="80"/>
      <c r="D64" s="47"/>
      <c r="E64" s="34"/>
      <c r="F64" s="35"/>
      <c r="G64" s="36"/>
    </row>
    <row r="65" spans="4:7" x14ac:dyDescent="0.2">
      <c r="D65" s="48"/>
      <c r="E65" s="5"/>
      <c r="F65" s="8"/>
      <c r="G65" s="6"/>
    </row>
    <row r="66" spans="4:7" x14ac:dyDescent="0.2">
      <c r="D66" s="48"/>
      <c r="E66" s="5"/>
      <c r="F66" s="8"/>
      <c r="G66" s="6"/>
    </row>
    <row r="67" spans="4:7" x14ac:dyDescent="0.2">
      <c r="D67" s="48"/>
      <c r="E67" s="5"/>
      <c r="F67" s="8"/>
      <c r="G67" s="6"/>
    </row>
    <row r="68" spans="4:7" x14ac:dyDescent="0.2">
      <c r="D68" s="48"/>
      <c r="E68" s="5"/>
      <c r="F68" s="8"/>
      <c r="G68" s="6"/>
    </row>
    <row r="69" spans="4:7" x14ac:dyDescent="0.2">
      <c r="D69" s="48"/>
      <c r="E69" s="5"/>
      <c r="F69" s="8"/>
      <c r="G69" s="6"/>
    </row>
    <row r="70" spans="4:7" x14ac:dyDescent="0.2">
      <c r="D70" s="48"/>
      <c r="E70" s="5"/>
      <c r="F70" s="8"/>
      <c r="G70" s="6"/>
    </row>
    <row r="71" spans="4:7" x14ac:dyDescent="0.2">
      <c r="D71" s="48"/>
      <c r="E71" s="5"/>
      <c r="F71" s="8"/>
      <c r="G71" s="6"/>
    </row>
    <row r="72" spans="4:7" x14ac:dyDescent="0.2">
      <c r="D72" s="48"/>
      <c r="E72" s="5"/>
      <c r="F72" s="8"/>
      <c r="G72" s="6"/>
    </row>
    <row r="73" spans="4:7" x14ac:dyDescent="0.2">
      <c r="D73" s="48"/>
      <c r="E73" s="5"/>
      <c r="F73" s="8"/>
      <c r="G73" s="6"/>
    </row>
    <row r="74" spans="4:7" x14ac:dyDescent="0.2">
      <c r="D74" s="48"/>
      <c r="E74" s="5"/>
      <c r="F74" s="8"/>
      <c r="G74" s="6"/>
    </row>
    <row r="75" spans="4:7" x14ac:dyDescent="0.2">
      <c r="D75" s="48"/>
      <c r="E75" s="5"/>
      <c r="F75" s="8"/>
      <c r="G75" s="6"/>
    </row>
    <row r="76" spans="4:7" x14ac:dyDescent="0.2">
      <c r="D76" s="48"/>
      <c r="E76" s="5"/>
      <c r="F76" s="8"/>
      <c r="G76" s="6"/>
    </row>
    <row r="77" spans="4:7" x14ac:dyDescent="0.2">
      <c r="D77" s="48"/>
      <c r="E77" s="5"/>
      <c r="F77" s="8"/>
      <c r="G77" s="6"/>
    </row>
    <row r="78" spans="4:7" x14ac:dyDescent="0.2">
      <c r="D78" s="48"/>
      <c r="E78" s="5"/>
      <c r="F78" s="8"/>
      <c r="G78" s="6"/>
    </row>
    <row r="79" spans="4:7" x14ac:dyDescent="0.2">
      <c r="D79" s="48"/>
      <c r="E79" s="5"/>
      <c r="F79" s="8"/>
      <c r="G79" s="6"/>
    </row>
    <row r="80" spans="4:7" x14ac:dyDescent="0.2">
      <c r="D80" s="48"/>
      <c r="E80" s="5"/>
      <c r="F80" s="8"/>
      <c r="G80" s="6"/>
    </row>
    <row r="81" spans="4:7" x14ac:dyDescent="0.2">
      <c r="D81" s="48"/>
      <c r="E81" s="5"/>
      <c r="F81" s="8"/>
      <c r="G81" s="6"/>
    </row>
    <row r="82" spans="4:7" x14ac:dyDescent="0.2">
      <c r="D82" s="48"/>
      <c r="E82" s="5"/>
      <c r="F82" s="8"/>
      <c r="G82" s="6"/>
    </row>
    <row r="83" spans="4:7" x14ac:dyDescent="0.2">
      <c r="D83" s="48"/>
      <c r="E83" s="5"/>
      <c r="F83" s="8"/>
      <c r="G83" s="6"/>
    </row>
    <row r="84" spans="4:7" x14ac:dyDescent="0.2">
      <c r="D84" s="48"/>
      <c r="E84" s="5"/>
      <c r="F84" s="8"/>
      <c r="G84" s="6"/>
    </row>
    <row r="85" spans="4:7" x14ac:dyDescent="0.2">
      <c r="D85" s="48"/>
      <c r="E85" s="5"/>
      <c r="F85" s="8"/>
      <c r="G85" s="6"/>
    </row>
    <row r="86" spans="4:7" x14ac:dyDescent="0.2">
      <c r="D86" s="48"/>
      <c r="E86" s="5"/>
      <c r="F86" s="8"/>
      <c r="G86" s="6"/>
    </row>
    <row r="87" spans="4:7" x14ac:dyDescent="0.2">
      <c r="D87" s="48"/>
      <c r="E87" s="5"/>
      <c r="F87" s="8"/>
      <c r="G87" s="6"/>
    </row>
    <row r="88" spans="4:7" x14ac:dyDescent="0.2">
      <c r="D88" s="48"/>
      <c r="E88" s="5"/>
      <c r="F88" s="8"/>
      <c r="G88" s="6"/>
    </row>
    <row r="89" spans="4:7" x14ac:dyDescent="0.2">
      <c r="D89" s="48"/>
      <c r="E89" s="5"/>
      <c r="F89" s="8"/>
      <c r="G89" s="6"/>
    </row>
    <row r="90" spans="4:7" x14ac:dyDescent="0.2">
      <c r="D90" s="48"/>
      <c r="E90" s="5"/>
      <c r="F90" s="8"/>
      <c r="G90" s="6"/>
    </row>
  </sheetData>
  <mergeCells count="3">
    <mergeCell ref="B2:G2"/>
    <mergeCell ref="D3:G3"/>
    <mergeCell ref="B6:G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2:O79"/>
  <sheetViews>
    <sheetView showGridLines="0" showWhiteSpace="0"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K42" sqref="K42"/>
    </sheetView>
  </sheetViews>
  <sheetFormatPr defaultColWidth="9.109375" defaultRowHeight="11.4" x14ac:dyDescent="0.2"/>
  <cols>
    <col min="1" max="1" width="8.88671875" style="2" customWidth="1"/>
    <col min="2" max="2" width="48" style="2" customWidth="1"/>
    <col min="3" max="3" width="16" style="4" bestFit="1" customWidth="1"/>
    <col min="4" max="4" width="12.33203125" style="2" customWidth="1"/>
    <col min="5" max="7" width="15.88671875" style="2" customWidth="1"/>
    <col min="8" max="10" width="19.5546875" style="2" bestFit="1" customWidth="1"/>
    <col min="11" max="11" width="16.5546875" style="2" customWidth="1"/>
    <col min="12" max="16384" width="9.109375" style="2"/>
  </cols>
  <sheetData>
    <row r="2" spans="2:11" ht="15.6" thickBot="1" x14ac:dyDescent="0.3">
      <c r="B2" s="148" t="s">
        <v>46</v>
      </c>
      <c r="C2" s="149"/>
      <c r="D2" s="149"/>
      <c r="E2" s="149"/>
      <c r="F2" s="149"/>
      <c r="G2" s="149"/>
    </row>
    <row r="3" spans="2:11" s="1" customFormat="1" ht="17.399999999999999" x14ac:dyDescent="0.35">
      <c r="B3" s="105" t="s">
        <v>13</v>
      </c>
      <c r="C3" s="106" t="s">
        <v>0</v>
      </c>
      <c r="D3" s="110" t="s">
        <v>33</v>
      </c>
      <c r="E3" s="110" t="s">
        <v>49</v>
      </c>
      <c r="F3" s="111" t="s">
        <v>48</v>
      </c>
      <c r="G3" s="111" t="s">
        <v>50</v>
      </c>
      <c r="H3" s="111" t="s">
        <v>52</v>
      </c>
      <c r="I3" s="111" t="s">
        <v>56</v>
      </c>
      <c r="J3" s="111" t="s">
        <v>55</v>
      </c>
      <c r="K3" s="111" t="s">
        <v>61</v>
      </c>
    </row>
    <row r="4" spans="2:11" ht="14.4" x14ac:dyDescent="0.3">
      <c r="B4" s="21">
        <v>1</v>
      </c>
      <c r="C4" s="107">
        <f>'Soybeans 2024_2025'!C7</f>
        <v>45352</v>
      </c>
      <c r="D4" s="108">
        <v>0</v>
      </c>
      <c r="E4" s="109">
        <v>804</v>
      </c>
      <c r="F4" s="109">
        <f>'Soybeans 2020_2021'!F7</f>
        <v>895</v>
      </c>
      <c r="G4" s="109">
        <f>'Soybeans 2021_2022'!G7</f>
        <v>1173</v>
      </c>
      <c r="H4" s="109">
        <f>'Soybeans 2022_2023'!F7</f>
        <v>922</v>
      </c>
      <c r="I4" s="109">
        <f>'Soybeans 2023_2024'!F7</f>
        <v>1167</v>
      </c>
      <c r="J4" s="109">
        <f>'Soybeans 2024_2025'!F7</f>
        <v>3977</v>
      </c>
      <c r="K4" s="109">
        <f>AVERAGE(F4:J4)</f>
        <v>1626.8</v>
      </c>
    </row>
    <row r="5" spans="2:11" ht="14.4" x14ac:dyDescent="0.3">
      <c r="B5" s="21">
        <v>2</v>
      </c>
      <c r="C5" s="107">
        <f>'Soybeans 2024_2025'!C8</f>
        <v>45359</v>
      </c>
      <c r="D5" s="96">
        <v>0</v>
      </c>
      <c r="E5" s="91">
        <v>1273</v>
      </c>
      <c r="F5" s="91">
        <f>'Soybeans 2020_2021'!F8</f>
        <v>1057</v>
      </c>
      <c r="G5" s="109">
        <f>'Soybeans 2021_2022'!F8</f>
        <v>9522</v>
      </c>
      <c r="H5" s="109">
        <f>'Soybeans 2022_2023'!F8</f>
        <v>2165</v>
      </c>
      <c r="I5" s="109">
        <f>'Soybeans 2023_2024'!F8</f>
        <v>3001</v>
      </c>
      <c r="J5" s="109">
        <f>'Soybeans 2024_2025'!F8</f>
        <v>11205</v>
      </c>
      <c r="K5" s="109">
        <f t="shared" ref="K5:K33" si="0">AVERAGE(F5:J5)</f>
        <v>5390</v>
      </c>
    </row>
    <row r="6" spans="2:11" ht="14.4" x14ac:dyDescent="0.3">
      <c r="B6" s="21">
        <v>3</v>
      </c>
      <c r="C6" s="107">
        <f>'Soybeans 2024_2025'!C9</f>
        <v>45366</v>
      </c>
      <c r="D6" s="96">
        <v>0</v>
      </c>
      <c r="E6" s="91">
        <v>1907</v>
      </c>
      <c r="F6" s="91">
        <f>'Soybeans 2020_2021'!F9</f>
        <v>2752</v>
      </c>
      <c r="G6" s="109">
        <f>'Soybeans 2021_2022'!F9</f>
        <v>31395</v>
      </c>
      <c r="H6" s="109">
        <f>'Soybeans 2022_2023'!F9</f>
        <v>4202</v>
      </c>
      <c r="I6" s="109">
        <f>'Soybeans 2023_2024'!F9</f>
        <v>7492</v>
      </c>
      <c r="J6" s="109">
        <f>'Soybeans 2024_2025'!F9</f>
        <v>52314</v>
      </c>
      <c r="K6" s="109">
        <f t="shared" si="0"/>
        <v>19631</v>
      </c>
    </row>
    <row r="7" spans="2:11" ht="14.4" x14ac:dyDescent="0.3">
      <c r="B7" s="21">
        <v>4</v>
      </c>
      <c r="C7" s="107">
        <f>'Soybeans 2024_2025'!C10</f>
        <v>45373</v>
      </c>
      <c r="D7" s="96">
        <v>0</v>
      </c>
      <c r="E7" s="91">
        <v>5548</v>
      </c>
      <c r="F7" s="91">
        <f>'Soybeans 2020_2021'!F10</f>
        <v>28422</v>
      </c>
      <c r="G7" s="109">
        <f>'Soybeans 2021_2022'!F10</f>
        <v>98441</v>
      </c>
      <c r="H7" s="109">
        <f>'Soybeans 2022_2023'!F10</f>
        <v>80023</v>
      </c>
      <c r="I7" s="109">
        <f>'Soybeans 2023_2024'!F10</f>
        <v>18266</v>
      </c>
      <c r="J7" s="109">
        <f>'Soybeans 2024_2025'!F10</f>
        <v>76109</v>
      </c>
      <c r="K7" s="109">
        <f t="shared" si="0"/>
        <v>60252.2</v>
      </c>
    </row>
    <row r="8" spans="2:11" ht="14.4" x14ac:dyDescent="0.3">
      <c r="B8" s="21">
        <v>5</v>
      </c>
      <c r="C8" s="107">
        <f>'Soybeans 2024_2025'!C11</f>
        <v>45380</v>
      </c>
      <c r="D8" s="96">
        <v>19024</v>
      </c>
      <c r="E8" s="91">
        <v>31781</v>
      </c>
      <c r="F8" s="91">
        <f>'Soybeans 2020_2021'!F11</f>
        <v>9486</v>
      </c>
      <c r="G8" s="109">
        <f>'Soybeans 2021_2022'!F11</f>
        <v>38243</v>
      </c>
      <c r="H8" s="109">
        <f>'Soybeans 2022_2023'!F11</f>
        <v>13581</v>
      </c>
      <c r="I8" s="109">
        <f>'Soybeans 2023_2024'!F11</f>
        <v>33815</v>
      </c>
      <c r="J8" s="109">
        <f>'Soybeans 2024_2025'!F11</f>
        <v>60853</v>
      </c>
      <c r="K8" s="109">
        <f t="shared" si="0"/>
        <v>31195.599999999999</v>
      </c>
    </row>
    <row r="9" spans="2:11" ht="14.4" x14ac:dyDescent="0.3">
      <c r="B9" s="21">
        <v>6</v>
      </c>
      <c r="C9" s="107">
        <f>'Soybeans 2024_2025'!C12</f>
        <v>45387</v>
      </c>
      <c r="D9" s="96">
        <v>0</v>
      </c>
      <c r="E9" s="91">
        <v>32429</v>
      </c>
      <c r="F9" s="91">
        <f>'Soybeans 2020_2021'!F12</f>
        <v>24065</v>
      </c>
      <c r="G9" s="109">
        <f>'Soybeans 2021_2022'!F12</f>
        <v>189173</v>
      </c>
      <c r="H9" s="109">
        <f>'Soybeans 2022_2023'!F12</f>
        <v>48776</v>
      </c>
      <c r="I9" s="109">
        <f>'Soybeans 2023_2024'!F12</f>
        <v>63611</v>
      </c>
      <c r="J9" s="109">
        <f>'Soybeans 2024_2025'!F12</f>
        <v>86252</v>
      </c>
      <c r="K9" s="109">
        <f t="shared" si="0"/>
        <v>82375.399999999994</v>
      </c>
    </row>
    <row r="10" spans="2:11" ht="14.4" x14ac:dyDescent="0.3">
      <c r="B10" s="21">
        <v>7</v>
      </c>
      <c r="C10" s="107">
        <f>'Soybeans 2024_2025'!C13</f>
        <v>45394</v>
      </c>
      <c r="D10" s="96">
        <v>0</v>
      </c>
      <c r="E10" s="91">
        <v>17473</v>
      </c>
      <c r="F10" s="91">
        <f>'Soybeans 2020_2021'!F13</f>
        <v>57865</v>
      </c>
      <c r="G10" s="109">
        <f>'Soybeans 2021_2022'!F13</f>
        <v>399038</v>
      </c>
      <c r="H10" s="109">
        <f>'Soybeans 2022_2023'!F13</f>
        <v>22914</v>
      </c>
      <c r="I10" s="109">
        <f>'Soybeans 2023_2024'!F13</f>
        <v>197234</v>
      </c>
      <c r="J10" s="109">
        <f>'Soybeans 2024_2025'!F13</f>
        <v>57044</v>
      </c>
      <c r="K10" s="109">
        <f t="shared" si="0"/>
        <v>146819</v>
      </c>
    </row>
    <row r="11" spans="2:11" ht="15" customHeight="1" x14ac:dyDescent="0.3">
      <c r="B11" s="21">
        <v>8</v>
      </c>
      <c r="C11" s="107">
        <f>'Soybeans 2024_2025'!C14</f>
        <v>45401</v>
      </c>
      <c r="D11" s="96">
        <v>0</v>
      </c>
      <c r="E11" s="91">
        <v>81896</v>
      </c>
      <c r="F11" s="91">
        <f>'Soybeans 2020_2021'!F14</f>
        <v>274985</v>
      </c>
      <c r="G11" s="109">
        <f>'Soybeans 2021_2022'!F14</f>
        <v>343898</v>
      </c>
      <c r="H11" s="109">
        <f>'Soybeans 2022_2023'!F14</f>
        <v>66460</v>
      </c>
      <c r="I11" s="109">
        <f>'Soybeans 2023_2024'!F14</f>
        <v>502309</v>
      </c>
      <c r="J11" s="109">
        <f>'Soybeans 2024_2025'!F14</f>
        <v>182815</v>
      </c>
      <c r="K11" s="109">
        <f t="shared" si="0"/>
        <v>274093.40000000002</v>
      </c>
    </row>
    <row r="12" spans="2:11" ht="15" customHeight="1" x14ac:dyDescent="0.3">
      <c r="B12" s="21">
        <v>9</v>
      </c>
      <c r="C12" s="107">
        <f>'Soybeans 2024_2025'!C15</f>
        <v>45408</v>
      </c>
      <c r="D12" s="96">
        <v>376059</v>
      </c>
      <c r="E12" s="91">
        <v>135967</v>
      </c>
      <c r="F12" s="91">
        <f>'Soybeans 2020_2021'!F15</f>
        <v>9104</v>
      </c>
      <c r="G12" s="109">
        <f>'Soybeans 2021_2022'!F15</f>
        <v>322966</v>
      </c>
      <c r="H12" s="109">
        <f>'Soybeans 2022_2023'!F15</f>
        <v>233143</v>
      </c>
      <c r="I12" s="109">
        <f>'Soybeans 2023_2024'!F15</f>
        <v>579644</v>
      </c>
      <c r="J12" s="109">
        <f>'Soybeans 2024_2025'!F15</f>
        <v>365765</v>
      </c>
      <c r="K12" s="109">
        <f t="shared" si="0"/>
        <v>302124.40000000002</v>
      </c>
    </row>
    <row r="13" spans="2:11" ht="15" customHeight="1" x14ac:dyDescent="0.3">
      <c r="B13" s="21">
        <v>10</v>
      </c>
      <c r="C13" s="107">
        <f>'Soybeans 2024_2025'!C16</f>
        <v>45415</v>
      </c>
      <c r="D13" s="96">
        <v>0</v>
      </c>
      <c r="E13" s="91">
        <v>125280</v>
      </c>
      <c r="F13" s="91">
        <f>'Soybeans 2020_2021'!F16</f>
        <v>221553</v>
      </c>
      <c r="G13" s="109">
        <f>'Soybeans 2021_2022'!F16</f>
        <v>116621</v>
      </c>
      <c r="H13" s="109">
        <f>'Soybeans 2022_2023'!F16</f>
        <v>342478</v>
      </c>
      <c r="I13" s="109">
        <f>'Soybeans 2023_2024'!F16</f>
        <v>361744</v>
      </c>
      <c r="J13" s="109">
        <f>'Soybeans 2024_2025'!F16</f>
        <v>260347</v>
      </c>
      <c r="K13" s="109">
        <f t="shared" si="0"/>
        <v>260548.6</v>
      </c>
    </row>
    <row r="14" spans="2:11" ht="15" customHeight="1" x14ac:dyDescent="0.3">
      <c r="B14" s="21">
        <v>11</v>
      </c>
      <c r="C14" s="107">
        <f>'Soybeans 2024_2025'!C17</f>
        <v>45422</v>
      </c>
      <c r="D14" s="96">
        <v>0</v>
      </c>
      <c r="E14" s="91">
        <v>172657</v>
      </c>
      <c r="F14" s="91">
        <f>'Soybeans 2020_2021'!F17</f>
        <v>213141</v>
      </c>
      <c r="G14" s="109">
        <f>'Soybeans 2021_2022'!F17</f>
        <v>92235</v>
      </c>
      <c r="H14" s="109">
        <f>'Soybeans 2022_2023'!F17</f>
        <v>360877</v>
      </c>
      <c r="I14" s="109">
        <f>'Soybeans 2023_2024'!F17</f>
        <v>173926</v>
      </c>
      <c r="J14" s="109">
        <f>'Soybeans 2024_2025'!F17</f>
        <v>202276</v>
      </c>
      <c r="K14" s="109">
        <f t="shared" si="0"/>
        <v>208491</v>
      </c>
    </row>
    <row r="15" spans="2:11" ht="15" customHeight="1" x14ac:dyDescent="0.3">
      <c r="B15" s="21">
        <v>12</v>
      </c>
      <c r="C15" s="107">
        <f>'Soybeans 2024_2025'!C18</f>
        <v>45429</v>
      </c>
      <c r="D15" s="96">
        <v>0</v>
      </c>
      <c r="E15" s="91">
        <v>170544</v>
      </c>
      <c r="F15" s="91">
        <f>'Soybeans 2020_2021'!F18</f>
        <v>139123</v>
      </c>
      <c r="G15" s="109">
        <f>'Soybeans 2021_2022'!F18</f>
        <v>51480</v>
      </c>
      <c r="H15" s="109">
        <f>'Soybeans 2022_2023'!F18</f>
        <v>264318</v>
      </c>
      <c r="I15" s="109">
        <f>'Soybeans 2023_2024'!F18</f>
        <v>180730</v>
      </c>
      <c r="J15" s="109">
        <f>'Soybeans 2024_2025'!F18</f>
        <v>113561</v>
      </c>
      <c r="K15" s="109">
        <f t="shared" si="0"/>
        <v>149842.4</v>
      </c>
    </row>
    <row r="16" spans="2:11" ht="15" customHeight="1" x14ac:dyDescent="0.3">
      <c r="B16" s="21">
        <v>13</v>
      </c>
      <c r="C16" s="107">
        <f>'Soybeans 2024_2025'!C19</f>
        <v>45436</v>
      </c>
      <c r="D16" s="96">
        <v>911419</v>
      </c>
      <c r="E16" s="91">
        <v>108113</v>
      </c>
      <c r="F16" s="91">
        <f>'Soybeans 2020_2021'!F19</f>
        <v>142848</v>
      </c>
      <c r="G16" s="109">
        <f>'Soybeans 2021_2022'!F19</f>
        <v>79640</v>
      </c>
      <c r="H16" s="109">
        <f>'Soybeans 2022_2023'!F19</f>
        <v>323747</v>
      </c>
      <c r="I16" s="109">
        <f>'Soybeans 2023_2024'!F19</f>
        <v>249288</v>
      </c>
      <c r="J16" s="109">
        <f>'Soybeans 2024_2025'!F19</f>
        <v>72566</v>
      </c>
      <c r="K16" s="109">
        <f t="shared" si="0"/>
        <v>173617.8</v>
      </c>
    </row>
    <row r="17" spans="2:15" ht="15" customHeight="1" x14ac:dyDescent="0.3">
      <c r="B17" s="21">
        <v>14</v>
      </c>
      <c r="C17" s="107">
        <f>'Soybeans 2024_2025'!C20</f>
        <v>45443</v>
      </c>
      <c r="D17" s="96">
        <v>3191</v>
      </c>
      <c r="E17" s="91">
        <v>133146</v>
      </c>
      <c r="F17" s="91">
        <f>'Soybeans 2020_2021'!F20</f>
        <v>22106</v>
      </c>
      <c r="G17" s="109">
        <f>'Soybeans 2021_2022'!F20</f>
        <v>3195</v>
      </c>
      <c r="H17" s="109">
        <f>'Soybeans 2022_2023'!F20</f>
        <v>105044</v>
      </c>
      <c r="I17" s="109">
        <f>'Soybeans 2023_2024'!F20</f>
        <v>90550</v>
      </c>
      <c r="J17" s="109">
        <f>'Soybeans 2024_2025'!F20</f>
        <v>46677</v>
      </c>
      <c r="K17" s="109">
        <f t="shared" si="0"/>
        <v>53514.400000000001</v>
      </c>
    </row>
    <row r="18" spans="2:15" ht="15" customHeight="1" x14ac:dyDescent="0.3">
      <c r="B18" s="21">
        <v>15</v>
      </c>
      <c r="C18" s="107">
        <f>'Soybeans 2024_2025'!C21</f>
        <v>45450</v>
      </c>
      <c r="D18" s="96">
        <v>52175</v>
      </c>
      <c r="E18" s="91">
        <v>32756</v>
      </c>
      <c r="F18" s="91">
        <f>'Soybeans 2020_2021'!F21</f>
        <v>11916</v>
      </c>
      <c r="G18" s="109">
        <f>'Soybeans 2021_2022'!F21</f>
        <v>3300</v>
      </c>
      <c r="H18" s="109">
        <f>'Soybeans 2022_2023'!F21</f>
        <v>98093</v>
      </c>
      <c r="I18" s="109">
        <f>'Soybeans 2023_2024'!F21</f>
        <v>60944</v>
      </c>
      <c r="J18" s="109">
        <f>'Soybeans 2024_2025'!F21</f>
        <v>30022</v>
      </c>
      <c r="K18" s="109">
        <f t="shared" si="0"/>
        <v>40855</v>
      </c>
    </row>
    <row r="19" spans="2:15" ht="15" customHeight="1" x14ac:dyDescent="0.3">
      <c r="B19" s="21">
        <v>16</v>
      </c>
      <c r="C19" s="107">
        <f>'Soybeans 2024_2025'!C22</f>
        <v>45457</v>
      </c>
      <c r="D19" s="96">
        <v>30199</v>
      </c>
      <c r="E19" s="91">
        <v>16540</v>
      </c>
      <c r="F19" s="91">
        <f>'Soybeans 2020_2021'!F22</f>
        <v>3735</v>
      </c>
      <c r="G19" s="109">
        <f>'Soybeans 2021_2022'!F22</f>
        <v>2648</v>
      </c>
      <c r="H19" s="109">
        <f>'Soybeans 2022_2023'!F22</f>
        <v>54651</v>
      </c>
      <c r="I19" s="109">
        <f>'Soybeans 2023_2024'!F22</f>
        <v>32793</v>
      </c>
      <c r="J19" s="109">
        <f>'Soybeans 2024_2025'!F22</f>
        <v>22708</v>
      </c>
      <c r="K19" s="109">
        <f t="shared" si="0"/>
        <v>23307</v>
      </c>
    </row>
    <row r="20" spans="2:15" ht="15" customHeight="1" x14ac:dyDescent="0.3">
      <c r="B20" s="21">
        <v>17</v>
      </c>
      <c r="C20" s="107">
        <f>'Soybeans 2024_2025'!C23</f>
        <v>45464</v>
      </c>
      <c r="D20" s="96">
        <v>16274</v>
      </c>
      <c r="E20" s="91">
        <v>8281</v>
      </c>
      <c r="F20" s="91">
        <f>'Soybeans 2020_2021'!F23</f>
        <v>19855</v>
      </c>
      <c r="G20" s="109">
        <f>'Soybeans 2021_2022'!F23</f>
        <v>18805</v>
      </c>
      <c r="H20" s="109">
        <f>'Soybeans 2022_2023'!F23</f>
        <v>35656</v>
      </c>
      <c r="I20" s="109">
        <f>'Soybeans 2023_2024'!F23</f>
        <v>18885</v>
      </c>
      <c r="J20" s="109">
        <f>'Soybeans 2024_2025'!F23</f>
        <v>12525</v>
      </c>
      <c r="K20" s="109">
        <f t="shared" si="0"/>
        <v>21145.200000000001</v>
      </c>
    </row>
    <row r="21" spans="2:15" ht="15" customHeight="1" x14ac:dyDescent="0.3">
      <c r="B21" s="21">
        <f>'Soybeans 2019-2020'!B24</f>
        <v>18</v>
      </c>
      <c r="C21" s="107">
        <f>'Soybeans 2024_2025'!C24</f>
        <v>45471</v>
      </c>
      <c r="D21" s="96">
        <v>34572</v>
      </c>
      <c r="E21" s="91">
        <v>15768</v>
      </c>
      <c r="F21" s="91">
        <f>'Soybeans 2020_2021'!F24</f>
        <v>2294</v>
      </c>
      <c r="G21" s="109">
        <f>'Soybeans 2021_2022'!F24</f>
        <v>1587</v>
      </c>
      <c r="H21" s="109">
        <f>'Soybeans 2022_2023'!F24</f>
        <v>12888</v>
      </c>
      <c r="I21" s="109">
        <f>'Soybeans 2023_2024'!F24</f>
        <v>12042</v>
      </c>
      <c r="J21" s="109">
        <f>'Soybeans 2024_2025'!F24</f>
        <v>11710</v>
      </c>
      <c r="K21" s="109">
        <f t="shared" si="0"/>
        <v>8104.2</v>
      </c>
    </row>
    <row r="22" spans="2:15" ht="15" customHeight="1" x14ac:dyDescent="0.3">
      <c r="B22" s="21">
        <f>'Soybeans 2019-2020'!B25</f>
        <v>19</v>
      </c>
      <c r="C22" s="107">
        <f>'Soybeans 2024_2025'!C25</f>
        <v>45478</v>
      </c>
      <c r="D22" s="96">
        <v>3343</v>
      </c>
      <c r="E22" s="91">
        <v>2034</v>
      </c>
      <c r="F22" s="91">
        <f>'Soybeans 2020_2021'!F25</f>
        <v>1222</v>
      </c>
      <c r="G22" s="109">
        <f>'Soybeans 2021_2022'!F25</f>
        <v>2225</v>
      </c>
      <c r="H22" s="109">
        <f>'Soybeans 2022_2023'!F25</f>
        <v>8682</v>
      </c>
      <c r="I22" s="109">
        <f>'Soybeans 2023_2024'!F25</f>
        <v>9344</v>
      </c>
      <c r="J22" s="109">
        <f>'Soybeans 2024_2025'!F25</f>
        <v>6332</v>
      </c>
      <c r="K22" s="109">
        <f t="shared" si="0"/>
        <v>5561</v>
      </c>
    </row>
    <row r="23" spans="2:15" ht="15" customHeight="1" x14ac:dyDescent="0.3">
      <c r="B23" s="21">
        <f>'Soybeans 2019-2020'!B26</f>
        <v>20</v>
      </c>
      <c r="C23" s="107">
        <f>'Soybeans 2024_2025'!C26</f>
        <v>45485</v>
      </c>
      <c r="D23" s="96">
        <v>3319</v>
      </c>
      <c r="E23" s="91">
        <v>1887</v>
      </c>
      <c r="F23" s="91">
        <f>'Soybeans 2020_2021'!F26</f>
        <v>1100</v>
      </c>
      <c r="G23" s="109">
        <f>'Soybeans 2021_2022'!F26</f>
        <v>1018</v>
      </c>
      <c r="H23" s="109">
        <f>'Soybeans 2022_2023'!F26</f>
        <v>6674</v>
      </c>
      <c r="I23" s="109">
        <f>'Soybeans 2023_2024'!F26</f>
        <v>7418</v>
      </c>
      <c r="J23" s="109">
        <f>'Soybeans 2024_2025'!F26</f>
        <v>5377</v>
      </c>
      <c r="K23" s="109">
        <f t="shared" si="0"/>
        <v>4317.3999999999996</v>
      </c>
    </row>
    <row r="24" spans="2:15" ht="15" customHeight="1" x14ac:dyDescent="0.3">
      <c r="B24" s="21">
        <f>'Soybeans 2019-2020'!B27</f>
        <v>21</v>
      </c>
      <c r="C24" s="107">
        <f>'Soybeans 2024_2025'!C27</f>
        <v>45492</v>
      </c>
      <c r="D24" s="96">
        <v>2255</v>
      </c>
      <c r="E24" s="91">
        <v>1897</v>
      </c>
      <c r="F24" s="91">
        <f>'Soybeans 2020_2021'!F27</f>
        <v>1767</v>
      </c>
      <c r="G24" s="109">
        <f>'Soybeans 2021_2022'!F27</f>
        <v>1150</v>
      </c>
      <c r="H24" s="109">
        <f>'Soybeans 2022_2023'!F27</f>
        <v>4352</v>
      </c>
      <c r="I24" s="109">
        <f>'Soybeans 2023_2024'!F27</f>
        <v>4842</v>
      </c>
      <c r="J24" s="109">
        <f>'Soybeans 2024_2025'!F27</f>
        <v>4590</v>
      </c>
      <c r="K24" s="109">
        <f t="shared" si="0"/>
        <v>3340.2</v>
      </c>
    </row>
    <row r="25" spans="2:15" ht="15" customHeight="1" x14ac:dyDescent="0.3">
      <c r="B25" s="21">
        <f>'Soybeans 2019-2020'!B28</f>
        <v>22</v>
      </c>
      <c r="C25" s="107">
        <f>'Soybeans 2024_2025'!C28</f>
        <v>45499</v>
      </c>
      <c r="D25" s="96">
        <v>7069</v>
      </c>
      <c r="E25" s="91">
        <v>4742</v>
      </c>
      <c r="F25" s="91">
        <f>'Soybeans 2020_2021'!F28</f>
        <v>769</v>
      </c>
      <c r="G25" s="109">
        <f>'Soybeans 2021_2022'!F28</f>
        <v>3198</v>
      </c>
      <c r="H25" s="109">
        <f>'Soybeans 2022_2023'!F28</f>
        <v>8960</v>
      </c>
      <c r="I25" s="109">
        <f>'Soybeans 2023_2024'!F28</f>
        <v>5486</v>
      </c>
      <c r="J25" s="109">
        <f>'Soybeans 2024_2025'!F28</f>
        <v>3698</v>
      </c>
      <c r="K25" s="109">
        <f t="shared" si="0"/>
        <v>4422.2</v>
      </c>
    </row>
    <row r="26" spans="2:15" ht="15" customHeight="1" x14ac:dyDescent="0.3">
      <c r="B26" s="21">
        <f>'Soybeans 2019-2020'!B29</f>
        <v>23</v>
      </c>
      <c r="C26" s="107">
        <f>'Soybeans 2024_2025'!C29</f>
        <v>45506</v>
      </c>
      <c r="D26" s="96">
        <v>423</v>
      </c>
      <c r="E26" s="91">
        <v>695</v>
      </c>
      <c r="F26" s="91">
        <f>'Soybeans 2020_2021'!F29</f>
        <v>1281</v>
      </c>
      <c r="G26" s="109">
        <f>'Soybeans 2021_2022'!F29</f>
        <v>822</v>
      </c>
      <c r="H26" s="109">
        <f>'Soybeans 2022_2023'!F29</f>
        <v>4268</v>
      </c>
      <c r="I26" s="109">
        <f>'Soybeans 2023_2024'!F29</f>
        <v>6921</v>
      </c>
      <c r="J26" s="109">
        <f>'Soybeans 2024_2025'!F29</f>
        <v>6531</v>
      </c>
      <c r="K26" s="109">
        <f t="shared" si="0"/>
        <v>3964.6</v>
      </c>
    </row>
    <row r="27" spans="2:15" ht="15" customHeight="1" x14ac:dyDescent="0.3">
      <c r="B27" s="21">
        <f>'Soybeans 2019-2020'!B30</f>
        <v>24</v>
      </c>
      <c r="C27" s="107">
        <f>'Soybeans 2024_2025'!C30</f>
        <v>45513</v>
      </c>
      <c r="D27" s="96">
        <v>1503</v>
      </c>
      <c r="E27" s="91">
        <v>1714</v>
      </c>
      <c r="F27" s="91">
        <f>'Soybeans 2020_2021'!F30</f>
        <v>1069</v>
      </c>
      <c r="G27" s="109">
        <f>'Soybeans 2021_2022'!F30</f>
        <v>1517</v>
      </c>
      <c r="H27" s="109">
        <f>'Soybeans 2022_2023'!F30</f>
        <v>3274</v>
      </c>
      <c r="I27" s="109">
        <f>'Soybeans 2023_2024'!F30</f>
        <v>3802</v>
      </c>
      <c r="J27" s="109">
        <f>'Soybeans 2024_2025'!F30</f>
        <v>3024</v>
      </c>
      <c r="K27" s="109">
        <f t="shared" si="0"/>
        <v>2537.1999999999998</v>
      </c>
      <c r="L27" s="79"/>
      <c r="M27" s="79"/>
      <c r="N27" s="79"/>
      <c r="O27" s="79"/>
    </row>
    <row r="28" spans="2:15" ht="15" customHeight="1" x14ac:dyDescent="0.3">
      <c r="B28" s="21">
        <f>'Soybeans 2019-2020'!B31</f>
        <v>25</v>
      </c>
      <c r="C28" s="107">
        <f>'Soybeans 2024_2025'!C31</f>
        <v>45520</v>
      </c>
      <c r="D28" s="96">
        <v>2221</v>
      </c>
      <c r="E28" s="91">
        <v>2432</v>
      </c>
      <c r="F28" s="91">
        <f>'Soybeans 2020_2021'!F31</f>
        <v>1361</v>
      </c>
      <c r="G28" s="109">
        <f>'Soybeans 2021_2022'!F31</f>
        <v>1247</v>
      </c>
      <c r="H28" s="109">
        <f>'Soybeans 2022_2023'!F31</f>
        <v>2917</v>
      </c>
      <c r="I28" s="109">
        <f>'Soybeans 2023_2024'!F31</f>
        <v>4247</v>
      </c>
      <c r="J28" s="109">
        <f>'Soybeans 2024_2025'!F31</f>
        <v>3704</v>
      </c>
      <c r="K28" s="109">
        <f t="shared" si="0"/>
        <v>2695.2</v>
      </c>
    </row>
    <row r="29" spans="2:15" ht="15" customHeight="1" x14ac:dyDescent="0.3">
      <c r="B29" s="21">
        <f>'Soybeans 2019-2020'!B32</f>
        <v>26</v>
      </c>
      <c r="C29" s="107">
        <f>'Soybeans 2024_2025'!C32</f>
        <v>45527</v>
      </c>
      <c r="D29" s="96">
        <v>2917</v>
      </c>
      <c r="E29" s="91">
        <v>1866</v>
      </c>
      <c r="F29" s="91">
        <f>'Soybeans 2020_2021'!F32</f>
        <v>2354</v>
      </c>
      <c r="G29" s="109">
        <f>'Soybeans 2021_2022'!F32</f>
        <v>6053</v>
      </c>
      <c r="H29" s="109">
        <f>'Soybeans 2022_2023'!F32</f>
        <v>5952</v>
      </c>
      <c r="I29" s="109">
        <f>'Soybeans 2023_2024'!F32</f>
        <v>5480</v>
      </c>
      <c r="J29" s="109">
        <f>'Soybeans 2024_2025'!F32</f>
        <v>3918</v>
      </c>
      <c r="K29" s="109">
        <f t="shared" si="0"/>
        <v>4751.3999999999996</v>
      </c>
    </row>
    <row r="30" spans="2:15" ht="15" customHeight="1" x14ac:dyDescent="0.3">
      <c r="B30" s="21">
        <f>'Soybeans 2019-2020'!B33</f>
        <v>27</v>
      </c>
      <c r="C30" s="107">
        <f>'Soybeans 2024_2025'!C33</f>
        <v>45534</v>
      </c>
      <c r="D30" s="96">
        <v>1989</v>
      </c>
      <c r="E30" s="91">
        <v>2901</v>
      </c>
      <c r="F30" s="91">
        <f>'Soybeans 2020_2021'!F33</f>
        <v>483</v>
      </c>
      <c r="G30" s="109">
        <f>'Soybeans 2021_2022'!F33</f>
        <v>744</v>
      </c>
      <c r="H30" s="109">
        <f>'Soybeans 2022_2023'!F33</f>
        <v>4864</v>
      </c>
      <c r="I30" s="109">
        <f>'Soybeans 2023_2024'!F33</f>
        <v>6349</v>
      </c>
      <c r="J30" s="109">
        <f>'Soybeans 2024_2025'!F33</f>
        <v>8407</v>
      </c>
      <c r="K30" s="109">
        <f t="shared" si="0"/>
        <v>4169.3999999999996</v>
      </c>
    </row>
    <row r="31" spans="2:15" ht="15" customHeight="1" x14ac:dyDescent="0.3">
      <c r="B31" s="21">
        <f>'Soybeans 2019-2020'!B34</f>
        <v>28</v>
      </c>
      <c r="C31" s="107">
        <f>'Soybeans 2024_2025'!C34</f>
        <v>45541</v>
      </c>
      <c r="D31" s="96">
        <v>1379</v>
      </c>
      <c r="E31" s="91">
        <v>531</v>
      </c>
      <c r="F31" s="91">
        <f>'Soybeans 2020_2021'!F34</f>
        <v>1060</v>
      </c>
      <c r="G31" s="109">
        <f>'Soybeans 2021_2022'!F34</f>
        <v>1323</v>
      </c>
      <c r="H31" s="109">
        <f>'Soybeans 2022_2023'!F34</f>
        <v>4981</v>
      </c>
      <c r="I31" s="109">
        <f>'Soybeans 2023_2024'!F34</f>
        <v>8991</v>
      </c>
      <c r="J31" s="109">
        <f>'Soybeans 2024_2025'!F34</f>
        <v>4396</v>
      </c>
      <c r="K31" s="109">
        <f t="shared" si="0"/>
        <v>4150.2</v>
      </c>
    </row>
    <row r="32" spans="2:15" ht="15" customHeight="1" x14ac:dyDescent="0.3">
      <c r="B32" s="21">
        <f>'Soybeans 2019-2020'!B35</f>
        <v>29</v>
      </c>
      <c r="C32" s="107">
        <f>'Soybeans 2024_2025'!C35</f>
        <v>45548</v>
      </c>
      <c r="D32" s="96">
        <v>800</v>
      </c>
      <c r="E32" s="91">
        <v>916</v>
      </c>
      <c r="F32" s="91">
        <f>'Soybeans 2020_2021'!F35</f>
        <v>1413</v>
      </c>
      <c r="G32" s="109">
        <f>'Soybeans 2021_2022'!F35</f>
        <v>1353</v>
      </c>
      <c r="H32" s="109">
        <f>'Soybeans 2022_2023'!F35</f>
        <v>4155</v>
      </c>
      <c r="I32" s="109">
        <f>'Soybeans 2023_2024'!F35</f>
        <v>9487</v>
      </c>
      <c r="J32" s="109">
        <f>'Soybeans 2024_2025'!F35</f>
        <v>4886</v>
      </c>
      <c r="K32" s="109">
        <f t="shared" si="0"/>
        <v>4258.8</v>
      </c>
    </row>
    <row r="33" spans="2:11" ht="15" customHeight="1" x14ac:dyDescent="0.3">
      <c r="B33" s="21">
        <f>'Soybeans 2019-2020'!B36</f>
        <v>30</v>
      </c>
      <c r="C33" s="107">
        <f>'Soybeans 2024_2025'!C36</f>
        <v>45555</v>
      </c>
      <c r="D33" s="96">
        <v>792</v>
      </c>
      <c r="E33" s="91">
        <v>412</v>
      </c>
      <c r="F33" s="91">
        <f>'Soybeans 2020_2021'!F36</f>
        <v>3308</v>
      </c>
      <c r="G33" s="109">
        <f>'Soybeans 2021_2022'!F36</f>
        <v>4980</v>
      </c>
      <c r="H33" s="109">
        <f>'Soybeans 2022_2023'!F36</f>
        <v>2939</v>
      </c>
      <c r="I33" s="109">
        <f>'Soybeans 2023_2024'!F36</f>
        <v>3783</v>
      </c>
      <c r="J33" s="109">
        <f>'Soybeans 2024_2025'!F36</f>
        <v>4979</v>
      </c>
      <c r="K33" s="109">
        <f t="shared" si="0"/>
        <v>3997.8</v>
      </c>
    </row>
    <row r="34" spans="2:11" ht="15" customHeight="1" x14ac:dyDescent="0.3">
      <c r="B34" s="21">
        <f>'Soybeans 2019-2020'!B37</f>
        <v>31</v>
      </c>
      <c r="C34" s="107">
        <f>'Soybeans 2024_2025'!C37</f>
        <v>45562</v>
      </c>
      <c r="D34" s="96">
        <v>7759</v>
      </c>
      <c r="E34" s="91">
        <v>3553</v>
      </c>
      <c r="F34" s="91">
        <f>'Soybeans 2020_2021'!F37</f>
        <v>325</v>
      </c>
      <c r="G34" s="109">
        <f>'Soybeans 2021_2022'!F37</f>
        <v>59</v>
      </c>
      <c r="H34" s="109">
        <f>'Soybeans 2022_2023'!F37</f>
        <v>3512</v>
      </c>
      <c r="I34" s="109">
        <f>'Soybeans 2023_2024'!F37</f>
        <v>4040</v>
      </c>
      <c r="J34" s="109">
        <f>'Soybeans 2024_2025'!F37</f>
        <v>7020</v>
      </c>
      <c r="K34" s="109">
        <f t="shared" ref="K34" si="1">AVERAGE(F34:J34)</f>
        <v>2991.2</v>
      </c>
    </row>
    <row r="35" spans="2:11" ht="15" customHeight="1" x14ac:dyDescent="0.3">
      <c r="B35" s="21">
        <f>'Soybeans 2019-2020'!B38</f>
        <v>32</v>
      </c>
      <c r="C35" s="107">
        <f>'Soybeans 2024_2025'!C38</f>
        <v>45569</v>
      </c>
      <c r="D35" s="96">
        <v>371</v>
      </c>
      <c r="E35" s="91">
        <v>454</v>
      </c>
      <c r="F35" s="91">
        <f>'Soybeans 2020_2021'!F38</f>
        <v>918</v>
      </c>
      <c r="G35" s="109">
        <f>'Soybeans 2021_2022'!F38</f>
        <v>1137</v>
      </c>
      <c r="H35" s="109">
        <f>'Soybeans 2022_2023'!F38</f>
        <v>1894</v>
      </c>
      <c r="I35" s="109">
        <f>'Soybeans 2023_2024'!F38</f>
        <v>3559</v>
      </c>
      <c r="J35" s="109">
        <f>'Soybeans 2024_2025'!F38</f>
        <v>4803</v>
      </c>
      <c r="K35" s="109">
        <f t="shared" ref="K35" si="2">AVERAGE(F35:J35)</f>
        <v>2462.1999999999998</v>
      </c>
    </row>
    <row r="36" spans="2:11" ht="15" customHeight="1" x14ac:dyDescent="0.3">
      <c r="B36" s="21">
        <v>33</v>
      </c>
      <c r="C36" s="107">
        <f>'Soybeans 2024_2025'!C39</f>
        <v>45576</v>
      </c>
      <c r="D36" s="96">
        <v>697</v>
      </c>
      <c r="E36" s="91">
        <v>740</v>
      </c>
      <c r="F36" s="91">
        <f>'Soybeans 2020_2021'!F39</f>
        <v>725</v>
      </c>
      <c r="G36" s="109">
        <f>'Soybeans 2021_2022'!F39</f>
        <v>506</v>
      </c>
      <c r="H36" s="109">
        <f>'Soybeans 2022_2023'!F39</f>
        <v>2148</v>
      </c>
      <c r="I36" s="109">
        <f>'Soybeans 2023_2024'!F39</f>
        <v>3118</v>
      </c>
      <c r="J36" s="109">
        <f>'Soybeans 2024_2025'!F39</f>
        <v>4096</v>
      </c>
      <c r="K36" s="109">
        <f t="shared" ref="K36" si="3">AVERAGE(F36:J36)</f>
        <v>2118.6</v>
      </c>
    </row>
    <row r="37" spans="2:11" ht="15" customHeight="1" x14ac:dyDescent="0.3">
      <c r="B37" s="21">
        <v>34</v>
      </c>
      <c r="C37" s="107">
        <f>'Soybeans 2024_2025'!C40</f>
        <v>45583</v>
      </c>
      <c r="D37" s="96">
        <v>641</v>
      </c>
      <c r="E37" s="91">
        <v>387</v>
      </c>
      <c r="F37" s="91">
        <f>'Soybeans 2020_2021'!F40</f>
        <v>301</v>
      </c>
      <c r="G37" s="109">
        <f>'Soybeans 2021_2022'!F40</f>
        <v>760</v>
      </c>
      <c r="H37" s="109">
        <f>'Soybeans 2022_2023'!F40</f>
        <v>1536</v>
      </c>
      <c r="I37" s="109">
        <f>'Soybeans 2023_2024'!F40</f>
        <v>2703</v>
      </c>
      <c r="J37" s="109">
        <f>'Soybeans 2024_2025'!F40</f>
        <v>4379</v>
      </c>
      <c r="K37" s="109">
        <f t="shared" ref="K37:K38" si="4">AVERAGE(F37:J37)</f>
        <v>1935.8</v>
      </c>
    </row>
    <row r="38" spans="2:11" ht="15" customHeight="1" x14ac:dyDescent="0.3">
      <c r="B38" s="21">
        <f>'Soybeans 2019-2020'!B41</f>
        <v>35</v>
      </c>
      <c r="C38" s="107">
        <f>'Soybeans 2024_2025'!C41</f>
        <v>45590</v>
      </c>
      <c r="D38" s="96">
        <v>3490</v>
      </c>
      <c r="E38" s="91">
        <v>2057</v>
      </c>
      <c r="F38" s="91">
        <f>'Soybeans 2020_2021'!F41</f>
        <v>447</v>
      </c>
      <c r="G38" s="109">
        <f>'Soybeans 2021_2022'!F41</f>
        <v>3183</v>
      </c>
      <c r="H38" s="109">
        <f>'Soybeans 2022_2023'!F41</f>
        <v>4282</v>
      </c>
      <c r="I38" s="109">
        <f>'Soybeans 2023_2024'!F41</f>
        <v>3768</v>
      </c>
      <c r="J38" s="109">
        <f>'Soybeans 2024_2025'!F41</f>
        <v>3865</v>
      </c>
      <c r="K38" s="109">
        <f t="shared" si="4"/>
        <v>3109</v>
      </c>
    </row>
    <row r="39" spans="2:11" ht="15" customHeight="1" x14ac:dyDescent="0.3">
      <c r="B39" s="21">
        <f>'Soybeans 2019-2020'!B42</f>
        <v>36</v>
      </c>
      <c r="C39" s="107">
        <f>'Soybeans 2024_2025'!C42</f>
        <v>45597</v>
      </c>
      <c r="D39" s="96">
        <v>121</v>
      </c>
      <c r="E39" s="91">
        <v>114</v>
      </c>
      <c r="F39" s="91">
        <f>'Soybeans 2020_2021'!F42</f>
        <v>290</v>
      </c>
      <c r="G39" s="109">
        <f>'Soybeans 2021_2022'!F42</f>
        <v>221</v>
      </c>
      <c r="H39" s="109">
        <f>'Soybeans 2022_2023'!F42</f>
        <v>2601</v>
      </c>
      <c r="I39" s="109">
        <f>'Soybeans 2023_2024'!F42</f>
        <v>2897</v>
      </c>
      <c r="J39" s="109">
        <f>'Soybeans 2024_2025'!F42</f>
        <v>1377</v>
      </c>
      <c r="K39" s="109">
        <f t="shared" ref="K39" si="5">AVERAGE(F39:J39)</f>
        <v>1477.2</v>
      </c>
    </row>
    <row r="40" spans="2:11" ht="15" customHeight="1" x14ac:dyDescent="0.3">
      <c r="B40" s="21">
        <f>'Soybeans 2019-2020'!B43</f>
        <v>37</v>
      </c>
      <c r="C40" s="107">
        <f>'Soybeans 2024_2025'!C43</f>
        <v>45604</v>
      </c>
      <c r="D40" s="96">
        <v>527</v>
      </c>
      <c r="E40" s="91">
        <v>313</v>
      </c>
      <c r="F40" s="91">
        <f>'Soybeans 2020_2021'!F43</f>
        <v>321</v>
      </c>
      <c r="G40" s="109">
        <f>'Soybeans 2021_2022'!F43</f>
        <v>248</v>
      </c>
      <c r="H40" s="109">
        <f>'Soybeans 2022_2023'!F43</f>
        <v>1670</v>
      </c>
      <c r="I40" s="109">
        <f>'Soybeans 2023_2024'!F43</f>
        <v>1228</v>
      </c>
      <c r="J40" s="109">
        <f>'Soybeans 2024_2025'!F43</f>
        <v>2148</v>
      </c>
      <c r="K40" s="109">
        <f t="shared" ref="K40:K41" si="6">AVERAGE(F40:J40)</f>
        <v>1123</v>
      </c>
    </row>
    <row r="41" spans="2:11" ht="15" customHeight="1" x14ac:dyDescent="0.3">
      <c r="B41" s="21">
        <f>'Soybeans 2019-2020'!B44</f>
        <v>38</v>
      </c>
      <c r="C41" s="107">
        <f>'Soybeans 2024_2025'!C44</f>
        <v>45611</v>
      </c>
      <c r="D41" s="96">
        <v>453</v>
      </c>
      <c r="E41" s="91">
        <v>458</v>
      </c>
      <c r="F41" s="91">
        <f>'Soybeans 2020_2021'!F44</f>
        <v>190</v>
      </c>
      <c r="G41" s="109">
        <f>'Soybeans 2021_2022'!F44</f>
        <v>627</v>
      </c>
      <c r="H41" s="109">
        <f>'Soybeans 2022_2023'!F44</f>
        <v>1531</v>
      </c>
      <c r="I41" s="109">
        <f>'Soybeans 2023_2024'!F44</f>
        <v>1399</v>
      </c>
      <c r="J41" s="109">
        <f>'Soybeans 2024_2025'!F44</f>
        <v>3197</v>
      </c>
      <c r="K41" s="109">
        <f t="shared" si="6"/>
        <v>1388.8</v>
      </c>
    </row>
    <row r="42" spans="2:11" ht="15" customHeight="1" x14ac:dyDescent="0.3">
      <c r="B42" s="21">
        <f>'Soybeans 2019-2020'!B45</f>
        <v>39</v>
      </c>
      <c r="C42" s="107">
        <f>'Soybeans 2024_2025'!C45</f>
        <v>45618</v>
      </c>
      <c r="D42" s="96">
        <v>540</v>
      </c>
      <c r="E42" s="91">
        <v>263</v>
      </c>
      <c r="F42" s="91">
        <f>'Soybeans 2020_2021'!F45</f>
        <v>1407</v>
      </c>
      <c r="G42" s="109">
        <f>'Soybeans 2021_2022'!F45</f>
        <v>5013</v>
      </c>
      <c r="H42" s="109">
        <f>'Soybeans 2022_2023'!F45</f>
        <v>1512</v>
      </c>
      <c r="I42" s="109">
        <f>'Soybeans 2023_2024'!F45</f>
        <v>2299</v>
      </c>
      <c r="J42" s="109">
        <v>0</v>
      </c>
      <c r="K42" s="109"/>
    </row>
    <row r="43" spans="2:11" ht="15" customHeight="1" x14ac:dyDescent="0.3">
      <c r="B43" s="21">
        <f>'Soybeans 2019-2020'!B46</f>
        <v>40</v>
      </c>
      <c r="C43" s="107">
        <f>'Soybeans 2024_2025'!C46</f>
        <v>45625</v>
      </c>
      <c r="D43" s="96">
        <v>2850</v>
      </c>
      <c r="E43" s="91">
        <v>756</v>
      </c>
      <c r="F43" s="91">
        <f>'Soybeans 2020_2021'!F46</f>
        <v>490</v>
      </c>
      <c r="G43" s="109">
        <f>'Soybeans 2021_2022'!F46</f>
        <v>199</v>
      </c>
      <c r="H43" s="109">
        <f>'Soybeans 2022_2023'!F46</f>
        <v>963</v>
      </c>
      <c r="I43" s="109">
        <f>'Soybeans 2023_2024'!F46</f>
        <v>2793</v>
      </c>
      <c r="J43" s="109">
        <v>0</v>
      </c>
      <c r="K43" s="109"/>
    </row>
    <row r="44" spans="2:11" ht="15" customHeight="1" x14ac:dyDescent="0.3">
      <c r="B44" s="21">
        <f>'Soybeans 2019-2020'!B47</f>
        <v>41</v>
      </c>
      <c r="C44" s="107">
        <f>'Soybeans 2024_2025'!C47</f>
        <v>45632</v>
      </c>
      <c r="D44" s="96">
        <v>593</v>
      </c>
      <c r="E44" s="91">
        <v>201</v>
      </c>
      <c r="F44" s="91">
        <f>'Soybeans 2020_2021'!F47</f>
        <v>522</v>
      </c>
      <c r="G44" s="109">
        <f>'Soybeans 2021_2022'!F47</f>
        <v>989</v>
      </c>
      <c r="H44" s="109">
        <f>'Soybeans 2022_2023'!F47</f>
        <v>1775</v>
      </c>
      <c r="I44" s="109">
        <f>'Soybeans 2023_2024'!F47</f>
        <v>2845</v>
      </c>
      <c r="J44" s="109">
        <v>0</v>
      </c>
      <c r="K44" s="109"/>
    </row>
    <row r="45" spans="2:11" ht="15" customHeight="1" x14ac:dyDescent="0.3">
      <c r="B45" s="21">
        <f>'Soybeans 2019-2020'!B48</f>
        <v>42</v>
      </c>
      <c r="C45" s="107">
        <f>'Soybeans 2024_2025'!C48</f>
        <v>45639</v>
      </c>
      <c r="D45" s="96">
        <v>819</v>
      </c>
      <c r="E45" s="91">
        <v>255</v>
      </c>
      <c r="F45" s="91">
        <f>'Soybeans 2020_2021'!F48</f>
        <v>923</v>
      </c>
      <c r="G45" s="109">
        <f>'Soybeans 2021_2022'!F48</f>
        <v>1126</v>
      </c>
      <c r="H45" s="109">
        <f>'Soybeans 2022_2023'!F48</f>
        <v>2862</v>
      </c>
      <c r="I45" s="109">
        <f>'Soybeans 2023_2024'!F48</f>
        <v>1489</v>
      </c>
      <c r="J45" s="109">
        <v>0</v>
      </c>
      <c r="K45" s="109"/>
    </row>
    <row r="46" spans="2:11" ht="15" customHeight="1" x14ac:dyDescent="0.3">
      <c r="B46" s="21">
        <f>'Soybeans 2019-2020'!B49</f>
        <v>43</v>
      </c>
      <c r="C46" s="107">
        <f>'Soybeans 2024_2025'!C49</f>
        <v>45646</v>
      </c>
      <c r="D46" s="96">
        <v>1278</v>
      </c>
      <c r="E46" s="91">
        <v>244</v>
      </c>
      <c r="F46" s="91">
        <f>'Soybeans 2020_2021'!F49</f>
        <v>253</v>
      </c>
      <c r="G46" s="109">
        <f>'Soybeans 2021_2022'!F49</f>
        <v>1373</v>
      </c>
      <c r="H46" s="109">
        <f>'Soybeans 2022_2023'!F49</f>
        <v>2716</v>
      </c>
      <c r="I46" s="109">
        <f>'Soybeans 2023_2024'!F49</f>
        <v>1596</v>
      </c>
      <c r="J46" s="109">
        <v>0</v>
      </c>
      <c r="K46" s="109"/>
    </row>
    <row r="47" spans="2:11" ht="15" customHeight="1" x14ac:dyDescent="0.3">
      <c r="B47" s="97">
        <f>'Soybeans 2019-2020'!B50</f>
        <v>44</v>
      </c>
      <c r="C47" s="107">
        <f>'Soybeans 2024_2025'!C50</f>
        <v>45653</v>
      </c>
      <c r="D47" s="96">
        <v>-115</v>
      </c>
      <c r="E47" s="91">
        <v>909</v>
      </c>
      <c r="F47" s="91">
        <f>'Soybeans 2020_2021'!F50</f>
        <v>49</v>
      </c>
      <c r="G47" s="109">
        <f>'Soybeans 2021_2022'!F50</f>
        <v>4878</v>
      </c>
      <c r="H47" s="109">
        <f>'Soybeans 2022_2023'!F50</f>
        <v>1165</v>
      </c>
      <c r="I47" s="109">
        <f>'Soybeans 2023_2024'!F50</f>
        <v>929</v>
      </c>
      <c r="J47" s="109">
        <v>0</v>
      </c>
      <c r="K47" s="109"/>
    </row>
    <row r="48" spans="2:11" ht="15" customHeight="1" x14ac:dyDescent="0.3">
      <c r="B48" s="21">
        <f>'Soybeans 2019-2020'!B51</f>
        <v>45</v>
      </c>
      <c r="C48" s="107">
        <f>'Soybeans 2024_2025'!C51</f>
        <v>45660</v>
      </c>
      <c r="D48" s="96">
        <v>258</v>
      </c>
      <c r="E48" s="91">
        <v>32</v>
      </c>
      <c r="F48" s="91">
        <f>'Soybeans 2020_2021'!F51</f>
        <v>1302</v>
      </c>
      <c r="G48" s="109">
        <f>'Soybeans 2021_2022'!F51</f>
        <v>1034</v>
      </c>
      <c r="H48" s="109">
        <f>'Soybeans 2022_2023'!F51</f>
        <v>1512</v>
      </c>
      <c r="I48" s="109">
        <f>'Soybeans 2023_2024'!F51</f>
        <v>2394</v>
      </c>
      <c r="J48" s="109">
        <v>0</v>
      </c>
      <c r="K48" s="109"/>
    </row>
    <row r="49" spans="2:11" ht="15" customHeight="1" x14ac:dyDescent="0.3">
      <c r="B49" s="21">
        <f>'Soybeans 2019-2020'!B52</f>
        <v>46</v>
      </c>
      <c r="C49" s="107">
        <f>'Soybeans 2024_2025'!C52</f>
        <v>45667</v>
      </c>
      <c r="D49" s="96">
        <v>982</v>
      </c>
      <c r="E49" s="91">
        <v>718</v>
      </c>
      <c r="F49" s="91">
        <f>'Soybeans 2020_2021'!F52</f>
        <v>1667</v>
      </c>
      <c r="G49" s="109">
        <f>'Soybeans 2021_2022'!F52</f>
        <v>2103</v>
      </c>
      <c r="H49" s="109">
        <f>'Soybeans 2022_2023'!F52</f>
        <v>3424</v>
      </c>
      <c r="I49" s="109">
        <f>'Soybeans 2023_2024'!F52</f>
        <v>2378</v>
      </c>
      <c r="J49" s="109">
        <v>0</v>
      </c>
      <c r="K49" s="109"/>
    </row>
    <row r="50" spans="2:11" ht="15" customHeight="1" x14ac:dyDescent="0.3">
      <c r="B50" s="21">
        <f>'Soybeans 2019-2020'!B53</f>
        <v>47</v>
      </c>
      <c r="C50" s="107">
        <f>'Soybeans 2024_2025'!C53</f>
        <v>45674</v>
      </c>
      <c r="D50" s="96">
        <v>1508</v>
      </c>
      <c r="E50" s="91">
        <v>1256</v>
      </c>
      <c r="F50" s="91">
        <f>'Soybeans 2020_2021'!F53</f>
        <v>1407</v>
      </c>
      <c r="G50" s="109">
        <f>'Soybeans 2021_2022'!F53</f>
        <v>1356</v>
      </c>
      <c r="H50" s="109">
        <f>'Soybeans 2022_2023'!F53</f>
        <v>3767</v>
      </c>
      <c r="I50" s="109">
        <f>'Soybeans 2023_2024'!F53</f>
        <v>3125</v>
      </c>
      <c r="J50" s="109">
        <v>0</v>
      </c>
      <c r="K50" s="109"/>
    </row>
    <row r="51" spans="2:11" ht="15" customHeight="1" x14ac:dyDescent="0.3">
      <c r="B51" s="21">
        <f>'Soybeans 2019-2020'!B54</f>
        <v>48</v>
      </c>
      <c r="C51" s="107">
        <f>'Soybeans 2024_2025'!C54</f>
        <v>45681</v>
      </c>
      <c r="D51" s="96">
        <v>3587</v>
      </c>
      <c r="E51" s="91">
        <v>1078</v>
      </c>
      <c r="F51" s="91">
        <f>'Soybeans 2020_2021'!F54</f>
        <v>2149</v>
      </c>
      <c r="G51" s="109">
        <f>'Soybeans 2021_2022'!F54</f>
        <v>4566</v>
      </c>
      <c r="H51" s="109">
        <f>'Soybeans 2022_2023'!F54</f>
        <v>5459</v>
      </c>
      <c r="I51" s="109">
        <f>'Soybeans 2023_2024'!F54</f>
        <v>2686</v>
      </c>
      <c r="J51" s="109">
        <v>0</v>
      </c>
      <c r="K51" s="109"/>
    </row>
    <row r="52" spans="2:11" ht="15" customHeight="1" x14ac:dyDescent="0.3">
      <c r="B52" s="21">
        <f>'Soybeans 2019-2020'!B55</f>
        <v>49</v>
      </c>
      <c r="C52" s="107">
        <f>'Soybeans 2024_2025'!C55</f>
        <v>45688</v>
      </c>
      <c r="D52" s="96">
        <v>514</v>
      </c>
      <c r="E52" s="91">
        <v>2938</v>
      </c>
      <c r="F52" s="91">
        <f>'Soybeans 2020_2021'!F55</f>
        <v>703</v>
      </c>
      <c r="G52" s="109">
        <f>'Soybeans 2021_2022'!F55</f>
        <v>721</v>
      </c>
      <c r="H52" s="109">
        <f>'Soybeans 2022_2023'!F55</f>
        <v>2888</v>
      </c>
      <c r="I52" s="109">
        <f>'Soybeans 2023_2024'!F55</f>
        <v>2989</v>
      </c>
      <c r="J52" s="109">
        <v>0</v>
      </c>
      <c r="K52" s="109"/>
    </row>
    <row r="53" spans="2:11" ht="15" customHeight="1" x14ac:dyDescent="0.3">
      <c r="B53" s="21">
        <f>'Soybeans 2019-2020'!B56</f>
        <v>50</v>
      </c>
      <c r="C53" s="107">
        <f>'Soybeans 2024_2025'!C56</f>
        <v>45695</v>
      </c>
      <c r="D53" s="96">
        <v>997</v>
      </c>
      <c r="E53" s="91">
        <v>865</v>
      </c>
      <c r="F53" s="91">
        <f>'Soybeans 2020_2021'!F56</f>
        <v>904</v>
      </c>
      <c r="G53" s="109">
        <f>'Soybeans 2021_2022'!F56</f>
        <v>2739</v>
      </c>
      <c r="H53" s="109">
        <f>'Soybeans 2022_2023'!F56</f>
        <v>2466</v>
      </c>
      <c r="I53" s="109">
        <f>'Soybeans 2023_2024'!F56</f>
        <v>1953</v>
      </c>
      <c r="J53" s="109">
        <v>0</v>
      </c>
      <c r="K53" s="109"/>
    </row>
    <row r="54" spans="2:11" ht="15" customHeight="1" x14ac:dyDescent="0.3">
      <c r="B54" s="21">
        <f>'Soybeans 2019-2020'!B57</f>
        <v>51</v>
      </c>
      <c r="C54" s="107">
        <f>'Soybeans 2024_2025'!C57</f>
        <v>45702</v>
      </c>
      <c r="D54" s="96">
        <v>1208</v>
      </c>
      <c r="E54" s="91">
        <v>722</v>
      </c>
      <c r="F54" s="91">
        <f>'Soybeans 2020_2021'!F57</f>
        <v>429</v>
      </c>
      <c r="G54" s="109">
        <f>'Soybeans 2021_2022'!F57</f>
        <v>1466</v>
      </c>
      <c r="H54" s="109">
        <f>'Soybeans 2022_2023'!F57</f>
        <v>1368</v>
      </c>
      <c r="I54" s="109">
        <f>'Soybeans 2023_2024'!F57</f>
        <v>3879</v>
      </c>
      <c r="J54" s="109">
        <v>0</v>
      </c>
      <c r="K54" s="109"/>
    </row>
    <row r="55" spans="2:11" ht="15" customHeight="1" x14ac:dyDescent="0.3">
      <c r="B55" s="21">
        <f>'Soybeans 2019-2020'!B58</f>
        <v>52</v>
      </c>
      <c r="C55" s="107">
        <f>'Soybeans 2024_2025'!C58</f>
        <v>45709</v>
      </c>
      <c r="D55" s="96">
        <v>2975</v>
      </c>
      <c r="E55" s="91">
        <v>800</v>
      </c>
      <c r="F55" s="91"/>
      <c r="G55" s="109">
        <f>'Soybeans 2021_2022'!F58</f>
        <v>1575</v>
      </c>
      <c r="H55" s="109">
        <f>'Soybeans 2022_2023'!F58</f>
        <v>2496</v>
      </c>
      <c r="I55" s="109">
        <f>'Soybeans 2023_2024'!F58</f>
        <v>2605</v>
      </c>
      <c r="J55" s="109">
        <v>0</v>
      </c>
      <c r="K55" s="109"/>
    </row>
    <row r="56" spans="2:11" ht="15" customHeight="1" x14ac:dyDescent="0.3">
      <c r="B56" s="21">
        <v>53</v>
      </c>
      <c r="C56" s="51"/>
      <c r="D56" s="99"/>
      <c r="E56" s="100">
        <v>1876</v>
      </c>
      <c r="F56" s="100"/>
      <c r="G56" s="100"/>
      <c r="H56" s="100"/>
      <c r="I56" s="100"/>
      <c r="J56" s="100"/>
      <c r="K56" s="100"/>
    </row>
    <row r="57" spans="2:11" ht="14.4" x14ac:dyDescent="0.3">
      <c r="B57" s="53" t="s">
        <v>19</v>
      </c>
      <c r="C57" s="101"/>
      <c r="D57" s="55">
        <v>1540000</v>
      </c>
      <c r="E57" s="67">
        <v>1170345</v>
      </c>
      <c r="F57" s="67">
        <v>1245500</v>
      </c>
      <c r="G57" s="67">
        <v>1897000</v>
      </c>
      <c r="H57" s="67">
        <v>2230000</v>
      </c>
      <c r="I57" s="67">
        <v>2770000</v>
      </c>
      <c r="J57" s="67">
        <v>1778790</v>
      </c>
      <c r="K57" s="67">
        <f>AVERAGE(E57:I57)</f>
        <v>1862569</v>
      </c>
    </row>
    <row r="58" spans="2:11" ht="14.25" customHeight="1" x14ac:dyDescent="0.3">
      <c r="B58" s="63" t="s">
        <v>25</v>
      </c>
      <c r="C58" s="54"/>
      <c r="D58" s="86">
        <v>38000</v>
      </c>
      <c r="E58" s="71">
        <v>35000</v>
      </c>
      <c r="F58" s="71">
        <v>30000</v>
      </c>
      <c r="G58" s="71">
        <v>35000</v>
      </c>
      <c r="H58" s="71">
        <v>42000</v>
      </c>
      <c r="I58" s="71">
        <v>0</v>
      </c>
      <c r="J58" s="71">
        <v>46000</v>
      </c>
      <c r="K58" s="67">
        <f>AVERAGE(E58:I58)</f>
        <v>28400</v>
      </c>
    </row>
    <row r="59" spans="2:11" ht="14.25" customHeight="1" x14ac:dyDescent="0.3">
      <c r="B59" s="64" t="s">
        <v>24</v>
      </c>
      <c r="C59" s="56"/>
      <c r="D59" s="87">
        <f>D57-D58</f>
        <v>1502000</v>
      </c>
      <c r="E59" s="92">
        <f>E57-E58</f>
        <v>1135345</v>
      </c>
      <c r="F59" s="92">
        <f>F57-F58</f>
        <v>1215500</v>
      </c>
      <c r="G59" s="92">
        <v>1858450</v>
      </c>
      <c r="H59" s="92">
        <f>H57-H58</f>
        <v>2188000</v>
      </c>
      <c r="I59" s="92">
        <f>I57-I58</f>
        <v>2770000</v>
      </c>
      <c r="J59" s="92">
        <f>J57-J58</f>
        <v>1732790</v>
      </c>
      <c r="K59" s="92">
        <f>K57-K58</f>
        <v>1834169</v>
      </c>
    </row>
    <row r="60" spans="2:11" ht="12.6" thickBot="1" x14ac:dyDescent="0.3">
      <c r="B60" s="38"/>
      <c r="C60" s="39"/>
      <c r="D60" s="88"/>
      <c r="E60" s="93"/>
      <c r="F60" s="93"/>
      <c r="G60" s="93"/>
      <c r="H60" s="93"/>
      <c r="I60" s="93"/>
      <c r="J60" s="93"/>
      <c r="K60" s="93"/>
    </row>
    <row r="61" spans="2:11" ht="18" thickBot="1" x14ac:dyDescent="0.4">
      <c r="B61" s="52" t="s">
        <v>23</v>
      </c>
      <c r="C61" s="73"/>
      <c r="D61" s="50" t="s">
        <v>33</v>
      </c>
      <c r="E61" s="70" t="s">
        <v>49</v>
      </c>
      <c r="F61" s="111" t="s">
        <v>48</v>
      </c>
      <c r="G61" s="111" t="s">
        <v>50</v>
      </c>
      <c r="H61" s="111" t="s">
        <v>52</v>
      </c>
      <c r="I61" s="111" t="s">
        <v>51</v>
      </c>
      <c r="J61" s="111" t="s">
        <v>55</v>
      </c>
      <c r="K61" s="111" t="s">
        <v>51</v>
      </c>
    </row>
    <row r="62" spans="2:11" ht="15" thickBot="1" x14ac:dyDescent="0.35">
      <c r="B62" s="49" t="s">
        <v>35</v>
      </c>
      <c r="C62" s="74"/>
      <c r="D62" s="98">
        <f t="shared" ref="D62:I62" si="7">SUM(D4:D27)</f>
        <v>1460825</v>
      </c>
      <c r="E62" s="98">
        <f t="shared" si="7"/>
        <v>1105132</v>
      </c>
      <c r="F62" s="98">
        <f t="shared" si="7"/>
        <v>1192410</v>
      </c>
      <c r="G62" s="98">
        <f t="shared" si="7"/>
        <v>1813290</v>
      </c>
      <c r="H62" s="98">
        <f t="shared" si="7"/>
        <v>2106148</v>
      </c>
      <c r="I62" s="98">
        <f t="shared" si="7"/>
        <v>2625254</v>
      </c>
      <c r="J62" s="98">
        <f>SUM(J4:J31)</f>
        <v>1718703</v>
      </c>
      <c r="K62" s="98">
        <f>SUM(K4:K31)</f>
        <v>1902842.1999999995</v>
      </c>
    </row>
    <row r="63" spans="2:11" ht="15" thickTop="1" x14ac:dyDescent="0.3">
      <c r="B63" s="78"/>
      <c r="C63" s="77"/>
      <c r="D63" s="89"/>
      <c r="E63" s="94"/>
      <c r="F63" s="94"/>
      <c r="G63" s="94"/>
      <c r="H63" s="94"/>
      <c r="I63" s="94"/>
      <c r="J63" s="94"/>
      <c r="K63" s="94"/>
    </row>
    <row r="64" spans="2:11" ht="15" thickBot="1" x14ac:dyDescent="0.35">
      <c r="B64" s="53" t="s">
        <v>36</v>
      </c>
      <c r="C64" s="72"/>
      <c r="D64" s="68">
        <f t="shared" ref="D64:I64" si="8">D62/D59</f>
        <v>0.97258655126498006</v>
      </c>
      <c r="E64" s="68">
        <f t="shared" si="8"/>
        <v>0.97338870563573188</v>
      </c>
      <c r="F64" s="68">
        <f t="shared" si="8"/>
        <v>0.98100370218017274</v>
      </c>
      <c r="G64" s="68">
        <f t="shared" si="8"/>
        <v>0.97570018025774163</v>
      </c>
      <c r="H64" s="68">
        <f t="shared" si="8"/>
        <v>0.96259049360146254</v>
      </c>
      <c r="I64" s="68">
        <f t="shared" si="8"/>
        <v>0.9477451263537906</v>
      </c>
      <c r="J64" s="68">
        <f>J62/J59</f>
        <v>0.99187033627848731</v>
      </c>
      <c r="K64" s="68">
        <f>AVERAGE(F64:J64)</f>
        <v>0.9717819677343309</v>
      </c>
    </row>
    <row r="65" spans="2:11" ht="15" customHeight="1" x14ac:dyDescent="0.3">
      <c r="B65" s="65" t="s">
        <v>20</v>
      </c>
      <c r="C65" s="66"/>
      <c r="D65" s="66"/>
      <c r="E65" s="90"/>
      <c r="F65" s="90"/>
      <c r="G65" s="90"/>
      <c r="H65" s="90"/>
      <c r="I65" s="90"/>
      <c r="J65" s="90"/>
      <c r="K65" s="90"/>
    </row>
    <row r="66" spans="2:11" ht="15" customHeight="1" x14ac:dyDescent="0.3">
      <c r="B66" s="144" t="s">
        <v>21</v>
      </c>
      <c r="C66" s="145"/>
      <c r="E66" s="85"/>
      <c r="F66" s="85"/>
      <c r="G66" s="85"/>
      <c r="H66" s="85"/>
      <c r="I66" s="85"/>
      <c r="J66" s="85"/>
      <c r="K66" s="85"/>
    </row>
    <row r="67" spans="2:11" ht="15.75" customHeight="1" thickBot="1" x14ac:dyDescent="0.35">
      <c r="B67" s="146" t="s">
        <v>22</v>
      </c>
      <c r="C67" s="147"/>
      <c r="D67" s="42"/>
      <c r="E67" s="95"/>
      <c r="F67" s="95"/>
      <c r="G67" s="95"/>
      <c r="H67" s="95"/>
      <c r="I67" s="95"/>
      <c r="J67" s="95"/>
      <c r="K67" s="95"/>
    </row>
    <row r="68" spans="2:11" hidden="1" x14ac:dyDescent="0.2"/>
    <row r="69" spans="2:11" hidden="1" x14ac:dyDescent="0.2">
      <c r="B69" s="2" t="s">
        <v>30</v>
      </c>
    </row>
    <row r="70" spans="2:11" hidden="1" x14ac:dyDescent="0.2"/>
    <row r="71" spans="2:11" hidden="1" x14ac:dyDescent="0.2"/>
    <row r="72" spans="2:11" hidden="1" x14ac:dyDescent="0.2"/>
    <row r="75" spans="2:11" x14ac:dyDescent="0.2">
      <c r="D75" s="112"/>
      <c r="E75" s="112"/>
      <c r="F75" s="112"/>
      <c r="G75" s="113"/>
      <c r="H75" s="113"/>
      <c r="I75" s="113"/>
      <c r="J75" s="113"/>
    </row>
    <row r="76" spans="2:11" x14ac:dyDescent="0.2">
      <c r="E76" s="104"/>
      <c r="F76" s="5"/>
      <c r="G76" s="5"/>
      <c r="H76" s="5"/>
      <c r="I76" s="5"/>
      <c r="J76" s="5"/>
    </row>
    <row r="77" spans="2:11" x14ac:dyDescent="0.2">
      <c r="D77" s="103"/>
      <c r="E77" s="103"/>
      <c r="F77" s="103"/>
      <c r="G77" s="5"/>
      <c r="H77" s="5"/>
      <c r="I77" s="5"/>
      <c r="J77" s="5"/>
    </row>
    <row r="79" spans="2:11" x14ac:dyDescent="0.2">
      <c r="F79" s="104"/>
    </row>
  </sheetData>
  <mergeCells count="3">
    <mergeCell ref="B66:C66"/>
    <mergeCell ref="B67:C67"/>
    <mergeCell ref="B2:G2"/>
  </mergeCells>
  <pageMargins left="0.70866141732283472" right="0.70866141732283472" top="0.74803149606299213" bottom="0.74803149606299213" header="0.31496062992125984" footer="0.31496062992125984"/>
  <pageSetup scale="8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8EB078C1C8474F8AAD7AD9366D8E54" ma:contentTypeVersion="18" ma:contentTypeDescription="Create a new document." ma:contentTypeScope="" ma:versionID="67044263fe21af9ac3a1d12f29ca5c88">
  <xsd:schema xmlns:xsd="http://www.w3.org/2001/XMLSchema" xmlns:xs="http://www.w3.org/2001/XMLSchema" xmlns:p="http://schemas.microsoft.com/office/2006/metadata/properties" xmlns:ns2="25435354-646d-4f90-a923-d4d04749eaf7" xmlns:ns3="5d7b95ce-97cf-4a61-8884-fde260c16070" targetNamespace="http://schemas.microsoft.com/office/2006/metadata/properties" ma:root="true" ma:fieldsID="271ee2a5c7b3bc834aebdb2261501666" ns2:_="" ns3:_="">
    <xsd:import namespace="25435354-646d-4f90-a923-d4d04749eaf7"/>
    <xsd:import namespace="5d7b95ce-97cf-4a61-8884-fde260c160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35354-646d-4f90-a923-d4d04749e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3362023-a8c1-4b5e-9a31-595cfc7316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7b95ce-97cf-4a61-8884-fde260c1607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09ad402-32d3-4889-bd98-4915c3de7cc5}" ma:internalName="TaxCatchAll" ma:showField="CatchAllData" ma:web="5d7b95ce-97cf-4a61-8884-fde260c160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d7b95ce-97cf-4a61-8884-fde260c16070" xsi:nil="true"/>
    <lcf76f155ced4ddcb4097134ff3c332f xmlns="25435354-646d-4f90-a923-d4d04749eaf7">
      <Terms xmlns="http://schemas.microsoft.com/office/infopath/2007/PartnerControls"/>
    </lcf76f155ced4ddcb4097134ff3c332f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0BDCBBA1-3C7A-4ED6-B080-4AF2CA34B4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35354-646d-4f90-a923-d4d04749eaf7"/>
    <ds:schemaRef ds:uri="5d7b95ce-97cf-4a61-8884-fde260c160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FC30BA-0544-4A11-8026-5967FA071E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B1E02D-78FD-40DF-96FA-22C4C3F08CB6}">
  <ds:schemaRefs>
    <ds:schemaRef ds:uri="http://schemas.microsoft.com/office/2006/metadata/properties"/>
    <ds:schemaRef ds:uri="http://schemas.microsoft.com/office/infopath/2007/PartnerControls"/>
    <ds:schemaRef ds:uri="5d7b95ce-97cf-4a61-8884-fde260c16070"/>
    <ds:schemaRef ds:uri="25435354-646d-4f90-a923-d4d04749eaf7"/>
  </ds:schemaRefs>
</ds:datastoreItem>
</file>

<file path=customXml/itemProps4.xml><?xml version="1.0" encoding="utf-8"?>
<ds:datastoreItem xmlns:ds="http://schemas.openxmlformats.org/officeDocument/2006/customXml" ds:itemID="{EA09B42E-58FE-494E-BDD5-A8EBDB651527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Table-SAGIS deliver vs CEC est</vt:lpstr>
      <vt:lpstr>Soybeans 2019-2020</vt:lpstr>
      <vt:lpstr>Soybeans 2020_2021</vt:lpstr>
      <vt:lpstr>Soybeans 2021_2022</vt:lpstr>
      <vt:lpstr>Soybeans 2022_2023</vt:lpstr>
      <vt:lpstr>Soybeans 2023_2024</vt:lpstr>
      <vt:lpstr>Soybeans 2024_2025</vt:lpstr>
      <vt:lpstr>Sojabone - Soybeans</vt:lpstr>
      <vt:lpstr>Weeklikse totale lewerings</vt:lpstr>
      <vt:lpstr>Weeklikse kumulatiewe lewerings</vt:lpstr>
      <vt:lpstr>Lewerings tot datum</vt:lpstr>
      <vt:lpstr>'Sojabone - Soybeans'!Print_Area</vt:lpstr>
      <vt:lpstr>'Soybeans 2019-2020'!Print_Area</vt:lpstr>
      <vt:lpstr>'Table-SAGIS deliver vs CEC est'!Print_Area</vt:lpstr>
    </vt:vector>
  </TitlesOfParts>
  <Company>Nampo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Lemmer (Grain SA)</dc:creator>
  <cp:lastModifiedBy>Luzelle Botha</cp:lastModifiedBy>
  <cp:lastPrinted>2022-08-04T09:49:25Z</cp:lastPrinted>
  <dcterms:created xsi:type="dcterms:W3CDTF">2005-11-02T09:45:58Z</dcterms:created>
  <dcterms:modified xsi:type="dcterms:W3CDTF">2024-11-20T10:31:01Z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Luzelle Botha</vt:lpwstr>
  </property>
  <property fmtid="{D5CDD505-2E9C-101B-9397-08002B2CF9AE}" pid="3" name="Order">
    <vt:lpwstr>11269000.0000000</vt:lpwstr>
  </property>
  <property fmtid="{D5CDD505-2E9C-101B-9397-08002B2CF9AE}" pid="4" name="display_urn:schemas-microsoft-com:office:office#Author">
    <vt:lpwstr>Luzelle Botha</vt:lpwstr>
  </property>
  <property fmtid="{D5CDD505-2E9C-101B-9397-08002B2CF9AE}" pid="5" name="ContentTypeId">
    <vt:lpwstr>0x010100ED8EB078C1C8474F8AAD7AD9366D8E54</vt:lpwstr>
  </property>
  <property fmtid="{D5CDD505-2E9C-101B-9397-08002B2CF9AE}" pid="6" name="MediaServiceImageTags">
    <vt:lpwstr/>
  </property>
</Properties>
</file>