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fbeac72507aa3b/Documents/Work/Clients/Agnify/2. Data/SAFEX/Crop Estimates/"/>
    </mc:Choice>
  </mc:AlternateContent>
  <xr:revisionPtr revIDLastSave="361" documentId="13_ncr:4000b_{43D76E74-0262-4AE7-9B13-7D6858B82A10}" xr6:coauthVersionLast="47" xr6:coauthVersionMax="47" xr10:uidLastSave="{A24F217A-6782-42C2-A32A-762BDC9A7EDB}"/>
  <bookViews>
    <workbookView xWindow="-98" yWindow="-98" windowWidth="21795" windowHeight="12975" tabRatio="877" xr2:uid="{00000000-000D-0000-FFFF-FFFF00000000}"/>
  </bookViews>
  <sheets>
    <sheet name="Data-Wheat" sheetId="1" r:id="rId1"/>
    <sheet name="Graph-Area production yield" sheetId="7" r:id="rId2"/>
    <sheet name="10 Year Timeline" sheetId="27" r:id="rId3"/>
    <sheet name="Vrystaat koring" sheetId="26" r:id="rId4"/>
    <sheet name="Skatting 2014" sheetId="13" state="hidden" r:id="rId5"/>
    <sheet name="Graph Skattings 2014" sheetId="14" state="hidden" r:id="rId6"/>
    <sheet name="Graph-Area" sheetId="11" r:id="rId7"/>
    <sheet name="Graph-Production" sheetId="12" r:id="rId8"/>
    <sheet name="Graph-Yield" sheetId="4" r:id="rId9"/>
    <sheet name="Wes-Kaap aanplantings-produksie" sheetId="19" r:id="rId10"/>
    <sheet name="Graph RSA Opper prod invoer" sheetId="17" state="hidden" r:id="rId11"/>
    <sheet name="DATA RSA Opper prid invoer" sheetId="16" state="hidden" r:id="rId12"/>
    <sheet name="FS Opper" sheetId="20" r:id="rId13"/>
    <sheet name="Graph-Area per province" sheetId="5" r:id="rId14"/>
    <sheet name="Graph-Production per province" sheetId="6" r:id="rId15"/>
    <sheet name="Opp 1970" sheetId="9" state="hidden" r:id="rId16"/>
    <sheet name="Yield 1970" sheetId="10" state="hidden" r:id="rId17"/>
    <sheet name="Chart2" sheetId="18" state="hidden" r:id="rId18"/>
    <sheet name="LT DATA 1970" sheetId="8" state="hidden" r:id="rId19"/>
    <sheet name="WC area planted" sheetId="22" state="hidden" r:id="rId20"/>
    <sheet name="WC production" sheetId="24" state="hidden" r:id="rId21"/>
    <sheet name="WK Data" sheetId="21" state="hidden" r:id="rId22"/>
  </sheets>
  <definedNames>
    <definedName name="_xlnm.Print_Area" localSheetId="0">'Data-Wheat'!$A$1:$AG$61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1" i="1" l="1"/>
  <c r="AK23" i="1" l="1"/>
  <c r="AL23" i="1"/>
  <c r="AK41" i="1"/>
  <c r="AL41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L60" i="1"/>
  <c r="AJ58" i="1"/>
  <c r="AJ57" i="1"/>
  <c r="AJ56" i="1"/>
  <c r="AJ55" i="1"/>
  <c r="AJ54" i="1"/>
  <c r="AJ53" i="1"/>
  <c r="AJ52" i="1"/>
  <c r="AJ51" i="1"/>
  <c r="AJ50" i="1"/>
  <c r="AJ41" i="1"/>
  <c r="AJ23" i="1"/>
  <c r="AK60" i="1" l="1"/>
  <c r="AJ60" i="1"/>
  <c r="AI50" i="1" l="1"/>
  <c r="AI58" i="1"/>
  <c r="AI57" i="1"/>
  <c r="AI56" i="1"/>
  <c r="AI55" i="1"/>
  <c r="AI54" i="1"/>
  <c r="AI53" i="1"/>
  <c r="AI52" i="1"/>
  <c r="AI51" i="1"/>
  <c r="AI47" i="1"/>
  <c r="AI23" i="1"/>
  <c r="AH50" i="1"/>
  <c r="AH51" i="1"/>
  <c r="AH52" i="1"/>
  <c r="AH53" i="1"/>
  <c r="AH54" i="1"/>
  <c r="AH55" i="1"/>
  <c r="AH56" i="1"/>
  <c r="AH57" i="1"/>
  <c r="AH58" i="1"/>
  <c r="AG50" i="1"/>
  <c r="AH47" i="1"/>
  <c r="AH41" i="1"/>
  <c r="AH23" i="1"/>
  <c r="AG51" i="1"/>
  <c r="AG52" i="1"/>
  <c r="AG53" i="1"/>
  <c r="AG54" i="1"/>
  <c r="AG55" i="1"/>
  <c r="AG56" i="1"/>
  <c r="AG57" i="1"/>
  <c r="AG58" i="1"/>
  <c r="AG23" i="1"/>
  <c r="AG60" i="1" s="1"/>
  <c r="AF50" i="1"/>
  <c r="AF51" i="1"/>
  <c r="AF52" i="1"/>
  <c r="AF53" i="1"/>
  <c r="AF54" i="1"/>
  <c r="AF55" i="1"/>
  <c r="AF56" i="1"/>
  <c r="AF57" i="1"/>
  <c r="AF58" i="1"/>
  <c r="AF41" i="1"/>
  <c r="AF23" i="1"/>
  <c r="AE51" i="1"/>
  <c r="AE52" i="1"/>
  <c r="AE53" i="1"/>
  <c r="AE54" i="1"/>
  <c r="AE55" i="1"/>
  <c r="AE56" i="1"/>
  <c r="AE57" i="1"/>
  <c r="AE58" i="1"/>
  <c r="AE50" i="1"/>
  <c r="AD50" i="1"/>
  <c r="AE41" i="1"/>
  <c r="AE23" i="1"/>
  <c r="AD54" i="1"/>
  <c r="AD53" i="1"/>
  <c r="AD52" i="1"/>
  <c r="AD51" i="1"/>
  <c r="AD41" i="1"/>
  <c r="AD60" i="1" s="1"/>
  <c r="AD55" i="1"/>
  <c r="AD56" i="1"/>
  <c r="AD57" i="1"/>
  <c r="AD58" i="1"/>
  <c r="AD23" i="1"/>
  <c r="AC58" i="1"/>
  <c r="AC57" i="1"/>
  <c r="AC56" i="1"/>
  <c r="AC55" i="1"/>
  <c r="AC54" i="1"/>
  <c r="AC53" i="1"/>
  <c r="AC52" i="1"/>
  <c r="AC51" i="1"/>
  <c r="AC50" i="1"/>
  <c r="AC41" i="1"/>
  <c r="AB50" i="1"/>
  <c r="AC23" i="1"/>
  <c r="AB51" i="1"/>
  <c r="AB52" i="1"/>
  <c r="AB53" i="1"/>
  <c r="AB54" i="1"/>
  <c r="AB55" i="1"/>
  <c r="AB56" i="1"/>
  <c r="AB57" i="1"/>
  <c r="AB58" i="1"/>
  <c r="AB41" i="1"/>
  <c r="AB60" i="1" s="1"/>
  <c r="AB23" i="1"/>
  <c r="AA3" i="21"/>
  <c r="Z9" i="21"/>
  <c r="AA9" i="21"/>
  <c r="AA50" i="1"/>
  <c r="AA51" i="1"/>
  <c r="AA52" i="1"/>
  <c r="AA53" i="1"/>
  <c r="AA54" i="1"/>
  <c r="AA55" i="1"/>
  <c r="AA56" i="1"/>
  <c r="AA57" i="1"/>
  <c r="AA58" i="1"/>
  <c r="AA41" i="1"/>
  <c r="AA11" i="21" s="1"/>
  <c r="AA10" i="21" s="1"/>
  <c r="Z41" i="1"/>
  <c r="AA23" i="1"/>
  <c r="AA5" i="21" s="1"/>
  <c r="AA4" i="21" s="1"/>
  <c r="G65" i="13"/>
  <c r="G64" i="13"/>
  <c r="G63" i="13"/>
  <c r="G62" i="13"/>
  <c r="G61" i="13"/>
  <c r="G60" i="13"/>
  <c r="G59" i="13"/>
  <c r="G58" i="13"/>
  <c r="G57" i="13"/>
  <c r="G47" i="13"/>
  <c r="G67" i="13"/>
  <c r="G26" i="13"/>
  <c r="F57" i="13"/>
  <c r="F58" i="13"/>
  <c r="F59" i="13"/>
  <c r="F60" i="13"/>
  <c r="F61" i="13"/>
  <c r="F62" i="13"/>
  <c r="F63" i="13"/>
  <c r="F64" i="13"/>
  <c r="F65" i="13"/>
  <c r="F26" i="13"/>
  <c r="F67" i="13"/>
  <c r="E65" i="13"/>
  <c r="E64" i="13"/>
  <c r="E63" i="13"/>
  <c r="E62" i="13"/>
  <c r="E61" i="13"/>
  <c r="E60" i="13"/>
  <c r="E59" i="13"/>
  <c r="E58" i="13"/>
  <c r="E57" i="13"/>
  <c r="E47" i="13"/>
  <c r="E67" i="13"/>
  <c r="E26" i="13"/>
  <c r="D65" i="13"/>
  <c r="D64" i="13"/>
  <c r="D63" i="13"/>
  <c r="D62" i="13"/>
  <c r="D61" i="13"/>
  <c r="D60" i="13"/>
  <c r="D59" i="13"/>
  <c r="D58" i="13"/>
  <c r="D57" i="13"/>
  <c r="D47" i="13"/>
  <c r="D67" i="13"/>
  <c r="D26" i="13"/>
  <c r="C65" i="13"/>
  <c r="C64" i="13"/>
  <c r="C63" i="13"/>
  <c r="C62" i="13"/>
  <c r="C61" i="13"/>
  <c r="C60" i="13"/>
  <c r="C59" i="13"/>
  <c r="C58" i="13"/>
  <c r="C57" i="13"/>
  <c r="C47" i="13"/>
  <c r="C67" i="13"/>
  <c r="C26" i="13"/>
  <c r="B47" i="13"/>
  <c r="B26" i="13"/>
  <c r="B67" i="13"/>
  <c r="Z58" i="1"/>
  <c r="Z57" i="1"/>
  <c r="Z56" i="1"/>
  <c r="Z55" i="1"/>
  <c r="Z54" i="1"/>
  <c r="Z53" i="1"/>
  <c r="Z52" i="1"/>
  <c r="Z51" i="1"/>
  <c r="Z50" i="1"/>
  <c r="W41" i="1"/>
  <c r="W11" i="21" s="1"/>
  <c r="Q9" i="21"/>
  <c r="R9" i="21"/>
  <c r="S9" i="21"/>
  <c r="T9" i="21"/>
  <c r="U9" i="21"/>
  <c r="V9" i="21"/>
  <c r="W9" i="21"/>
  <c r="X9" i="21"/>
  <c r="Y9" i="21"/>
  <c r="P9" i="21"/>
  <c r="Q3" i="21"/>
  <c r="R3" i="21"/>
  <c r="S3" i="21"/>
  <c r="T3" i="21"/>
  <c r="U3" i="21"/>
  <c r="V3" i="21"/>
  <c r="W3" i="21"/>
  <c r="X3" i="21"/>
  <c r="Y3" i="21"/>
  <c r="Z3" i="21"/>
  <c r="P3" i="21"/>
  <c r="Z23" i="1"/>
  <c r="Y41" i="1"/>
  <c r="Y11" i="21" s="1"/>
  <c r="C55" i="8"/>
  <c r="D46" i="8"/>
  <c r="D45" i="8"/>
  <c r="G53" i="13"/>
  <c r="F53" i="13"/>
  <c r="F54" i="13"/>
  <c r="E54" i="13"/>
  <c r="E53" i="13"/>
  <c r="D54" i="13"/>
  <c r="D53" i="13"/>
  <c r="A9" i="21"/>
  <c r="C9" i="21"/>
  <c r="C11" i="21"/>
  <c r="D9" i="21"/>
  <c r="D10" i="21"/>
  <c r="E9" i="21"/>
  <c r="E11" i="21"/>
  <c r="F9" i="21"/>
  <c r="F10" i="21"/>
  <c r="G9" i="21"/>
  <c r="G10" i="21"/>
  <c r="H9" i="21"/>
  <c r="H10" i="21"/>
  <c r="I9" i="21"/>
  <c r="I10" i="21"/>
  <c r="J9" i="21"/>
  <c r="J10" i="21"/>
  <c r="K9" i="21"/>
  <c r="K11" i="21"/>
  <c r="L9" i="21"/>
  <c r="L11" i="21"/>
  <c r="M9" i="21"/>
  <c r="M10" i="21"/>
  <c r="N9" i="21"/>
  <c r="N10" i="21"/>
  <c r="O9" i="21"/>
  <c r="O11" i="21"/>
  <c r="B9" i="21"/>
  <c r="B11" i="21"/>
  <c r="C3" i="21"/>
  <c r="C4" i="21"/>
  <c r="D3" i="21"/>
  <c r="D5" i="21"/>
  <c r="E3" i="21"/>
  <c r="E4" i="21"/>
  <c r="F3" i="21"/>
  <c r="F4" i="21"/>
  <c r="G3" i="21"/>
  <c r="G5" i="21"/>
  <c r="H3" i="21"/>
  <c r="H4" i="21"/>
  <c r="I3" i="21"/>
  <c r="I5" i="21"/>
  <c r="J3" i="21"/>
  <c r="J5" i="21"/>
  <c r="K3" i="21"/>
  <c r="K4" i="21"/>
  <c r="L3" i="21"/>
  <c r="L5" i="21"/>
  <c r="M3" i="21"/>
  <c r="M4" i="21"/>
  <c r="N3" i="21"/>
  <c r="N5" i="21"/>
  <c r="O3" i="21"/>
  <c r="O5" i="21"/>
  <c r="B3" i="21"/>
  <c r="B5" i="21"/>
  <c r="C54" i="13"/>
  <c r="H54" i="13"/>
  <c r="C53" i="13"/>
  <c r="Y50" i="1"/>
  <c r="Y51" i="1"/>
  <c r="Y52" i="1"/>
  <c r="Y53" i="1"/>
  <c r="Y54" i="1"/>
  <c r="Y55" i="1"/>
  <c r="Y56" i="1"/>
  <c r="Y57" i="1"/>
  <c r="Y58" i="1"/>
  <c r="Y23" i="1"/>
  <c r="Y5" i="21" s="1"/>
  <c r="X58" i="1"/>
  <c r="X57" i="1"/>
  <c r="X56" i="1"/>
  <c r="X55" i="1"/>
  <c r="X54" i="1"/>
  <c r="X53" i="1"/>
  <c r="X52" i="1"/>
  <c r="X51" i="1"/>
  <c r="X50" i="1"/>
  <c r="X41" i="1"/>
  <c r="X23" i="1"/>
  <c r="X5" i="21" s="1"/>
  <c r="X4" i="21" s="1"/>
  <c r="D44" i="8"/>
  <c r="W50" i="1"/>
  <c r="W51" i="1"/>
  <c r="W52" i="1"/>
  <c r="W53" i="1"/>
  <c r="W54" i="1"/>
  <c r="W55" i="1"/>
  <c r="W56" i="1"/>
  <c r="W57" i="1"/>
  <c r="W58" i="1"/>
  <c r="V41" i="1"/>
  <c r="V11" i="21" s="1"/>
  <c r="W23" i="1"/>
  <c r="W5" i="21" s="1"/>
  <c r="W28" i="1"/>
  <c r="W47" i="1" s="1"/>
  <c r="D43" i="8"/>
  <c r="B34" i="13"/>
  <c r="B54" i="13"/>
  <c r="G54" i="13"/>
  <c r="B53" i="13"/>
  <c r="B57" i="13"/>
  <c r="B58" i="13"/>
  <c r="B59" i="13"/>
  <c r="B60" i="13"/>
  <c r="B61" i="13"/>
  <c r="B62" i="13"/>
  <c r="B63" i="13"/>
  <c r="B64" i="13"/>
  <c r="B65" i="13"/>
  <c r="V50" i="1"/>
  <c r="V51" i="1"/>
  <c r="V52" i="1"/>
  <c r="V53" i="1"/>
  <c r="V54" i="1"/>
  <c r="V55" i="1"/>
  <c r="V56" i="1"/>
  <c r="V57" i="1"/>
  <c r="V58" i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3" i="8"/>
  <c r="V23" i="1"/>
  <c r="V5" i="21" s="1"/>
  <c r="V28" i="1"/>
  <c r="V47" i="1" s="1"/>
  <c r="U41" i="1"/>
  <c r="U11" i="21" s="1"/>
  <c r="T23" i="1"/>
  <c r="T5" i="21" s="1"/>
  <c r="U28" i="1"/>
  <c r="U47" i="1" s="1"/>
  <c r="U23" i="1"/>
  <c r="U5" i="21" s="1"/>
  <c r="U50" i="1"/>
  <c r="U51" i="1"/>
  <c r="U52" i="1"/>
  <c r="U53" i="1"/>
  <c r="U54" i="1"/>
  <c r="U55" i="1"/>
  <c r="U56" i="1"/>
  <c r="U57" i="1"/>
  <c r="U58" i="1"/>
  <c r="T41" i="1"/>
  <c r="T60" i="1" s="1"/>
  <c r="T50" i="1"/>
  <c r="T51" i="1"/>
  <c r="T53" i="1"/>
  <c r="T52" i="1"/>
  <c r="T54" i="1"/>
  <c r="T55" i="1"/>
  <c r="T56" i="1"/>
  <c r="T57" i="1"/>
  <c r="T58" i="1"/>
  <c r="S41" i="1"/>
  <c r="S11" i="21"/>
  <c r="S10" i="21" s="1"/>
  <c r="S23" i="1"/>
  <c r="S5" i="21" s="1"/>
  <c r="S4" i="21" s="1"/>
  <c r="S58" i="1"/>
  <c r="S57" i="1"/>
  <c r="S56" i="1"/>
  <c r="S55" i="1"/>
  <c r="S54" i="1"/>
  <c r="S52" i="1"/>
  <c r="S53" i="1"/>
  <c r="S51" i="1"/>
  <c r="S50" i="1"/>
  <c r="Q23" i="1"/>
  <c r="Q5" i="21" s="1"/>
  <c r="R23" i="1"/>
  <c r="R5" i="21" s="1"/>
  <c r="R41" i="1"/>
  <c r="R11" i="21" s="1"/>
  <c r="R10" i="21" s="1"/>
  <c r="Q41" i="1"/>
  <c r="Q11" i="21" s="1"/>
  <c r="R58" i="1"/>
  <c r="R57" i="1"/>
  <c r="R56" i="1"/>
  <c r="R55" i="1"/>
  <c r="R54" i="1"/>
  <c r="R52" i="1"/>
  <c r="R53" i="1"/>
  <c r="R51" i="1"/>
  <c r="R50" i="1"/>
  <c r="Q58" i="1"/>
  <c r="Q57" i="1"/>
  <c r="Q56" i="1"/>
  <c r="Q55" i="1"/>
  <c r="Q54" i="1"/>
  <c r="Q52" i="1"/>
  <c r="Q53" i="1"/>
  <c r="Q51" i="1"/>
  <c r="Q50" i="1"/>
  <c r="E41" i="1"/>
  <c r="E23" i="1"/>
  <c r="B41" i="1"/>
  <c r="B23" i="1"/>
  <c r="C41" i="1"/>
  <c r="C23" i="1"/>
  <c r="D41" i="1"/>
  <c r="D23" i="1"/>
  <c r="D58" i="1"/>
  <c r="D57" i="1"/>
  <c r="D56" i="1"/>
  <c r="D55" i="1"/>
  <c r="D54" i="1"/>
  <c r="D52" i="1"/>
  <c r="D53" i="1"/>
  <c r="D51" i="1"/>
  <c r="D50" i="1"/>
  <c r="C58" i="1"/>
  <c r="C57" i="1"/>
  <c r="C56" i="1"/>
  <c r="C55" i="1"/>
  <c r="C54" i="1"/>
  <c r="C52" i="1"/>
  <c r="C53" i="1"/>
  <c r="C51" i="1"/>
  <c r="C50" i="1"/>
  <c r="B58" i="1"/>
  <c r="B57" i="1"/>
  <c r="B56" i="1"/>
  <c r="B55" i="1"/>
  <c r="B54" i="1"/>
  <c r="B52" i="1"/>
  <c r="B53" i="1"/>
  <c r="B50" i="1"/>
  <c r="B51" i="1"/>
  <c r="P41" i="1"/>
  <c r="P11" i="21" s="1"/>
  <c r="P10" i="21" s="1"/>
  <c r="P28" i="1"/>
  <c r="P23" i="1"/>
  <c r="P58" i="1"/>
  <c r="P57" i="1"/>
  <c r="P56" i="1"/>
  <c r="P55" i="1"/>
  <c r="P54" i="1"/>
  <c r="P52" i="1"/>
  <c r="P53" i="1"/>
  <c r="P51" i="1"/>
  <c r="P50" i="1"/>
  <c r="P47" i="1"/>
  <c r="N23" i="1"/>
  <c r="O23" i="1"/>
  <c r="O41" i="1"/>
  <c r="O58" i="1"/>
  <c r="O57" i="1"/>
  <c r="O56" i="1"/>
  <c r="O55" i="1"/>
  <c r="O54" i="1"/>
  <c r="O52" i="1"/>
  <c r="O53" i="1"/>
  <c r="O51" i="1"/>
  <c r="O50" i="1"/>
  <c r="O47" i="1"/>
  <c r="N41" i="1"/>
  <c r="N58" i="1"/>
  <c r="N57" i="1"/>
  <c r="N56" i="1"/>
  <c r="N55" i="1"/>
  <c r="N54" i="1"/>
  <c r="N52" i="1"/>
  <c r="N53" i="1"/>
  <c r="N51" i="1"/>
  <c r="N50" i="1"/>
  <c r="N47" i="1"/>
  <c r="O28" i="1"/>
  <c r="N28" i="1"/>
  <c r="M23" i="1"/>
  <c r="M41" i="1"/>
  <c r="M58" i="1"/>
  <c r="M57" i="1"/>
  <c r="M56" i="1"/>
  <c r="M55" i="1"/>
  <c r="M54" i="1"/>
  <c r="M52" i="1"/>
  <c r="M53" i="1"/>
  <c r="M51" i="1"/>
  <c r="M50" i="1"/>
  <c r="L51" i="1"/>
  <c r="L53" i="1"/>
  <c r="L52" i="1"/>
  <c r="L54" i="1"/>
  <c r="L55" i="1"/>
  <c r="L56" i="1"/>
  <c r="L57" i="1"/>
  <c r="L58" i="1"/>
  <c r="L23" i="1"/>
  <c r="L41" i="1"/>
  <c r="M47" i="1"/>
  <c r="M28" i="1"/>
  <c r="L50" i="1"/>
  <c r="I41" i="1"/>
  <c r="I23" i="1"/>
  <c r="H41" i="1"/>
  <c r="H23" i="1"/>
  <c r="G41" i="1"/>
  <c r="G23" i="1"/>
  <c r="F41" i="1"/>
  <c r="F23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2" i="1"/>
  <c r="H52" i="1"/>
  <c r="G52" i="1"/>
  <c r="F52" i="1"/>
  <c r="E52" i="1"/>
  <c r="I53" i="1"/>
  <c r="H53" i="1"/>
  <c r="G53" i="1"/>
  <c r="F53" i="1"/>
  <c r="E53" i="1"/>
  <c r="I51" i="1"/>
  <c r="H51" i="1"/>
  <c r="G51" i="1"/>
  <c r="F51" i="1"/>
  <c r="E51" i="1"/>
  <c r="I50" i="1"/>
  <c r="H50" i="1"/>
  <c r="G50" i="1"/>
  <c r="F50" i="1"/>
  <c r="E50" i="1"/>
  <c r="J41" i="1"/>
  <c r="J23" i="1"/>
  <c r="J58" i="1"/>
  <c r="J57" i="1"/>
  <c r="J56" i="1"/>
  <c r="J55" i="1"/>
  <c r="J54" i="1"/>
  <c r="J52" i="1"/>
  <c r="J53" i="1"/>
  <c r="J51" i="1"/>
  <c r="J50" i="1"/>
  <c r="K51" i="1"/>
  <c r="K53" i="1"/>
  <c r="K52" i="1"/>
  <c r="K54" i="1"/>
  <c r="K55" i="1"/>
  <c r="K56" i="1"/>
  <c r="K57" i="1"/>
  <c r="K58" i="1"/>
  <c r="K23" i="1"/>
  <c r="K41" i="1"/>
  <c r="K50" i="1"/>
  <c r="G4" i="21"/>
  <c r="G11" i="21"/>
  <c r="B10" i="21"/>
  <c r="L10" i="21"/>
  <c r="H11" i="21"/>
  <c r="N11" i="21"/>
  <c r="E10" i="21"/>
  <c r="K5" i="21"/>
  <c r="J11" i="21"/>
  <c r="I11" i="21"/>
  <c r="O10" i="21"/>
  <c r="K10" i="21"/>
  <c r="M11" i="21"/>
  <c r="B4" i="21"/>
  <c r="F5" i="21"/>
  <c r="C5" i="21"/>
  <c r="F11" i="21"/>
  <c r="L4" i="21"/>
  <c r="C10" i="21"/>
  <c r="I4" i="21"/>
  <c r="E5" i="21"/>
  <c r="D11" i="21"/>
  <c r="M5" i="21"/>
  <c r="O4" i="21"/>
  <c r="H5" i="21"/>
  <c r="D4" i="21"/>
  <c r="J4" i="21"/>
  <c r="N4" i="21"/>
  <c r="AF60" i="1"/>
  <c r="I60" i="1" l="1"/>
  <c r="M60" i="1"/>
  <c r="W60" i="1"/>
  <c r="T11" i="21"/>
  <c r="T10" i="21" s="1"/>
  <c r="O60" i="1"/>
  <c r="V4" i="21"/>
  <c r="C60" i="1"/>
  <c r="K60" i="1"/>
  <c r="B60" i="1"/>
  <c r="F60" i="1"/>
  <c r="E60" i="1"/>
  <c r="W4" i="21"/>
  <c r="AC60" i="1"/>
  <c r="AA60" i="1"/>
  <c r="Y10" i="21"/>
  <c r="P60" i="1"/>
  <c r="Q10" i="21"/>
  <c r="R60" i="1"/>
  <c r="S60" i="1"/>
  <c r="H60" i="1"/>
  <c r="R4" i="21"/>
  <c r="V10" i="21"/>
  <c r="L60" i="1"/>
  <c r="Q4" i="21"/>
  <c r="C47" i="8"/>
  <c r="D47" i="8" s="1"/>
  <c r="Y60" i="1"/>
  <c r="Z5" i="21"/>
  <c r="Z4" i="21" s="1"/>
  <c r="D60" i="1"/>
  <c r="N60" i="1"/>
  <c r="U10" i="21"/>
  <c r="U60" i="1"/>
  <c r="J60" i="1"/>
  <c r="W10" i="21"/>
  <c r="Q60" i="1"/>
  <c r="G60" i="1"/>
  <c r="P5" i="21"/>
  <c r="P4" i="21" s="1"/>
  <c r="X60" i="1"/>
  <c r="Y4" i="21"/>
  <c r="AE60" i="1"/>
  <c r="AH60" i="1"/>
  <c r="AI60" i="1"/>
  <c r="U4" i="21"/>
  <c r="T4" i="21"/>
  <c r="X11" i="21"/>
  <c r="X10" i="21" s="1"/>
  <c r="Z60" i="1"/>
  <c r="Z11" i="21"/>
  <c r="Z10" i="21" s="1"/>
  <c r="V60" i="1"/>
  <c r="AL63" i="1" l="1"/>
  <c r="AL62" i="1"/>
  <c r="AK62" i="1"/>
  <c r="AK63" i="1"/>
</calcChain>
</file>

<file path=xl/sharedStrings.xml><?xml version="1.0" encoding="utf-8"?>
<sst xmlns="http://schemas.openxmlformats.org/spreadsheetml/2006/main" count="492" uniqueCount="125">
  <si>
    <t>Oppervlakte en produksie van koring/Area and production of wheat</t>
  </si>
  <si>
    <t>Let wel: Jare is produksiejare</t>
  </si>
  <si>
    <t>Note: Years are production years</t>
  </si>
  <si>
    <t>OPPERVLAKTE ONDER KORING IN DIE RSA</t>
  </si>
  <si>
    <t>AREA PLANTED TO WHEAT IN THE RSA</t>
  </si>
  <si>
    <t>Intensies om te plant</t>
  </si>
  <si>
    <t>STREKE</t>
  </si>
  <si>
    <t>1990/01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</si>
  <si>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</si>
  <si>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</si>
  <si>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</si>
  <si>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</si>
  <si>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</si>
  <si>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</si>
  <si>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</si>
  <si>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</si>
  <si>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</si>
  <si>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</si>
  <si>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</si>
  <si>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</si>
  <si>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</si>
  <si>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</si>
  <si>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</si>
  <si>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</si>
  <si>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</si>
  <si>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</si>
  <si>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</si>
  <si>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</si>
  <si>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</si>
  <si>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</si>
  <si>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</si>
  <si>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</si>
  <si>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</si>
  <si>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</si>
  <si>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</si>
  <si>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</si>
  <si>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</si>
  <si>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</si>
  <si>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</si>
  <si>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</si>
  <si>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</si>
  <si>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2024/25*</t>
  </si>
  <si>
    <t>2025/26*</t>
  </si>
  <si>
    <t>2026/27*</t>
  </si>
  <si>
    <t>REGIONS</t>
  </si>
  <si>
    <t>'000 ha</t>
  </si>
  <si>
    <t>000 ha</t>
  </si>
  <si>
    <t>W. Cape</t>
  </si>
  <si>
    <t>N. Cape</t>
  </si>
  <si>
    <t>Free State</t>
  </si>
  <si>
    <t>E. Cape</t>
  </si>
  <si>
    <t>Kwazulu-Natal</t>
  </si>
  <si>
    <t>Mpumalanga</t>
  </si>
  <si>
    <t>Limpopo</t>
  </si>
  <si>
    <t>Gauteng</t>
  </si>
  <si>
    <t>North West</t>
  </si>
  <si>
    <t>TOTAAL/TOTAL</t>
  </si>
  <si>
    <t>PRODUKSIE VAN KORING IN DIE RSA</t>
  </si>
  <si>
    <t>PRODUCTION OF WHEAT IN THE RSA</t>
  </si>
  <si>
    <t>1998/1999</t>
  </si>
  <si>
    <t>1999/2000</t>
  </si>
  <si>
    <t>'000 t</t>
  </si>
  <si>
    <t>000 ton</t>
  </si>
  <si>
    <t xml:space="preserve"> Wes-Kaap/W. Cape</t>
  </si>
  <si>
    <t xml:space="preserve"> Noord-Kaap/N. Cape</t>
  </si>
  <si>
    <t xml:space="preserve"> Vrystaat/Free State</t>
  </si>
  <si>
    <t xml:space="preserve"> Oos-Kaap/E. Cape</t>
  </si>
  <si>
    <t xml:space="preserve"> Kwazulu-Natal</t>
  </si>
  <si>
    <t xml:space="preserve"> Mpumalanga</t>
  </si>
  <si>
    <t xml:space="preserve"> Limpopo</t>
  </si>
  <si>
    <t xml:space="preserve"> Gauteng</t>
  </si>
  <si>
    <t xml:space="preserve"> Noordwes/North West</t>
  </si>
  <si>
    <t>OPBRENGS PER HEKTAAR KORING IN DIE RSA</t>
  </si>
  <si>
    <t>YIELD PER HECTARE WHEAT IN RSA</t>
  </si>
  <si>
    <t>t/ha</t>
  </si>
  <si>
    <t>Opgedateer/Updated: 29 April 2015</t>
  </si>
  <si>
    <t>1st Estimate</t>
  </si>
  <si>
    <t>2nd Estimate</t>
  </si>
  <si>
    <t>3rd  Estimate</t>
  </si>
  <si>
    <t>4th  Estimate</t>
  </si>
  <si>
    <t>5th  Estimate</t>
  </si>
  <si>
    <t>6th  Estimate</t>
  </si>
  <si>
    <t>2013/14*</t>
  </si>
  <si>
    <t>3rd Estimate</t>
  </si>
  <si>
    <t>4th Estimate</t>
  </si>
  <si>
    <t>5th Estimate</t>
  </si>
  <si>
    <t>6th Estimate</t>
  </si>
  <si>
    <t>Oppervlakte (ha)</t>
  </si>
  <si>
    <t>Produksie (ton)</t>
  </si>
  <si>
    <t>Invoere (ton)</t>
  </si>
  <si>
    <t>Koring</t>
  </si>
  <si>
    <t>Produksiejaar</t>
  </si>
  <si>
    <t>Opp geplant (1000 ha)</t>
  </si>
  <si>
    <t>Produksie (1000t)</t>
  </si>
  <si>
    <t>Opbrengs (t/ha)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</si>
  <si>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</si>
  <si>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</si>
  <si>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</si>
  <si>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</si>
  <si>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</si>
  <si>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</si>
  <si>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</si>
  <si>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</si>
  <si>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</si>
  <si>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</si>
  <si>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</si>
  <si>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</si>
  <si>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</si>
  <si>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</si>
  <si>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</si>
  <si>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</si>
  <si>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</si>
  <si>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</si>
  <si>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</si>
  <si>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</si>
  <si>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</si>
  <si>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Area planted</t>
  </si>
  <si>
    <t>2014/15*</t>
  </si>
  <si>
    <t>2015/16*</t>
  </si>
  <si>
    <t>Western Cape</t>
  </si>
  <si>
    <t>Rest of SA</t>
  </si>
  <si>
    <t>Total</t>
  </si>
  <si>
    <t>Production</t>
  </si>
  <si>
    <t>Updated: October 2024</t>
  </si>
  <si>
    <t>3de skatting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</si>
</sst>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0.000"/>
    <numFmt numFmtId="167" formatCode="_-* #,##0.0_-;\-* #,##0.0_-;_-* &quot;-&quot;???_-;_-@_-"/>
    <numFmt numFmtId="168" formatCode="_-* #,##0.000_-;\-* #,##0.000_-;_-* &quot;-&quot;???_-;_-@_-"/>
    <numFmt numFmtId="169" formatCode="0.0%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quotePrefix="1" applyFont="1" applyBorder="1" applyAlignment="1">
      <alignment horizontal="right"/>
    </xf>
    <xf numFmtId="0" fontId="2" fillId="0" borderId="0" xfId="0" applyFont="1" applyAlignment="1">
      <alignment horizontal="right"/>
    </xf>
    <xf numFmtId="49" fontId="2" fillId="0" borderId="5" xfId="0" applyNumberFormat="1" applyFont="1" applyBorder="1" applyAlignment="1">
      <alignment horizontal="right"/>
    </xf>
    <xf numFmtId="49" fontId="2" fillId="0" borderId="6" xfId="0" applyNumberFormat="1" applyFont="1" applyBorder="1" applyAlignment="1">
      <alignment horizontal="right"/>
    </xf>
    <xf numFmtId="165" fontId="2" fillId="0" borderId="3" xfId="0" applyNumberFormat="1" applyFont="1" applyBorder="1"/>
    <xf numFmtId="0" fontId="0" fillId="0" borderId="0" xfId="0" applyAlignment="1">
      <alignment horizontal="center"/>
    </xf>
    <xf numFmtId="0" fontId="2" fillId="0" borderId="6" xfId="0" quotePrefix="1" applyFont="1" applyBorder="1"/>
    <xf numFmtId="0" fontId="2" fillId="0" borderId="5" xfId="0" quotePrefix="1" applyFont="1" applyBorder="1"/>
    <xf numFmtId="0" fontId="2" fillId="0" borderId="5" xfId="0" applyFont="1" applyBorder="1"/>
    <xf numFmtId="0" fontId="0" fillId="0" borderId="7" xfId="0" applyBorder="1"/>
    <xf numFmtId="49" fontId="2" fillId="0" borderId="8" xfId="0" applyNumberFormat="1" applyFont="1" applyBorder="1" applyAlignment="1">
      <alignment horizontal="right"/>
    </xf>
    <xf numFmtId="0" fontId="0" fillId="0" borderId="9" xfId="0" applyBorder="1"/>
    <xf numFmtId="165" fontId="2" fillId="0" borderId="9" xfId="0" applyNumberFormat="1" applyFont="1" applyBorder="1"/>
    <xf numFmtId="0" fontId="0" fillId="0" borderId="10" xfId="0" applyBorder="1"/>
    <xf numFmtId="2" fontId="2" fillId="0" borderId="5" xfId="0" quotePrefix="1" applyNumberFormat="1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12" xfId="0" quotePrefix="1" applyNumberFormat="1" applyFont="1" applyBorder="1" applyAlignment="1">
      <alignment horizontal="right"/>
    </xf>
    <xf numFmtId="0" fontId="2" fillId="0" borderId="11" xfId="0" quotePrefix="1" applyFont="1" applyBorder="1"/>
    <xf numFmtId="0" fontId="2" fillId="0" borderId="11" xfId="0" applyFont="1" applyBorder="1"/>
    <xf numFmtId="0" fontId="2" fillId="0" borderId="11" xfId="0" quotePrefix="1" applyFont="1" applyBorder="1" applyAlignment="1">
      <alignment horizontal="right"/>
    </xf>
    <xf numFmtId="49" fontId="2" fillId="0" borderId="11" xfId="0" applyNumberFormat="1" applyFont="1" applyBorder="1" applyAlignment="1">
      <alignment horizontal="right"/>
    </xf>
    <xf numFmtId="2" fontId="2" fillId="0" borderId="11" xfId="0" quotePrefix="1" applyNumberFormat="1" applyFont="1" applyBorder="1" applyAlignment="1">
      <alignment horizontal="right"/>
    </xf>
    <xf numFmtId="2" fontId="2" fillId="0" borderId="8" xfId="0" quotePrefix="1" applyNumberFormat="1" applyFont="1" applyBorder="1" applyAlignment="1">
      <alignment horizontal="right"/>
    </xf>
    <xf numFmtId="0" fontId="4" fillId="0" borderId="4" xfId="0" applyFont="1" applyBorder="1"/>
    <xf numFmtId="0" fontId="0" fillId="0" borderId="11" xfId="0" quotePrefix="1" applyBorder="1"/>
    <xf numFmtId="0" fontId="0" fillId="0" borderId="11" xfId="0" applyBorder="1"/>
    <xf numFmtId="0" fontId="2" fillId="0" borderId="8" xfId="0" applyFont="1" applyBorder="1"/>
    <xf numFmtId="0" fontId="2" fillId="0" borderId="10" xfId="0" applyFont="1" applyBorder="1"/>
    <xf numFmtId="0" fontId="0" fillId="0" borderId="11" xfId="0" quotePrefix="1" applyBorder="1" applyAlignment="1">
      <alignment horizontal="right"/>
    </xf>
    <xf numFmtId="165" fontId="0" fillId="0" borderId="11" xfId="0" applyNumberFormat="1" applyBorder="1"/>
    <xf numFmtId="165" fontId="0" fillId="0" borderId="11" xfId="0" applyNumberFormat="1" applyBorder="1" applyAlignment="1">
      <alignment horizontal="center"/>
    </xf>
    <xf numFmtId="165" fontId="2" fillId="0" borderId="11" xfId="0" applyNumberFormat="1" applyFont="1" applyBorder="1"/>
    <xf numFmtId="1" fontId="2" fillId="0" borderId="11" xfId="0" applyNumberFormat="1" applyFont="1" applyBorder="1"/>
    <xf numFmtId="0" fontId="2" fillId="0" borderId="9" xfId="0" applyFont="1" applyBorder="1"/>
    <xf numFmtId="0" fontId="0" fillId="0" borderId="11" xfId="0" applyBorder="1" applyAlignment="1">
      <alignment horizontal="right"/>
    </xf>
    <xf numFmtId="2" fontId="0" fillId="0" borderId="11" xfId="0" applyNumberFormat="1" applyBorder="1" applyAlignment="1" applyProtection="1">
      <alignment horizontal="center"/>
      <protection locked="0"/>
    </xf>
    <xf numFmtId="2" fontId="0" fillId="0" borderId="11" xfId="0" applyNumberFormat="1" applyBorder="1" applyAlignment="1">
      <alignment horizontal="right"/>
    </xf>
    <xf numFmtId="2" fontId="2" fillId="0" borderId="11" xfId="0" applyNumberFormat="1" applyFont="1" applyBorder="1" applyAlignment="1">
      <alignment horizontal="right"/>
    </xf>
    <xf numFmtId="166" fontId="2" fillId="0" borderId="11" xfId="0" applyNumberFormat="1" applyFont="1" applyBorder="1" applyAlignment="1">
      <alignment horizontal="right"/>
    </xf>
    <xf numFmtId="2" fontId="0" fillId="0" borderId="13" xfId="0" applyNumberFormat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65" fontId="4" fillId="0" borderId="11" xfId="0" applyNumberFormat="1" applyFont="1" applyBorder="1"/>
    <xf numFmtId="0" fontId="0" fillId="3" borderId="0" xfId="0" applyFill="1"/>
    <xf numFmtId="0" fontId="2" fillId="3" borderId="0" xfId="0" applyFont="1" applyFill="1"/>
    <xf numFmtId="15" fontId="1" fillId="3" borderId="0" xfId="0" quotePrefix="1" applyNumberFormat="1" applyFont="1" applyFill="1"/>
    <xf numFmtId="165" fontId="0" fillId="3" borderId="0" xfId="0" applyNumberFormat="1" applyFill="1"/>
    <xf numFmtId="0" fontId="2" fillId="3" borderId="6" xfId="0" applyFont="1" applyFill="1" applyBorder="1"/>
    <xf numFmtId="0" fontId="2" fillId="3" borderId="6" xfId="0" quotePrefix="1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8" xfId="0" applyNumberFormat="1" applyFont="1" applyFill="1" applyBorder="1" applyAlignment="1">
      <alignment horizontal="center"/>
    </xf>
    <xf numFmtId="2" fontId="2" fillId="3" borderId="5" xfId="0" quotePrefix="1" applyNumberFormat="1" applyFont="1" applyFill="1" applyBorder="1" applyAlignment="1">
      <alignment horizontal="center"/>
    </xf>
    <xf numFmtId="2" fontId="2" fillId="3" borderId="12" xfId="0" quotePrefix="1" applyNumberFormat="1" applyFont="1" applyFill="1" applyBorder="1" applyAlignment="1">
      <alignment horizontal="center"/>
    </xf>
    <xf numFmtId="2" fontId="2" fillId="3" borderId="6" xfId="0" quotePrefix="1" applyNumberFormat="1" applyFont="1" applyFill="1" applyBorder="1" applyAlignment="1">
      <alignment horizontal="center"/>
    </xf>
    <xf numFmtId="2" fontId="2" fillId="3" borderId="8" xfId="0" quotePrefix="1" applyNumberFormat="1" applyFont="1" applyFill="1" applyBorder="1" applyAlignment="1">
      <alignment horizontal="center"/>
    </xf>
    <xf numFmtId="0" fontId="2" fillId="3" borderId="8" xfId="0" quotePrefix="1" applyFont="1" applyFill="1" applyBorder="1" applyAlignment="1">
      <alignment horizontal="center"/>
    </xf>
    <xf numFmtId="0" fontId="2" fillId="3" borderId="6" xfId="0" quotePrefix="1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2" fontId="2" fillId="3" borderId="0" xfId="0" quotePrefix="1" applyNumberFormat="1" applyFont="1" applyFill="1" applyAlignment="1">
      <alignment horizontal="center"/>
    </xf>
    <xf numFmtId="0" fontId="2" fillId="3" borderId="4" xfId="0" applyFont="1" applyFill="1" applyBorder="1"/>
    <xf numFmtId="0" fontId="0" fillId="3" borderId="4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4" xfId="0" quotePrefix="1" applyFill="1" applyBorder="1" applyAlignment="1">
      <alignment horizontal="right"/>
    </xf>
    <xf numFmtId="0" fontId="0" fillId="3" borderId="10" xfId="0" quotePrefix="1" applyFill="1" applyBorder="1" applyAlignment="1">
      <alignment horizontal="right"/>
    </xf>
    <xf numFmtId="0" fontId="0" fillId="3" borderId="2" xfId="0" quotePrefix="1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3" borderId="0" xfId="0" quotePrefix="1" applyFill="1" applyAlignment="1">
      <alignment horizontal="right"/>
    </xf>
    <xf numFmtId="0" fontId="0" fillId="3" borderId="3" xfId="0" applyFill="1" applyBorder="1"/>
    <xf numFmtId="0" fontId="0" fillId="3" borderId="1" xfId="0" applyFill="1" applyBorder="1"/>
    <xf numFmtId="0" fontId="0" fillId="3" borderId="9" xfId="0" applyFill="1" applyBorder="1"/>
    <xf numFmtId="2" fontId="0" fillId="3" borderId="1" xfId="0" applyNumberFormat="1" applyFill="1" applyBorder="1"/>
    <xf numFmtId="0" fontId="0" fillId="3" borderId="6" xfId="0" applyFill="1" applyBorder="1"/>
    <xf numFmtId="0" fontId="0" fillId="3" borderId="8" xfId="0" applyFill="1" applyBorder="1"/>
    <xf numFmtId="166" fontId="2" fillId="3" borderId="0" xfId="0" applyNumberFormat="1" applyFont="1" applyFill="1" applyAlignment="1">
      <alignment horizontal="right"/>
    </xf>
    <xf numFmtId="165" fontId="0" fillId="3" borderId="3" xfId="0" applyNumberFormat="1" applyFill="1" applyBorder="1"/>
    <xf numFmtId="165" fontId="0" fillId="3" borderId="1" xfId="0" applyNumberFormat="1" applyFill="1" applyBorder="1"/>
    <xf numFmtId="165" fontId="0" fillId="3" borderId="9" xfId="0" applyNumberFormat="1" applyFill="1" applyBorder="1"/>
    <xf numFmtId="2" fontId="0" fillId="3" borderId="3" xfId="0" applyNumberFormat="1" applyFill="1" applyBorder="1"/>
    <xf numFmtId="166" fontId="2" fillId="3" borderId="0" xfId="0" quotePrefix="1" applyNumberFormat="1" applyFont="1" applyFill="1" applyAlignment="1">
      <alignment horizontal="center"/>
    </xf>
    <xf numFmtId="2" fontId="0" fillId="3" borderId="9" xfId="0" applyNumberFormat="1" applyFill="1" applyBorder="1"/>
    <xf numFmtId="0" fontId="2" fillId="3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5" fillId="3" borderId="0" xfId="0" applyFont="1" applyFill="1" applyAlignment="1">
      <alignment horizontal="center" vertical="center"/>
    </xf>
    <xf numFmtId="43" fontId="2" fillId="3" borderId="0" xfId="0" quotePrefix="1" applyNumberFormat="1" applyFont="1" applyFill="1" applyAlignment="1">
      <alignment horizontal="center"/>
    </xf>
    <xf numFmtId="167" fontId="0" fillId="3" borderId="0" xfId="0" applyNumberFormat="1" applyFill="1"/>
    <xf numFmtId="168" fontId="0" fillId="3" borderId="0" xfId="0" applyNumberFormat="1" applyFill="1"/>
    <xf numFmtId="1" fontId="0" fillId="3" borderId="1" xfId="0" applyNumberFormat="1" applyFill="1" applyBorder="1"/>
    <xf numFmtId="166" fontId="1" fillId="3" borderId="0" xfId="0" applyNumberFormat="1" applyFont="1" applyFill="1" applyAlignment="1">
      <alignment horizontal="center" vertical="center"/>
    </xf>
    <xf numFmtId="43" fontId="2" fillId="3" borderId="0" xfId="0" quotePrefix="1" applyNumberFormat="1" applyFont="1" applyFill="1" applyAlignment="1">
      <alignment horizontal="right"/>
    </xf>
    <xf numFmtId="0" fontId="2" fillId="3" borderId="3" xfId="0" applyFont="1" applyFill="1" applyBorder="1"/>
    <xf numFmtId="165" fontId="2" fillId="3" borderId="1" xfId="0" applyNumberFormat="1" applyFont="1" applyFill="1" applyBorder="1"/>
    <xf numFmtId="165" fontId="2" fillId="3" borderId="3" xfId="0" applyNumberFormat="1" applyFont="1" applyFill="1" applyBorder="1"/>
    <xf numFmtId="165" fontId="2" fillId="3" borderId="9" xfId="0" applyNumberFormat="1" applyFont="1" applyFill="1" applyBorder="1"/>
    <xf numFmtId="165" fontId="2" fillId="3" borderId="0" xfId="0" applyNumberFormat="1" applyFont="1" applyFill="1"/>
    <xf numFmtId="0" fontId="0" fillId="3" borderId="4" xfId="0" applyFill="1" applyBorder="1"/>
    <xf numFmtId="0" fontId="0" fillId="3" borderId="2" xfId="0" applyFill="1" applyBorder="1"/>
    <xf numFmtId="165" fontId="0" fillId="3" borderId="2" xfId="0" applyNumberFormat="1" applyFill="1" applyBorder="1"/>
    <xf numFmtId="165" fontId="0" fillId="3" borderId="4" xfId="0" applyNumberFormat="1" applyFill="1" applyBorder="1"/>
    <xf numFmtId="0" fontId="0" fillId="3" borderId="10" xfId="0" applyFill="1" applyBorder="1"/>
    <xf numFmtId="1" fontId="0" fillId="3" borderId="2" xfId="0" applyNumberFormat="1" applyFill="1" applyBorder="1"/>
    <xf numFmtId="43" fontId="0" fillId="3" borderId="0" xfId="0" applyNumberFormat="1" applyFill="1"/>
    <xf numFmtId="1" fontId="0" fillId="3" borderId="0" xfId="0" applyNumberFormat="1" applyFill="1"/>
    <xf numFmtId="166" fontId="0" fillId="3" borderId="0" xfId="0" applyNumberFormat="1" applyFill="1"/>
    <xf numFmtId="0" fontId="2" fillId="3" borderId="11" xfId="0" applyFont="1" applyFill="1" applyBorder="1"/>
    <xf numFmtId="0" fontId="1" fillId="3" borderId="0" xfId="0" applyFont="1" applyFill="1" applyAlignment="1">
      <alignment horizontal="center" vertical="center"/>
    </xf>
    <xf numFmtId="0" fontId="2" fillId="3" borderId="6" xfId="0" quotePrefix="1" applyFont="1" applyFill="1" applyBorder="1"/>
    <xf numFmtId="0" fontId="2" fillId="3" borderId="5" xfId="0" quotePrefix="1" applyFont="1" applyFill="1" applyBorder="1"/>
    <xf numFmtId="0" fontId="2" fillId="3" borderId="5" xfId="0" applyFont="1" applyFill="1" applyBorder="1"/>
    <xf numFmtId="0" fontId="2" fillId="3" borderId="5" xfId="0" quotePrefix="1" applyFont="1" applyFill="1" applyBorder="1" applyAlignment="1">
      <alignment horizontal="right"/>
    </xf>
    <xf numFmtId="49" fontId="2" fillId="3" borderId="5" xfId="0" applyNumberFormat="1" applyFont="1" applyFill="1" applyBorder="1" applyAlignment="1">
      <alignment horizontal="right"/>
    </xf>
    <xf numFmtId="165" fontId="2" fillId="3" borderId="6" xfId="0" quotePrefix="1" applyNumberFormat="1" applyFont="1" applyFill="1" applyBorder="1" applyAlignment="1">
      <alignment horizontal="right"/>
    </xf>
    <xf numFmtId="2" fontId="2" fillId="3" borderId="6" xfId="0" quotePrefix="1" applyNumberFormat="1" applyFont="1" applyFill="1" applyBorder="1" applyAlignment="1">
      <alignment horizontal="right"/>
    </xf>
    <xf numFmtId="0" fontId="2" fillId="3" borderId="8" xfId="0" quotePrefix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1" fontId="0" fillId="3" borderId="3" xfId="0" applyNumberFormat="1" applyFill="1" applyBorder="1"/>
    <xf numFmtId="164" fontId="0" fillId="3" borderId="0" xfId="1" applyFont="1" applyFill="1" applyBorder="1"/>
    <xf numFmtId="9" fontId="0" fillId="3" borderId="0" xfId="2" applyFont="1" applyFill="1"/>
    <xf numFmtId="1" fontId="0" fillId="3" borderId="4" xfId="0" applyNumberFormat="1" applyFill="1" applyBorder="1"/>
    <xf numFmtId="9" fontId="0" fillId="3" borderId="0" xfId="0" applyNumberFormat="1" applyFill="1"/>
    <xf numFmtId="49" fontId="2" fillId="3" borderId="6" xfId="0" applyNumberFormat="1" applyFont="1" applyFill="1" applyBorder="1" applyAlignment="1">
      <alignment horizontal="right"/>
    </xf>
    <xf numFmtId="2" fontId="2" fillId="3" borderId="5" xfId="0" quotePrefix="1" applyNumberFormat="1" applyFont="1" applyFill="1" applyBorder="1" applyAlignment="1">
      <alignment horizontal="right"/>
    </xf>
    <xf numFmtId="2" fontId="2" fillId="3" borderId="12" xfId="0" quotePrefix="1" applyNumberFormat="1" applyFont="1" applyFill="1" applyBorder="1" applyAlignment="1">
      <alignment horizontal="right"/>
    </xf>
    <xf numFmtId="2" fontId="2" fillId="3" borderId="8" xfId="0" quotePrefix="1" applyNumberFormat="1" applyFont="1" applyFill="1" applyBorder="1" applyAlignment="1">
      <alignment horizontal="right"/>
    </xf>
    <xf numFmtId="49" fontId="0" fillId="3" borderId="3" xfId="0" applyNumberFormat="1" applyFill="1" applyBorder="1"/>
    <xf numFmtId="2" fontId="0" fillId="3" borderId="3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166" fontId="0" fillId="3" borderId="1" xfId="0" applyNumberFormat="1" applyFill="1" applyBorder="1" applyAlignment="1">
      <alignment horizontal="right"/>
    </xf>
    <xf numFmtId="2" fontId="0" fillId="3" borderId="9" xfId="0" applyNumberFormat="1" applyFill="1" applyBorder="1" applyAlignment="1">
      <alignment horizontal="right"/>
    </xf>
    <xf numFmtId="2" fontId="2" fillId="3" borderId="3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0" fontId="2" fillId="4" borderId="6" xfId="0" quotePrefix="1" applyFont="1" applyFill="1" applyBorder="1" applyAlignment="1">
      <alignment horizontal="right"/>
    </xf>
    <xf numFmtId="0" fontId="0" fillId="4" borderId="3" xfId="0" applyFill="1" applyBorder="1"/>
    <xf numFmtId="2" fontId="0" fillId="4" borderId="3" xfId="0" applyNumberFormat="1" applyFill="1" applyBorder="1"/>
    <xf numFmtId="165" fontId="0" fillId="4" borderId="3" xfId="0" applyNumberFormat="1" applyFill="1" applyBorder="1"/>
    <xf numFmtId="165" fontId="2" fillId="4" borderId="3" xfId="0" applyNumberFormat="1" applyFont="1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4" borderId="4" xfId="0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2" fontId="2" fillId="4" borderId="3" xfId="0" applyNumberFormat="1" applyFont="1" applyFill="1" applyBorder="1" applyAlignment="1">
      <alignment horizontal="right"/>
    </xf>
    <xf numFmtId="2" fontId="0" fillId="4" borderId="4" xfId="0" applyNumberFormat="1" applyFill="1" applyBorder="1" applyAlignment="1">
      <alignment horizontal="right"/>
    </xf>
    <xf numFmtId="169" fontId="2" fillId="3" borderId="0" xfId="2" applyNumberFormat="1" applyFont="1" applyFill="1"/>
    <xf numFmtId="0" fontId="1" fillId="3" borderId="4" xfId="0" quotePrefix="1" applyFont="1" applyFill="1" applyBorder="1" applyAlignment="1">
      <alignment horizontal="right"/>
    </xf>
    <xf numFmtId="0" fontId="1" fillId="4" borderId="4" xfId="0" quotePrefix="1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165" fontId="1" fillId="3" borderId="3" xfId="0" applyNumberFormat="1" applyFont="1" applyFill="1" applyBorder="1"/>
    <xf numFmtId="165" fontId="1" fillId="4" borderId="3" xfId="0" applyNumberFormat="1" applyFont="1" applyFill="1" applyBorder="1"/>
    <xf numFmtId="0" fontId="1" fillId="0" borderId="11" xfId="0" applyFont="1" applyBorder="1"/>
    <xf numFmtId="165" fontId="1" fillId="0" borderId="11" xfId="0" applyNumberFormat="1" applyFont="1" applyBorder="1"/>
    <xf numFmtId="0" fontId="1" fillId="0" borderId="4" xfId="0" applyFont="1" applyBorder="1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3" xfId="0" applyFont="1" applyBorder="1"/>
    <xf numFmtId="9" fontId="2" fillId="3" borderId="0" xfId="2" applyFont="1" applyFill="1"/>
    <xf numFmtId="1" fontId="2" fillId="3" borderId="0" xfId="0" applyNumberFormat="1" applyFont="1" applyFill="1"/>
    <xf numFmtId="2" fontId="2" fillId="3" borderId="3" xfId="0" applyNumberFormat="1" applyFont="1" applyFill="1" applyBorder="1"/>
    <xf numFmtId="9" fontId="2" fillId="3" borderId="0" xfId="0" applyNumberFormat="1" applyFont="1" applyFill="1"/>
    <xf numFmtId="165" fontId="1" fillId="3" borderId="0" xfId="2" applyNumberFormat="1" applyFont="1" applyFill="1" applyAlignment="1">
      <alignment horizontal="center" vertical="center"/>
    </xf>
    <xf numFmtId="0" fontId="2" fillId="5" borderId="6" xfId="0" quotePrefix="1" applyFont="1" applyFill="1" applyBorder="1" applyAlignment="1">
      <alignment horizontal="right"/>
    </xf>
    <xf numFmtId="0" fontId="1" fillId="5" borderId="4" xfId="0" quotePrefix="1" applyFont="1" applyFill="1" applyBorder="1" applyAlignment="1">
      <alignment horizontal="right"/>
    </xf>
    <xf numFmtId="0" fontId="0" fillId="5" borderId="3" xfId="0" applyFill="1" applyBorder="1"/>
    <xf numFmtId="2" fontId="0" fillId="5" borderId="3" xfId="0" applyNumberFormat="1" applyFill="1" applyBorder="1"/>
    <xf numFmtId="165" fontId="0" fillId="5" borderId="3" xfId="0" applyNumberFormat="1" applyFill="1" applyBorder="1"/>
    <xf numFmtId="165" fontId="2" fillId="5" borderId="3" xfId="0" applyNumberFormat="1" applyFont="1" applyFill="1" applyBorder="1"/>
    <xf numFmtId="0" fontId="0" fillId="5" borderId="4" xfId="0" applyFill="1" applyBorder="1"/>
    <xf numFmtId="0" fontId="1" fillId="5" borderId="3" xfId="0" applyFont="1" applyFill="1" applyBorder="1" applyAlignment="1">
      <alignment horizontal="right"/>
    </xf>
    <xf numFmtId="165" fontId="1" fillId="5" borderId="3" xfId="0" applyNumberFormat="1" applyFont="1" applyFill="1" applyBorder="1"/>
    <xf numFmtId="165" fontId="0" fillId="5" borderId="4" xfId="0" applyNumberFormat="1" applyFill="1" applyBorder="1"/>
    <xf numFmtId="0" fontId="0" fillId="5" borderId="4" xfId="0" applyFill="1" applyBorder="1" applyAlignment="1">
      <alignment horizontal="right"/>
    </xf>
    <xf numFmtId="2" fontId="0" fillId="5" borderId="3" xfId="0" applyNumberFormat="1" applyFill="1" applyBorder="1" applyAlignment="1">
      <alignment horizontal="right"/>
    </xf>
    <xf numFmtId="2" fontId="2" fillId="5" borderId="3" xfId="0" applyNumberFormat="1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6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4.xml"/><Relationship Id="rId17" Type="http://schemas.openxmlformats.org/officeDocument/2006/relationships/chartsheet" Target="chartsheets/sheet13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5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11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chartsheet" Target="chartsheets/sheet7.xml"/><Relationship Id="rId19" Type="http://schemas.openxmlformats.org/officeDocument/2006/relationships/worksheet" Target="worksheets/sheet5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0.xml"/><Relationship Id="rId22" Type="http://schemas.openxmlformats.org/officeDocument/2006/relationships/worksheet" Target="worksheets/sheet6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WHEAT: AREA PLANTED, PRODUCTION AND YIELD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KORING: OPPERVLAKTE AANGEPLANT, PRODUKSIE EN OPBRENGS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78020238399113"/>
          <c:y val="0.10926027259424648"/>
          <c:w val="0.78813608798216228"/>
          <c:h val="0.65350640823670281"/>
        </c:manualLayout>
      </c:layout>
      <c:barChart>
        <c:barDir val="col"/>
        <c:grouping val="clustered"/>
        <c:varyColors val="0"/>
        <c:ser>
          <c:idx val="0"/>
          <c:order val="0"/>
          <c:tx>
            <c:v>Area / Oppervlakte</c:v>
          </c:tx>
          <c:spPr>
            <a:solidFill>
              <a:srgbClr val="3B6367"/>
            </a:solidFill>
          </c:spPr>
          <c:invertIfNegative val="0"/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'Data-Wheat'!$B$10:$AI$10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'Data-Wheat'!$B$23:$AI$23</c:f>
              <c:numCache>
                <c:formatCode>0.0</c:formatCode>
                <c:ptCount val="34"/>
                <c:pt idx="0">
                  <c:v>1550.6319999999998</c:v>
                </c:pt>
                <c:pt idx="1">
                  <c:v>1433.9659999999999</c:v>
                </c:pt>
                <c:pt idx="2">
                  <c:v>747.30000000000007</c:v>
                </c:pt>
                <c:pt idx="3">
                  <c:v>1064.7979999999998</c:v>
                </c:pt>
                <c:pt idx="4">
                  <c:v>1039.491</c:v>
                </c:pt>
                <c:pt idx="5">
                  <c:v>1363.1499999999999</c:v>
                </c:pt>
                <c:pt idx="6">
                  <c:v>1293.8</c:v>
                </c:pt>
                <c:pt idx="7">
                  <c:v>1382.3</c:v>
                </c:pt>
                <c:pt idx="8">
                  <c:v>745</c:v>
                </c:pt>
                <c:pt idx="9">
                  <c:v>718</c:v>
                </c:pt>
                <c:pt idx="10">
                  <c:v>934</c:v>
                </c:pt>
                <c:pt idx="11">
                  <c:v>973.5</c:v>
                </c:pt>
                <c:pt idx="12">
                  <c:v>941.1</c:v>
                </c:pt>
                <c:pt idx="13">
                  <c:v>748</c:v>
                </c:pt>
                <c:pt idx="14">
                  <c:v>830.00000000000011</c:v>
                </c:pt>
                <c:pt idx="15">
                  <c:v>805</c:v>
                </c:pt>
                <c:pt idx="16">
                  <c:v>764.8</c:v>
                </c:pt>
                <c:pt idx="17">
                  <c:v>632</c:v>
                </c:pt>
                <c:pt idx="18">
                  <c:v>748</c:v>
                </c:pt>
                <c:pt idx="19">
                  <c:v>642.5</c:v>
                </c:pt>
                <c:pt idx="20">
                  <c:v>558.1</c:v>
                </c:pt>
                <c:pt idx="21">
                  <c:v>604.70000000000005</c:v>
                </c:pt>
                <c:pt idx="22">
                  <c:v>511.2</c:v>
                </c:pt>
                <c:pt idx="23">
                  <c:v>505.5</c:v>
                </c:pt>
                <c:pt idx="24">
                  <c:v>476.57</c:v>
                </c:pt>
                <c:pt idx="25">
                  <c:v>482.15000000000003</c:v>
                </c:pt>
                <c:pt idx="26">
                  <c:v>508.36500000000001</c:v>
                </c:pt>
                <c:pt idx="27">
                  <c:v>491.59999999999997</c:v>
                </c:pt>
                <c:pt idx="28">
                  <c:v>503.34999999999997</c:v>
                </c:pt>
                <c:pt idx="29">
                  <c:v>540</c:v>
                </c:pt>
                <c:pt idx="30">
                  <c:v>509.8</c:v>
                </c:pt>
                <c:pt idx="31">
                  <c:v>523.5</c:v>
                </c:pt>
                <c:pt idx="32">
                  <c:v>566.80000000000007</c:v>
                </c:pt>
                <c:pt idx="33">
                  <c:v>537.95000000000005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6-4616-A7D6-7A16960AF882}"/>
            </c:ext>
          </c:extLst>
        </c:ser>
        <c:ser>
          <c:idx val="1"/>
          <c:order val="1"/>
          <c:tx>
            <c:v>Production / Produksie</c:v>
          </c:tx>
          <c:spPr>
            <a:solidFill>
              <a:srgbClr val="AE9344"/>
            </a:solidFill>
          </c:spPr>
          <c:invertIfNegative val="0"/>
          <c:trendline>
            <c:trendlineType val="linear"/>
            <c:dispRSqr val="0"/>
            <c:dispEq val="0"/>
          </c:trendline>
          <c:cat>
            <c:strRef>
              <c:f>'Data-Wheat'!$B$10:$AI$10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'Data-Wheat'!$B$41:$AI$41</c:f>
              <c:numCache>
                <c:formatCode>0.0</c:formatCode>
                <c:ptCount val="34"/>
                <c:pt idx="0">
                  <c:v>1702.3710000000001</c:v>
                </c:pt>
                <c:pt idx="1">
                  <c:v>2132.9850000000001</c:v>
                </c:pt>
                <c:pt idx="2">
                  <c:v>1316.0729999999999</c:v>
                </c:pt>
                <c:pt idx="3">
                  <c:v>1975.3440000000003</c:v>
                </c:pt>
                <c:pt idx="4">
                  <c:v>1832.241</c:v>
                </c:pt>
                <c:pt idx="5">
                  <c:v>1968.5119999999999</c:v>
                </c:pt>
                <c:pt idx="6">
                  <c:v>2700</c:v>
                </c:pt>
                <c:pt idx="7">
                  <c:v>2500.5</c:v>
                </c:pt>
                <c:pt idx="8">
                  <c:v>1687.5</c:v>
                </c:pt>
                <c:pt idx="9">
                  <c:v>1770</c:v>
                </c:pt>
                <c:pt idx="10">
                  <c:v>2348.5500000000002</c:v>
                </c:pt>
                <c:pt idx="11">
                  <c:v>2450</c:v>
                </c:pt>
                <c:pt idx="12">
                  <c:v>2427</c:v>
                </c:pt>
                <c:pt idx="13">
                  <c:v>1540</c:v>
                </c:pt>
                <c:pt idx="14">
                  <c:v>1680</c:v>
                </c:pt>
                <c:pt idx="15">
                  <c:v>1905</c:v>
                </c:pt>
                <c:pt idx="16">
                  <c:v>2105</c:v>
                </c:pt>
                <c:pt idx="17">
                  <c:v>1905</c:v>
                </c:pt>
                <c:pt idx="18">
                  <c:v>2130</c:v>
                </c:pt>
                <c:pt idx="19">
                  <c:v>1958</c:v>
                </c:pt>
                <c:pt idx="20">
                  <c:v>1430</c:v>
                </c:pt>
                <c:pt idx="21">
                  <c:v>2005</c:v>
                </c:pt>
                <c:pt idx="22">
                  <c:v>1870.0000000000002</c:v>
                </c:pt>
                <c:pt idx="23">
                  <c:v>1870</c:v>
                </c:pt>
                <c:pt idx="24">
                  <c:v>1749.9999999999998</c:v>
                </c:pt>
                <c:pt idx="25">
                  <c:v>1457.0150000000001</c:v>
                </c:pt>
                <c:pt idx="26">
                  <c:v>1910</c:v>
                </c:pt>
                <c:pt idx="27">
                  <c:v>1535</c:v>
                </c:pt>
                <c:pt idx="28">
                  <c:v>1868</c:v>
                </c:pt>
                <c:pt idx="29">
                  <c:v>1535.0000000000002</c:v>
                </c:pt>
                <c:pt idx="30">
                  <c:v>2109.1</c:v>
                </c:pt>
                <c:pt idx="31">
                  <c:v>2285</c:v>
                </c:pt>
                <c:pt idx="32" formatCode="0.00">
                  <c:v>2088.5899999999997</c:v>
                </c:pt>
                <c:pt idx="33" formatCode="0.00">
                  <c:v>2089.0250000000001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6-4616-A7D6-7A16960A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095360"/>
        <c:axId val="1"/>
      </c:barChart>
      <c:lineChart>
        <c:grouping val="standard"/>
        <c:varyColors val="0"/>
        <c:ser>
          <c:idx val="2"/>
          <c:order val="2"/>
          <c:tx>
            <c:v>Yield / Opbrengs</c:v>
          </c:tx>
          <c:spPr>
            <a:ln>
              <a:solidFill>
                <a:srgbClr val="3B6367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58595B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'Data-Wheat'!$B$10:$AI$10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'Data-Wheat'!$B$60:$AI$60</c:f>
              <c:numCache>
                <c:formatCode>0.00</c:formatCode>
                <c:ptCount val="34"/>
                <c:pt idx="0">
                  <c:v>1.0978562289440694</c:v>
                </c:pt>
                <c:pt idx="1">
                  <c:v>1.4874725063216285</c:v>
                </c:pt>
                <c:pt idx="2">
                  <c:v>1.7611039743075068</c:v>
                </c:pt>
                <c:pt idx="3">
                  <c:v>1.8551349645660498</c:v>
                </c:pt>
                <c:pt idx="4">
                  <c:v>1.7626328655082151</c:v>
                </c:pt>
                <c:pt idx="5">
                  <c:v>1.4440905256208048</c:v>
                </c:pt>
                <c:pt idx="6">
                  <c:v>2.0868758695316125</c:v>
                </c:pt>
                <c:pt idx="7">
                  <c:v>1.8089416190407293</c:v>
                </c:pt>
                <c:pt idx="8">
                  <c:v>2.2651006711409396</c:v>
                </c:pt>
                <c:pt idx="9">
                  <c:v>2.4651810584958218</c:v>
                </c:pt>
                <c:pt idx="10">
                  <c:v>2.514507494646681</c:v>
                </c:pt>
                <c:pt idx="11">
                  <c:v>2.5166923472008218</c:v>
                </c:pt>
                <c:pt idx="12">
                  <c:v>2.578897035384125</c:v>
                </c:pt>
                <c:pt idx="13">
                  <c:v>2.0588235294117645</c:v>
                </c:pt>
                <c:pt idx="14">
                  <c:v>2.0240963855421685</c:v>
                </c:pt>
                <c:pt idx="15">
                  <c:v>2.3664596273291925</c:v>
                </c:pt>
                <c:pt idx="16">
                  <c:v>2.7523535564853558</c:v>
                </c:pt>
                <c:pt idx="17">
                  <c:v>3.0142405063291138</c:v>
                </c:pt>
                <c:pt idx="18">
                  <c:v>2.8475935828877006</c:v>
                </c:pt>
                <c:pt idx="19">
                  <c:v>3.0474708171206224</c:v>
                </c:pt>
                <c:pt idx="20">
                  <c:v>2.5622648270919188</c:v>
                </c:pt>
                <c:pt idx="21">
                  <c:v>3.3156937324293034</c:v>
                </c:pt>
                <c:pt idx="22">
                  <c:v>3.6580594679186236</c:v>
                </c:pt>
                <c:pt idx="23">
                  <c:v>3.6993076162215628</c:v>
                </c:pt>
                <c:pt idx="24">
                  <c:v>3.6720733575340447</c:v>
                </c:pt>
                <c:pt idx="25">
                  <c:v>3.0219122679664006</c:v>
                </c:pt>
                <c:pt idx="26">
                  <c:v>3.7571429976493267</c:v>
                </c:pt>
                <c:pt idx="27">
                  <c:v>3.1224572823433689</c:v>
                </c:pt>
                <c:pt idx="28">
                  <c:v>3.7111353928677859</c:v>
                </c:pt>
                <c:pt idx="29">
                  <c:v>2.842592592592593</c:v>
                </c:pt>
                <c:pt idx="30">
                  <c:v>4.1371125931737938</c:v>
                </c:pt>
                <c:pt idx="31">
                  <c:v>4.3648519579751675</c:v>
                </c:pt>
                <c:pt idx="32">
                  <c:v>3.6848800282286511</c:v>
                </c:pt>
                <c:pt idx="33">
                  <c:v>3.883306998791709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96-4616-A7D6-7A16960A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00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/>
                  <a:t>Production Years / Produksiejare</a:t>
                </a:r>
              </a:p>
            </c:rich>
          </c:tx>
          <c:layout>
            <c:manualLayout>
              <c:xMode val="edge"/>
              <c:yMode val="edge"/>
              <c:x val="0.38591314301571339"/>
              <c:y val="0.879814712177968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Thousan ha or ton</a:t>
                </a:r>
              </a:p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Duisend ha of ton</a:t>
                </a:r>
              </a:p>
            </c:rich>
          </c:tx>
          <c:layout>
            <c:manualLayout>
              <c:xMode val="edge"/>
              <c:yMode val="edge"/>
              <c:x val="9.6005179969243931E-3"/>
              <c:y val="0.3800023252554596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0953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0.963334952073722"/>
              <c:y val="0.3993250388604337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8.2162637159341858E-4"/>
          <c:y val="0.92685924878322246"/>
          <c:w val="0.99589152126909253"/>
          <c:h val="6.2517041255765404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/>
              <a:t>Vrystaat: Oppervlakte geplant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5324214590289392E-2"/>
          <c:y val="0.12291293504336681"/>
          <c:w val="0.91227078232028325"/>
          <c:h val="0.74739638058715085"/>
        </c:manualLayout>
      </c:layout>
      <c:lineChart>
        <c:grouping val="stacked"/>
        <c:varyColors val="0"/>
        <c:ser>
          <c:idx val="2"/>
          <c:order val="0"/>
          <c:spPr>
            <a:ln w="47625">
              <a:solidFill>
                <a:srgbClr val="58595B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</c:spPr>
          </c:marker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'Data-Wheat'!$B$15:$AJ$15</c:f>
              <c:numCache>
                <c:formatCode>0.0</c:formatCode>
                <c:ptCount val="35"/>
                <c:pt idx="0">
                  <c:v>1030.6300000000001</c:v>
                </c:pt>
                <c:pt idx="1">
                  <c:v>946.46400000000006</c:v>
                </c:pt>
                <c:pt idx="2">
                  <c:v>301.32100000000003</c:v>
                </c:pt>
                <c:pt idx="3">
                  <c:v>529.31899999999996</c:v>
                </c:pt>
                <c:pt idx="4">
                  <c:v>515.48199999999997</c:v>
                </c:pt>
                <c:pt idx="5">
                  <c:v>819</c:v>
                </c:pt>
                <c:pt idx="6">
                  <c:v>702</c:v>
                </c:pt>
                <c:pt idx="7">
                  <c:v>790</c:v>
                </c:pt>
                <c:pt idx="8">
                  <c:v>330</c:v>
                </c:pt>
                <c:pt idx="9">
                  <c:v>300</c:v>
                </c:pt>
                <c:pt idx="10">
                  <c:v>443</c:v>
                </c:pt>
                <c:pt idx="11">
                  <c:v>500</c:v>
                </c:pt>
                <c:pt idx="12">
                  <c:v>440</c:v>
                </c:pt>
                <c:pt idx="13">
                  <c:v>320</c:v>
                </c:pt>
                <c:pt idx="14" formatCode="General">
                  <c:v>352.6</c:v>
                </c:pt>
                <c:pt idx="15">
                  <c:v>380</c:v>
                </c:pt>
                <c:pt idx="16">
                  <c:v>360</c:v>
                </c:pt>
                <c:pt idx="17">
                  <c:v>215</c:v>
                </c:pt>
                <c:pt idx="18">
                  <c:v>280</c:v>
                </c:pt>
                <c:pt idx="19">
                  <c:v>235</c:v>
                </c:pt>
                <c:pt idx="20">
                  <c:v>204</c:v>
                </c:pt>
                <c:pt idx="21">
                  <c:v>225</c:v>
                </c:pt>
                <c:pt idx="22">
                  <c:v>130</c:v>
                </c:pt>
                <c:pt idx="23">
                  <c:v>90</c:v>
                </c:pt>
                <c:pt idx="24">
                  <c:v>69.5</c:v>
                </c:pt>
                <c:pt idx="25">
                  <c:v>80</c:v>
                </c:pt>
                <c:pt idx="26">
                  <c:v>110</c:v>
                </c:pt>
                <c:pt idx="27">
                  <c:v>80</c:v>
                </c:pt>
                <c:pt idx="28">
                  <c:v>100</c:v>
                </c:pt>
                <c:pt idx="29">
                  <c:v>128</c:v>
                </c:pt>
                <c:pt idx="30">
                  <c:v>94</c:v>
                </c:pt>
                <c:pt idx="31" formatCode="0.00">
                  <c:v>70</c:v>
                </c:pt>
                <c:pt idx="32" formatCode="0.00">
                  <c:v>96</c:v>
                </c:pt>
                <c:pt idx="33" formatCode="0.00">
                  <c:v>72</c:v>
                </c:pt>
                <c:pt idx="34" formatCode="0.0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2-44E7-8A7A-4ED44348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46128"/>
        <c:axId val="1"/>
      </c:lineChart>
      <c:catAx>
        <c:axId val="158494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'1000 ha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946128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 sz="1800"/>
              <a:t>Area planted to Wheat in South Africa</a:t>
            </a:r>
          </a:p>
        </c:rich>
      </c:tx>
      <c:layout>
        <c:manualLayout>
          <c:xMode val="edge"/>
          <c:yMode val="edge"/>
          <c:x val="0.24638084336374252"/>
          <c:y val="3.34480034655862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307695863125899E-2"/>
          <c:y val="0.15840136461108378"/>
          <c:w val="0.70549450549450554"/>
          <c:h val="0.6301093908238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'Data-Wheat'!$A$13</c:f>
              <c:strCache>
                <c:ptCount val="1"/>
                <c:pt idx="0">
                  <c:v>W. Cape</c:v>
                </c:pt>
              </c:strCache>
            </c:strRef>
          </c:tx>
          <c:spPr>
            <a:solidFill>
              <a:srgbClr val="58595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'Data-Wheat'!$B$13:$AJ$13</c:f>
              <c:numCache>
                <c:formatCode>0.0</c:formatCode>
                <c:ptCount val="35"/>
                <c:pt idx="0">
                  <c:v>334.57600000000002</c:v>
                </c:pt>
                <c:pt idx="1">
                  <c:v>327.56299999999999</c:v>
                </c:pt>
                <c:pt idx="2">
                  <c:v>334.93200000000002</c:v>
                </c:pt>
                <c:pt idx="3">
                  <c:v>417.99700000000001</c:v>
                </c:pt>
                <c:pt idx="4">
                  <c:v>397.79500000000002</c:v>
                </c:pt>
                <c:pt idx="5">
                  <c:v>400.8</c:v>
                </c:pt>
                <c:pt idx="6">
                  <c:v>403</c:v>
                </c:pt>
                <c:pt idx="7">
                  <c:v>400</c:v>
                </c:pt>
                <c:pt idx="8">
                  <c:v>300</c:v>
                </c:pt>
                <c:pt idx="9">
                  <c:v>310</c:v>
                </c:pt>
                <c:pt idx="10">
                  <c:v>345.5</c:v>
                </c:pt>
                <c:pt idx="11">
                  <c:v>345</c:v>
                </c:pt>
                <c:pt idx="12">
                  <c:v>364</c:v>
                </c:pt>
                <c:pt idx="13">
                  <c:v>325</c:v>
                </c:pt>
                <c:pt idx="14" formatCode="General">
                  <c:v>354</c:v>
                </c:pt>
                <c:pt idx="15">
                  <c:v>302</c:v>
                </c:pt>
                <c:pt idx="16">
                  <c:v>292</c:v>
                </c:pt>
                <c:pt idx="17">
                  <c:v>325</c:v>
                </c:pt>
                <c:pt idx="18">
                  <c:v>350</c:v>
                </c:pt>
                <c:pt idx="19">
                  <c:v>300</c:v>
                </c:pt>
                <c:pt idx="20">
                  <c:v>265</c:v>
                </c:pt>
                <c:pt idx="21">
                  <c:v>265</c:v>
                </c:pt>
                <c:pt idx="22">
                  <c:v>272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323</c:v>
                </c:pt>
                <c:pt idx="27">
                  <c:v>326</c:v>
                </c:pt>
                <c:pt idx="28">
                  <c:v>318</c:v>
                </c:pt>
                <c:pt idx="29">
                  <c:v>325</c:v>
                </c:pt>
                <c:pt idx="30">
                  <c:v>326</c:v>
                </c:pt>
                <c:pt idx="31" formatCode="0.00">
                  <c:v>360</c:v>
                </c:pt>
                <c:pt idx="32" formatCode="0.00">
                  <c:v>360</c:v>
                </c:pt>
                <c:pt idx="33" formatCode="0.00">
                  <c:v>365</c:v>
                </c:pt>
                <c:pt idx="34" formatCode="0.00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7-4B00-A367-D4BDB093A903}"/>
            </c:ext>
          </c:extLst>
        </c:ser>
        <c:ser>
          <c:idx val="1"/>
          <c:order val="1"/>
          <c:tx>
            <c:strRef>
              <c:f>'Data-Wheat'!$A$14</c:f>
              <c:strCache>
                <c:ptCount val="1"/>
                <c:pt idx="0">
                  <c:v>N. Cape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'Data-Wheat'!$B$14:$AJ$14</c:f>
              <c:numCache>
                <c:formatCode>0.0</c:formatCode>
                <c:ptCount val="35"/>
                <c:pt idx="0">
                  <c:v>53.011000000000003</c:v>
                </c:pt>
                <c:pt idx="1">
                  <c:v>53.832000000000001</c:v>
                </c:pt>
                <c:pt idx="2">
                  <c:v>55.030999999999999</c:v>
                </c:pt>
                <c:pt idx="3">
                  <c:v>52.465000000000003</c:v>
                </c:pt>
                <c:pt idx="4">
                  <c:v>55.268000000000001</c:v>
                </c:pt>
                <c:pt idx="5">
                  <c:v>56</c:v>
                </c:pt>
                <c:pt idx="6">
                  <c:v>68</c:v>
                </c:pt>
                <c:pt idx="7">
                  <c:v>65</c:v>
                </c:pt>
                <c:pt idx="8">
                  <c:v>35</c:v>
                </c:pt>
                <c:pt idx="9">
                  <c:v>43</c:v>
                </c:pt>
                <c:pt idx="10">
                  <c:v>56</c:v>
                </c:pt>
                <c:pt idx="11">
                  <c:v>44.5</c:v>
                </c:pt>
                <c:pt idx="12">
                  <c:v>54</c:v>
                </c:pt>
                <c:pt idx="13">
                  <c:v>48.5</c:v>
                </c:pt>
                <c:pt idx="14" formatCode="General">
                  <c:v>51.1</c:v>
                </c:pt>
                <c:pt idx="15">
                  <c:v>48.5</c:v>
                </c:pt>
                <c:pt idx="16">
                  <c:v>40</c:v>
                </c:pt>
                <c:pt idx="17">
                  <c:v>42</c:v>
                </c:pt>
                <c:pt idx="18">
                  <c:v>50</c:v>
                </c:pt>
                <c:pt idx="19">
                  <c:v>44</c:v>
                </c:pt>
                <c:pt idx="20">
                  <c:v>38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38</c:v>
                </c:pt>
                <c:pt idx="25">
                  <c:v>36</c:v>
                </c:pt>
                <c:pt idx="26">
                  <c:v>35</c:v>
                </c:pt>
                <c:pt idx="27">
                  <c:v>38</c:v>
                </c:pt>
                <c:pt idx="28">
                  <c:v>38</c:v>
                </c:pt>
                <c:pt idx="29">
                  <c:v>37.5</c:v>
                </c:pt>
                <c:pt idx="30">
                  <c:v>37</c:v>
                </c:pt>
                <c:pt idx="31" formatCode="0.00">
                  <c:v>35.5</c:v>
                </c:pt>
                <c:pt idx="32" formatCode="0.00">
                  <c:v>47</c:v>
                </c:pt>
                <c:pt idx="33" formatCode="0.00">
                  <c:v>40</c:v>
                </c:pt>
                <c:pt idx="34" formatCode="0.0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7-4B00-A367-D4BDB093A903}"/>
            </c:ext>
          </c:extLst>
        </c:ser>
        <c:ser>
          <c:idx val="2"/>
          <c:order val="2"/>
          <c:tx>
            <c:strRef>
              <c:f>'Data-Wheat'!$A$16</c:f>
              <c:strCache>
                <c:ptCount val="1"/>
                <c:pt idx="0">
                  <c:v>E. Cape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'Data-Wheat'!$B$16:$AJ$16</c:f>
              <c:numCache>
                <c:formatCode>0.0</c:formatCode>
                <c:ptCount val="35"/>
                <c:pt idx="0">
                  <c:v>5.8380000000000001</c:v>
                </c:pt>
                <c:pt idx="1">
                  <c:v>7.0289999999999999</c:v>
                </c:pt>
                <c:pt idx="2">
                  <c:v>5.9420000000000002</c:v>
                </c:pt>
                <c:pt idx="3">
                  <c:v>15.209</c:v>
                </c:pt>
                <c:pt idx="4">
                  <c:v>16.11</c:v>
                </c:pt>
                <c:pt idx="5">
                  <c:v>16.55</c:v>
                </c:pt>
                <c:pt idx="6">
                  <c:v>17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4.3</c:v>
                </c:pt>
                <c:pt idx="11">
                  <c:v>2.9</c:v>
                </c:pt>
                <c:pt idx="12">
                  <c:v>3.5</c:v>
                </c:pt>
                <c:pt idx="13">
                  <c:v>2.5</c:v>
                </c:pt>
                <c:pt idx="14" formatCode="General">
                  <c:v>4</c:v>
                </c:pt>
                <c:pt idx="15">
                  <c:v>4</c:v>
                </c:pt>
                <c:pt idx="16">
                  <c:v>2.8</c:v>
                </c:pt>
                <c:pt idx="17">
                  <c:v>3.8</c:v>
                </c:pt>
                <c:pt idx="18">
                  <c:v>5.5</c:v>
                </c:pt>
                <c:pt idx="19">
                  <c:v>5</c:v>
                </c:pt>
                <c:pt idx="20">
                  <c:v>4.5</c:v>
                </c:pt>
                <c:pt idx="21">
                  <c:v>5</c:v>
                </c:pt>
                <c:pt idx="22">
                  <c:v>4.5</c:v>
                </c:pt>
                <c:pt idx="23">
                  <c:v>4.5</c:v>
                </c:pt>
                <c:pt idx="24">
                  <c:v>3</c:v>
                </c:pt>
                <c:pt idx="25">
                  <c:v>3.1</c:v>
                </c:pt>
                <c:pt idx="26">
                  <c:v>2.2000000000000002</c:v>
                </c:pt>
                <c:pt idx="27">
                  <c:v>1.9</c:v>
                </c:pt>
                <c:pt idx="28" formatCode="0.00">
                  <c:v>1.65</c:v>
                </c:pt>
                <c:pt idx="29">
                  <c:v>3.1</c:v>
                </c:pt>
                <c:pt idx="30">
                  <c:v>4</c:v>
                </c:pt>
                <c:pt idx="31" formatCode="0.00">
                  <c:v>3.8</c:v>
                </c:pt>
                <c:pt idx="32" formatCode="0.00">
                  <c:v>6</c:v>
                </c:pt>
                <c:pt idx="33" formatCode="0.00">
                  <c:v>6.3</c:v>
                </c:pt>
                <c:pt idx="34" formatCode="0.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7-4B00-A367-D4BDB093A903}"/>
            </c:ext>
          </c:extLst>
        </c:ser>
        <c:ser>
          <c:idx val="3"/>
          <c:order val="3"/>
          <c:tx>
            <c:strRef>
              <c:f>'Data-Wheat'!$A$15</c:f>
              <c:strCache>
                <c:ptCount val="1"/>
                <c:pt idx="0">
                  <c:v>Free State</c:v>
                </c:pt>
              </c:strCache>
            </c:strRef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'Data-Wheat'!$B$15:$AJ$15</c:f>
              <c:numCache>
                <c:formatCode>0.0</c:formatCode>
                <c:ptCount val="35"/>
                <c:pt idx="0">
                  <c:v>1030.6300000000001</c:v>
                </c:pt>
                <c:pt idx="1">
                  <c:v>946.46400000000006</c:v>
                </c:pt>
                <c:pt idx="2">
                  <c:v>301.32100000000003</c:v>
                </c:pt>
                <c:pt idx="3">
                  <c:v>529.31899999999996</c:v>
                </c:pt>
                <c:pt idx="4">
                  <c:v>515.48199999999997</c:v>
                </c:pt>
                <c:pt idx="5">
                  <c:v>819</c:v>
                </c:pt>
                <c:pt idx="6">
                  <c:v>702</c:v>
                </c:pt>
                <c:pt idx="7">
                  <c:v>790</c:v>
                </c:pt>
                <c:pt idx="8">
                  <c:v>330</c:v>
                </c:pt>
                <c:pt idx="9">
                  <c:v>300</c:v>
                </c:pt>
                <c:pt idx="10">
                  <c:v>443</c:v>
                </c:pt>
                <c:pt idx="11">
                  <c:v>500</c:v>
                </c:pt>
                <c:pt idx="12">
                  <c:v>440</c:v>
                </c:pt>
                <c:pt idx="13">
                  <c:v>320</c:v>
                </c:pt>
                <c:pt idx="14" formatCode="General">
                  <c:v>352.6</c:v>
                </c:pt>
                <c:pt idx="15">
                  <c:v>380</c:v>
                </c:pt>
                <c:pt idx="16">
                  <c:v>360</c:v>
                </c:pt>
                <c:pt idx="17">
                  <c:v>215</c:v>
                </c:pt>
                <c:pt idx="18">
                  <c:v>280</c:v>
                </c:pt>
                <c:pt idx="19">
                  <c:v>235</c:v>
                </c:pt>
                <c:pt idx="20">
                  <c:v>204</c:v>
                </c:pt>
                <c:pt idx="21">
                  <c:v>225</c:v>
                </c:pt>
                <c:pt idx="22">
                  <c:v>130</c:v>
                </c:pt>
                <c:pt idx="23">
                  <c:v>90</c:v>
                </c:pt>
                <c:pt idx="24">
                  <c:v>69.5</c:v>
                </c:pt>
                <c:pt idx="25">
                  <c:v>80</c:v>
                </c:pt>
                <c:pt idx="26">
                  <c:v>110</c:v>
                </c:pt>
                <c:pt idx="27">
                  <c:v>80</c:v>
                </c:pt>
                <c:pt idx="28">
                  <c:v>100</c:v>
                </c:pt>
                <c:pt idx="29">
                  <c:v>128</c:v>
                </c:pt>
                <c:pt idx="30">
                  <c:v>94</c:v>
                </c:pt>
                <c:pt idx="31" formatCode="0.00">
                  <c:v>70</c:v>
                </c:pt>
                <c:pt idx="32" formatCode="0.00">
                  <c:v>96</c:v>
                </c:pt>
                <c:pt idx="33" formatCode="0.00">
                  <c:v>72</c:v>
                </c:pt>
                <c:pt idx="34" formatCode="0.0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7-4B00-A367-D4BDB093A903}"/>
            </c:ext>
          </c:extLst>
        </c:ser>
        <c:ser>
          <c:idx val="4"/>
          <c:order val="4"/>
          <c:tx>
            <c:strRef>
              <c:f>'Data-Wheat'!$A$17</c:f>
              <c:strCache>
                <c:ptCount val="1"/>
                <c:pt idx="0">
                  <c:v>Kwazulu-Natal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'Data-Wheat'!$B$17:$AJ$17</c:f>
              <c:numCache>
                <c:formatCode>0.0</c:formatCode>
                <c:ptCount val="35"/>
                <c:pt idx="0">
                  <c:v>6.3769999999999998</c:v>
                </c:pt>
                <c:pt idx="1">
                  <c:v>5.3780000000000001</c:v>
                </c:pt>
                <c:pt idx="2">
                  <c:v>4.53</c:v>
                </c:pt>
                <c:pt idx="3">
                  <c:v>4.3040000000000003</c:v>
                </c:pt>
                <c:pt idx="4">
                  <c:v>3.6349999999999998</c:v>
                </c:pt>
                <c:pt idx="5">
                  <c:v>3.5</c:v>
                </c:pt>
                <c:pt idx="6">
                  <c:v>5</c:v>
                </c:pt>
                <c:pt idx="7">
                  <c:v>5.8</c:v>
                </c:pt>
                <c:pt idx="8">
                  <c:v>5</c:v>
                </c:pt>
                <c:pt idx="9">
                  <c:v>6</c:v>
                </c:pt>
                <c:pt idx="10">
                  <c:v>8.6999999999999993</c:v>
                </c:pt>
                <c:pt idx="11">
                  <c:v>11</c:v>
                </c:pt>
                <c:pt idx="12">
                  <c:v>8.6</c:v>
                </c:pt>
                <c:pt idx="13">
                  <c:v>7</c:v>
                </c:pt>
                <c:pt idx="14" formatCode="General">
                  <c:v>6.6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7.5</c:v>
                </c:pt>
                <c:pt idx="19">
                  <c:v>7</c:v>
                </c:pt>
                <c:pt idx="20">
                  <c:v>6.1</c:v>
                </c:pt>
                <c:pt idx="21">
                  <c:v>7.5</c:v>
                </c:pt>
                <c:pt idx="22">
                  <c:v>6.5</c:v>
                </c:pt>
                <c:pt idx="23">
                  <c:v>7</c:v>
                </c:pt>
                <c:pt idx="24">
                  <c:v>6.5</c:v>
                </c:pt>
                <c:pt idx="25">
                  <c:v>7.3</c:v>
                </c:pt>
                <c:pt idx="26">
                  <c:v>6.5</c:v>
                </c:pt>
                <c:pt idx="27">
                  <c:v>7.5</c:v>
                </c:pt>
                <c:pt idx="28">
                  <c:v>7</c:v>
                </c:pt>
                <c:pt idx="29">
                  <c:v>7.5</c:v>
                </c:pt>
                <c:pt idx="30">
                  <c:v>7.8</c:v>
                </c:pt>
                <c:pt idx="31" formatCode="0.00">
                  <c:v>8.5</c:v>
                </c:pt>
                <c:pt idx="32" formatCode="0.00">
                  <c:v>9.1999999999999993</c:v>
                </c:pt>
                <c:pt idx="33" formatCode="0.00">
                  <c:v>8.5</c:v>
                </c:pt>
                <c:pt idx="34" formatCode="0.0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B7-4B00-A367-D4BDB093A903}"/>
            </c:ext>
          </c:extLst>
        </c:ser>
        <c:ser>
          <c:idx val="5"/>
          <c:order val="5"/>
          <c:tx>
            <c:strRef>
              <c:f>'Data-Wheat'!$A$18</c:f>
              <c:strCache>
                <c:ptCount val="1"/>
                <c:pt idx="0">
                  <c:v>Mpumalanga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'Data-Wheat'!$B$18:$AJ$18</c:f>
              <c:numCache>
                <c:formatCode>0.0</c:formatCode>
                <c:ptCount val="35"/>
                <c:pt idx="0">
                  <c:v>20.875</c:v>
                </c:pt>
                <c:pt idx="1">
                  <c:v>17.097000000000001</c:v>
                </c:pt>
                <c:pt idx="2">
                  <c:v>7.2850000000000001</c:v>
                </c:pt>
                <c:pt idx="3">
                  <c:v>7.8239999999999998</c:v>
                </c:pt>
                <c:pt idx="4">
                  <c:v>12.095000000000001</c:v>
                </c:pt>
                <c:pt idx="5">
                  <c:v>10.5</c:v>
                </c:pt>
                <c:pt idx="6">
                  <c:v>17</c:v>
                </c:pt>
                <c:pt idx="7">
                  <c:v>22</c:v>
                </c:pt>
                <c:pt idx="8">
                  <c:v>9</c:v>
                </c:pt>
                <c:pt idx="9">
                  <c:v>11</c:v>
                </c:pt>
                <c:pt idx="10">
                  <c:v>20</c:v>
                </c:pt>
                <c:pt idx="11">
                  <c:v>25</c:v>
                </c:pt>
                <c:pt idx="12">
                  <c:v>23.5</c:v>
                </c:pt>
                <c:pt idx="13">
                  <c:v>9</c:v>
                </c:pt>
                <c:pt idx="14" formatCode="General">
                  <c:v>15.7</c:v>
                </c:pt>
                <c:pt idx="15">
                  <c:v>18</c:v>
                </c:pt>
                <c:pt idx="16">
                  <c:v>15</c:v>
                </c:pt>
                <c:pt idx="17">
                  <c:v>5</c:v>
                </c:pt>
                <c:pt idx="18">
                  <c:v>8</c:v>
                </c:pt>
                <c:pt idx="19">
                  <c:v>7.5</c:v>
                </c:pt>
                <c:pt idx="20">
                  <c:v>4.5</c:v>
                </c:pt>
                <c:pt idx="21">
                  <c:v>5.5</c:v>
                </c:pt>
                <c:pt idx="22">
                  <c:v>4.7</c:v>
                </c:pt>
                <c:pt idx="23">
                  <c:v>4.5</c:v>
                </c:pt>
                <c:pt idx="24">
                  <c:v>3.5</c:v>
                </c:pt>
                <c:pt idx="25">
                  <c:v>3.5</c:v>
                </c:pt>
                <c:pt idx="26">
                  <c:v>2.2999999999999998</c:v>
                </c:pt>
                <c:pt idx="27">
                  <c:v>4</c:v>
                </c:pt>
                <c:pt idx="28">
                  <c:v>3.5</c:v>
                </c:pt>
                <c:pt idx="29">
                  <c:v>4</c:v>
                </c:pt>
                <c:pt idx="30">
                  <c:v>3</c:v>
                </c:pt>
                <c:pt idx="31" formatCode="0.00">
                  <c:v>4.0999999999999996</c:v>
                </c:pt>
                <c:pt idx="32" formatCode="0.00">
                  <c:v>4</c:v>
                </c:pt>
                <c:pt idx="33" formatCode="0.00">
                  <c:v>4.2</c:v>
                </c:pt>
                <c:pt idx="34" formatCode="0.0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B7-4B00-A367-D4BDB093A903}"/>
            </c:ext>
          </c:extLst>
        </c:ser>
        <c:ser>
          <c:idx val="6"/>
          <c:order val="6"/>
          <c:tx>
            <c:strRef>
              <c:f>'Data-Wheat'!$A$19</c:f>
              <c:strCache>
                <c:ptCount val="1"/>
                <c:pt idx="0">
                  <c:v>Limpopo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'Data-Wheat'!$B$19:$AJ$19</c:f>
              <c:numCache>
                <c:formatCode>0.0</c:formatCode>
                <c:ptCount val="35"/>
                <c:pt idx="0">
                  <c:v>3.62</c:v>
                </c:pt>
                <c:pt idx="1">
                  <c:v>3.258</c:v>
                </c:pt>
                <c:pt idx="2">
                  <c:v>2.0030000000000001</c:v>
                </c:pt>
                <c:pt idx="3">
                  <c:v>10.327</c:v>
                </c:pt>
                <c:pt idx="4">
                  <c:v>10.827</c:v>
                </c:pt>
                <c:pt idx="5">
                  <c:v>11.4</c:v>
                </c:pt>
                <c:pt idx="6">
                  <c:v>20</c:v>
                </c:pt>
                <c:pt idx="7">
                  <c:v>17</c:v>
                </c:pt>
                <c:pt idx="8">
                  <c:v>9</c:v>
                </c:pt>
                <c:pt idx="9">
                  <c:v>8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8</c:v>
                </c:pt>
                <c:pt idx="14" formatCode="General">
                  <c:v>15.5</c:v>
                </c:pt>
                <c:pt idx="15">
                  <c:v>11</c:v>
                </c:pt>
                <c:pt idx="16">
                  <c:v>18</c:v>
                </c:pt>
                <c:pt idx="17">
                  <c:v>11</c:v>
                </c:pt>
                <c:pt idx="18">
                  <c:v>20</c:v>
                </c:pt>
                <c:pt idx="19">
                  <c:v>18</c:v>
                </c:pt>
                <c:pt idx="20">
                  <c:v>12.5</c:v>
                </c:pt>
                <c:pt idx="21">
                  <c:v>31</c:v>
                </c:pt>
                <c:pt idx="22">
                  <c:v>30</c:v>
                </c:pt>
                <c:pt idx="23">
                  <c:v>28</c:v>
                </c:pt>
                <c:pt idx="24">
                  <c:v>27.5</c:v>
                </c:pt>
                <c:pt idx="25">
                  <c:v>27</c:v>
                </c:pt>
                <c:pt idx="26">
                  <c:v>17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23</c:v>
                </c:pt>
                <c:pt idx="31" formatCode="0.00">
                  <c:v>26.5</c:v>
                </c:pt>
                <c:pt idx="32" formatCode="0.00">
                  <c:v>29</c:v>
                </c:pt>
                <c:pt idx="33" formatCode="0.00">
                  <c:v>30</c:v>
                </c:pt>
                <c:pt idx="34" formatCode="0.00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B7-4B00-A367-D4BDB093A903}"/>
            </c:ext>
          </c:extLst>
        </c:ser>
        <c:ser>
          <c:idx val="7"/>
          <c:order val="7"/>
          <c:tx>
            <c:strRef>
              <c:f>'Data-Wheat'!$A$20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'Data-Wheat'!$B$20:$AJ$20</c:f>
              <c:numCache>
                <c:formatCode>0.0</c:formatCode>
                <c:ptCount val="35"/>
                <c:pt idx="0">
                  <c:v>2.992</c:v>
                </c:pt>
                <c:pt idx="1">
                  <c:v>2.13</c:v>
                </c:pt>
                <c:pt idx="2">
                  <c:v>2.3239999999999998</c:v>
                </c:pt>
                <c:pt idx="3">
                  <c:v>2.2349999999999999</c:v>
                </c:pt>
                <c:pt idx="4">
                  <c:v>2.8610000000000002</c:v>
                </c:pt>
                <c:pt idx="5">
                  <c:v>2.8</c:v>
                </c:pt>
                <c:pt idx="6">
                  <c:v>1.8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3.7</c:v>
                </c:pt>
                <c:pt idx="12">
                  <c:v>2.5</c:v>
                </c:pt>
                <c:pt idx="13">
                  <c:v>2</c:v>
                </c:pt>
                <c:pt idx="14" formatCode="General">
                  <c:v>2.5</c:v>
                </c:pt>
                <c:pt idx="15">
                  <c:v>2.5</c:v>
                </c:pt>
                <c:pt idx="16">
                  <c:v>2</c:v>
                </c:pt>
                <c:pt idx="17">
                  <c:v>1.7</c:v>
                </c:pt>
                <c:pt idx="18">
                  <c:v>2</c:v>
                </c:pt>
                <c:pt idx="19">
                  <c:v>2</c:v>
                </c:pt>
                <c:pt idx="20">
                  <c:v>1.5</c:v>
                </c:pt>
                <c:pt idx="21">
                  <c:v>1.7</c:v>
                </c:pt>
                <c:pt idx="22">
                  <c:v>1.5</c:v>
                </c:pt>
                <c:pt idx="23">
                  <c:v>1</c:v>
                </c:pt>
                <c:pt idx="24">
                  <c:v>0.56999999999999995</c:v>
                </c:pt>
                <c:pt idx="25">
                  <c:v>0.25</c:v>
                </c:pt>
                <c:pt idx="26">
                  <c:v>0.36499999999999999</c:v>
                </c:pt>
                <c:pt idx="27">
                  <c:v>0.7</c:v>
                </c:pt>
                <c:pt idx="28">
                  <c:v>1.2</c:v>
                </c:pt>
                <c:pt idx="29">
                  <c:v>1.4</c:v>
                </c:pt>
                <c:pt idx="30">
                  <c:v>1.3</c:v>
                </c:pt>
                <c:pt idx="31" formatCode="0.00">
                  <c:v>1.1000000000000001</c:v>
                </c:pt>
                <c:pt idx="32" formatCode="0.00">
                  <c:v>1.1000000000000001</c:v>
                </c:pt>
                <c:pt idx="33" formatCode="0.00">
                  <c:v>0.95</c:v>
                </c:pt>
                <c:pt idx="34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B7-4B00-A367-D4BDB093A903}"/>
            </c:ext>
          </c:extLst>
        </c:ser>
        <c:ser>
          <c:idx val="8"/>
          <c:order val="8"/>
          <c:tx>
            <c:strRef>
              <c:f>'Data-Wheat'!$A$21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'Data-Wheat'!$B$21:$AJ$21</c:f>
              <c:numCache>
                <c:formatCode>0.0</c:formatCode>
                <c:ptCount val="35"/>
                <c:pt idx="0">
                  <c:v>92.712999999999994</c:v>
                </c:pt>
                <c:pt idx="1">
                  <c:v>71.215000000000003</c:v>
                </c:pt>
                <c:pt idx="2">
                  <c:v>33.932000000000002</c:v>
                </c:pt>
                <c:pt idx="3">
                  <c:v>25.117999999999999</c:v>
                </c:pt>
                <c:pt idx="4">
                  <c:v>25.417999999999999</c:v>
                </c:pt>
                <c:pt idx="5">
                  <c:v>42.6</c:v>
                </c:pt>
                <c:pt idx="6">
                  <c:v>60</c:v>
                </c:pt>
                <c:pt idx="7">
                  <c:v>66.5</c:v>
                </c:pt>
                <c:pt idx="8">
                  <c:v>50</c:v>
                </c:pt>
                <c:pt idx="9">
                  <c:v>32</c:v>
                </c:pt>
                <c:pt idx="10">
                  <c:v>36.5</c:v>
                </c:pt>
                <c:pt idx="11">
                  <c:v>26.4</c:v>
                </c:pt>
                <c:pt idx="12">
                  <c:v>28</c:v>
                </c:pt>
                <c:pt idx="13">
                  <c:v>26</c:v>
                </c:pt>
                <c:pt idx="14" formatCode="General">
                  <c:v>28</c:v>
                </c:pt>
                <c:pt idx="15">
                  <c:v>30</c:v>
                </c:pt>
                <c:pt idx="16">
                  <c:v>28</c:v>
                </c:pt>
                <c:pt idx="17">
                  <c:v>22.5</c:v>
                </c:pt>
                <c:pt idx="18">
                  <c:v>25</c:v>
                </c:pt>
                <c:pt idx="19">
                  <c:v>24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18.5</c:v>
                </c:pt>
                <c:pt idx="24">
                  <c:v>18</c:v>
                </c:pt>
                <c:pt idx="25">
                  <c:v>15</c:v>
                </c:pt>
                <c:pt idx="26">
                  <c:v>12</c:v>
                </c:pt>
                <c:pt idx="27">
                  <c:v>13.5</c:v>
                </c:pt>
                <c:pt idx="28">
                  <c:v>14</c:v>
                </c:pt>
                <c:pt idx="29">
                  <c:v>13.5</c:v>
                </c:pt>
                <c:pt idx="30">
                  <c:v>13.7</c:v>
                </c:pt>
                <c:pt idx="31" formatCode="0.00">
                  <c:v>14</c:v>
                </c:pt>
                <c:pt idx="32" formatCode="0.00">
                  <c:v>14.5</c:v>
                </c:pt>
                <c:pt idx="33" formatCode="0.00">
                  <c:v>11</c:v>
                </c:pt>
                <c:pt idx="34" formatCode="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7-4B00-A367-D4BDB093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102320"/>
        <c:axId val="1"/>
      </c:barChart>
      <c:catAx>
        <c:axId val="159010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 sz="1050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39979361060043705"/>
              <c:y val="0.94217710801926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hectares</a:t>
                </a:r>
              </a:p>
            </c:rich>
          </c:tx>
          <c:layout>
            <c:manualLayout>
              <c:xMode val="edge"/>
              <c:yMode val="edge"/>
              <c:x val="1.1363673153190652E-2"/>
              <c:y val="0.370747967790433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102320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6657185472962"/>
          <c:y val="0.2249526985704457"/>
          <c:w val="0.16967486443049251"/>
          <c:h val="0.424094424483347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 sz="1800"/>
              <a:t>Production of wheat in South Africa</a:t>
            </a:r>
          </a:p>
        </c:rich>
      </c:tx>
      <c:layout>
        <c:manualLayout>
          <c:xMode val="edge"/>
          <c:yMode val="edge"/>
          <c:x val="0.26011912139814336"/>
          <c:y val="2.040860721214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072388831438E-2"/>
          <c:y val="0.12585034013605442"/>
          <c:w val="0.7404343329886246"/>
          <c:h val="0.700680272108843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'Data-Wheat'!$A$50</c:f>
              <c:strCache>
                <c:ptCount val="1"/>
                <c:pt idx="0">
                  <c:v> Wes-Kaap/W. Cape</c:v>
                </c:pt>
              </c:strCache>
            </c:strRef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'Data-Wheat'!$B$31:$AJ$31</c:f>
              <c:numCache>
                <c:formatCode>0.0</c:formatCode>
                <c:ptCount val="35"/>
                <c:pt idx="0">
                  <c:v>489.35399999999998</c:v>
                </c:pt>
                <c:pt idx="1">
                  <c:v>496.47899999999998</c:v>
                </c:pt>
                <c:pt idx="2">
                  <c:v>627.25099999999998</c:v>
                </c:pt>
                <c:pt idx="3">
                  <c:v>742.79600000000005</c:v>
                </c:pt>
                <c:pt idx="4">
                  <c:v>738.14400000000001</c:v>
                </c:pt>
                <c:pt idx="5">
                  <c:v>815.17499999999995</c:v>
                </c:pt>
                <c:pt idx="6">
                  <c:v>806</c:v>
                </c:pt>
                <c:pt idx="7">
                  <c:v>605</c:v>
                </c:pt>
                <c:pt idx="8">
                  <c:v>590</c:v>
                </c:pt>
                <c:pt idx="9">
                  <c:v>610</c:v>
                </c:pt>
                <c:pt idx="10">
                  <c:v>691</c:v>
                </c:pt>
                <c:pt idx="11">
                  <c:v>730</c:v>
                </c:pt>
                <c:pt idx="12">
                  <c:v>891.8</c:v>
                </c:pt>
                <c:pt idx="13">
                  <c:v>530</c:v>
                </c:pt>
                <c:pt idx="14">
                  <c:v>520</c:v>
                </c:pt>
                <c:pt idx="15">
                  <c:v>645</c:v>
                </c:pt>
                <c:pt idx="16">
                  <c:v>730</c:v>
                </c:pt>
                <c:pt idx="17">
                  <c:v>812</c:v>
                </c:pt>
                <c:pt idx="18">
                  <c:v>860</c:v>
                </c:pt>
                <c:pt idx="19">
                  <c:v>714</c:v>
                </c:pt>
                <c:pt idx="20">
                  <c:v>530</c:v>
                </c:pt>
                <c:pt idx="21">
                  <c:v>710</c:v>
                </c:pt>
                <c:pt idx="22">
                  <c:v>897.6</c:v>
                </c:pt>
                <c:pt idx="23">
                  <c:v>928</c:v>
                </c:pt>
                <c:pt idx="24">
                  <c:v>899</c:v>
                </c:pt>
                <c:pt idx="25">
                  <c:v>697.5</c:v>
                </c:pt>
                <c:pt idx="26">
                  <c:v>1098.2</c:v>
                </c:pt>
                <c:pt idx="27">
                  <c:v>586.79999999999995</c:v>
                </c:pt>
                <c:pt idx="28">
                  <c:v>890.5</c:v>
                </c:pt>
                <c:pt idx="29">
                  <c:v>650</c:v>
                </c:pt>
                <c:pt idx="30">
                  <c:v>1092.0999999999999</c:v>
                </c:pt>
                <c:pt idx="31">
                  <c:v>1260</c:v>
                </c:pt>
                <c:pt idx="32">
                  <c:v>918</c:v>
                </c:pt>
                <c:pt idx="33">
                  <c:v>1095</c:v>
                </c:pt>
                <c:pt idx="34">
                  <c:v>1122.4000000000001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B-402E-AE32-A8801C4F0322}"/>
            </c:ext>
          </c:extLst>
        </c:ser>
        <c:ser>
          <c:idx val="1"/>
          <c:order val="1"/>
          <c:tx>
            <c:strRef>
              <c:f>'Data-Wheat'!$A$32</c:f>
              <c:strCache>
                <c:ptCount val="1"/>
                <c:pt idx="0">
                  <c:v> Noord-Kaap/N. Cape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'Data-Wheat'!$B$32:$AJ$32</c:f>
              <c:numCache>
                <c:formatCode>0.0</c:formatCode>
                <c:ptCount val="35"/>
                <c:pt idx="0">
                  <c:v>227.34200000000001</c:v>
                </c:pt>
                <c:pt idx="1">
                  <c:v>227.953</c:v>
                </c:pt>
                <c:pt idx="2">
                  <c:v>276.39299999999997</c:v>
                </c:pt>
                <c:pt idx="3">
                  <c:v>252.28200000000001</c:v>
                </c:pt>
                <c:pt idx="4">
                  <c:v>364.79599999999999</c:v>
                </c:pt>
                <c:pt idx="5">
                  <c:v>278.24200000000002</c:v>
                </c:pt>
                <c:pt idx="6">
                  <c:v>345</c:v>
                </c:pt>
                <c:pt idx="7">
                  <c:v>310</c:v>
                </c:pt>
                <c:pt idx="8">
                  <c:v>225.5</c:v>
                </c:pt>
                <c:pt idx="9">
                  <c:v>295</c:v>
                </c:pt>
                <c:pt idx="10">
                  <c:v>324.8</c:v>
                </c:pt>
                <c:pt idx="11">
                  <c:v>240</c:v>
                </c:pt>
                <c:pt idx="12">
                  <c:v>320</c:v>
                </c:pt>
                <c:pt idx="13">
                  <c:v>280</c:v>
                </c:pt>
                <c:pt idx="14">
                  <c:v>300</c:v>
                </c:pt>
                <c:pt idx="15">
                  <c:v>306</c:v>
                </c:pt>
                <c:pt idx="16">
                  <c:v>250</c:v>
                </c:pt>
                <c:pt idx="17">
                  <c:v>264.5</c:v>
                </c:pt>
                <c:pt idx="18">
                  <c:v>332</c:v>
                </c:pt>
                <c:pt idx="19">
                  <c:v>277.2</c:v>
                </c:pt>
                <c:pt idx="20">
                  <c:v>252.3</c:v>
                </c:pt>
                <c:pt idx="21">
                  <c:v>336</c:v>
                </c:pt>
                <c:pt idx="22">
                  <c:v>272.60000000000002</c:v>
                </c:pt>
                <c:pt idx="23">
                  <c:v>320</c:v>
                </c:pt>
                <c:pt idx="24">
                  <c:v>285</c:v>
                </c:pt>
                <c:pt idx="25">
                  <c:v>259.2</c:v>
                </c:pt>
                <c:pt idx="26">
                  <c:v>266</c:v>
                </c:pt>
                <c:pt idx="27">
                  <c:v>311.64999999999998</c:v>
                </c:pt>
                <c:pt idx="28">
                  <c:v>294.5</c:v>
                </c:pt>
                <c:pt idx="29">
                  <c:v>262.5</c:v>
                </c:pt>
                <c:pt idx="30">
                  <c:v>271.95</c:v>
                </c:pt>
                <c:pt idx="31">
                  <c:v>269.8</c:v>
                </c:pt>
                <c:pt idx="32">
                  <c:v>324.3</c:v>
                </c:pt>
                <c:pt idx="33">
                  <c:v>300</c:v>
                </c:pt>
                <c:pt idx="3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B-402E-AE32-A8801C4F0322}"/>
            </c:ext>
          </c:extLst>
        </c:ser>
        <c:ser>
          <c:idx val="2"/>
          <c:order val="2"/>
          <c:tx>
            <c:strRef>
              <c:f>'Data-Wheat'!$A$34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'Data-Wheat'!$B$34:$AJ$34</c:f>
              <c:numCache>
                <c:formatCode>0.0</c:formatCode>
                <c:ptCount val="35"/>
                <c:pt idx="0">
                  <c:v>17.387</c:v>
                </c:pt>
                <c:pt idx="1">
                  <c:v>11.2</c:v>
                </c:pt>
                <c:pt idx="2">
                  <c:v>17.864999999999998</c:v>
                </c:pt>
                <c:pt idx="3">
                  <c:v>24.808</c:v>
                </c:pt>
                <c:pt idx="4">
                  <c:v>37.753</c:v>
                </c:pt>
                <c:pt idx="5">
                  <c:v>29.817</c:v>
                </c:pt>
                <c:pt idx="6">
                  <c:v>18</c:v>
                </c:pt>
                <c:pt idx="7">
                  <c:v>24</c:v>
                </c:pt>
                <c:pt idx="8">
                  <c:v>10</c:v>
                </c:pt>
                <c:pt idx="9">
                  <c:v>10.5</c:v>
                </c:pt>
                <c:pt idx="10">
                  <c:v>14.5</c:v>
                </c:pt>
                <c:pt idx="11">
                  <c:v>9</c:v>
                </c:pt>
                <c:pt idx="12">
                  <c:v>10.5</c:v>
                </c:pt>
                <c:pt idx="13">
                  <c:v>8.5</c:v>
                </c:pt>
                <c:pt idx="14">
                  <c:v>14</c:v>
                </c:pt>
                <c:pt idx="15">
                  <c:v>14.5</c:v>
                </c:pt>
                <c:pt idx="16">
                  <c:v>8</c:v>
                </c:pt>
                <c:pt idx="17">
                  <c:v>15.2</c:v>
                </c:pt>
                <c:pt idx="18">
                  <c:v>22</c:v>
                </c:pt>
                <c:pt idx="19">
                  <c:v>20</c:v>
                </c:pt>
                <c:pt idx="20">
                  <c:v>18</c:v>
                </c:pt>
                <c:pt idx="21">
                  <c:v>21</c:v>
                </c:pt>
                <c:pt idx="22">
                  <c:v>18.5</c:v>
                </c:pt>
                <c:pt idx="23">
                  <c:v>19.8</c:v>
                </c:pt>
                <c:pt idx="24">
                  <c:v>12</c:v>
                </c:pt>
                <c:pt idx="25">
                  <c:v>14.88</c:v>
                </c:pt>
                <c:pt idx="26">
                  <c:v>11</c:v>
                </c:pt>
                <c:pt idx="27">
                  <c:v>9.5</c:v>
                </c:pt>
                <c:pt idx="28">
                  <c:v>10.73</c:v>
                </c:pt>
                <c:pt idx="29">
                  <c:v>18.149999999999999</c:v>
                </c:pt>
                <c:pt idx="30">
                  <c:v>26</c:v>
                </c:pt>
                <c:pt idx="31">
                  <c:v>25.08</c:v>
                </c:pt>
                <c:pt idx="32">
                  <c:v>40.200000000000003</c:v>
                </c:pt>
                <c:pt idx="33">
                  <c:v>40.950000000000003</c:v>
                </c:pt>
                <c:pt idx="34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B-402E-AE32-A8801C4F0322}"/>
            </c:ext>
          </c:extLst>
        </c:ser>
        <c:ser>
          <c:idx val="3"/>
          <c:order val="3"/>
          <c:tx>
            <c:strRef>
              <c:f>'Data-Wheat'!$A$33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'Data-Wheat'!$B$33:$AJ$33</c:f>
              <c:numCache>
                <c:formatCode>0.0</c:formatCode>
                <c:ptCount val="35"/>
                <c:pt idx="0">
                  <c:v>713.40300000000002</c:v>
                </c:pt>
                <c:pt idx="1">
                  <c:v>1107.414</c:v>
                </c:pt>
                <c:pt idx="2">
                  <c:v>249.946</c:v>
                </c:pt>
                <c:pt idx="3">
                  <c:v>788.95500000000004</c:v>
                </c:pt>
                <c:pt idx="4">
                  <c:v>451.37099999999998</c:v>
                </c:pt>
                <c:pt idx="5">
                  <c:v>638.82799999999997</c:v>
                </c:pt>
                <c:pt idx="6">
                  <c:v>1217</c:v>
                </c:pt>
                <c:pt idx="7">
                  <c:v>1180</c:v>
                </c:pt>
                <c:pt idx="8">
                  <c:v>590</c:v>
                </c:pt>
                <c:pt idx="9">
                  <c:v>538.5</c:v>
                </c:pt>
                <c:pt idx="10">
                  <c:v>908</c:v>
                </c:pt>
                <c:pt idx="11">
                  <c:v>1100</c:v>
                </c:pt>
                <c:pt idx="12">
                  <c:v>820</c:v>
                </c:pt>
                <c:pt idx="13">
                  <c:v>480</c:v>
                </c:pt>
                <c:pt idx="14">
                  <c:v>510</c:v>
                </c:pt>
                <c:pt idx="15">
                  <c:v>580</c:v>
                </c:pt>
                <c:pt idx="16">
                  <c:v>780</c:v>
                </c:pt>
                <c:pt idx="17">
                  <c:v>570</c:v>
                </c:pt>
                <c:pt idx="18">
                  <c:v>560</c:v>
                </c:pt>
                <c:pt idx="19">
                  <c:v>622</c:v>
                </c:pt>
                <c:pt idx="20">
                  <c:v>378</c:v>
                </c:pt>
                <c:pt idx="21">
                  <c:v>550.5</c:v>
                </c:pt>
                <c:pt idx="22">
                  <c:v>360</c:v>
                </c:pt>
                <c:pt idx="23">
                  <c:v>270</c:v>
                </c:pt>
                <c:pt idx="24">
                  <c:v>245.5</c:v>
                </c:pt>
                <c:pt idx="25">
                  <c:v>184</c:v>
                </c:pt>
                <c:pt idx="26">
                  <c:v>308.45999999999998</c:v>
                </c:pt>
                <c:pt idx="27">
                  <c:v>336</c:v>
                </c:pt>
                <c:pt idx="28">
                  <c:v>385</c:v>
                </c:pt>
                <c:pt idx="29">
                  <c:v>326</c:v>
                </c:pt>
                <c:pt idx="30">
                  <c:v>413.6</c:v>
                </c:pt>
                <c:pt idx="31">
                  <c:v>353.5</c:v>
                </c:pt>
                <c:pt idx="32">
                  <c:v>432</c:v>
                </c:pt>
                <c:pt idx="33">
                  <c:v>295</c:v>
                </c:pt>
                <c:pt idx="34">
                  <c:v>227.85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B-402E-AE32-A8801C4F0322}"/>
            </c:ext>
          </c:extLst>
        </c:ser>
        <c:ser>
          <c:idx val="4"/>
          <c:order val="4"/>
          <c:tx>
            <c:strRef>
              <c:f>'Data-Wheat'!$A$35</c:f>
              <c:strCache>
                <c:ptCount val="1"/>
                <c:pt idx="0">
                  <c:v> Kwazulu-Natal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'Data-Wheat'!$B$35:$AJ$35</c:f>
              <c:numCache>
                <c:formatCode>0.0</c:formatCode>
                <c:ptCount val="35"/>
                <c:pt idx="0">
                  <c:v>24.145</c:v>
                </c:pt>
                <c:pt idx="1">
                  <c:v>20.390999999999998</c:v>
                </c:pt>
                <c:pt idx="2">
                  <c:v>19.940000000000001</c:v>
                </c:pt>
                <c:pt idx="3">
                  <c:v>15.021000000000001</c:v>
                </c:pt>
                <c:pt idx="4">
                  <c:v>22.023</c:v>
                </c:pt>
                <c:pt idx="5">
                  <c:v>12.412000000000001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37</c:v>
                </c:pt>
                <c:pt idx="10">
                  <c:v>43.7</c:v>
                </c:pt>
                <c:pt idx="11">
                  <c:v>50</c:v>
                </c:pt>
                <c:pt idx="12">
                  <c:v>39.6</c:v>
                </c:pt>
                <c:pt idx="13">
                  <c:v>31.9</c:v>
                </c:pt>
                <c:pt idx="14">
                  <c:v>34</c:v>
                </c:pt>
                <c:pt idx="15">
                  <c:v>41.5</c:v>
                </c:pt>
                <c:pt idx="16">
                  <c:v>31</c:v>
                </c:pt>
                <c:pt idx="17">
                  <c:v>28.8</c:v>
                </c:pt>
                <c:pt idx="18">
                  <c:v>38.200000000000003</c:v>
                </c:pt>
                <c:pt idx="19">
                  <c:v>35</c:v>
                </c:pt>
                <c:pt idx="20">
                  <c:v>30.5</c:v>
                </c:pt>
                <c:pt idx="21">
                  <c:v>40.5</c:v>
                </c:pt>
                <c:pt idx="22">
                  <c:v>32.5</c:v>
                </c:pt>
                <c:pt idx="23">
                  <c:v>42</c:v>
                </c:pt>
                <c:pt idx="24">
                  <c:v>39</c:v>
                </c:pt>
                <c:pt idx="25">
                  <c:v>41.61</c:v>
                </c:pt>
                <c:pt idx="26">
                  <c:v>37.049999999999997</c:v>
                </c:pt>
                <c:pt idx="27">
                  <c:v>45.75</c:v>
                </c:pt>
                <c:pt idx="28">
                  <c:v>43.4</c:v>
                </c:pt>
                <c:pt idx="29">
                  <c:v>45.75</c:v>
                </c:pt>
                <c:pt idx="30">
                  <c:v>48.36</c:v>
                </c:pt>
                <c:pt idx="31">
                  <c:v>53.975000000000001</c:v>
                </c:pt>
                <c:pt idx="32">
                  <c:v>60.72</c:v>
                </c:pt>
                <c:pt idx="33">
                  <c:v>56.95</c:v>
                </c:pt>
                <c:pt idx="34">
                  <c:v>53.95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B-402E-AE32-A8801C4F0322}"/>
            </c:ext>
          </c:extLst>
        </c:ser>
        <c:ser>
          <c:idx val="5"/>
          <c:order val="5"/>
          <c:tx>
            <c:strRef>
              <c:f>'Data-Wheat'!$A$36</c:f>
              <c:strCache>
                <c:ptCount val="1"/>
                <c:pt idx="0">
                  <c:v> Mpumalanga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'Data-Wheat'!$B$36:$AJ$36</c:f>
              <c:numCache>
                <c:formatCode>0.0</c:formatCode>
                <c:ptCount val="35"/>
                <c:pt idx="0">
                  <c:v>67.81</c:v>
                </c:pt>
                <c:pt idx="1">
                  <c:v>67.430000000000007</c:v>
                </c:pt>
                <c:pt idx="2">
                  <c:v>44.780999999999999</c:v>
                </c:pt>
                <c:pt idx="3">
                  <c:v>37.787999999999997</c:v>
                </c:pt>
                <c:pt idx="4">
                  <c:v>72.149000000000001</c:v>
                </c:pt>
                <c:pt idx="5">
                  <c:v>40.707999999999998</c:v>
                </c:pt>
                <c:pt idx="6">
                  <c:v>78</c:v>
                </c:pt>
                <c:pt idx="7">
                  <c:v>96.5</c:v>
                </c:pt>
                <c:pt idx="8">
                  <c:v>52</c:v>
                </c:pt>
                <c:pt idx="9">
                  <c:v>70</c:v>
                </c:pt>
                <c:pt idx="10">
                  <c:v>102</c:v>
                </c:pt>
                <c:pt idx="11">
                  <c:v>115</c:v>
                </c:pt>
                <c:pt idx="12">
                  <c:v>119.5</c:v>
                </c:pt>
                <c:pt idx="13">
                  <c:v>36</c:v>
                </c:pt>
                <c:pt idx="14">
                  <c:v>80</c:v>
                </c:pt>
                <c:pt idx="15">
                  <c:v>92</c:v>
                </c:pt>
                <c:pt idx="16">
                  <c:v>77</c:v>
                </c:pt>
                <c:pt idx="17">
                  <c:v>25</c:v>
                </c:pt>
                <c:pt idx="18">
                  <c:v>45</c:v>
                </c:pt>
                <c:pt idx="19">
                  <c:v>41.2</c:v>
                </c:pt>
                <c:pt idx="20">
                  <c:v>23.4</c:v>
                </c:pt>
                <c:pt idx="21">
                  <c:v>34.200000000000003</c:v>
                </c:pt>
                <c:pt idx="22">
                  <c:v>25.38</c:v>
                </c:pt>
                <c:pt idx="23">
                  <c:v>28</c:v>
                </c:pt>
                <c:pt idx="24">
                  <c:v>21.35</c:v>
                </c:pt>
                <c:pt idx="25">
                  <c:v>20.125</c:v>
                </c:pt>
                <c:pt idx="26">
                  <c:v>13.8</c:v>
                </c:pt>
                <c:pt idx="27">
                  <c:v>25.4</c:v>
                </c:pt>
                <c:pt idx="28">
                  <c:v>22.74</c:v>
                </c:pt>
                <c:pt idx="29">
                  <c:v>25.2</c:v>
                </c:pt>
                <c:pt idx="30">
                  <c:v>19.5</c:v>
                </c:pt>
                <c:pt idx="31">
                  <c:v>27.47</c:v>
                </c:pt>
                <c:pt idx="32">
                  <c:v>27.6</c:v>
                </c:pt>
                <c:pt idx="33">
                  <c:v>28.56</c:v>
                </c:pt>
                <c:pt idx="34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B-402E-AE32-A8801C4F0322}"/>
            </c:ext>
          </c:extLst>
        </c:ser>
        <c:ser>
          <c:idx val="6"/>
          <c:order val="6"/>
          <c:tx>
            <c:strRef>
              <c:f>'Data-Wheat'!$A$37</c:f>
              <c:strCache>
                <c:ptCount val="1"/>
                <c:pt idx="0">
                  <c:v> Limpopo</c:v>
                </c:pt>
              </c:strCache>
            </c:strRef>
          </c:tx>
          <c:spPr>
            <a:solidFill>
              <a:srgbClr val="58595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'Data-Wheat'!$B$37:$AJ$37</c:f>
              <c:numCache>
                <c:formatCode>0.0</c:formatCode>
                <c:ptCount val="35"/>
                <c:pt idx="0">
                  <c:v>12.276</c:v>
                </c:pt>
                <c:pt idx="1">
                  <c:v>16.920999999999999</c:v>
                </c:pt>
                <c:pt idx="2">
                  <c:v>8.577</c:v>
                </c:pt>
                <c:pt idx="3">
                  <c:v>39.033999999999999</c:v>
                </c:pt>
                <c:pt idx="4">
                  <c:v>46.7</c:v>
                </c:pt>
                <c:pt idx="5">
                  <c:v>33.503</c:v>
                </c:pt>
                <c:pt idx="6">
                  <c:v>65</c:v>
                </c:pt>
                <c:pt idx="7">
                  <c:v>74.5</c:v>
                </c:pt>
                <c:pt idx="8">
                  <c:v>38.5</c:v>
                </c:pt>
                <c:pt idx="9">
                  <c:v>52</c:v>
                </c:pt>
                <c:pt idx="10">
                  <c:v>75</c:v>
                </c:pt>
                <c:pt idx="11">
                  <c:v>60</c:v>
                </c:pt>
                <c:pt idx="12">
                  <c:v>68</c:v>
                </c:pt>
                <c:pt idx="13">
                  <c:v>35</c:v>
                </c:pt>
                <c:pt idx="14">
                  <c:v>63</c:v>
                </c:pt>
                <c:pt idx="15">
                  <c:v>50</c:v>
                </c:pt>
                <c:pt idx="16">
                  <c:v>81</c:v>
                </c:pt>
                <c:pt idx="17">
                  <c:v>60.45</c:v>
                </c:pt>
                <c:pt idx="18">
                  <c:v>110</c:v>
                </c:pt>
                <c:pt idx="19">
                  <c:v>99</c:v>
                </c:pt>
                <c:pt idx="20">
                  <c:v>65</c:v>
                </c:pt>
                <c:pt idx="21">
                  <c:v>176</c:v>
                </c:pt>
                <c:pt idx="22">
                  <c:v>141</c:v>
                </c:pt>
                <c:pt idx="23">
                  <c:v>146</c:v>
                </c:pt>
                <c:pt idx="24">
                  <c:v>137.5</c:v>
                </c:pt>
                <c:pt idx="25">
                  <c:v>151.19999999999999</c:v>
                </c:pt>
                <c:pt idx="26">
                  <c:v>103.7</c:v>
                </c:pt>
                <c:pt idx="27">
                  <c:v>132</c:v>
                </c:pt>
                <c:pt idx="28">
                  <c:v>128</c:v>
                </c:pt>
                <c:pt idx="29">
                  <c:v>120</c:v>
                </c:pt>
                <c:pt idx="30">
                  <c:v>147.19999999999999</c:v>
                </c:pt>
                <c:pt idx="31">
                  <c:v>172.25</c:v>
                </c:pt>
                <c:pt idx="32">
                  <c:v>185.6</c:v>
                </c:pt>
                <c:pt idx="33">
                  <c:v>198</c:v>
                </c:pt>
                <c:pt idx="34">
                  <c:v>135.30000000000001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CB-402E-AE32-A8801C4F0322}"/>
            </c:ext>
          </c:extLst>
        </c:ser>
        <c:ser>
          <c:idx val="7"/>
          <c:order val="7"/>
          <c:tx>
            <c:strRef>
              <c:f>'Data-Wheat'!$A$38</c:f>
              <c:strCache>
                <c:ptCount val="1"/>
                <c:pt idx="0">
                  <c:v> Gauteng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'Data-Wheat'!$B$38:$AJ$38</c:f>
              <c:numCache>
                <c:formatCode>0.0</c:formatCode>
                <c:ptCount val="35"/>
                <c:pt idx="0">
                  <c:v>8.2170000000000005</c:v>
                </c:pt>
                <c:pt idx="1">
                  <c:v>8.6760000000000002</c:v>
                </c:pt>
                <c:pt idx="2">
                  <c:v>9.1379999999999999</c:v>
                </c:pt>
                <c:pt idx="3">
                  <c:v>7.5970000000000004</c:v>
                </c:pt>
                <c:pt idx="4">
                  <c:v>9.0570000000000004</c:v>
                </c:pt>
                <c:pt idx="5">
                  <c:v>9.3469999999999995</c:v>
                </c:pt>
                <c:pt idx="6">
                  <c:v>8</c:v>
                </c:pt>
                <c:pt idx="7">
                  <c:v>17.5</c:v>
                </c:pt>
                <c:pt idx="8">
                  <c:v>13.5</c:v>
                </c:pt>
                <c:pt idx="9">
                  <c:v>17</c:v>
                </c:pt>
                <c:pt idx="10">
                  <c:v>18</c:v>
                </c:pt>
                <c:pt idx="11">
                  <c:v>16</c:v>
                </c:pt>
                <c:pt idx="12">
                  <c:v>12</c:v>
                </c:pt>
                <c:pt idx="13">
                  <c:v>8.6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11.05</c:v>
                </c:pt>
                <c:pt idx="18">
                  <c:v>12.8</c:v>
                </c:pt>
                <c:pt idx="19">
                  <c:v>12.8</c:v>
                </c:pt>
                <c:pt idx="20">
                  <c:v>9.6</c:v>
                </c:pt>
                <c:pt idx="21">
                  <c:v>11.3</c:v>
                </c:pt>
                <c:pt idx="22">
                  <c:v>8.42</c:v>
                </c:pt>
                <c:pt idx="23">
                  <c:v>6.2</c:v>
                </c:pt>
                <c:pt idx="24">
                  <c:v>3.55</c:v>
                </c:pt>
                <c:pt idx="25">
                  <c:v>1.5</c:v>
                </c:pt>
                <c:pt idx="26">
                  <c:v>2.19</c:v>
                </c:pt>
                <c:pt idx="27">
                  <c:v>4.2</c:v>
                </c:pt>
                <c:pt idx="28">
                  <c:v>7.8</c:v>
                </c:pt>
                <c:pt idx="29">
                  <c:v>8.4</c:v>
                </c:pt>
                <c:pt idx="30">
                  <c:v>8.19</c:v>
                </c:pt>
                <c:pt idx="31">
                  <c:v>6.93</c:v>
                </c:pt>
                <c:pt idx="32">
                  <c:v>7.37</c:v>
                </c:pt>
                <c:pt idx="33">
                  <c:v>6.3650000000000002</c:v>
                </c:pt>
                <c:pt idx="34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CB-402E-AE32-A8801C4F0322}"/>
            </c:ext>
          </c:extLst>
        </c:ser>
        <c:ser>
          <c:idx val="8"/>
          <c:order val="8"/>
          <c:tx>
            <c:strRef>
              <c:f>'Data-Wheat'!$A$39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'Data-Wheat'!$B$39:$AJ$39</c:f>
              <c:numCache>
                <c:formatCode>0.0</c:formatCode>
                <c:ptCount val="35"/>
                <c:pt idx="0">
                  <c:v>142.43700000000001</c:v>
                </c:pt>
                <c:pt idx="1">
                  <c:v>176.52099999999999</c:v>
                </c:pt>
                <c:pt idx="2">
                  <c:v>62.182000000000002</c:v>
                </c:pt>
                <c:pt idx="3">
                  <c:v>67.063000000000002</c:v>
                </c:pt>
                <c:pt idx="4">
                  <c:v>90.248000000000005</c:v>
                </c:pt>
                <c:pt idx="5">
                  <c:v>110.48</c:v>
                </c:pt>
                <c:pt idx="6">
                  <c:v>139</c:v>
                </c:pt>
                <c:pt idx="7">
                  <c:v>170</c:v>
                </c:pt>
                <c:pt idx="8">
                  <c:v>146</c:v>
                </c:pt>
                <c:pt idx="9">
                  <c:v>140</c:v>
                </c:pt>
                <c:pt idx="10">
                  <c:v>171.55</c:v>
                </c:pt>
                <c:pt idx="11">
                  <c:v>130</c:v>
                </c:pt>
                <c:pt idx="12">
                  <c:v>145.6</c:v>
                </c:pt>
                <c:pt idx="13">
                  <c:v>130</c:v>
                </c:pt>
                <c:pt idx="14">
                  <c:v>145</c:v>
                </c:pt>
                <c:pt idx="15">
                  <c:v>162</c:v>
                </c:pt>
                <c:pt idx="16">
                  <c:v>138</c:v>
                </c:pt>
                <c:pt idx="17">
                  <c:v>118</c:v>
                </c:pt>
                <c:pt idx="18">
                  <c:v>150</c:v>
                </c:pt>
                <c:pt idx="19">
                  <c:v>136.80000000000001</c:v>
                </c:pt>
                <c:pt idx="20">
                  <c:v>123.2</c:v>
                </c:pt>
                <c:pt idx="21">
                  <c:v>125.5</c:v>
                </c:pt>
                <c:pt idx="22">
                  <c:v>114</c:v>
                </c:pt>
                <c:pt idx="23">
                  <c:v>110</c:v>
                </c:pt>
                <c:pt idx="24">
                  <c:v>107.1</c:v>
                </c:pt>
                <c:pt idx="25">
                  <c:v>87</c:v>
                </c:pt>
                <c:pt idx="26">
                  <c:v>69.599999999999994</c:v>
                </c:pt>
                <c:pt idx="27">
                  <c:v>83.7</c:v>
                </c:pt>
                <c:pt idx="28">
                  <c:v>85.33</c:v>
                </c:pt>
                <c:pt idx="29">
                  <c:v>79</c:v>
                </c:pt>
                <c:pt idx="30">
                  <c:v>82.2</c:v>
                </c:pt>
                <c:pt idx="31">
                  <c:v>88.2</c:v>
                </c:pt>
                <c:pt idx="32">
                  <c:v>92.8</c:v>
                </c:pt>
                <c:pt idx="33">
                  <c:v>68.2</c:v>
                </c:pt>
                <c:pt idx="3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CB-402E-AE32-A8801C4F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093504"/>
        <c:axId val="1"/>
      </c:barChart>
      <c:catAx>
        <c:axId val="15900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</a:t>
                </a:r>
              </a:p>
            </c:rich>
          </c:tx>
          <c:layout>
            <c:manualLayout>
              <c:xMode val="edge"/>
              <c:yMode val="edge"/>
              <c:x val="0.40330910893801902"/>
              <c:y val="0.94217733652858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tons</a:t>
                </a:r>
              </a:p>
            </c:rich>
          </c:tx>
          <c:layout>
            <c:manualLayout>
              <c:xMode val="edge"/>
              <c:yMode val="edge"/>
              <c:x val="1.1375245451402253E-2"/>
              <c:y val="0.39455790682414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93504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808542469888"/>
          <c:y val="0.27610657023850277"/>
          <c:w val="0.15138376965513944"/>
          <c:h val="0.44258173570694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Wheat: Area planted since 1970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Koring: Oppervlakte geplant vanaf 1970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81318681318681E-2"/>
          <c:y val="0.12539184952978055"/>
          <c:w val="0.9"/>
          <c:h val="0.72257053291536055"/>
        </c:manualLayout>
      </c:layout>
      <c:lineChart>
        <c:grouping val="standard"/>
        <c:varyColors val="0"/>
        <c:ser>
          <c:idx val="1"/>
          <c:order val="0"/>
          <c:tx>
            <c:strRef>
              <c:f>'LT DATA 1970'!$B$2</c:f>
              <c:strCache>
                <c:ptCount val="1"/>
                <c:pt idx="0">
                  <c:v>Opp geplant (1000 ha)</c:v>
                </c:pt>
              </c:strCache>
            </c:strRef>
          </c:tx>
          <c:spPr>
            <a:ln w="50800">
              <a:solidFill>
                <a:srgbClr val="3B6367"/>
              </a:solidFill>
            </a:ln>
          </c:spPr>
          <c:marker>
            <c:symbol val="none"/>
          </c:marker>
          <c:trendline>
            <c:spPr>
              <a:ln w="50800">
                <a:solidFill>
                  <a:srgbClr val="AE9344"/>
                </a:solidFill>
              </a:ln>
            </c:spPr>
            <c:trendlineType val="exp"/>
            <c:dispRSqr val="0"/>
            <c:dispEq val="0"/>
          </c:trendline>
          <c:cat>
            <c:strRef>
              <c:f>'LT DATA 1970'!$A$3:$A$47</c:f>
              <c:strCache>
                <c:ptCount val="45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  <c:pt idx="8">
                  <c:v>1978/79</c:v>
                </c:pt>
                <c:pt idx="9">
                  <c:v>1979/80</c:v>
                </c:pt>
                <c:pt idx="10">
                  <c:v>1980/81</c:v>
                </c:pt>
                <c:pt idx="11">
                  <c:v>1981/82</c:v>
                </c:pt>
                <c:pt idx="12">
                  <c:v>1982/83</c:v>
                </c:pt>
                <c:pt idx="13">
                  <c:v>1983/84</c:v>
                </c:pt>
                <c:pt idx="14">
                  <c:v>1984/85</c:v>
                </c:pt>
                <c:pt idx="15">
                  <c:v>1985/86</c:v>
                </c:pt>
                <c:pt idx="16">
                  <c:v>1986/87</c:v>
                </c:pt>
                <c:pt idx="17">
                  <c:v>1987/88</c:v>
                </c:pt>
                <c:pt idx="18">
                  <c:v>1988/89</c:v>
                </c:pt>
                <c:pt idx="19">
                  <c:v>1989/90</c:v>
                </c:pt>
                <c:pt idx="20">
                  <c:v>1990/91</c:v>
                </c:pt>
                <c:pt idx="21">
                  <c:v>1991/92</c:v>
                </c:pt>
                <c:pt idx="22">
                  <c:v>1992/93</c:v>
                </c:pt>
                <c:pt idx="23">
                  <c:v>1993/94</c:v>
                </c:pt>
                <c:pt idx="24">
                  <c:v>1994/95</c:v>
                </c:pt>
                <c:pt idx="25">
                  <c:v>1995/96</c:v>
                </c:pt>
                <c:pt idx="26">
                  <c:v>1996/97</c:v>
                </c:pt>
                <c:pt idx="27">
                  <c:v>1997/98</c:v>
                </c:pt>
                <c:pt idx="28">
                  <c:v>1998/99</c:v>
                </c:pt>
                <c:pt idx="29">
                  <c:v>1999/00</c:v>
                </c:pt>
                <c:pt idx="30">
                  <c:v>2000/01</c:v>
                </c:pt>
                <c:pt idx="31">
                  <c:v>2001/02</c:v>
                </c:pt>
                <c:pt idx="32">
                  <c:v>2002/03</c:v>
                </c:pt>
                <c:pt idx="33">
                  <c:v>2003/04</c:v>
                </c:pt>
                <c:pt idx="34">
                  <c:v>2004/05</c:v>
                </c:pt>
                <c:pt idx="35">
                  <c:v>2005/06</c:v>
                </c:pt>
                <c:pt idx="36">
                  <c:v>2006/07</c:v>
                </c:pt>
                <c:pt idx="37">
                  <c:v>2007/08</c:v>
                </c:pt>
                <c:pt idx="38">
                  <c:v>2008/09</c:v>
                </c:pt>
                <c:pt idx="39">
                  <c:v>2009/10</c:v>
                </c:pt>
                <c:pt idx="40">
                  <c:v>2010/11</c:v>
                </c:pt>
                <c:pt idx="41">
                  <c:v>2011/12</c:v>
                </c:pt>
                <c:pt idx="42">
                  <c:v>2012/13</c:v>
                </c:pt>
                <c:pt idx="43">
                  <c:v>2013/14</c:v>
                </c:pt>
                <c:pt idx="44">
                  <c:v>2014/15</c:v>
                </c:pt>
              </c:strCache>
            </c:strRef>
          </c:cat>
          <c:val>
            <c:numRef>
              <c:f>'LT DATA 1970'!$B$3:$B$47</c:f>
              <c:numCache>
                <c:formatCode>General</c:formatCode>
                <c:ptCount val="45"/>
                <c:pt idx="0">
                  <c:v>1930</c:v>
                </c:pt>
                <c:pt idx="1">
                  <c:v>2010</c:v>
                </c:pt>
                <c:pt idx="2">
                  <c:v>2017</c:v>
                </c:pt>
                <c:pt idx="3">
                  <c:v>2025</c:v>
                </c:pt>
                <c:pt idx="4">
                  <c:v>1865</c:v>
                </c:pt>
                <c:pt idx="5">
                  <c:v>1839</c:v>
                </c:pt>
                <c:pt idx="6">
                  <c:v>1959</c:v>
                </c:pt>
                <c:pt idx="7">
                  <c:v>1828</c:v>
                </c:pt>
                <c:pt idx="8">
                  <c:v>1895</c:v>
                </c:pt>
                <c:pt idx="9">
                  <c:v>1903</c:v>
                </c:pt>
                <c:pt idx="10">
                  <c:v>1627</c:v>
                </c:pt>
                <c:pt idx="11">
                  <c:v>1812</c:v>
                </c:pt>
                <c:pt idx="12">
                  <c:v>2013</c:v>
                </c:pt>
                <c:pt idx="13">
                  <c:v>1819</c:v>
                </c:pt>
                <c:pt idx="14">
                  <c:v>1942</c:v>
                </c:pt>
                <c:pt idx="15">
                  <c:v>1983</c:v>
                </c:pt>
                <c:pt idx="16">
                  <c:v>1946</c:v>
                </c:pt>
                <c:pt idx="17">
                  <c:v>1729</c:v>
                </c:pt>
                <c:pt idx="18">
                  <c:v>1985</c:v>
                </c:pt>
                <c:pt idx="19">
                  <c:v>1830</c:v>
                </c:pt>
                <c:pt idx="20">
                  <c:v>1550.6319999999998</c:v>
                </c:pt>
                <c:pt idx="21">
                  <c:v>1433.9659999999999</c:v>
                </c:pt>
                <c:pt idx="22">
                  <c:v>747.30000000000007</c:v>
                </c:pt>
                <c:pt idx="23">
                  <c:v>1064.7979999999998</c:v>
                </c:pt>
                <c:pt idx="24">
                  <c:v>1039.491</c:v>
                </c:pt>
                <c:pt idx="25">
                  <c:v>1363.1499999999999</c:v>
                </c:pt>
                <c:pt idx="26">
                  <c:v>1293.8</c:v>
                </c:pt>
                <c:pt idx="27">
                  <c:v>1382.3</c:v>
                </c:pt>
                <c:pt idx="28">
                  <c:v>745</c:v>
                </c:pt>
                <c:pt idx="29">
                  <c:v>718</c:v>
                </c:pt>
                <c:pt idx="30">
                  <c:v>934</c:v>
                </c:pt>
                <c:pt idx="31">
                  <c:v>973.5</c:v>
                </c:pt>
                <c:pt idx="32">
                  <c:v>941.1</c:v>
                </c:pt>
                <c:pt idx="33">
                  <c:v>748</c:v>
                </c:pt>
                <c:pt idx="34">
                  <c:v>830.00000000000011</c:v>
                </c:pt>
                <c:pt idx="35">
                  <c:v>805</c:v>
                </c:pt>
                <c:pt idx="36">
                  <c:v>764.8</c:v>
                </c:pt>
                <c:pt idx="37">
                  <c:v>632</c:v>
                </c:pt>
                <c:pt idx="38">
                  <c:v>748</c:v>
                </c:pt>
                <c:pt idx="39">
                  <c:v>642.5</c:v>
                </c:pt>
                <c:pt idx="40">
                  <c:v>558.1</c:v>
                </c:pt>
                <c:pt idx="41">
                  <c:v>604.70000000000005</c:v>
                </c:pt>
                <c:pt idx="42">
                  <c:v>511.2</c:v>
                </c:pt>
                <c:pt idx="43">
                  <c:v>505.5</c:v>
                </c:pt>
                <c:pt idx="44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A-4B81-A2C0-39AD1D67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03712"/>
        <c:axId val="1"/>
      </c:lineChart>
      <c:catAx>
        <c:axId val="15901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0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2250"/>
          <c:min val="4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Thouans ha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103712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/>
              <a:t>WHEAT: YIELD PER HA SINCE 1970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6389752688821501E-2"/>
          <c:y val="0.12961374635144166"/>
          <c:w val="0.89780219780219783"/>
          <c:h val="0.71043970077638863"/>
        </c:manualLayout>
      </c:layout>
      <c:lineChart>
        <c:grouping val="standard"/>
        <c:varyColors val="0"/>
        <c:ser>
          <c:idx val="0"/>
          <c:order val="0"/>
          <c:spPr>
            <a:ln w="50800">
              <a:solidFill>
                <a:srgbClr val="3B6367"/>
              </a:solidFill>
            </a:ln>
          </c:spPr>
          <c:marker>
            <c:symbol val="none"/>
          </c:marker>
          <c:trendline>
            <c:spPr>
              <a:ln w="50800">
                <a:solidFill>
                  <a:srgbClr val="AE9344"/>
                </a:solidFill>
              </a:ln>
            </c:spPr>
            <c:trendlineType val="exp"/>
            <c:dispRSqr val="0"/>
            <c:dispEq val="0"/>
          </c:trendline>
          <c:cat>
            <c:strRef>
              <c:f>'LT DATA 1970'!$A$3:$A$47</c:f>
              <c:strCache>
                <c:ptCount val="45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  <c:pt idx="8">
                  <c:v>1978/79</c:v>
                </c:pt>
                <c:pt idx="9">
                  <c:v>1979/80</c:v>
                </c:pt>
                <c:pt idx="10">
                  <c:v>1980/81</c:v>
                </c:pt>
                <c:pt idx="11">
                  <c:v>1981/82</c:v>
                </c:pt>
                <c:pt idx="12">
                  <c:v>1982/83</c:v>
                </c:pt>
                <c:pt idx="13">
                  <c:v>1983/84</c:v>
                </c:pt>
                <c:pt idx="14">
                  <c:v>1984/85</c:v>
                </c:pt>
                <c:pt idx="15">
                  <c:v>1985/86</c:v>
                </c:pt>
                <c:pt idx="16">
                  <c:v>1986/87</c:v>
                </c:pt>
                <c:pt idx="17">
                  <c:v>1987/88</c:v>
                </c:pt>
                <c:pt idx="18">
                  <c:v>1988/89</c:v>
                </c:pt>
                <c:pt idx="19">
                  <c:v>1989/90</c:v>
                </c:pt>
                <c:pt idx="20">
                  <c:v>1990/91</c:v>
                </c:pt>
                <c:pt idx="21">
                  <c:v>1991/92</c:v>
                </c:pt>
                <c:pt idx="22">
                  <c:v>1992/93</c:v>
                </c:pt>
                <c:pt idx="23">
                  <c:v>1993/94</c:v>
                </c:pt>
                <c:pt idx="24">
                  <c:v>1994/95</c:v>
                </c:pt>
                <c:pt idx="25">
                  <c:v>1995/96</c:v>
                </c:pt>
                <c:pt idx="26">
                  <c:v>1996/97</c:v>
                </c:pt>
                <c:pt idx="27">
                  <c:v>1997/98</c:v>
                </c:pt>
                <c:pt idx="28">
                  <c:v>1998/99</c:v>
                </c:pt>
                <c:pt idx="29">
                  <c:v>1999/00</c:v>
                </c:pt>
                <c:pt idx="30">
                  <c:v>2000/01</c:v>
                </c:pt>
                <c:pt idx="31">
                  <c:v>2001/02</c:v>
                </c:pt>
                <c:pt idx="32">
                  <c:v>2002/03</c:v>
                </c:pt>
                <c:pt idx="33">
                  <c:v>2003/04</c:v>
                </c:pt>
                <c:pt idx="34">
                  <c:v>2004/05</c:v>
                </c:pt>
                <c:pt idx="35">
                  <c:v>2005/06</c:v>
                </c:pt>
                <c:pt idx="36">
                  <c:v>2006/07</c:v>
                </c:pt>
                <c:pt idx="37">
                  <c:v>2007/08</c:v>
                </c:pt>
                <c:pt idx="38">
                  <c:v>2008/09</c:v>
                </c:pt>
                <c:pt idx="39">
                  <c:v>2009/10</c:v>
                </c:pt>
                <c:pt idx="40">
                  <c:v>2010/11</c:v>
                </c:pt>
                <c:pt idx="41">
                  <c:v>2011/12</c:v>
                </c:pt>
                <c:pt idx="42">
                  <c:v>2012/13</c:v>
                </c:pt>
                <c:pt idx="43">
                  <c:v>2013/14</c:v>
                </c:pt>
                <c:pt idx="44">
                  <c:v>2014/15</c:v>
                </c:pt>
              </c:strCache>
            </c:strRef>
          </c:cat>
          <c:val>
            <c:numRef>
              <c:f>'LT DATA 1970'!$D$3:$D$47</c:f>
              <c:numCache>
                <c:formatCode>0.00</c:formatCode>
                <c:ptCount val="45"/>
                <c:pt idx="0">
                  <c:v>0.72331606217616584</c:v>
                </c:pt>
                <c:pt idx="1">
                  <c:v>0.8308457711442786</c:v>
                </c:pt>
                <c:pt idx="2">
                  <c:v>0.8656420426375806</c:v>
                </c:pt>
                <c:pt idx="3">
                  <c:v>0.92395061728395067</c:v>
                </c:pt>
                <c:pt idx="4">
                  <c:v>0.85576407506702412</c:v>
                </c:pt>
                <c:pt idx="5">
                  <c:v>0.97444263186514413</c:v>
                </c:pt>
                <c:pt idx="6">
                  <c:v>1.147524247064829</c:v>
                </c:pt>
                <c:pt idx="7">
                  <c:v>1.0278993435448578</c:v>
                </c:pt>
                <c:pt idx="8">
                  <c:v>0.89656992084432718</c:v>
                </c:pt>
                <c:pt idx="9">
                  <c:v>1.0993168681029952</c:v>
                </c:pt>
                <c:pt idx="10">
                  <c:v>0.91579594345421023</c:v>
                </c:pt>
                <c:pt idx="11">
                  <c:v>1.3002207505518764</c:v>
                </c:pt>
                <c:pt idx="12">
                  <c:v>1.2160953800298062</c:v>
                </c:pt>
                <c:pt idx="13">
                  <c:v>0.98295766904892801</c:v>
                </c:pt>
                <c:pt idx="14">
                  <c:v>1.208032955715757</c:v>
                </c:pt>
                <c:pt idx="15">
                  <c:v>0.85274836106908725</c:v>
                </c:pt>
                <c:pt idx="16">
                  <c:v>1.1988694758478931</c:v>
                </c:pt>
                <c:pt idx="17">
                  <c:v>1.8241758241758241</c:v>
                </c:pt>
                <c:pt idx="18">
                  <c:v>1.7919395465994963</c:v>
                </c:pt>
                <c:pt idx="19">
                  <c:v>1.110928961748634</c:v>
                </c:pt>
                <c:pt idx="20">
                  <c:v>1.0978562289440694</c:v>
                </c:pt>
                <c:pt idx="21">
                  <c:v>1.4874725063216285</c:v>
                </c:pt>
                <c:pt idx="22">
                  <c:v>1.7611039743075068</c:v>
                </c:pt>
                <c:pt idx="23">
                  <c:v>1.8551349645660498</c:v>
                </c:pt>
                <c:pt idx="24">
                  <c:v>1.7626328655082151</c:v>
                </c:pt>
                <c:pt idx="25">
                  <c:v>1.4440905256208048</c:v>
                </c:pt>
                <c:pt idx="26">
                  <c:v>2.0868758695316125</c:v>
                </c:pt>
                <c:pt idx="27">
                  <c:v>1.8089416190407293</c:v>
                </c:pt>
                <c:pt idx="28">
                  <c:v>2.2651006711409396</c:v>
                </c:pt>
                <c:pt idx="29">
                  <c:v>2.4651810584958218</c:v>
                </c:pt>
                <c:pt idx="30">
                  <c:v>2.514507494646681</c:v>
                </c:pt>
                <c:pt idx="31">
                  <c:v>2.5166923472008218</c:v>
                </c:pt>
                <c:pt idx="32">
                  <c:v>2.578897035384125</c:v>
                </c:pt>
                <c:pt idx="33">
                  <c:v>2.0588235294117645</c:v>
                </c:pt>
                <c:pt idx="34">
                  <c:v>2.0240963855421685</c:v>
                </c:pt>
                <c:pt idx="35">
                  <c:v>2.3664596273291925</c:v>
                </c:pt>
                <c:pt idx="36">
                  <c:v>2.7523535564853558</c:v>
                </c:pt>
                <c:pt idx="37">
                  <c:v>3.0142405063291138</c:v>
                </c:pt>
                <c:pt idx="38">
                  <c:v>2.8475935828877006</c:v>
                </c:pt>
                <c:pt idx="39">
                  <c:v>2.9880155642023345</c:v>
                </c:pt>
                <c:pt idx="40">
                  <c:v>2.5622648270919188</c:v>
                </c:pt>
                <c:pt idx="41">
                  <c:v>3.3156937324293034</c:v>
                </c:pt>
                <c:pt idx="42">
                  <c:v>3.6580594679186236</c:v>
                </c:pt>
                <c:pt idx="43">
                  <c:v>3.6993076162215628</c:v>
                </c:pt>
                <c:pt idx="44">
                  <c:v>3.6157024793388426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8-48E3-A638-5B873674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412336"/>
        <c:axId val="1"/>
      </c:lineChart>
      <c:catAx>
        <c:axId val="159141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TON/HA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412336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9029825043422E-2"/>
          <c:y val="2.2422398927302207E-2"/>
          <c:w val="0.83284092841108337"/>
          <c:h val="0.82114968392118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'LT DATA 1970'!$A$3:$A$47</c:f>
              <c:strCache>
                <c:ptCount val="45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  <c:pt idx="8">
                  <c:v>1978/79</c:v>
                </c:pt>
                <c:pt idx="9">
                  <c:v>1979/80</c:v>
                </c:pt>
                <c:pt idx="10">
                  <c:v>1980/81</c:v>
                </c:pt>
                <c:pt idx="11">
                  <c:v>1981/82</c:v>
                </c:pt>
                <c:pt idx="12">
                  <c:v>1982/83</c:v>
                </c:pt>
                <c:pt idx="13">
                  <c:v>1983/84</c:v>
                </c:pt>
                <c:pt idx="14">
                  <c:v>1984/85</c:v>
                </c:pt>
                <c:pt idx="15">
                  <c:v>1985/86</c:v>
                </c:pt>
                <c:pt idx="16">
                  <c:v>1986/87</c:v>
                </c:pt>
                <c:pt idx="17">
                  <c:v>1987/88</c:v>
                </c:pt>
                <c:pt idx="18">
                  <c:v>1988/89</c:v>
                </c:pt>
                <c:pt idx="19">
                  <c:v>1989/90</c:v>
                </c:pt>
                <c:pt idx="20">
                  <c:v>1990/91</c:v>
                </c:pt>
                <c:pt idx="21">
                  <c:v>1991/92</c:v>
                </c:pt>
                <c:pt idx="22">
                  <c:v>1992/93</c:v>
                </c:pt>
                <c:pt idx="23">
                  <c:v>1993/94</c:v>
                </c:pt>
                <c:pt idx="24">
                  <c:v>1994/95</c:v>
                </c:pt>
                <c:pt idx="25">
                  <c:v>1995/96</c:v>
                </c:pt>
                <c:pt idx="26">
                  <c:v>1996/97</c:v>
                </c:pt>
                <c:pt idx="27">
                  <c:v>1997/98</c:v>
                </c:pt>
                <c:pt idx="28">
                  <c:v>1998/99</c:v>
                </c:pt>
                <c:pt idx="29">
                  <c:v>1999/00</c:v>
                </c:pt>
                <c:pt idx="30">
                  <c:v>2000/01</c:v>
                </c:pt>
                <c:pt idx="31">
                  <c:v>2001/02</c:v>
                </c:pt>
                <c:pt idx="32">
                  <c:v>2002/03</c:v>
                </c:pt>
                <c:pt idx="33">
                  <c:v>2003/04</c:v>
                </c:pt>
                <c:pt idx="34">
                  <c:v>2004/05</c:v>
                </c:pt>
                <c:pt idx="35">
                  <c:v>2005/06</c:v>
                </c:pt>
                <c:pt idx="36">
                  <c:v>2006/07</c:v>
                </c:pt>
                <c:pt idx="37">
                  <c:v>2007/08</c:v>
                </c:pt>
                <c:pt idx="38">
                  <c:v>2008/09</c:v>
                </c:pt>
                <c:pt idx="39">
                  <c:v>2009/10</c:v>
                </c:pt>
                <c:pt idx="40">
                  <c:v>2010/11</c:v>
                </c:pt>
                <c:pt idx="41">
                  <c:v>2011/12</c:v>
                </c:pt>
                <c:pt idx="42">
                  <c:v>2012/13</c:v>
                </c:pt>
                <c:pt idx="43">
                  <c:v>2013/14</c:v>
                </c:pt>
                <c:pt idx="44">
                  <c:v>2014/15</c:v>
                </c:pt>
              </c:strCache>
            </c:strRef>
          </c:cat>
          <c:val>
            <c:numRef>
              <c:f>'LT DATA 1970'!$B$3:$B$47</c:f>
              <c:numCache>
                <c:formatCode>General</c:formatCode>
                <c:ptCount val="45"/>
                <c:pt idx="0">
                  <c:v>1930</c:v>
                </c:pt>
                <c:pt idx="1">
                  <c:v>2010</c:v>
                </c:pt>
                <c:pt idx="2">
                  <c:v>2017</c:v>
                </c:pt>
                <c:pt idx="3">
                  <c:v>2025</c:v>
                </c:pt>
                <c:pt idx="4">
                  <c:v>1865</c:v>
                </c:pt>
                <c:pt idx="5">
                  <c:v>1839</c:v>
                </c:pt>
                <c:pt idx="6">
                  <c:v>1959</c:v>
                </c:pt>
                <c:pt idx="7">
                  <c:v>1828</c:v>
                </c:pt>
                <c:pt idx="8">
                  <c:v>1895</c:v>
                </c:pt>
                <c:pt idx="9">
                  <c:v>1903</c:v>
                </c:pt>
                <c:pt idx="10">
                  <c:v>1627</c:v>
                </c:pt>
                <c:pt idx="11">
                  <c:v>1812</c:v>
                </c:pt>
                <c:pt idx="12">
                  <c:v>2013</c:v>
                </c:pt>
                <c:pt idx="13">
                  <c:v>1819</c:v>
                </c:pt>
                <c:pt idx="14">
                  <c:v>1942</c:v>
                </c:pt>
                <c:pt idx="15">
                  <c:v>1983</c:v>
                </c:pt>
                <c:pt idx="16">
                  <c:v>1946</c:v>
                </c:pt>
                <c:pt idx="17">
                  <c:v>1729</c:v>
                </c:pt>
                <c:pt idx="18">
                  <c:v>1985</c:v>
                </c:pt>
                <c:pt idx="19">
                  <c:v>1830</c:v>
                </c:pt>
                <c:pt idx="20">
                  <c:v>1550.6319999999998</c:v>
                </c:pt>
                <c:pt idx="21">
                  <c:v>1433.9659999999999</c:v>
                </c:pt>
                <c:pt idx="22">
                  <c:v>747.30000000000007</c:v>
                </c:pt>
                <c:pt idx="23">
                  <c:v>1064.7979999999998</c:v>
                </c:pt>
                <c:pt idx="24">
                  <c:v>1039.491</c:v>
                </c:pt>
                <c:pt idx="25">
                  <c:v>1363.1499999999999</c:v>
                </c:pt>
                <c:pt idx="26">
                  <c:v>1293.8</c:v>
                </c:pt>
                <c:pt idx="27">
                  <c:v>1382.3</c:v>
                </c:pt>
                <c:pt idx="28">
                  <c:v>745</c:v>
                </c:pt>
                <c:pt idx="29">
                  <c:v>718</c:v>
                </c:pt>
                <c:pt idx="30">
                  <c:v>934</c:v>
                </c:pt>
                <c:pt idx="31">
                  <c:v>973.5</c:v>
                </c:pt>
                <c:pt idx="32">
                  <c:v>941.1</c:v>
                </c:pt>
                <c:pt idx="33">
                  <c:v>748</c:v>
                </c:pt>
                <c:pt idx="34">
                  <c:v>830.00000000000011</c:v>
                </c:pt>
                <c:pt idx="35">
                  <c:v>805</c:v>
                </c:pt>
                <c:pt idx="36">
                  <c:v>764.8</c:v>
                </c:pt>
                <c:pt idx="37">
                  <c:v>632</c:v>
                </c:pt>
                <c:pt idx="38">
                  <c:v>748</c:v>
                </c:pt>
                <c:pt idx="39">
                  <c:v>642.5</c:v>
                </c:pt>
                <c:pt idx="40">
                  <c:v>558.1</c:v>
                </c:pt>
                <c:pt idx="41">
                  <c:v>604.70000000000005</c:v>
                </c:pt>
                <c:pt idx="42">
                  <c:v>511.2</c:v>
                </c:pt>
                <c:pt idx="43">
                  <c:v>505.5</c:v>
                </c:pt>
                <c:pt idx="44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471A-A46A-364FB37C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952160"/>
        <c:axId val="1"/>
      </c:barChart>
      <c:lineChart>
        <c:grouping val="standard"/>
        <c:varyColors val="0"/>
        <c:ser>
          <c:idx val="1"/>
          <c:order val="1"/>
          <c:trendline>
            <c:spPr>
              <a:ln w="3492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'LT DATA 1970'!$A$3:$A$47</c:f>
              <c:strCache>
                <c:ptCount val="45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  <c:pt idx="8">
                  <c:v>1978/79</c:v>
                </c:pt>
                <c:pt idx="9">
                  <c:v>1979/80</c:v>
                </c:pt>
                <c:pt idx="10">
                  <c:v>1980/81</c:v>
                </c:pt>
                <c:pt idx="11">
                  <c:v>1981/82</c:v>
                </c:pt>
                <c:pt idx="12">
                  <c:v>1982/83</c:v>
                </c:pt>
                <c:pt idx="13">
                  <c:v>1983/84</c:v>
                </c:pt>
                <c:pt idx="14">
                  <c:v>1984/85</c:v>
                </c:pt>
                <c:pt idx="15">
                  <c:v>1985/86</c:v>
                </c:pt>
                <c:pt idx="16">
                  <c:v>1986/87</c:v>
                </c:pt>
                <c:pt idx="17">
                  <c:v>1987/88</c:v>
                </c:pt>
                <c:pt idx="18">
                  <c:v>1988/89</c:v>
                </c:pt>
                <c:pt idx="19">
                  <c:v>1989/90</c:v>
                </c:pt>
                <c:pt idx="20">
                  <c:v>1990/91</c:v>
                </c:pt>
                <c:pt idx="21">
                  <c:v>1991/92</c:v>
                </c:pt>
                <c:pt idx="22">
                  <c:v>1992/93</c:v>
                </c:pt>
                <c:pt idx="23">
                  <c:v>1993/94</c:v>
                </c:pt>
                <c:pt idx="24">
                  <c:v>1994/95</c:v>
                </c:pt>
                <c:pt idx="25">
                  <c:v>1995/96</c:v>
                </c:pt>
                <c:pt idx="26">
                  <c:v>1996/97</c:v>
                </c:pt>
                <c:pt idx="27">
                  <c:v>1997/98</c:v>
                </c:pt>
                <c:pt idx="28">
                  <c:v>1998/99</c:v>
                </c:pt>
                <c:pt idx="29">
                  <c:v>1999/00</c:v>
                </c:pt>
                <c:pt idx="30">
                  <c:v>2000/01</c:v>
                </c:pt>
                <c:pt idx="31">
                  <c:v>2001/02</c:v>
                </c:pt>
                <c:pt idx="32">
                  <c:v>2002/03</c:v>
                </c:pt>
                <c:pt idx="33">
                  <c:v>2003/04</c:v>
                </c:pt>
                <c:pt idx="34">
                  <c:v>2004/05</c:v>
                </c:pt>
                <c:pt idx="35">
                  <c:v>2005/06</c:v>
                </c:pt>
                <c:pt idx="36">
                  <c:v>2006/07</c:v>
                </c:pt>
                <c:pt idx="37">
                  <c:v>2007/08</c:v>
                </c:pt>
                <c:pt idx="38">
                  <c:v>2008/09</c:v>
                </c:pt>
                <c:pt idx="39">
                  <c:v>2009/10</c:v>
                </c:pt>
                <c:pt idx="40">
                  <c:v>2010/11</c:v>
                </c:pt>
                <c:pt idx="41">
                  <c:v>2011/12</c:v>
                </c:pt>
                <c:pt idx="42">
                  <c:v>2012/13</c:v>
                </c:pt>
                <c:pt idx="43">
                  <c:v>2013/14</c:v>
                </c:pt>
                <c:pt idx="44">
                  <c:v>2014/15</c:v>
                </c:pt>
              </c:strCache>
            </c:strRef>
          </c:cat>
          <c:val>
            <c:numRef>
              <c:f>'LT DATA 1970'!$C$3:$C$47</c:f>
              <c:numCache>
                <c:formatCode>General</c:formatCode>
                <c:ptCount val="45"/>
                <c:pt idx="0">
                  <c:v>1396</c:v>
                </c:pt>
                <c:pt idx="1">
                  <c:v>1670</c:v>
                </c:pt>
                <c:pt idx="2">
                  <c:v>1746</c:v>
                </c:pt>
                <c:pt idx="3">
                  <c:v>1871</c:v>
                </c:pt>
                <c:pt idx="4">
                  <c:v>1596</c:v>
                </c:pt>
                <c:pt idx="5">
                  <c:v>1792</c:v>
                </c:pt>
                <c:pt idx="6">
                  <c:v>2248</c:v>
                </c:pt>
                <c:pt idx="7">
                  <c:v>1879</c:v>
                </c:pt>
                <c:pt idx="8">
                  <c:v>1699</c:v>
                </c:pt>
                <c:pt idx="9">
                  <c:v>2092</c:v>
                </c:pt>
                <c:pt idx="10">
                  <c:v>1490</c:v>
                </c:pt>
                <c:pt idx="11">
                  <c:v>2356</c:v>
                </c:pt>
                <c:pt idx="12">
                  <c:v>2448</c:v>
                </c:pt>
                <c:pt idx="13">
                  <c:v>1788</c:v>
                </c:pt>
                <c:pt idx="14">
                  <c:v>2346</c:v>
                </c:pt>
                <c:pt idx="15">
                  <c:v>1691</c:v>
                </c:pt>
                <c:pt idx="16">
                  <c:v>2333</c:v>
                </c:pt>
                <c:pt idx="17">
                  <c:v>3154</c:v>
                </c:pt>
                <c:pt idx="18">
                  <c:v>3557</c:v>
                </c:pt>
                <c:pt idx="19">
                  <c:v>2033</c:v>
                </c:pt>
                <c:pt idx="20">
                  <c:v>1702.3710000000001</c:v>
                </c:pt>
                <c:pt idx="21">
                  <c:v>2132.9850000000001</c:v>
                </c:pt>
                <c:pt idx="22">
                  <c:v>1316.0729999999999</c:v>
                </c:pt>
                <c:pt idx="23">
                  <c:v>1975.3440000000003</c:v>
                </c:pt>
                <c:pt idx="24">
                  <c:v>1832.241</c:v>
                </c:pt>
                <c:pt idx="25">
                  <c:v>1968.5119999999999</c:v>
                </c:pt>
                <c:pt idx="26">
                  <c:v>2700</c:v>
                </c:pt>
                <c:pt idx="27">
                  <c:v>2500.5</c:v>
                </c:pt>
                <c:pt idx="28">
                  <c:v>1687.5</c:v>
                </c:pt>
                <c:pt idx="29">
                  <c:v>1770</c:v>
                </c:pt>
                <c:pt idx="30">
                  <c:v>2348.5500000000002</c:v>
                </c:pt>
                <c:pt idx="31">
                  <c:v>2450</c:v>
                </c:pt>
                <c:pt idx="32">
                  <c:v>2427</c:v>
                </c:pt>
                <c:pt idx="33">
                  <c:v>1540</c:v>
                </c:pt>
                <c:pt idx="34">
                  <c:v>1680</c:v>
                </c:pt>
                <c:pt idx="35">
                  <c:v>1905</c:v>
                </c:pt>
                <c:pt idx="36">
                  <c:v>2105</c:v>
                </c:pt>
                <c:pt idx="37">
                  <c:v>1905</c:v>
                </c:pt>
                <c:pt idx="38">
                  <c:v>2130</c:v>
                </c:pt>
                <c:pt idx="39">
                  <c:v>1919.8</c:v>
                </c:pt>
                <c:pt idx="40">
                  <c:v>1430</c:v>
                </c:pt>
                <c:pt idx="41">
                  <c:v>2005</c:v>
                </c:pt>
                <c:pt idx="42">
                  <c:v>1870.0000000000002</c:v>
                </c:pt>
                <c:pt idx="43">
                  <c:v>1870</c:v>
                </c:pt>
                <c:pt idx="44" formatCode="0">
                  <c:v>1749.9999999999998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5-471A-A46A-364FB37C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49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Area (Thousand ha)</a:t>
                </a:r>
              </a:p>
            </c:rich>
          </c:tx>
          <c:layout>
            <c:manualLayout>
              <c:xMode val="edge"/>
              <c:yMode val="edge"/>
              <c:x val="8.0963966211969971E-3"/>
              <c:y val="0.345235566696325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9521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(Thousand ton)</a:t>
                </a:r>
              </a:p>
            </c:rich>
          </c:tx>
          <c:layout>
            <c:manualLayout>
              <c:xMode val="edge"/>
              <c:yMode val="edge"/>
              <c:x val="0.96172230231784395"/>
              <c:y val="0.327079885062969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8.305931388858083E-2"/>
          <c:y val="0.93678877928837267"/>
          <c:w val="0.88240129754907382"/>
          <c:h val="0.96965840995270491"/>
        </c:manualLayout>
      </c:layout>
      <c:overlay val="0"/>
      <c:txPr>
        <a:bodyPr/>
        <a:lstStyle/>
        <a:p>
          <a:pPr>
            <a:defRPr sz="1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Area planted to wheat: Western Cape vs Rest of South Africa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709798071809709"/>
          <c:y val="9.7241947629868417E-2"/>
          <c:w val="0.87194038510939686"/>
          <c:h val="0.70607194018876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'WK Data'!$A$3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AE9344"/>
            </a:solidFill>
            <a:ln>
              <a:solidFill>
                <a:schemeClr val="tx1"/>
              </a:solidFill>
            </a:ln>
          </c:spPr>
          <c:invertIfNegative val="0"/>
          <c:trendline>
            <c:spPr>
              <a:ln w="38100">
                <a:solidFill>
                  <a:srgbClr val="3B6367"/>
                </a:solidFill>
              </a:ln>
            </c:spPr>
            <c:trendlineType val="linear"/>
            <c:dispRSqr val="0"/>
            <c:dispEq val="0"/>
          </c:trendline>
          <c:cat>
            <c:strRef>
              <c:f>'WK Data'!$B$2:$AA$2</c:f>
              <c:strCache>
                <c:ptCount val="12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2014/15*</c:v>
                </c:pt>
                <c:pt idx="11">
                  <c:v>2015/16*</c:v>
                </c:pt>
              </c:strCache>
            </c:strRef>
          </c:cat>
          <c:val>
            <c:numRef>
              <c:f>'WK Data'!$B$3:$AA$3</c:f>
              <c:numCache>
                <c:formatCode>General</c:formatCode>
                <c:ptCount val="12"/>
                <c:pt idx="0">
                  <c:v>354</c:v>
                </c:pt>
                <c:pt idx="1">
                  <c:v>302</c:v>
                </c:pt>
                <c:pt idx="2">
                  <c:v>292</c:v>
                </c:pt>
                <c:pt idx="3">
                  <c:v>325</c:v>
                </c:pt>
                <c:pt idx="4">
                  <c:v>350</c:v>
                </c:pt>
                <c:pt idx="5">
                  <c:v>300</c:v>
                </c:pt>
                <c:pt idx="6">
                  <c:v>265</c:v>
                </c:pt>
                <c:pt idx="7">
                  <c:v>265</c:v>
                </c:pt>
                <c:pt idx="8">
                  <c:v>272</c:v>
                </c:pt>
                <c:pt idx="9">
                  <c:v>310</c:v>
                </c:pt>
                <c:pt idx="10">
                  <c:v>310</c:v>
                </c:pt>
                <c:pt idx="1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8-434C-94B9-29DC4B5B6AFE}"/>
            </c:ext>
          </c:extLst>
        </c:ser>
        <c:ser>
          <c:idx val="1"/>
          <c:order val="1"/>
          <c:tx>
            <c:strRef>
              <c:f>'WK Data'!$A$4</c:f>
              <c:strCache>
                <c:ptCount val="1"/>
                <c:pt idx="0">
                  <c:v>Rest of SA</c:v>
                </c:pt>
              </c:strCache>
            </c:strRef>
          </c:tx>
          <c:spPr>
            <a:solidFill>
              <a:srgbClr val="3B6367"/>
            </a:solidFill>
            <a:ln>
              <a:solidFill>
                <a:schemeClr val="tx1"/>
              </a:solidFill>
            </a:ln>
          </c:spPr>
          <c:invertIfNegative val="0"/>
          <c:trendline>
            <c:spPr>
              <a:ln w="38100">
                <a:solidFill>
                  <a:srgbClr val="AE9344"/>
                </a:solidFill>
              </a:ln>
            </c:spPr>
            <c:trendlineType val="linear"/>
            <c:dispRSqr val="0"/>
            <c:dispEq val="0"/>
          </c:trendline>
          <c:cat>
            <c:strRef>
              <c:f>'WK Data'!$B$2:$AA$2</c:f>
              <c:strCache>
                <c:ptCount val="12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2014/15*</c:v>
                </c:pt>
                <c:pt idx="11">
                  <c:v>2015/16*</c:v>
                </c:pt>
              </c:strCache>
            </c:strRef>
          </c:cat>
          <c:val>
            <c:numRef>
              <c:f>'WK Data'!$B$4:$AA$4</c:f>
              <c:numCache>
                <c:formatCode>General</c:formatCode>
                <c:ptCount val="12"/>
                <c:pt idx="0">
                  <c:v>476.00000000000011</c:v>
                </c:pt>
                <c:pt idx="1">
                  <c:v>503</c:v>
                </c:pt>
                <c:pt idx="2">
                  <c:v>472.79999999999995</c:v>
                </c:pt>
                <c:pt idx="3">
                  <c:v>307</c:v>
                </c:pt>
                <c:pt idx="4">
                  <c:v>398</c:v>
                </c:pt>
                <c:pt idx="5">
                  <c:v>342.5</c:v>
                </c:pt>
                <c:pt idx="6">
                  <c:v>293.10000000000002</c:v>
                </c:pt>
                <c:pt idx="7">
                  <c:v>339.70000000000005</c:v>
                </c:pt>
                <c:pt idx="8">
                  <c:v>239.2</c:v>
                </c:pt>
                <c:pt idx="9">
                  <c:v>195.5</c:v>
                </c:pt>
                <c:pt idx="10">
                  <c:v>166.57</c:v>
                </c:pt>
                <c:pt idx="11">
                  <c:v>172.15000000000003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8-434C-94B9-29DC4B5B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411872"/>
        <c:axId val="1"/>
      </c:barChart>
      <c:catAx>
        <c:axId val="15914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year</a:t>
                </a:r>
              </a:p>
            </c:rich>
          </c:tx>
          <c:layout>
            <c:manualLayout>
              <c:xMode val="edge"/>
              <c:yMode val="edge"/>
              <c:x val="0.47579289657758295"/>
              <c:y val="0.942742204394262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'000 hectares</a:t>
                </a:r>
              </a:p>
            </c:rich>
          </c:tx>
          <c:layout>
            <c:manualLayout>
              <c:xMode val="edge"/>
              <c:yMode val="edge"/>
              <c:x val="2.8751147485874613E-2"/>
              <c:y val="0.346268508889219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411872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50411198600174978"/>
          <c:y val="0.13400765941993101"/>
          <c:w val="0.43996720237556519"/>
          <c:h val="6.6457353208207476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Wheat production: Western Cape vs Rest of South Africa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765005436042694"/>
          <c:y val="8.0652182529197272E-2"/>
          <c:w val="0.88039767427784577"/>
          <c:h val="0.70415443161839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'WK Data'!$A$3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AE9344"/>
            </a:solidFill>
            <a:ln>
              <a:solidFill>
                <a:schemeClr val="tx1"/>
              </a:solidFill>
            </a:ln>
          </c:spPr>
          <c:invertIfNegative val="0"/>
          <c:trendline>
            <c:spPr>
              <a:ln w="38100">
                <a:solidFill>
                  <a:srgbClr val="AE9344"/>
                </a:solidFill>
              </a:ln>
            </c:spPr>
            <c:trendlineType val="linear"/>
            <c:dispRSqr val="0"/>
            <c:dispEq val="0"/>
          </c:trendline>
          <c:cat>
            <c:strRef>
              <c:f>'WK Data'!$B$2:$AA$2</c:f>
              <c:strCache>
                <c:ptCount val="12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2014/15*</c:v>
                </c:pt>
                <c:pt idx="11">
                  <c:v>2015/16*</c:v>
                </c:pt>
              </c:strCache>
            </c:strRef>
          </c:cat>
          <c:val>
            <c:numRef>
              <c:f>'WK Data'!$B$9:$AA$9</c:f>
              <c:numCache>
                <c:formatCode>General</c:formatCode>
                <c:ptCount val="12"/>
                <c:pt idx="0">
                  <c:v>520</c:v>
                </c:pt>
                <c:pt idx="1">
                  <c:v>645</c:v>
                </c:pt>
                <c:pt idx="2">
                  <c:v>730</c:v>
                </c:pt>
                <c:pt idx="3">
                  <c:v>812</c:v>
                </c:pt>
                <c:pt idx="4">
                  <c:v>860</c:v>
                </c:pt>
                <c:pt idx="5">
                  <c:v>714</c:v>
                </c:pt>
                <c:pt idx="6">
                  <c:v>530</c:v>
                </c:pt>
                <c:pt idx="7">
                  <c:v>710</c:v>
                </c:pt>
                <c:pt idx="8">
                  <c:v>897.6</c:v>
                </c:pt>
                <c:pt idx="9">
                  <c:v>928</c:v>
                </c:pt>
                <c:pt idx="10">
                  <c:v>899</c:v>
                </c:pt>
                <c:pt idx="11">
                  <c:v>697.5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E-4111-8894-9F87A9FADF16}"/>
            </c:ext>
          </c:extLst>
        </c:ser>
        <c:ser>
          <c:idx val="1"/>
          <c:order val="1"/>
          <c:tx>
            <c:strRef>
              <c:f>'WK Data'!$A$4</c:f>
              <c:strCache>
                <c:ptCount val="1"/>
                <c:pt idx="0">
                  <c:v>Rest of SA</c:v>
                </c:pt>
              </c:strCache>
            </c:strRef>
          </c:tx>
          <c:spPr>
            <a:solidFill>
              <a:srgbClr val="58595B"/>
            </a:solidFill>
            <a:ln>
              <a:solidFill>
                <a:schemeClr val="tx1"/>
              </a:solidFill>
            </a:ln>
          </c:spPr>
          <c:invertIfNegative val="0"/>
          <c:trendline>
            <c:spPr>
              <a:ln w="38100">
                <a:solidFill>
                  <a:srgbClr val="58595B"/>
                </a:solidFill>
              </a:ln>
            </c:spPr>
            <c:trendlineType val="linear"/>
            <c:dispRSqr val="0"/>
            <c:dispEq val="0"/>
          </c:trendline>
          <c:cat>
            <c:strRef>
              <c:f>'WK Data'!$B$2:$AA$2</c:f>
              <c:strCache>
                <c:ptCount val="12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2014/15*</c:v>
                </c:pt>
                <c:pt idx="11">
                  <c:v>2015/16*</c:v>
                </c:pt>
              </c:strCache>
            </c:strRef>
          </c:cat>
          <c:val>
            <c:numRef>
              <c:f>'WK Data'!$B$10:$AA$10</c:f>
              <c:numCache>
                <c:formatCode>General</c:formatCode>
                <c:ptCount val="12"/>
                <c:pt idx="0">
                  <c:v>1160</c:v>
                </c:pt>
                <c:pt idx="1">
                  <c:v>1260</c:v>
                </c:pt>
                <c:pt idx="2">
                  <c:v>1375</c:v>
                </c:pt>
                <c:pt idx="3">
                  <c:v>1093</c:v>
                </c:pt>
                <c:pt idx="4">
                  <c:v>1270</c:v>
                </c:pt>
                <c:pt idx="5">
                  <c:v>1244</c:v>
                </c:pt>
                <c:pt idx="6">
                  <c:v>900</c:v>
                </c:pt>
                <c:pt idx="7">
                  <c:v>1295</c:v>
                </c:pt>
                <c:pt idx="8">
                  <c:v>972.4000000000002</c:v>
                </c:pt>
                <c:pt idx="9">
                  <c:v>942</c:v>
                </c:pt>
                <c:pt idx="10">
                  <c:v>850.99999999999977</c:v>
                </c:pt>
                <c:pt idx="11">
                  <c:v>759.5150000000001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E-4111-8894-9F87A9FA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408160"/>
        <c:axId val="1"/>
      </c:barChart>
      <c:catAx>
        <c:axId val="15914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year</a:t>
                </a:r>
              </a:p>
            </c:rich>
          </c:tx>
          <c:layout>
            <c:manualLayout>
              <c:xMode val="edge"/>
              <c:yMode val="edge"/>
              <c:x val="0.4937372052631353"/>
              <c:y val="0.92532758939052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'000 ton</a:t>
                </a:r>
              </a:p>
            </c:rich>
          </c:tx>
          <c:layout>
            <c:manualLayout>
              <c:xMode val="edge"/>
              <c:yMode val="edge"/>
              <c:x val="2.3275000107745154E-2"/>
              <c:y val="0.366405023806697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408160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52013153528222766"/>
          <c:y val="8.8272398739102337E-2"/>
          <c:w val="0.47082993936102813"/>
          <c:h val="4.7919551827378365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WHEAT: AREA PLANTED, PRODUCTION AND YIELD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KORING: OPPERVLAKTE AANGEPLANT, PRODUKSIE EN OPBRENGS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78021978021978"/>
          <c:y val="0.12543589399045416"/>
          <c:w val="0.78813608798216228"/>
          <c:h val="0.66361617160933262"/>
        </c:manualLayout>
      </c:layout>
      <c:barChart>
        <c:barDir val="col"/>
        <c:grouping val="clustered"/>
        <c:varyColors val="0"/>
        <c:ser>
          <c:idx val="0"/>
          <c:order val="0"/>
          <c:tx>
            <c:v>Area</c:v>
          </c:tx>
          <c:spPr>
            <a:solidFill>
              <a:srgbClr val="AE9344"/>
            </a:solidFill>
          </c:spPr>
          <c:invertIfNegative val="0"/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'Data-Wheat'!$X$10:$AI$10</c:f>
              <c:strCache>
                <c:ptCount val="12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</c:strCache>
            </c:strRef>
          </c:cat>
          <c:val>
            <c:numRef>
              <c:f>'Data-Wheat'!$X$23:$AI$23</c:f>
              <c:numCache>
                <c:formatCode>0.0</c:formatCode>
                <c:ptCount val="12"/>
                <c:pt idx="0">
                  <c:v>511.2</c:v>
                </c:pt>
                <c:pt idx="1">
                  <c:v>505.5</c:v>
                </c:pt>
                <c:pt idx="2">
                  <c:v>476.57</c:v>
                </c:pt>
                <c:pt idx="3">
                  <c:v>482.15000000000003</c:v>
                </c:pt>
                <c:pt idx="4">
                  <c:v>508.36500000000001</c:v>
                </c:pt>
                <c:pt idx="5">
                  <c:v>491.59999999999997</c:v>
                </c:pt>
                <c:pt idx="6">
                  <c:v>503.34999999999997</c:v>
                </c:pt>
                <c:pt idx="7">
                  <c:v>540</c:v>
                </c:pt>
                <c:pt idx="8">
                  <c:v>509.8</c:v>
                </c:pt>
                <c:pt idx="9">
                  <c:v>523.5</c:v>
                </c:pt>
                <c:pt idx="10">
                  <c:v>566.80000000000007</c:v>
                </c:pt>
                <c:pt idx="11">
                  <c:v>537.95000000000005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9-4D8E-A1F4-FCA00D8D48C5}"/>
            </c:ext>
          </c:extLst>
        </c:ser>
        <c:ser>
          <c:idx val="1"/>
          <c:order val="1"/>
          <c:tx>
            <c:v>Production</c:v>
          </c:tx>
          <c:spPr>
            <a:solidFill>
              <a:srgbClr val="3B6367"/>
            </a:solidFill>
          </c:spPr>
          <c:invertIfNegative val="0"/>
          <c:trendline>
            <c:trendlineType val="linear"/>
            <c:dispRSqr val="0"/>
            <c:dispEq val="0"/>
          </c:trendline>
          <c:cat>
            <c:strRef>
              <c:f>'Data-Wheat'!$X$10:$AI$10</c:f>
              <c:strCache>
                <c:ptCount val="12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</c:strCache>
            </c:strRef>
          </c:cat>
          <c:val>
            <c:numRef>
              <c:f>'Data-Wheat'!$X$41:$AI$41</c:f>
              <c:numCache>
                <c:formatCode>0.0</c:formatCode>
                <c:ptCount val="12"/>
                <c:pt idx="0">
                  <c:v>1870.0000000000002</c:v>
                </c:pt>
                <c:pt idx="1">
                  <c:v>1870</c:v>
                </c:pt>
                <c:pt idx="2">
                  <c:v>1749.9999999999998</c:v>
                </c:pt>
                <c:pt idx="3">
                  <c:v>1457.0150000000001</c:v>
                </c:pt>
                <c:pt idx="4">
                  <c:v>1910</c:v>
                </c:pt>
                <c:pt idx="5">
                  <c:v>1535</c:v>
                </c:pt>
                <c:pt idx="6">
                  <c:v>1868</c:v>
                </c:pt>
                <c:pt idx="7">
                  <c:v>1535.0000000000002</c:v>
                </c:pt>
                <c:pt idx="8">
                  <c:v>2109.1</c:v>
                </c:pt>
                <c:pt idx="9">
                  <c:v>2285</c:v>
                </c:pt>
                <c:pt idx="10" formatCode="0.00">
                  <c:v>2088.5899999999997</c:v>
                </c:pt>
                <c:pt idx="11" formatCode="0.00">
                  <c:v>2089.0250000000001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9-4D8E-A1F4-FCA00D8D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671952"/>
        <c:axId val="1"/>
      </c:barChart>
      <c:lineChart>
        <c:grouping val="standard"/>
        <c:varyColors val="0"/>
        <c:ser>
          <c:idx val="2"/>
          <c:order val="2"/>
          <c:tx>
            <c:v>Yields</c:v>
          </c:tx>
          <c:spPr>
            <a:ln>
              <a:solidFill>
                <a:srgbClr val="AE9344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58595B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'Data-Wheat'!$B$10:$AI$10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'Data-Wheat'!$X$60:$AI$60</c:f>
              <c:numCache>
                <c:formatCode>0.00</c:formatCode>
                <c:ptCount val="12"/>
                <c:pt idx="0">
                  <c:v>3.6580594679186236</c:v>
                </c:pt>
                <c:pt idx="1">
                  <c:v>3.6993076162215628</c:v>
                </c:pt>
                <c:pt idx="2">
                  <c:v>3.6720733575340447</c:v>
                </c:pt>
                <c:pt idx="3">
                  <c:v>3.0219122679664006</c:v>
                </c:pt>
                <c:pt idx="4">
                  <c:v>3.7571429976493267</c:v>
                </c:pt>
                <c:pt idx="5">
                  <c:v>3.1224572823433689</c:v>
                </c:pt>
                <c:pt idx="6">
                  <c:v>3.7111353928677859</c:v>
                </c:pt>
                <c:pt idx="7">
                  <c:v>2.842592592592593</c:v>
                </c:pt>
                <c:pt idx="8">
                  <c:v>4.1371125931737938</c:v>
                </c:pt>
                <c:pt idx="9">
                  <c:v>4.3648519579751675</c:v>
                </c:pt>
                <c:pt idx="10">
                  <c:v>3.6848800282286511</c:v>
                </c:pt>
                <c:pt idx="11">
                  <c:v>3.883306998791709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9-4D8E-A1F4-FCA00D8D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33967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/>
                  <a:t>Production Years / Produksiejare</a:t>
                </a:r>
              </a:p>
            </c:rich>
          </c:tx>
          <c:layout>
            <c:manualLayout>
              <c:xMode val="edge"/>
              <c:yMode val="edge"/>
              <c:x val="0.40058529027483902"/>
              <c:y val="0.889924282191998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Thousan ha or ton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Duisend ha of ton</a:t>
                </a:r>
              </a:p>
            </c:rich>
          </c:tx>
          <c:layout>
            <c:manualLayout>
              <c:xMode val="edge"/>
              <c:yMode val="edge"/>
              <c:x val="9.6004023726109135E-3"/>
              <c:y val="0.38000206792332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96719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0.96333506769803556"/>
              <c:y val="0.3993247434979718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8.2162637159341858E-4"/>
          <c:y val="0.93899148970015112"/>
          <c:w val="0.99589152126909253"/>
          <c:h val="3.5069911715581048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Koring geplant in die Vrystaat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Wheat planted in the Free State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529294674417498E-2"/>
          <c:y val="0.16398179909977129"/>
          <c:w val="0.82312472469438103"/>
          <c:h val="0.64695614261260104"/>
        </c:manualLayout>
      </c:layout>
      <c:barChart>
        <c:barDir val="col"/>
        <c:grouping val="clustered"/>
        <c:varyColors val="0"/>
        <c:ser>
          <c:idx val="0"/>
          <c:order val="0"/>
          <c:tx>
            <c:v>Vrystaat Oppervlakte</c:v>
          </c:tx>
          <c:spPr>
            <a:solidFill>
              <a:srgbClr val="AE9344"/>
            </a:solidFill>
            <a:ln w="25400">
              <a:noFill/>
            </a:ln>
          </c:spPr>
          <c:invertIfNegative val="0"/>
          <c:cat>
            <c:strRef>
              <c:f>'Data-Wheat'!$B$28:$AI$28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'Data-Wheat'!$B$15:$AJ$15</c:f>
              <c:numCache>
                <c:formatCode>0.0</c:formatCode>
                <c:ptCount val="35"/>
                <c:pt idx="0">
                  <c:v>1030.6300000000001</c:v>
                </c:pt>
                <c:pt idx="1">
                  <c:v>946.46400000000006</c:v>
                </c:pt>
                <c:pt idx="2">
                  <c:v>301.32100000000003</c:v>
                </c:pt>
                <c:pt idx="3">
                  <c:v>529.31899999999996</c:v>
                </c:pt>
                <c:pt idx="4">
                  <c:v>515.48199999999997</c:v>
                </c:pt>
                <c:pt idx="5">
                  <c:v>819</c:v>
                </c:pt>
                <c:pt idx="6">
                  <c:v>702</c:v>
                </c:pt>
                <c:pt idx="7">
                  <c:v>790</c:v>
                </c:pt>
                <c:pt idx="8">
                  <c:v>330</c:v>
                </c:pt>
                <c:pt idx="9">
                  <c:v>300</c:v>
                </c:pt>
                <c:pt idx="10">
                  <c:v>443</c:v>
                </c:pt>
                <c:pt idx="11">
                  <c:v>500</c:v>
                </c:pt>
                <c:pt idx="12">
                  <c:v>440</c:v>
                </c:pt>
                <c:pt idx="13">
                  <c:v>320</c:v>
                </c:pt>
                <c:pt idx="14" formatCode="General">
                  <c:v>352.6</c:v>
                </c:pt>
                <c:pt idx="15">
                  <c:v>380</c:v>
                </c:pt>
                <c:pt idx="16">
                  <c:v>360</c:v>
                </c:pt>
                <c:pt idx="17">
                  <c:v>215</c:v>
                </c:pt>
                <c:pt idx="18">
                  <c:v>280</c:v>
                </c:pt>
                <c:pt idx="19">
                  <c:v>235</c:v>
                </c:pt>
                <c:pt idx="20">
                  <c:v>204</c:v>
                </c:pt>
                <c:pt idx="21">
                  <c:v>225</c:v>
                </c:pt>
                <c:pt idx="22">
                  <c:v>130</c:v>
                </c:pt>
                <c:pt idx="23">
                  <c:v>90</c:v>
                </c:pt>
                <c:pt idx="24">
                  <c:v>69.5</c:v>
                </c:pt>
                <c:pt idx="25">
                  <c:v>80</c:v>
                </c:pt>
                <c:pt idx="26">
                  <c:v>110</c:v>
                </c:pt>
                <c:pt idx="27">
                  <c:v>80</c:v>
                </c:pt>
                <c:pt idx="28">
                  <c:v>100</c:v>
                </c:pt>
                <c:pt idx="29">
                  <c:v>128</c:v>
                </c:pt>
                <c:pt idx="30">
                  <c:v>94</c:v>
                </c:pt>
                <c:pt idx="31" formatCode="0.00">
                  <c:v>70</c:v>
                </c:pt>
                <c:pt idx="32" formatCode="0.00">
                  <c:v>96</c:v>
                </c:pt>
                <c:pt idx="33" formatCode="0.00">
                  <c:v>72</c:v>
                </c:pt>
                <c:pt idx="34" formatCode="0.0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A-4D77-937F-44AC6A88BA94}"/>
            </c:ext>
          </c:extLst>
        </c:ser>
        <c:ser>
          <c:idx val="1"/>
          <c:order val="1"/>
          <c:tx>
            <c:v>Vrystaat Koring Produksie</c:v>
          </c:tx>
          <c:spPr>
            <a:solidFill>
              <a:srgbClr val="3B6367"/>
            </a:solidFill>
            <a:ln w="25400">
              <a:noFill/>
            </a:ln>
          </c:spPr>
          <c:invertIfNegative val="0"/>
          <c:cat>
            <c:strRef>
              <c:f>'Data-Wheat'!$B$28:$AI$28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'Data-Wheat'!$B$33:$AJ$33</c:f>
              <c:numCache>
                <c:formatCode>0.0</c:formatCode>
                <c:ptCount val="35"/>
                <c:pt idx="0">
                  <c:v>713.40300000000002</c:v>
                </c:pt>
                <c:pt idx="1">
                  <c:v>1107.414</c:v>
                </c:pt>
                <c:pt idx="2">
                  <c:v>249.946</c:v>
                </c:pt>
                <c:pt idx="3">
                  <c:v>788.95500000000004</c:v>
                </c:pt>
                <c:pt idx="4">
                  <c:v>451.37099999999998</c:v>
                </c:pt>
                <c:pt idx="5">
                  <c:v>638.82799999999997</c:v>
                </c:pt>
                <c:pt idx="6">
                  <c:v>1217</c:v>
                </c:pt>
                <c:pt idx="7">
                  <c:v>1180</c:v>
                </c:pt>
                <c:pt idx="8">
                  <c:v>590</c:v>
                </c:pt>
                <c:pt idx="9">
                  <c:v>538.5</c:v>
                </c:pt>
                <c:pt idx="10">
                  <c:v>908</c:v>
                </c:pt>
                <c:pt idx="11">
                  <c:v>1100</c:v>
                </c:pt>
                <c:pt idx="12">
                  <c:v>820</c:v>
                </c:pt>
                <c:pt idx="13">
                  <c:v>480</c:v>
                </c:pt>
                <c:pt idx="14">
                  <c:v>510</c:v>
                </c:pt>
                <c:pt idx="15">
                  <c:v>580</c:v>
                </c:pt>
                <c:pt idx="16">
                  <c:v>780</c:v>
                </c:pt>
                <c:pt idx="17">
                  <c:v>570</c:v>
                </c:pt>
                <c:pt idx="18">
                  <c:v>560</c:v>
                </c:pt>
                <c:pt idx="19">
                  <c:v>622</c:v>
                </c:pt>
                <c:pt idx="20">
                  <c:v>378</c:v>
                </c:pt>
                <c:pt idx="21">
                  <c:v>550.5</c:v>
                </c:pt>
                <c:pt idx="22">
                  <c:v>360</c:v>
                </c:pt>
                <c:pt idx="23">
                  <c:v>270</c:v>
                </c:pt>
                <c:pt idx="24">
                  <c:v>245.5</c:v>
                </c:pt>
                <c:pt idx="25">
                  <c:v>184</c:v>
                </c:pt>
                <c:pt idx="26">
                  <c:v>308.45999999999998</c:v>
                </c:pt>
                <c:pt idx="27">
                  <c:v>336</c:v>
                </c:pt>
                <c:pt idx="28">
                  <c:v>385</c:v>
                </c:pt>
                <c:pt idx="29">
                  <c:v>326</c:v>
                </c:pt>
                <c:pt idx="30">
                  <c:v>413.6</c:v>
                </c:pt>
                <c:pt idx="31">
                  <c:v>353.5</c:v>
                </c:pt>
                <c:pt idx="32">
                  <c:v>432</c:v>
                </c:pt>
                <c:pt idx="33">
                  <c:v>295</c:v>
                </c:pt>
                <c:pt idx="34">
                  <c:v>227.85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A-4D77-937F-44AC6A88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099072"/>
        <c:axId val="1"/>
      </c:barChart>
      <c:lineChart>
        <c:grouping val="standard"/>
        <c:varyColors val="0"/>
        <c:ser>
          <c:idx val="2"/>
          <c:order val="2"/>
          <c:tx>
            <c:v>Vrystaat Koring Opbrengs</c:v>
          </c:tx>
          <c:spPr>
            <a:ln w="28575" cap="rnd">
              <a:solidFill>
                <a:srgbClr val="58595B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'Data-Wheat'!$B$52:$AJ$52</c:f>
              <c:numCache>
                <c:formatCode>0.00</c:formatCode>
                <c:ptCount val="35"/>
                <c:pt idx="0">
                  <c:v>0.69220088683620695</c:v>
                </c:pt>
                <c:pt idx="1">
                  <c:v>1.1700540115630387</c:v>
                </c:pt>
                <c:pt idx="2">
                  <c:v>0.82950076496493763</c:v>
                </c:pt>
                <c:pt idx="3">
                  <c:v>1.4905095037208189</c:v>
                </c:pt>
                <c:pt idx="4">
                  <c:v>0.87562902293387546</c:v>
                </c:pt>
                <c:pt idx="5">
                  <c:v>0.78000976800976796</c:v>
                </c:pt>
                <c:pt idx="6">
                  <c:v>1.7336182336182335</c:v>
                </c:pt>
                <c:pt idx="7">
                  <c:v>1.4936708860759493</c:v>
                </c:pt>
                <c:pt idx="8">
                  <c:v>1.7878787878787878</c:v>
                </c:pt>
                <c:pt idx="9">
                  <c:v>1.7949999999999999</c:v>
                </c:pt>
                <c:pt idx="10">
                  <c:v>2.0496613995485329</c:v>
                </c:pt>
                <c:pt idx="11">
                  <c:v>2.2000000000000002</c:v>
                </c:pt>
                <c:pt idx="12">
                  <c:v>1.8636363636363635</c:v>
                </c:pt>
                <c:pt idx="13">
                  <c:v>1.5</c:v>
                </c:pt>
                <c:pt idx="14">
                  <c:v>1.4463981849120815</c:v>
                </c:pt>
                <c:pt idx="15" formatCode="0.000">
                  <c:v>1.5263157894736843</c:v>
                </c:pt>
                <c:pt idx="16" formatCode="0.000">
                  <c:v>2.1666666666666665</c:v>
                </c:pt>
                <c:pt idx="17" formatCode="0.000">
                  <c:v>2.6511627906976742</c:v>
                </c:pt>
                <c:pt idx="18">
                  <c:v>2</c:v>
                </c:pt>
                <c:pt idx="19">
                  <c:v>2.6468085106382979</c:v>
                </c:pt>
                <c:pt idx="20">
                  <c:v>1.8529411764705883</c:v>
                </c:pt>
                <c:pt idx="21">
                  <c:v>2.4466666666666668</c:v>
                </c:pt>
                <c:pt idx="22">
                  <c:v>2.7692307692307692</c:v>
                </c:pt>
                <c:pt idx="23">
                  <c:v>3</c:v>
                </c:pt>
                <c:pt idx="24">
                  <c:v>3.5323741007194243</c:v>
                </c:pt>
                <c:pt idx="25">
                  <c:v>2.2999999999999998</c:v>
                </c:pt>
                <c:pt idx="26">
                  <c:v>2.8041818181818181</c:v>
                </c:pt>
                <c:pt idx="27">
                  <c:v>4.2</c:v>
                </c:pt>
                <c:pt idx="28">
                  <c:v>3.85</c:v>
                </c:pt>
                <c:pt idx="29">
                  <c:v>2.546875</c:v>
                </c:pt>
                <c:pt idx="30">
                  <c:v>4.4000000000000004</c:v>
                </c:pt>
                <c:pt idx="31">
                  <c:v>5.05</c:v>
                </c:pt>
                <c:pt idx="32">
                  <c:v>4.5</c:v>
                </c:pt>
                <c:pt idx="33">
                  <c:v>4.0972222222222223</c:v>
                </c:pt>
                <c:pt idx="34">
                  <c:v>4.6499999999999995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A-4D77-937F-44AC6A88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00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Oppervlakte en Produksie - Duisende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0990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Opbrengs - Ton per ha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t"/>
      <c:layout>
        <c:manualLayout>
          <c:xMode val="edge"/>
          <c:yMode val="edge"/>
          <c:x val="5.6219200573496594E-2"/>
          <c:y val="0.93916900272034642"/>
          <c:w val="0.86994484720246978"/>
          <c:h val="3.46426395971463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NOK: KORING OPPERVLAK- EN PRODUKSIESKATTING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408744284736907E-2"/>
          <c:y val="6.6891876733050651E-2"/>
          <c:w val="0.81209268491327491"/>
          <c:h val="0.78865313307763696"/>
        </c:manualLayout>
      </c:layout>
      <c:barChart>
        <c:barDir val="col"/>
        <c:grouping val="clustered"/>
        <c:varyColors val="0"/>
        <c:ser>
          <c:idx val="0"/>
          <c:order val="0"/>
          <c:tx>
            <c:v>Oppervlakte</c:v>
          </c:tx>
          <c:spPr>
            <a:gradFill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 2014'!$B$10:$K$10</c:f>
              <c:strCache>
                <c:ptCount val="6"/>
                <c:pt idx="0">
                  <c:v>1st Estimate</c:v>
                </c:pt>
                <c:pt idx="1">
                  <c:v>2nd Estimate</c:v>
                </c:pt>
                <c:pt idx="2">
                  <c:v>3rd  Estimate</c:v>
                </c:pt>
                <c:pt idx="3">
                  <c:v>4th  Estimate</c:v>
                </c:pt>
                <c:pt idx="4">
                  <c:v>5th  Estimate</c:v>
                </c:pt>
                <c:pt idx="5">
                  <c:v>6th  Estimate</c:v>
                </c:pt>
              </c:strCache>
            </c:strRef>
          </c:cat>
          <c:val>
            <c:numRef>
              <c:f>'Skatting 2014'!$B$26:$K$26</c:f>
              <c:numCache>
                <c:formatCode>0.0</c:formatCode>
                <c:ptCount val="10"/>
                <c:pt idx="0">
                  <c:v>468</c:v>
                </c:pt>
                <c:pt idx="1">
                  <c:v>476.57</c:v>
                </c:pt>
                <c:pt idx="2">
                  <c:v>476.57</c:v>
                </c:pt>
                <c:pt idx="3">
                  <c:v>476.57</c:v>
                </c:pt>
                <c:pt idx="4">
                  <c:v>476.57</c:v>
                </c:pt>
                <c:pt idx="5">
                  <c:v>476.57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6B7-A2C9-EB66BF323841}"/>
            </c:ext>
          </c:extLst>
        </c:ser>
        <c:ser>
          <c:idx val="1"/>
          <c:order val="1"/>
          <c:tx>
            <c:v>Produksie</c:v>
          </c:tx>
          <c:spPr>
            <a:gradFill flip="none" rotWithShape="1"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10800000" scaled="0"/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 2014'!$B$10:$K$10</c:f>
              <c:strCache>
                <c:ptCount val="6"/>
                <c:pt idx="0">
                  <c:v>1st Estimate</c:v>
                </c:pt>
                <c:pt idx="1">
                  <c:v>2nd Estimate</c:v>
                </c:pt>
                <c:pt idx="2">
                  <c:v>3rd  Estimate</c:v>
                </c:pt>
                <c:pt idx="3">
                  <c:v>4th  Estimate</c:v>
                </c:pt>
                <c:pt idx="4">
                  <c:v>5th  Estimate</c:v>
                </c:pt>
                <c:pt idx="5">
                  <c:v>6th  Estimate</c:v>
                </c:pt>
              </c:strCache>
            </c:strRef>
          </c:cat>
          <c:val>
            <c:numRef>
              <c:f>'Skatting 2014'!$B$47:$K$47</c:f>
              <c:numCache>
                <c:formatCode>0.0</c:formatCode>
                <c:ptCount val="10"/>
                <c:pt idx="0">
                  <c:v>1779.9499999999998</c:v>
                </c:pt>
                <c:pt idx="1">
                  <c:v>1790.9090000000001</c:v>
                </c:pt>
                <c:pt idx="2">
                  <c:v>1787.434</c:v>
                </c:pt>
                <c:pt idx="3">
                  <c:v>1790.684</c:v>
                </c:pt>
                <c:pt idx="4">
                  <c:v>1760.0339999999999</c:v>
                </c:pt>
                <c:pt idx="5">
                  <c:v>1775.5339999999999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5-46B7-A2C9-EB66BF32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951232"/>
        <c:axId val="1"/>
      </c:barChart>
      <c:lineChart>
        <c:grouping val="standard"/>
        <c:varyColors val="0"/>
        <c:ser>
          <c:idx val="2"/>
          <c:order val="2"/>
          <c:tx>
            <c:v>Opbrengs</c:v>
          </c:tx>
          <c:dLbls>
            <c:dLbl>
              <c:idx val="2"/>
              <c:layout>
                <c:manualLayout>
                  <c:x val="-1.7585868715951126E-2"/>
                  <c:y val="6.062246382103866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A5-46B7-A2C9-EB66BF323841}"/>
                </c:ext>
              </c:extLst>
            </c:dLbl>
            <c:dLbl>
              <c:idx val="3"/>
              <c:layout>
                <c:manualLayout>
                  <c:x val="-2.6378803073926822E-2"/>
                  <c:y val="2.829048311648471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A5-46B7-A2C9-EB66BF3238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 2014'!$B$10:$K$10</c:f>
              <c:strCache>
                <c:ptCount val="6"/>
                <c:pt idx="0">
                  <c:v>1st Estimate</c:v>
                </c:pt>
                <c:pt idx="1">
                  <c:v>2nd Estimate</c:v>
                </c:pt>
                <c:pt idx="2">
                  <c:v>3rd  Estimate</c:v>
                </c:pt>
                <c:pt idx="3">
                  <c:v>4th  Estimate</c:v>
                </c:pt>
                <c:pt idx="4">
                  <c:v>5th  Estimate</c:v>
                </c:pt>
                <c:pt idx="5">
                  <c:v>6th  Estimate</c:v>
                </c:pt>
              </c:strCache>
            </c:strRef>
          </c:cat>
          <c:val>
            <c:numRef>
              <c:f>'Skatting 2014'!$B$67:$K$67</c:f>
              <c:numCache>
                <c:formatCode>0.00</c:formatCode>
                <c:ptCount val="10"/>
                <c:pt idx="0">
                  <c:v>3.8033119658119654</c:v>
                </c:pt>
                <c:pt idx="1">
                  <c:v>3.7579138426673944</c:v>
                </c:pt>
                <c:pt idx="2">
                  <c:v>3.7506221541431479</c:v>
                </c:pt>
                <c:pt idx="3">
                  <c:v>3.7574417189499969</c:v>
                </c:pt>
                <c:pt idx="4">
                  <c:v>3.6931279770023289</c:v>
                </c:pt>
                <c:pt idx="5">
                  <c:v>3.7256520553119161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5-46B7-A2C9-EB66BF32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49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</a:t>
                </a:r>
              </a:p>
            </c:rich>
          </c:tx>
          <c:layout>
            <c:manualLayout>
              <c:xMode val="edge"/>
              <c:yMode val="edge"/>
              <c:x val="8.4926058251529133E-3"/>
              <c:y val="0.444168087565696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9512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25684021876120111"/>
          <c:y val="0.9512791284301142"/>
          <c:w val="0.75816411715055443"/>
          <c:h val="0.98660203970854021"/>
        </c:manualLayout>
      </c:layout>
      <c:overlay val="0"/>
      <c:txPr>
        <a:bodyPr/>
        <a:lstStyle/>
        <a:p>
          <a:pPr>
            <a:defRPr sz="1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800"/>
              <a:t>TOTALE OPPERVLAKTE ONDER KORING/TOTAL AREA PLANTED TO WHEAT</a:t>
            </a:r>
          </a:p>
        </c:rich>
      </c:tx>
      <c:layout>
        <c:manualLayout>
          <c:xMode val="edge"/>
          <c:yMode val="edge"/>
          <c:x val="0.15405748840866257"/>
          <c:y val="3.635393573376143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9010989010989014E-2"/>
          <c:y val="0.13827608951805404"/>
          <c:w val="0.88461538461538458"/>
          <c:h val="0.70028197483321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E9344"/>
            </a:solidFill>
          </c:spPr>
          <c:invertIfNegative val="0"/>
          <c:trendline>
            <c:spPr>
              <a:ln w="50800">
                <a:solidFill>
                  <a:srgbClr val="3B6367"/>
                </a:solidFill>
              </a:ln>
            </c:spPr>
            <c:trendlineType val="exp"/>
            <c:dispRSqr val="0"/>
            <c:dispEq val="0"/>
          </c:trendline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'Data-Wheat'!$B$23:$AJ$23</c:f>
              <c:numCache>
                <c:formatCode>0.0</c:formatCode>
                <c:ptCount val="35"/>
                <c:pt idx="0">
                  <c:v>1550.6319999999998</c:v>
                </c:pt>
                <c:pt idx="1">
                  <c:v>1433.9659999999999</c:v>
                </c:pt>
                <c:pt idx="2">
                  <c:v>747.30000000000007</c:v>
                </c:pt>
                <c:pt idx="3">
                  <c:v>1064.7979999999998</c:v>
                </c:pt>
                <c:pt idx="4">
                  <c:v>1039.491</c:v>
                </c:pt>
                <c:pt idx="5">
                  <c:v>1363.1499999999999</c:v>
                </c:pt>
                <c:pt idx="6">
                  <c:v>1293.8</c:v>
                </c:pt>
                <c:pt idx="7">
                  <c:v>1382.3</c:v>
                </c:pt>
                <c:pt idx="8">
                  <c:v>745</c:v>
                </c:pt>
                <c:pt idx="9">
                  <c:v>718</c:v>
                </c:pt>
                <c:pt idx="10">
                  <c:v>934</c:v>
                </c:pt>
                <c:pt idx="11">
                  <c:v>973.5</c:v>
                </c:pt>
                <c:pt idx="12">
                  <c:v>941.1</c:v>
                </c:pt>
                <c:pt idx="13">
                  <c:v>748</c:v>
                </c:pt>
                <c:pt idx="14">
                  <c:v>830.00000000000011</c:v>
                </c:pt>
                <c:pt idx="15">
                  <c:v>805</c:v>
                </c:pt>
                <c:pt idx="16">
                  <c:v>764.8</c:v>
                </c:pt>
                <c:pt idx="17">
                  <c:v>632</c:v>
                </c:pt>
                <c:pt idx="18">
                  <c:v>748</c:v>
                </c:pt>
                <c:pt idx="19">
                  <c:v>642.5</c:v>
                </c:pt>
                <c:pt idx="20">
                  <c:v>558.1</c:v>
                </c:pt>
                <c:pt idx="21">
                  <c:v>604.70000000000005</c:v>
                </c:pt>
                <c:pt idx="22">
                  <c:v>511.2</c:v>
                </c:pt>
                <c:pt idx="23">
                  <c:v>505.5</c:v>
                </c:pt>
                <c:pt idx="24">
                  <c:v>476.57</c:v>
                </c:pt>
                <c:pt idx="25">
                  <c:v>482.15000000000003</c:v>
                </c:pt>
                <c:pt idx="26">
                  <c:v>508.36500000000001</c:v>
                </c:pt>
                <c:pt idx="27">
                  <c:v>491.59999999999997</c:v>
                </c:pt>
                <c:pt idx="28">
                  <c:v>503.34999999999997</c:v>
                </c:pt>
                <c:pt idx="29">
                  <c:v>540</c:v>
                </c:pt>
                <c:pt idx="30">
                  <c:v>509.8</c:v>
                </c:pt>
                <c:pt idx="31">
                  <c:v>523.5</c:v>
                </c:pt>
                <c:pt idx="32">
                  <c:v>566.80000000000007</c:v>
                </c:pt>
                <c:pt idx="33">
                  <c:v>537.95000000000005</c:v>
                </c:pt>
                <c:pt idx="34">
                  <c:v>505.3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2-43A3-B973-2BC8CFAD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100928"/>
        <c:axId val="1"/>
      </c:barChart>
      <c:catAx>
        <c:axId val="15901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JARE/YEARS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600"/>
          <c:min val="4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 HA/THOUSAND HA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100928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800"/>
              <a:t>TOTALE KORINGPRODUKSIE/TOTAL WHEAT PRODUCTION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802197802197802E-2"/>
          <c:y val="6.8965517241379309E-2"/>
          <c:w val="0.8802197802197802"/>
          <c:h val="0.777429467084639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B6367"/>
            </a:solidFill>
          </c:spPr>
          <c:invertIfNegative val="0"/>
          <c:trendline>
            <c:spPr>
              <a:ln w="44450">
                <a:solidFill>
                  <a:srgbClr val="AE9344"/>
                </a:solidFill>
              </a:ln>
            </c:spPr>
            <c:trendlineType val="log"/>
            <c:dispRSqr val="0"/>
            <c:dispEq val="0"/>
          </c:trendline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'Data-Wheat'!$B$41:$AJ$41</c:f>
              <c:numCache>
                <c:formatCode>0.0</c:formatCode>
                <c:ptCount val="35"/>
                <c:pt idx="0">
                  <c:v>1702.3710000000001</c:v>
                </c:pt>
                <c:pt idx="1">
                  <c:v>2132.9850000000001</c:v>
                </c:pt>
                <c:pt idx="2">
                  <c:v>1316.0729999999999</c:v>
                </c:pt>
                <c:pt idx="3">
                  <c:v>1975.3440000000003</c:v>
                </c:pt>
                <c:pt idx="4">
                  <c:v>1832.241</c:v>
                </c:pt>
                <c:pt idx="5">
                  <c:v>1968.5119999999999</c:v>
                </c:pt>
                <c:pt idx="6">
                  <c:v>2700</c:v>
                </c:pt>
                <c:pt idx="7">
                  <c:v>2500.5</c:v>
                </c:pt>
                <c:pt idx="8">
                  <c:v>1687.5</c:v>
                </c:pt>
                <c:pt idx="9">
                  <c:v>1770</c:v>
                </c:pt>
                <c:pt idx="10">
                  <c:v>2348.5500000000002</c:v>
                </c:pt>
                <c:pt idx="11">
                  <c:v>2450</c:v>
                </c:pt>
                <c:pt idx="12">
                  <c:v>2427</c:v>
                </c:pt>
                <c:pt idx="13">
                  <c:v>1540</c:v>
                </c:pt>
                <c:pt idx="14">
                  <c:v>1680</c:v>
                </c:pt>
                <c:pt idx="15">
                  <c:v>1905</c:v>
                </c:pt>
                <c:pt idx="16">
                  <c:v>2105</c:v>
                </c:pt>
                <c:pt idx="17">
                  <c:v>1905</c:v>
                </c:pt>
                <c:pt idx="18">
                  <c:v>2130</c:v>
                </c:pt>
                <c:pt idx="19">
                  <c:v>1958</c:v>
                </c:pt>
                <c:pt idx="20">
                  <c:v>1430</c:v>
                </c:pt>
                <c:pt idx="21">
                  <c:v>2005</c:v>
                </c:pt>
                <c:pt idx="22">
                  <c:v>1870.0000000000002</c:v>
                </c:pt>
                <c:pt idx="23">
                  <c:v>1870</c:v>
                </c:pt>
                <c:pt idx="24">
                  <c:v>1749.9999999999998</c:v>
                </c:pt>
                <c:pt idx="25">
                  <c:v>1457.0150000000001</c:v>
                </c:pt>
                <c:pt idx="26">
                  <c:v>1910</c:v>
                </c:pt>
                <c:pt idx="27">
                  <c:v>1535</c:v>
                </c:pt>
                <c:pt idx="28">
                  <c:v>1868</c:v>
                </c:pt>
                <c:pt idx="29">
                  <c:v>1535.0000000000002</c:v>
                </c:pt>
                <c:pt idx="30">
                  <c:v>2109.1</c:v>
                </c:pt>
                <c:pt idx="31">
                  <c:v>2285</c:v>
                </c:pt>
                <c:pt idx="32" formatCode="0.00">
                  <c:v>2088.5899999999997</c:v>
                </c:pt>
                <c:pt idx="33" formatCode="0.00">
                  <c:v>2089.0250000000001</c:v>
                </c:pt>
                <c:pt idx="34">
                  <c:v>1964.6000000000001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7-4C14-B638-15FAC109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091184"/>
        <c:axId val="1"/>
      </c:barChart>
      <c:catAx>
        <c:axId val="159009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JARE/YEARS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12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 TON/THOUSAND 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091184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TOTALE GEMIDDELDE OPBRENGS VAN KORING / TOTAL AVERAGE YIELD OF WHEAT</a:t>
            </a:r>
          </a:p>
        </c:rich>
      </c:tx>
      <c:layout>
        <c:manualLayout>
          <c:xMode val="edge"/>
          <c:yMode val="edge"/>
          <c:x val="0.1520166700372064"/>
          <c:y val="2.0409677051238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8850662266129E-2"/>
          <c:y val="0.12122054315645599"/>
          <c:w val="0.84029256565418464"/>
          <c:h val="0.69173471354748461"/>
        </c:manualLayout>
      </c:layout>
      <c:lineChart>
        <c:grouping val="standard"/>
        <c:varyColors val="0"/>
        <c:ser>
          <c:idx val="0"/>
          <c:order val="0"/>
          <c:tx>
            <c:v>KORING</c:v>
          </c:tx>
          <c:spPr>
            <a:ln w="28575">
              <a:solidFill>
                <a:srgbClr val="3B6367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 w="38100">
                <a:solidFill>
                  <a:srgbClr val="AE9344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'Data-Wheat'!$B$47:$AJ$47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'Data-Wheat'!$B$60:$AJ$60</c:f>
              <c:numCache>
                <c:formatCode>0.00</c:formatCode>
                <c:ptCount val="35"/>
                <c:pt idx="0">
                  <c:v>1.0978562289440694</c:v>
                </c:pt>
                <c:pt idx="1">
                  <c:v>1.4874725063216285</c:v>
                </c:pt>
                <c:pt idx="2">
                  <c:v>1.7611039743075068</c:v>
                </c:pt>
                <c:pt idx="3">
                  <c:v>1.8551349645660498</c:v>
                </c:pt>
                <c:pt idx="4">
                  <c:v>1.7626328655082151</c:v>
                </c:pt>
                <c:pt idx="5">
                  <c:v>1.4440905256208048</c:v>
                </c:pt>
                <c:pt idx="6">
                  <c:v>2.0868758695316125</c:v>
                </c:pt>
                <c:pt idx="7">
                  <c:v>1.8089416190407293</c:v>
                </c:pt>
                <c:pt idx="8">
                  <c:v>2.2651006711409396</c:v>
                </c:pt>
                <c:pt idx="9">
                  <c:v>2.4651810584958218</c:v>
                </c:pt>
                <c:pt idx="10">
                  <c:v>2.514507494646681</c:v>
                </c:pt>
                <c:pt idx="11">
                  <c:v>2.5166923472008218</c:v>
                </c:pt>
                <c:pt idx="12">
                  <c:v>2.578897035384125</c:v>
                </c:pt>
                <c:pt idx="13">
                  <c:v>2.0588235294117645</c:v>
                </c:pt>
                <c:pt idx="14">
                  <c:v>2.0240963855421685</c:v>
                </c:pt>
                <c:pt idx="15">
                  <c:v>2.3664596273291925</c:v>
                </c:pt>
                <c:pt idx="16">
                  <c:v>2.7523535564853558</c:v>
                </c:pt>
                <c:pt idx="17">
                  <c:v>3.0142405063291138</c:v>
                </c:pt>
                <c:pt idx="18">
                  <c:v>2.8475935828877006</c:v>
                </c:pt>
                <c:pt idx="19">
                  <c:v>3.0474708171206224</c:v>
                </c:pt>
                <c:pt idx="20">
                  <c:v>2.5622648270919188</c:v>
                </c:pt>
                <c:pt idx="21">
                  <c:v>3.3156937324293034</c:v>
                </c:pt>
                <c:pt idx="22">
                  <c:v>3.6580594679186236</c:v>
                </c:pt>
                <c:pt idx="23">
                  <c:v>3.6993076162215628</c:v>
                </c:pt>
                <c:pt idx="24">
                  <c:v>3.6720733575340447</c:v>
                </c:pt>
                <c:pt idx="25">
                  <c:v>3.0219122679664006</c:v>
                </c:pt>
                <c:pt idx="26">
                  <c:v>3.7571429976493267</c:v>
                </c:pt>
                <c:pt idx="27">
                  <c:v>3.1224572823433689</c:v>
                </c:pt>
                <c:pt idx="28">
                  <c:v>3.7111353928677859</c:v>
                </c:pt>
                <c:pt idx="29">
                  <c:v>2.842592592592593</c:v>
                </c:pt>
                <c:pt idx="30">
                  <c:v>4.1371125931737938</c:v>
                </c:pt>
                <c:pt idx="31">
                  <c:v>4.3648519579751675</c:v>
                </c:pt>
                <c:pt idx="32">
                  <c:v>3.6848800282286511</c:v>
                </c:pt>
                <c:pt idx="33">
                  <c:v>3.883306998791709</c:v>
                </c:pt>
                <c:pt idx="34">
                  <c:v>3.8879873342568771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7-432A-863B-3197FB95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93968"/>
        <c:axId val="1"/>
      </c:lineChart>
      <c:catAx>
        <c:axId val="159009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 / YEARS</a:t>
                </a:r>
              </a:p>
            </c:rich>
          </c:tx>
          <c:layout>
            <c:manualLayout>
              <c:xMode val="edge"/>
              <c:yMode val="edge"/>
              <c:x val="0.48121413365168619"/>
              <c:y val="0.94444432557343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7513672431377E-2"/>
              <c:y val="0.423469416866369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93968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12700">
          <a:solidFill>
            <a:srgbClr val="000000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/>
              <a:t>Production of wheat - Western Cape</a:t>
            </a:r>
          </a:p>
        </c:rich>
      </c:tx>
      <c:layout>
        <c:manualLayout>
          <c:xMode val="edge"/>
          <c:yMode val="edge"/>
          <c:x val="0.27368535359136442"/>
          <c:y val="2.4251140330759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412882079782394E-2"/>
          <c:y val="0.13913016634101175"/>
          <c:w val="0.82467465582189936"/>
          <c:h val="0.68785500406650968"/>
        </c:manualLayout>
      </c:layout>
      <c:barChart>
        <c:barDir val="col"/>
        <c:grouping val="clustered"/>
        <c:varyColors val="0"/>
        <c:ser>
          <c:idx val="0"/>
          <c:order val="0"/>
          <c:tx>
            <c:v>Area planted</c:v>
          </c:tx>
          <c:spPr>
            <a:solidFill>
              <a:srgbClr val="58595B"/>
            </a:solidFill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'Data-Wheat'!$B$13:$AJ$13</c:f>
              <c:numCache>
                <c:formatCode>0.0</c:formatCode>
                <c:ptCount val="35"/>
                <c:pt idx="0">
                  <c:v>334.57600000000002</c:v>
                </c:pt>
                <c:pt idx="1">
                  <c:v>327.56299999999999</c:v>
                </c:pt>
                <c:pt idx="2">
                  <c:v>334.93200000000002</c:v>
                </c:pt>
                <c:pt idx="3">
                  <c:v>417.99700000000001</c:v>
                </c:pt>
                <c:pt idx="4">
                  <c:v>397.79500000000002</c:v>
                </c:pt>
                <c:pt idx="5">
                  <c:v>400.8</c:v>
                </c:pt>
                <c:pt idx="6">
                  <c:v>403</c:v>
                </c:pt>
                <c:pt idx="7">
                  <c:v>400</c:v>
                </c:pt>
                <c:pt idx="8">
                  <c:v>300</c:v>
                </c:pt>
                <c:pt idx="9">
                  <c:v>310</c:v>
                </c:pt>
                <c:pt idx="10">
                  <c:v>345.5</c:v>
                </c:pt>
                <c:pt idx="11">
                  <c:v>345</c:v>
                </c:pt>
                <c:pt idx="12">
                  <c:v>364</c:v>
                </c:pt>
                <c:pt idx="13">
                  <c:v>325</c:v>
                </c:pt>
                <c:pt idx="14" formatCode="General">
                  <c:v>354</c:v>
                </c:pt>
                <c:pt idx="15">
                  <c:v>302</c:v>
                </c:pt>
                <c:pt idx="16">
                  <c:v>292</c:v>
                </c:pt>
                <c:pt idx="17">
                  <c:v>325</c:v>
                </c:pt>
                <c:pt idx="18">
                  <c:v>350</c:v>
                </c:pt>
                <c:pt idx="19">
                  <c:v>300</c:v>
                </c:pt>
                <c:pt idx="20">
                  <c:v>265</c:v>
                </c:pt>
                <c:pt idx="21">
                  <c:v>265</c:v>
                </c:pt>
                <c:pt idx="22">
                  <c:v>272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323</c:v>
                </c:pt>
                <c:pt idx="27">
                  <c:v>326</c:v>
                </c:pt>
                <c:pt idx="28">
                  <c:v>318</c:v>
                </c:pt>
                <c:pt idx="29">
                  <c:v>325</c:v>
                </c:pt>
                <c:pt idx="30">
                  <c:v>326</c:v>
                </c:pt>
                <c:pt idx="31" formatCode="0.00">
                  <c:v>360</c:v>
                </c:pt>
                <c:pt idx="32" formatCode="0.00">
                  <c:v>360</c:v>
                </c:pt>
                <c:pt idx="33" formatCode="0.00">
                  <c:v>365</c:v>
                </c:pt>
                <c:pt idx="34" formatCode="0.00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BC0-A003-3F5B3B1EEA8B}"/>
            </c:ext>
          </c:extLst>
        </c:ser>
        <c:ser>
          <c:idx val="1"/>
          <c:order val="1"/>
          <c:tx>
            <c:v>Production</c:v>
          </c:tx>
          <c:spPr>
            <a:solidFill>
              <a:srgbClr val="AE9344"/>
            </a:solidFill>
          </c:spPr>
          <c:invertIfNegative val="0"/>
          <c:cat>
            <c:strRef>
              <c:f>'Data-Wheat'!$B$10:$AJ$10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'Data-Wheat'!$B$31:$AJ$31</c:f>
              <c:numCache>
                <c:formatCode>0.0</c:formatCode>
                <c:ptCount val="35"/>
                <c:pt idx="0">
                  <c:v>489.35399999999998</c:v>
                </c:pt>
                <c:pt idx="1">
                  <c:v>496.47899999999998</c:v>
                </c:pt>
                <c:pt idx="2">
                  <c:v>627.25099999999998</c:v>
                </c:pt>
                <c:pt idx="3">
                  <c:v>742.79600000000005</c:v>
                </c:pt>
                <c:pt idx="4">
                  <c:v>738.14400000000001</c:v>
                </c:pt>
                <c:pt idx="5">
                  <c:v>815.17499999999995</c:v>
                </c:pt>
                <c:pt idx="6">
                  <c:v>806</c:v>
                </c:pt>
                <c:pt idx="7">
                  <c:v>605</c:v>
                </c:pt>
                <c:pt idx="8">
                  <c:v>590</c:v>
                </c:pt>
                <c:pt idx="9">
                  <c:v>610</c:v>
                </c:pt>
                <c:pt idx="10">
                  <c:v>691</c:v>
                </c:pt>
                <c:pt idx="11">
                  <c:v>730</c:v>
                </c:pt>
                <c:pt idx="12">
                  <c:v>891.8</c:v>
                </c:pt>
                <c:pt idx="13">
                  <c:v>530</c:v>
                </c:pt>
                <c:pt idx="14">
                  <c:v>520</c:v>
                </c:pt>
                <c:pt idx="15">
                  <c:v>645</c:v>
                </c:pt>
                <c:pt idx="16">
                  <c:v>730</c:v>
                </c:pt>
                <c:pt idx="17">
                  <c:v>812</c:v>
                </c:pt>
                <c:pt idx="18">
                  <c:v>860</c:v>
                </c:pt>
                <c:pt idx="19">
                  <c:v>714</c:v>
                </c:pt>
                <c:pt idx="20">
                  <c:v>530</c:v>
                </c:pt>
                <c:pt idx="21">
                  <c:v>710</c:v>
                </c:pt>
                <c:pt idx="22">
                  <c:v>897.6</c:v>
                </c:pt>
                <c:pt idx="23">
                  <c:v>928</c:v>
                </c:pt>
                <c:pt idx="24">
                  <c:v>899</c:v>
                </c:pt>
                <c:pt idx="25">
                  <c:v>697.5</c:v>
                </c:pt>
                <c:pt idx="26">
                  <c:v>1098.2</c:v>
                </c:pt>
                <c:pt idx="27">
                  <c:v>586.79999999999995</c:v>
                </c:pt>
                <c:pt idx="28">
                  <c:v>890.5</c:v>
                </c:pt>
                <c:pt idx="29">
                  <c:v>650</c:v>
                </c:pt>
                <c:pt idx="30">
                  <c:v>1092.0999999999999</c:v>
                </c:pt>
                <c:pt idx="31">
                  <c:v>1260</c:v>
                </c:pt>
                <c:pt idx="32">
                  <c:v>918</c:v>
                </c:pt>
                <c:pt idx="33">
                  <c:v>1095</c:v>
                </c:pt>
                <c:pt idx="34">
                  <c:v>1122.4000000000001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4BC0-A003-3F5B3B1E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413728"/>
        <c:axId val="1"/>
      </c:barChart>
      <c:lineChart>
        <c:grouping val="standard"/>
        <c:varyColors val="0"/>
        <c:ser>
          <c:idx val="2"/>
          <c:order val="2"/>
          <c:tx>
            <c:v>Yields</c:v>
          </c:tx>
          <c:spPr>
            <a:ln>
              <a:solidFill>
                <a:srgbClr val="58595B"/>
              </a:solidFill>
            </a:ln>
          </c:spPr>
          <c:marker>
            <c:spPr>
              <a:solidFill>
                <a:srgbClr val="58595B"/>
              </a:solidFill>
              <a:ln>
                <a:solidFill>
                  <a:srgbClr val="58595B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exp"/>
            <c:dispRSqr val="0"/>
            <c:dispEq val="0"/>
          </c:trendline>
          <c:cat>
            <c:strRef>
              <c:f>'Data-Wheat'!$B$28:$AJ$28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'Data-Wheat'!$B$50:$AJ$50</c:f>
              <c:numCache>
                <c:formatCode>0.00</c:formatCode>
                <c:ptCount val="35"/>
                <c:pt idx="0">
                  <c:v>1.4626093921859307</c:v>
                </c:pt>
                <c:pt idx="1">
                  <c:v>1.5156748472812864</c:v>
                </c:pt>
                <c:pt idx="2">
                  <c:v>1.8727711893757537</c:v>
                </c:pt>
                <c:pt idx="3">
                  <c:v>1.777036677296727</c:v>
                </c:pt>
                <c:pt idx="4">
                  <c:v>1.8555889339986675</c:v>
                </c:pt>
                <c:pt idx="5">
                  <c:v>2.0338697604790417</c:v>
                </c:pt>
                <c:pt idx="6">
                  <c:v>2</c:v>
                </c:pt>
                <c:pt idx="7">
                  <c:v>1.5125</c:v>
                </c:pt>
                <c:pt idx="8">
                  <c:v>1.9666666666666666</c:v>
                </c:pt>
                <c:pt idx="9">
                  <c:v>1.967741935483871</c:v>
                </c:pt>
                <c:pt idx="10">
                  <c:v>2</c:v>
                </c:pt>
                <c:pt idx="11">
                  <c:v>2.1159420289855073</c:v>
                </c:pt>
                <c:pt idx="12">
                  <c:v>2.4499999999999997</c:v>
                </c:pt>
                <c:pt idx="13">
                  <c:v>1.6307692307692307</c:v>
                </c:pt>
                <c:pt idx="14">
                  <c:v>1.4689265536723164</c:v>
                </c:pt>
                <c:pt idx="15">
                  <c:v>2.1357615894039736</c:v>
                </c:pt>
                <c:pt idx="16">
                  <c:v>2.5</c:v>
                </c:pt>
                <c:pt idx="17">
                  <c:v>2.4984615384615383</c:v>
                </c:pt>
                <c:pt idx="18">
                  <c:v>2.4571428571428573</c:v>
                </c:pt>
                <c:pt idx="19">
                  <c:v>2.38</c:v>
                </c:pt>
                <c:pt idx="20">
                  <c:v>2</c:v>
                </c:pt>
                <c:pt idx="21">
                  <c:v>2.6792452830188678</c:v>
                </c:pt>
                <c:pt idx="22">
                  <c:v>3.3000000000000003</c:v>
                </c:pt>
                <c:pt idx="23">
                  <c:v>2.9935483870967743</c:v>
                </c:pt>
                <c:pt idx="24">
                  <c:v>2.9</c:v>
                </c:pt>
                <c:pt idx="25">
                  <c:v>2.25</c:v>
                </c:pt>
                <c:pt idx="26">
                  <c:v>3.4000000000000004</c:v>
                </c:pt>
                <c:pt idx="27">
                  <c:v>1.7999999999999998</c:v>
                </c:pt>
                <c:pt idx="28">
                  <c:v>2.800314465408805</c:v>
                </c:pt>
                <c:pt idx="29">
                  <c:v>2</c:v>
                </c:pt>
                <c:pt idx="30">
                  <c:v>3.3499999999999996</c:v>
                </c:pt>
                <c:pt idx="31">
                  <c:v>3.5</c:v>
                </c:pt>
                <c:pt idx="32">
                  <c:v>2.5499999999999998</c:v>
                </c:pt>
                <c:pt idx="33">
                  <c:v>3</c:v>
                </c:pt>
                <c:pt idx="34">
                  <c:v>3.0500000000000003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A-4BC0-A003-3F5B3B1E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14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'1000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4137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2456528871391076"/>
          <c:y val="0.93989851693295623"/>
          <c:w val="0.71651602528557157"/>
          <c:h val="2.9040370257115922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RSA KORING: OPPERVLAKTE, PRODUKSIE EN INVOERE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1450984971102744E-2"/>
          <c:y val="6.7065173639058229E-2"/>
          <c:w val="0.83709803005779448"/>
          <c:h val="0.76796024339422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RSA Opper prid invoer'!$A$4</c:f>
              <c:strCache>
                <c:ptCount val="1"/>
                <c:pt idx="0">
                  <c:v>Oppervlakte (ha)</c:v>
                </c:pt>
              </c:strCache>
            </c:strRef>
          </c:tx>
          <c:invertIfNegative val="0"/>
          <c:cat>
            <c:strRef>
              <c:f>'DATA RSA Opper prid invoer'!$B$3:$Z$3</c:f>
              <c:strCache>
                <c:ptCount val="18"/>
                <c:pt idx="0">
                  <c:v>1997/98</c:v>
                </c:pt>
                <c:pt idx="1">
                  <c:v>1998/1999</c:v>
                </c:pt>
                <c:pt idx="2">
                  <c:v>1999/2000</c:v>
                </c:pt>
                <c:pt idx="3">
                  <c:v>2000/01</c:v>
                </c:pt>
                <c:pt idx="4">
                  <c:v>2001/02</c:v>
                </c:pt>
                <c:pt idx="5">
                  <c:v>2002/03</c:v>
                </c:pt>
                <c:pt idx="6">
                  <c:v>2003/04</c:v>
                </c:pt>
                <c:pt idx="7">
                  <c:v>2004/05</c:v>
                </c:pt>
                <c:pt idx="8">
                  <c:v>2005/06</c:v>
                </c:pt>
                <c:pt idx="9">
                  <c:v>2006/07</c:v>
                </c:pt>
                <c:pt idx="10">
                  <c:v>2007/08</c:v>
                </c:pt>
                <c:pt idx="11">
                  <c:v>2008/09</c:v>
                </c:pt>
                <c:pt idx="12">
                  <c:v>2009/10</c:v>
                </c:pt>
                <c:pt idx="13">
                  <c:v>2010/11</c:v>
                </c:pt>
                <c:pt idx="14">
                  <c:v>2011/12</c:v>
                </c:pt>
                <c:pt idx="15">
                  <c:v>2012/13</c:v>
                </c:pt>
                <c:pt idx="16">
                  <c:v>2013/14*</c:v>
                </c:pt>
                <c:pt idx="17">
                  <c:v>2013/14*</c:v>
                </c:pt>
              </c:strCache>
            </c:strRef>
          </c:cat>
          <c:val>
            <c:numRef>
              <c:f>'DATA RSA Opper prid invoer'!$B$4:$Z$4</c:f>
              <c:numCache>
                <c:formatCode>0.0</c:formatCode>
                <c:ptCount val="18"/>
                <c:pt idx="0">
                  <c:v>1382.3</c:v>
                </c:pt>
                <c:pt idx="1">
                  <c:v>745</c:v>
                </c:pt>
                <c:pt idx="2">
                  <c:v>718</c:v>
                </c:pt>
                <c:pt idx="3">
                  <c:v>934</c:v>
                </c:pt>
                <c:pt idx="4">
                  <c:v>973.5</c:v>
                </c:pt>
                <c:pt idx="5">
                  <c:v>941.1</c:v>
                </c:pt>
                <c:pt idx="6">
                  <c:v>748</c:v>
                </c:pt>
                <c:pt idx="7">
                  <c:v>830.00000000000011</c:v>
                </c:pt>
                <c:pt idx="8">
                  <c:v>805</c:v>
                </c:pt>
                <c:pt idx="9">
                  <c:v>764.8</c:v>
                </c:pt>
                <c:pt idx="10">
                  <c:v>632</c:v>
                </c:pt>
                <c:pt idx="11">
                  <c:v>748</c:v>
                </c:pt>
                <c:pt idx="12">
                  <c:v>642.5</c:v>
                </c:pt>
                <c:pt idx="13">
                  <c:v>558.1</c:v>
                </c:pt>
                <c:pt idx="14">
                  <c:v>604.70000000000005</c:v>
                </c:pt>
                <c:pt idx="15">
                  <c:v>511.2</c:v>
                </c:pt>
                <c:pt idx="16">
                  <c:v>505.5</c:v>
                </c:pt>
                <c:pt idx="17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6-4C98-8144-EA3925A4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950304"/>
        <c:axId val="1"/>
      </c:barChart>
      <c:lineChart>
        <c:grouping val="standard"/>
        <c:varyColors val="0"/>
        <c:ser>
          <c:idx val="1"/>
          <c:order val="1"/>
          <c:tx>
            <c:strRef>
              <c:f>'DATA RSA Opper prid invoer'!$A$5</c:f>
              <c:strCache>
                <c:ptCount val="1"/>
                <c:pt idx="0">
                  <c:v>Produksie (ton)</c:v>
                </c:pt>
              </c:strCache>
            </c:strRef>
          </c:tx>
          <c:cat>
            <c:strRef>
              <c:f>'DATA RSA Opper prid invoer'!$B$3:$Z$3</c:f>
              <c:strCache>
                <c:ptCount val="18"/>
                <c:pt idx="0">
                  <c:v>1997/98</c:v>
                </c:pt>
                <c:pt idx="1">
                  <c:v>1998/1999</c:v>
                </c:pt>
                <c:pt idx="2">
                  <c:v>1999/2000</c:v>
                </c:pt>
                <c:pt idx="3">
                  <c:v>2000/01</c:v>
                </c:pt>
                <c:pt idx="4">
                  <c:v>2001/02</c:v>
                </c:pt>
                <c:pt idx="5">
                  <c:v>2002/03</c:v>
                </c:pt>
                <c:pt idx="6">
                  <c:v>2003/04</c:v>
                </c:pt>
                <c:pt idx="7">
                  <c:v>2004/05</c:v>
                </c:pt>
                <c:pt idx="8">
                  <c:v>2005/06</c:v>
                </c:pt>
                <c:pt idx="9">
                  <c:v>2006/07</c:v>
                </c:pt>
                <c:pt idx="10">
                  <c:v>2007/08</c:v>
                </c:pt>
                <c:pt idx="11">
                  <c:v>2008/09</c:v>
                </c:pt>
                <c:pt idx="12">
                  <c:v>2009/10</c:v>
                </c:pt>
                <c:pt idx="13">
                  <c:v>2010/11</c:v>
                </c:pt>
                <c:pt idx="14">
                  <c:v>2011/12</c:v>
                </c:pt>
                <c:pt idx="15">
                  <c:v>2012/13</c:v>
                </c:pt>
                <c:pt idx="16">
                  <c:v>2013/14*</c:v>
                </c:pt>
                <c:pt idx="17">
                  <c:v>2013/14*</c:v>
                </c:pt>
              </c:strCache>
            </c:strRef>
          </c:cat>
          <c:val>
            <c:numRef>
              <c:f>'DATA RSA Opper prid invoer'!$B$5:$Z$5</c:f>
              <c:numCache>
                <c:formatCode>0.0</c:formatCode>
                <c:ptCount val="18"/>
                <c:pt idx="0">
                  <c:v>2500.5</c:v>
                </c:pt>
                <c:pt idx="1">
                  <c:v>1687.5</c:v>
                </c:pt>
                <c:pt idx="2">
                  <c:v>1770</c:v>
                </c:pt>
                <c:pt idx="3">
                  <c:v>2348.5500000000002</c:v>
                </c:pt>
                <c:pt idx="4">
                  <c:v>2450</c:v>
                </c:pt>
                <c:pt idx="5">
                  <c:v>2427</c:v>
                </c:pt>
                <c:pt idx="6">
                  <c:v>1540</c:v>
                </c:pt>
                <c:pt idx="7">
                  <c:v>1680</c:v>
                </c:pt>
                <c:pt idx="8">
                  <c:v>1905</c:v>
                </c:pt>
                <c:pt idx="9">
                  <c:v>2105</c:v>
                </c:pt>
                <c:pt idx="10">
                  <c:v>1905</c:v>
                </c:pt>
                <c:pt idx="11">
                  <c:v>2130</c:v>
                </c:pt>
                <c:pt idx="12">
                  <c:v>1958</c:v>
                </c:pt>
                <c:pt idx="13">
                  <c:v>1430</c:v>
                </c:pt>
                <c:pt idx="14">
                  <c:v>2005</c:v>
                </c:pt>
                <c:pt idx="15">
                  <c:v>1870.0000000000002</c:v>
                </c:pt>
                <c:pt idx="16">
                  <c:v>1870</c:v>
                </c:pt>
                <c:pt idx="17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6-4C98-8144-EA3925A40721}"/>
            </c:ext>
          </c:extLst>
        </c:ser>
        <c:ser>
          <c:idx val="2"/>
          <c:order val="2"/>
          <c:tx>
            <c:strRef>
              <c:f>'DATA RSA Opper prid invoer'!$A$6</c:f>
              <c:strCache>
                <c:ptCount val="1"/>
                <c:pt idx="0">
                  <c:v>Invoere (ton)</c:v>
                </c:pt>
              </c:strCache>
            </c:strRef>
          </c:tx>
          <c:marker>
            <c:symbol val="none"/>
          </c:marker>
          <c:cat>
            <c:strRef>
              <c:f>'DATA RSA Opper prid invoer'!$B$3:$Z$3</c:f>
              <c:strCache>
                <c:ptCount val="18"/>
                <c:pt idx="0">
                  <c:v>1997/98</c:v>
                </c:pt>
                <c:pt idx="1">
                  <c:v>1998/1999</c:v>
                </c:pt>
                <c:pt idx="2">
                  <c:v>1999/2000</c:v>
                </c:pt>
                <c:pt idx="3">
                  <c:v>2000/01</c:v>
                </c:pt>
                <c:pt idx="4">
                  <c:v>2001/02</c:v>
                </c:pt>
                <c:pt idx="5">
                  <c:v>2002/03</c:v>
                </c:pt>
                <c:pt idx="6">
                  <c:v>2003/04</c:v>
                </c:pt>
                <c:pt idx="7">
                  <c:v>2004/05</c:v>
                </c:pt>
                <c:pt idx="8">
                  <c:v>2005/06</c:v>
                </c:pt>
                <c:pt idx="9">
                  <c:v>2006/07</c:v>
                </c:pt>
                <c:pt idx="10">
                  <c:v>2007/08</c:v>
                </c:pt>
                <c:pt idx="11">
                  <c:v>2008/09</c:v>
                </c:pt>
                <c:pt idx="12">
                  <c:v>2009/10</c:v>
                </c:pt>
                <c:pt idx="13">
                  <c:v>2010/11</c:v>
                </c:pt>
                <c:pt idx="14">
                  <c:v>2011/12</c:v>
                </c:pt>
                <c:pt idx="15">
                  <c:v>2012/13</c:v>
                </c:pt>
                <c:pt idx="16">
                  <c:v>2013/14*</c:v>
                </c:pt>
                <c:pt idx="17">
                  <c:v>2013/14*</c:v>
                </c:pt>
              </c:strCache>
            </c:strRef>
          </c:cat>
          <c:val>
            <c:numRef>
              <c:f>'DATA RSA Opper prid invoer'!$B$6:$Z$6</c:f>
              <c:numCache>
                <c:formatCode>General</c:formatCode>
                <c:ptCount val="18"/>
                <c:pt idx="0">
                  <c:v>469</c:v>
                </c:pt>
                <c:pt idx="1">
                  <c:v>484</c:v>
                </c:pt>
                <c:pt idx="2">
                  <c:v>624</c:v>
                </c:pt>
                <c:pt idx="3">
                  <c:v>308</c:v>
                </c:pt>
                <c:pt idx="4">
                  <c:v>407</c:v>
                </c:pt>
                <c:pt idx="5">
                  <c:v>747</c:v>
                </c:pt>
                <c:pt idx="6">
                  <c:v>1042</c:v>
                </c:pt>
                <c:pt idx="7">
                  <c:v>1227</c:v>
                </c:pt>
                <c:pt idx="8">
                  <c:v>1055</c:v>
                </c:pt>
                <c:pt idx="9">
                  <c:v>777</c:v>
                </c:pt>
                <c:pt idx="10">
                  <c:v>1396</c:v>
                </c:pt>
                <c:pt idx="11">
                  <c:v>1192</c:v>
                </c:pt>
                <c:pt idx="12">
                  <c:v>1285</c:v>
                </c:pt>
                <c:pt idx="13">
                  <c:v>1649</c:v>
                </c:pt>
                <c:pt idx="14">
                  <c:v>1724</c:v>
                </c:pt>
                <c:pt idx="15">
                  <c:v>1393</c:v>
                </c:pt>
                <c:pt idx="16">
                  <c:v>1770</c:v>
                </c:pt>
                <c:pt idx="17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6-4C98-8144-EA3925A4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49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Hektare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9503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25965497704857377"/>
          <c:y val="0.92803030303030309"/>
          <c:w val="0.70912113959323364"/>
          <c:h val="0.96085858585858597"/>
        </c:manualLayout>
      </c:layout>
      <c:overlay val="0"/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7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3"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4"/>
  <sheetViews>
    <sheetView zoomScale="85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5"/>
  <sheetViews>
    <sheetView zoomScale="70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6"/>
  <sheetViews>
    <sheetView zoomScale="55"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7"/>
  <sheetViews>
    <sheetView zoomScale="55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9"/>
  <sheetViews>
    <sheetView zoomScale="70"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0"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3"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6"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7"/>
  <sheetViews>
    <sheetView zoomScale="7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8"/>
  <sheetViews>
    <sheetView zoomScale="7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9"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10"/>
  <sheetViews>
    <sheetView zoomScale="7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2"/>
  <sheetViews>
    <sheetView zoomScale="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9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09D07-4E65-FB23-D420-296FDBA437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0E7FA-B924-0FCA-B511-C3E89E3543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9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8A046-72EF-D3B1-93D0-E46A5A4CA7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5632" cy="56141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41B0A-241B-7BB2-2361-DF844DD799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B04BC-252A-AAEE-C096-985A5F674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76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2E9C9-46C9-623A-C765-B1D32A304F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32883-AF0C-A47C-A3C9-B0029FCD76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A8EAE-87D7-E428-30ED-CE4BC4062B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CE953-4D64-4AF2-2104-85B6D6E0AA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76200</xdr:colOff>
      <xdr:row>4</xdr:row>
      <xdr:rowOff>7620</xdr:rowOff>
    </xdr:from>
    <xdr:to>
      <xdr:col>19</xdr:col>
      <xdr:colOff>190500</xdr:colOff>
      <xdr:row>42</xdr:row>
      <xdr:rowOff>83820</xdr:rowOff>
    </xdr:to>
    <xdr:graphicFrame macro="">
      <xdr:nvGraphicFramePr>
        <xdr:cNvPr id="22578" name="Chart 2">
          <a:extLst>
            <a:ext uri="{FF2B5EF4-FFF2-40B4-BE49-F238E27FC236}">
              <a16:creationId xmlns:a16="http://schemas.microsoft.com/office/drawing/2014/main" id="{E351F59E-74E9-67B1-E7B6-C98A194D84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D0C07-4B3F-CB28-4D6E-15DEB78DE5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63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3B883-70D2-4D21-D16B-3A28A57D1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9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566C9-FB45-D030-C5AD-5865881B58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9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053F0-1248-FB49-6EAC-F295D407B6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3028" cy="56076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68758-A61A-04C8-DCB3-C3F644324B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9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D628A-98D7-3BE5-6202-7EAA4E49A1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035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0069-6F5D-9E30-B3B2-2AA4431473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A65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B57" sqref="B57"/>
    </sheetView>
  </sheetViews>
  <sheetFormatPr defaultColWidth="8.86328125" defaultRowHeight="12.75" x14ac:dyDescent="0.35"/>
  <cols>
    <col min="1" max="1" width="62.1328125" style="50" bestFit="1" customWidth="1"/>
    <col min="2" max="4" width="10.6640625" style="50" customWidth="1"/>
    <col min="5" max="5" width="7.46484375" style="50" bestFit="1" customWidth="1"/>
    <col min="6" max="36" width="10.6640625" style="50" customWidth="1"/>
    <col min="37" max="38" width="10.6640625" style="50" hidden="1" customWidth="1"/>
    <col min="39" max="39" width="11.53125" style="50" bestFit="1" customWidth="1"/>
    <col min="40" max="40" width="13.33203125" style="50" customWidth="1"/>
    <col min="41" max="41" width="10.6640625" style="50" customWidth="1"/>
    <col min="42" max="42" width="17.6640625" style="50" bestFit="1" customWidth="1"/>
    <col min="43" max="43" width="10.6640625" style="50" bestFit="1" customWidth="1"/>
    <col min="44" max="81" width="10.6640625" style="50" customWidth="1"/>
    <col min="82" max="16384" width="8.86328125" style="50"/>
  </cols>
  <sheetData>
    <row r="1" spans="1:40" ht="13.15" x14ac:dyDescent="0.4">
      <c r="A1" s="51" t="s">
        <v>0</v>
      </c>
      <c r="B1" s="51"/>
      <c r="C1" s="51"/>
      <c r="D1" s="51"/>
    </row>
    <row r="3" spans="1:40" x14ac:dyDescent="0.35">
      <c r="A3" s="50" t="s">
        <v>1</v>
      </c>
    </row>
    <row r="4" spans="1:40" x14ac:dyDescent="0.35">
      <c r="A4" s="50" t="s">
        <v>2</v>
      </c>
    </row>
    <row r="5" spans="1:40" x14ac:dyDescent="0.35">
      <c r="A5" s="52" t="s">
        <v>123</v>
      </c>
      <c r="Y5" s="53"/>
    </row>
    <row r="6" spans="1:40" x14ac:dyDescent="0.35">
      <c r="A6" s="50" t="s">
        <v>124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</row>
    <row r="7" spans="1:40" x14ac:dyDescent="0.35"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</row>
    <row r="8" spans="1:40" ht="13.15" x14ac:dyDescent="0.4">
      <c r="A8" s="51" t="s">
        <v>3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</row>
    <row r="9" spans="1:40" ht="13.15" x14ac:dyDescent="0.4">
      <c r="A9" s="51" t="s">
        <v>4</v>
      </c>
      <c r="AK9" s="50" t="s">
        <v>5</v>
      </c>
      <c r="AL9" s="50" t="s">
        <v>5</v>
      </c>
    </row>
    <row r="10" spans="1:40" s="67" customFormat="1" ht="13.15" x14ac:dyDescent="0.4">
      <c r="A10" s="54" t="s">
        <v>6</v>
      </c>
      <c r="B10" s="55" t="s">
        <v>7</v>
      </c>
      <c r="C10" s="56" t="s">
        <v>8</v>
      </c>
      <c r="D10" s="57" t="s">
        <v>9</v>
      </c>
      <c r="E10" s="56" t="s">
        <v>10</v>
      </c>
      <c r="F10" s="56" t="s">
        <v>11</v>
      </c>
      <c r="G10" s="56" t="s">
        <v>12</v>
      </c>
      <c r="H10" s="56" t="s">
        <v>13</v>
      </c>
      <c r="I10" s="56" t="s">
        <v>14</v>
      </c>
      <c r="J10" s="56" t="s">
        <v>15</v>
      </c>
      <c r="K10" s="56" t="s">
        <v>16</v>
      </c>
      <c r="L10" s="58" t="s">
        <v>17</v>
      </c>
      <c r="M10" s="59" t="s">
        <v>18</v>
      </c>
      <c r="N10" s="59" t="s">
        <v>19</v>
      </c>
      <c r="O10" s="59" t="s">
        <v>20</v>
      </c>
      <c r="P10" s="60" t="s">
        <v>21</v>
      </c>
      <c r="Q10" s="59" t="s">
        <v>22</v>
      </c>
      <c r="R10" s="61" t="s">
        <v>23</v>
      </c>
      <c r="S10" s="61" t="s">
        <v>24</v>
      </c>
      <c r="T10" s="61" t="s">
        <v>25</v>
      </c>
      <c r="U10" s="61" t="s">
        <v>26</v>
      </c>
      <c r="V10" s="62" t="s">
        <v>27</v>
      </c>
      <c r="W10" s="63" t="s">
        <v>28</v>
      </c>
      <c r="X10" s="63" t="s">
        <v>29</v>
      </c>
      <c r="Y10" s="64" t="s">
        <v>30</v>
      </c>
      <c r="Z10" s="64" t="s">
        <v>31</v>
      </c>
      <c r="AA10" s="64" t="s">
        <v>32</v>
      </c>
      <c r="AB10" s="64" t="s">
        <v>33</v>
      </c>
      <c r="AC10" s="64" t="s">
        <v>34</v>
      </c>
      <c r="AD10" s="65" t="s">
        <v>35</v>
      </c>
      <c r="AE10" s="65" t="s">
        <v>36</v>
      </c>
      <c r="AF10" s="65" t="s">
        <v>37</v>
      </c>
      <c r="AG10" s="55" t="s">
        <v>38</v>
      </c>
      <c r="AH10" s="55" t="s">
        <v>39</v>
      </c>
      <c r="AI10" s="66" t="s">
        <v>40</v>
      </c>
      <c r="AJ10" s="173" t="s">
        <v>41</v>
      </c>
      <c r="AK10" s="144" t="s">
        <v>42</v>
      </c>
      <c r="AL10" s="144" t="s">
        <v>43</v>
      </c>
      <c r="AN10" s="68"/>
    </row>
    <row r="11" spans="1:40" ht="13.15" x14ac:dyDescent="0.4">
      <c r="A11" s="69" t="s">
        <v>44</v>
      </c>
      <c r="B11" s="70" t="s">
        <v>45</v>
      </c>
      <c r="C11" s="71" t="s">
        <v>45</v>
      </c>
      <c r="D11" s="71" t="s">
        <v>45</v>
      </c>
      <c r="E11" s="71" t="s">
        <v>45</v>
      </c>
      <c r="F11" s="71" t="s">
        <v>45</v>
      </c>
      <c r="G11" s="71" t="s">
        <v>45</v>
      </c>
      <c r="H11" s="71" t="s">
        <v>45</v>
      </c>
      <c r="I11" s="71" t="s">
        <v>45</v>
      </c>
      <c r="J11" s="71" t="s">
        <v>45</v>
      </c>
      <c r="K11" s="71" t="s">
        <v>45</v>
      </c>
      <c r="L11" s="71" t="s">
        <v>45</v>
      </c>
      <c r="M11" s="72" t="s">
        <v>45</v>
      </c>
      <c r="N11" s="72" t="s">
        <v>45</v>
      </c>
      <c r="O11" s="72" t="s">
        <v>45</v>
      </c>
      <c r="P11" s="73" t="s">
        <v>45</v>
      </c>
      <c r="Q11" s="72" t="s">
        <v>45</v>
      </c>
      <c r="R11" s="74" t="s">
        <v>45</v>
      </c>
      <c r="S11" s="75" t="s">
        <v>45</v>
      </c>
      <c r="T11" s="75" t="s">
        <v>45</v>
      </c>
      <c r="U11" s="75" t="s">
        <v>45</v>
      </c>
      <c r="V11" s="76" t="s">
        <v>45</v>
      </c>
      <c r="W11" s="72" t="s">
        <v>45</v>
      </c>
      <c r="X11" s="72" t="s">
        <v>45</v>
      </c>
      <c r="Y11" s="72" t="s">
        <v>45</v>
      </c>
      <c r="Z11" s="72" t="s">
        <v>45</v>
      </c>
      <c r="AA11" s="72" t="s">
        <v>45</v>
      </c>
      <c r="AB11" s="72" t="s">
        <v>45</v>
      </c>
      <c r="AC11" s="72" t="s">
        <v>45</v>
      </c>
      <c r="AD11" s="73" t="s">
        <v>46</v>
      </c>
      <c r="AE11" s="73" t="s">
        <v>46</v>
      </c>
      <c r="AF11" s="73" t="s">
        <v>46</v>
      </c>
      <c r="AG11" s="72" t="s">
        <v>46</v>
      </c>
      <c r="AH11" s="156" t="s">
        <v>46</v>
      </c>
      <c r="AI11" s="156" t="s">
        <v>46</v>
      </c>
      <c r="AJ11" s="174" t="s">
        <v>46</v>
      </c>
      <c r="AK11" s="157" t="s">
        <v>46</v>
      </c>
      <c r="AL11" s="157" t="s">
        <v>46</v>
      </c>
      <c r="AN11" s="68"/>
    </row>
    <row r="12" spans="1:40" ht="13.15" x14ac:dyDescent="0.4">
      <c r="A12" s="77"/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7"/>
      <c r="N12" s="77"/>
      <c r="O12" s="77"/>
      <c r="P12" s="79"/>
      <c r="Q12" s="77"/>
      <c r="R12" s="80"/>
      <c r="S12" s="81"/>
      <c r="T12" s="81"/>
      <c r="U12" s="81"/>
      <c r="V12" s="81"/>
      <c r="W12" s="81"/>
      <c r="X12" s="82"/>
      <c r="Y12" s="79"/>
      <c r="Z12" s="79"/>
      <c r="AA12" s="79"/>
      <c r="AB12" s="79"/>
      <c r="AC12" s="79"/>
      <c r="AD12" s="79"/>
      <c r="AE12" s="79"/>
      <c r="AF12" s="79"/>
      <c r="AG12" s="77"/>
      <c r="AH12" s="77"/>
      <c r="AI12" s="77"/>
      <c r="AJ12" s="175"/>
      <c r="AK12" s="145"/>
      <c r="AL12" s="145"/>
      <c r="AM12" s="83"/>
      <c r="AN12" s="68"/>
    </row>
    <row r="13" spans="1:40" ht="13.15" x14ac:dyDescent="0.4">
      <c r="A13" s="77" t="s">
        <v>47</v>
      </c>
      <c r="B13" s="84">
        <v>334.57600000000002</v>
      </c>
      <c r="C13" s="85">
        <v>327.56299999999999</v>
      </c>
      <c r="D13" s="85">
        <v>334.93200000000002</v>
      </c>
      <c r="E13" s="85">
        <v>417.99700000000001</v>
      </c>
      <c r="F13" s="85">
        <v>397.79500000000002</v>
      </c>
      <c r="G13" s="85">
        <v>400.8</v>
      </c>
      <c r="H13" s="85">
        <v>403</v>
      </c>
      <c r="I13" s="85">
        <v>400</v>
      </c>
      <c r="J13" s="85">
        <v>300</v>
      </c>
      <c r="K13" s="85">
        <v>310</v>
      </c>
      <c r="L13" s="85">
        <v>345.5</v>
      </c>
      <c r="M13" s="84">
        <v>345</v>
      </c>
      <c r="N13" s="84">
        <v>364</v>
      </c>
      <c r="O13" s="84">
        <v>325</v>
      </c>
      <c r="P13" s="79">
        <v>354</v>
      </c>
      <c r="Q13" s="84">
        <v>302</v>
      </c>
      <c r="R13" s="85">
        <v>292</v>
      </c>
      <c r="S13" s="85">
        <v>325</v>
      </c>
      <c r="T13" s="85">
        <v>350</v>
      </c>
      <c r="U13" s="85">
        <v>300</v>
      </c>
      <c r="V13" s="85">
        <v>265</v>
      </c>
      <c r="W13" s="85">
        <v>265</v>
      </c>
      <c r="X13" s="53">
        <v>272</v>
      </c>
      <c r="Y13" s="86">
        <v>310</v>
      </c>
      <c r="Z13" s="86">
        <v>310</v>
      </c>
      <c r="AA13" s="86">
        <v>310</v>
      </c>
      <c r="AB13" s="86">
        <v>323</v>
      </c>
      <c r="AC13" s="86">
        <v>326</v>
      </c>
      <c r="AD13" s="86">
        <v>318</v>
      </c>
      <c r="AE13" s="86">
        <v>325</v>
      </c>
      <c r="AF13" s="86">
        <v>326</v>
      </c>
      <c r="AG13" s="87">
        <v>360</v>
      </c>
      <c r="AH13" s="87">
        <v>360</v>
      </c>
      <c r="AI13" s="87">
        <v>365</v>
      </c>
      <c r="AJ13" s="176">
        <v>368</v>
      </c>
      <c r="AK13" s="146"/>
      <c r="AL13" s="146"/>
      <c r="AM13" s="88"/>
      <c r="AN13" s="68"/>
    </row>
    <row r="14" spans="1:40" ht="13.15" x14ac:dyDescent="0.4">
      <c r="A14" s="77" t="s">
        <v>48</v>
      </c>
      <c r="B14" s="84">
        <v>53.011000000000003</v>
      </c>
      <c r="C14" s="85">
        <v>53.832000000000001</v>
      </c>
      <c r="D14" s="85">
        <v>55.030999999999999</v>
      </c>
      <c r="E14" s="85">
        <v>52.465000000000003</v>
      </c>
      <c r="F14" s="85">
        <v>55.268000000000001</v>
      </c>
      <c r="G14" s="85">
        <v>56</v>
      </c>
      <c r="H14" s="85">
        <v>68</v>
      </c>
      <c r="I14" s="85">
        <v>65</v>
      </c>
      <c r="J14" s="85">
        <v>35</v>
      </c>
      <c r="K14" s="85">
        <v>43</v>
      </c>
      <c r="L14" s="85">
        <v>56</v>
      </c>
      <c r="M14" s="84">
        <v>44.5</v>
      </c>
      <c r="N14" s="84">
        <v>54</v>
      </c>
      <c r="O14" s="84">
        <v>48.5</v>
      </c>
      <c r="P14" s="79">
        <v>51.1</v>
      </c>
      <c r="Q14" s="84">
        <v>48.5</v>
      </c>
      <c r="R14" s="85">
        <v>40</v>
      </c>
      <c r="S14" s="85">
        <v>42</v>
      </c>
      <c r="T14" s="85">
        <v>50</v>
      </c>
      <c r="U14" s="85">
        <v>44</v>
      </c>
      <c r="V14" s="85">
        <v>38</v>
      </c>
      <c r="W14" s="85">
        <v>42</v>
      </c>
      <c r="X14" s="53">
        <v>42</v>
      </c>
      <c r="Y14" s="86">
        <v>42</v>
      </c>
      <c r="Z14" s="86">
        <v>38</v>
      </c>
      <c r="AA14" s="86">
        <v>36</v>
      </c>
      <c r="AB14" s="86">
        <v>35</v>
      </c>
      <c r="AC14" s="86">
        <v>38</v>
      </c>
      <c r="AD14" s="86">
        <v>38</v>
      </c>
      <c r="AE14" s="86">
        <v>37.5</v>
      </c>
      <c r="AF14" s="86">
        <v>37</v>
      </c>
      <c r="AG14" s="87">
        <v>35.5</v>
      </c>
      <c r="AH14" s="87">
        <v>47</v>
      </c>
      <c r="AI14" s="87">
        <v>40</v>
      </c>
      <c r="AJ14" s="176">
        <v>38</v>
      </c>
      <c r="AK14" s="146"/>
      <c r="AL14" s="146"/>
      <c r="AM14" s="83"/>
      <c r="AN14" s="68"/>
    </row>
    <row r="15" spans="1:40" ht="13.15" x14ac:dyDescent="0.4">
      <c r="A15" s="77" t="s">
        <v>49</v>
      </c>
      <c r="B15" s="84">
        <v>1030.6300000000001</v>
      </c>
      <c r="C15" s="85">
        <v>946.46400000000006</v>
      </c>
      <c r="D15" s="85">
        <v>301.32100000000003</v>
      </c>
      <c r="E15" s="85">
        <v>529.31899999999996</v>
      </c>
      <c r="F15" s="85">
        <v>515.48199999999997</v>
      </c>
      <c r="G15" s="85">
        <v>819</v>
      </c>
      <c r="H15" s="85">
        <v>702</v>
      </c>
      <c r="I15" s="85">
        <v>790</v>
      </c>
      <c r="J15" s="85">
        <v>330</v>
      </c>
      <c r="K15" s="85">
        <v>300</v>
      </c>
      <c r="L15" s="85">
        <v>443</v>
      </c>
      <c r="M15" s="84">
        <v>500</v>
      </c>
      <c r="N15" s="84">
        <v>440</v>
      </c>
      <c r="O15" s="84">
        <v>320</v>
      </c>
      <c r="P15" s="79">
        <v>352.6</v>
      </c>
      <c r="Q15" s="84">
        <v>380</v>
      </c>
      <c r="R15" s="85">
        <v>360</v>
      </c>
      <c r="S15" s="85">
        <v>215</v>
      </c>
      <c r="T15" s="85">
        <v>280</v>
      </c>
      <c r="U15" s="85">
        <v>235</v>
      </c>
      <c r="V15" s="85">
        <v>204</v>
      </c>
      <c r="W15" s="85">
        <v>225</v>
      </c>
      <c r="X15" s="53">
        <v>130</v>
      </c>
      <c r="Y15" s="86">
        <v>90</v>
      </c>
      <c r="Z15" s="86">
        <v>69.5</v>
      </c>
      <c r="AA15" s="86">
        <v>80</v>
      </c>
      <c r="AB15" s="86">
        <v>110</v>
      </c>
      <c r="AC15" s="86">
        <v>80</v>
      </c>
      <c r="AD15" s="86">
        <v>100</v>
      </c>
      <c r="AE15" s="86">
        <v>128</v>
      </c>
      <c r="AF15" s="86">
        <v>94</v>
      </c>
      <c r="AG15" s="87">
        <v>70</v>
      </c>
      <c r="AH15" s="87">
        <v>96</v>
      </c>
      <c r="AI15" s="87">
        <v>72</v>
      </c>
      <c r="AJ15" s="176">
        <v>49</v>
      </c>
      <c r="AK15" s="146"/>
      <c r="AL15" s="146"/>
      <c r="AM15" s="83"/>
      <c r="AN15" s="68"/>
    </row>
    <row r="16" spans="1:40" ht="13.15" x14ac:dyDescent="0.4">
      <c r="A16" s="77" t="s">
        <v>50</v>
      </c>
      <c r="B16" s="84">
        <v>5.8380000000000001</v>
      </c>
      <c r="C16" s="85">
        <v>7.0289999999999999</v>
      </c>
      <c r="D16" s="85">
        <v>5.9420000000000002</v>
      </c>
      <c r="E16" s="85">
        <v>15.209</v>
      </c>
      <c r="F16" s="85">
        <v>16.11</v>
      </c>
      <c r="G16" s="85">
        <v>16.55</v>
      </c>
      <c r="H16" s="85">
        <v>17</v>
      </c>
      <c r="I16" s="85">
        <v>13</v>
      </c>
      <c r="J16" s="85">
        <v>5</v>
      </c>
      <c r="K16" s="85">
        <v>4</v>
      </c>
      <c r="L16" s="85">
        <v>4.3</v>
      </c>
      <c r="M16" s="84">
        <v>2.9</v>
      </c>
      <c r="N16" s="84">
        <v>3.5</v>
      </c>
      <c r="O16" s="84">
        <v>2.5</v>
      </c>
      <c r="P16" s="79">
        <v>4</v>
      </c>
      <c r="Q16" s="84">
        <v>4</v>
      </c>
      <c r="R16" s="85">
        <v>2.8</v>
      </c>
      <c r="S16" s="85">
        <v>3.8</v>
      </c>
      <c r="T16" s="85">
        <v>5.5</v>
      </c>
      <c r="U16" s="85">
        <v>5</v>
      </c>
      <c r="V16" s="85">
        <v>4.5</v>
      </c>
      <c r="W16" s="85">
        <v>5</v>
      </c>
      <c r="X16" s="53">
        <v>4.5</v>
      </c>
      <c r="Y16" s="86">
        <v>4.5</v>
      </c>
      <c r="Z16" s="86">
        <v>3</v>
      </c>
      <c r="AA16" s="86">
        <v>3.1</v>
      </c>
      <c r="AB16" s="86">
        <v>2.2000000000000002</v>
      </c>
      <c r="AC16" s="86">
        <v>1.9</v>
      </c>
      <c r="AD16" s="89">
        <v>1.65</v>
      </c>
      <c r="AE16" s="86">
        <v>3.1</v>
      </c>
      <c r="AF16" s="86">
        <v>4</v>
      </c>
      <c r="AG16" s="87">
        <v>3.8</v>
      </c>
      <c r="AH16" s="87">
        <v>6</v>
      </c>
      <c r="AI16" s="87">
        <v>6.3</v>
      </c>
      <c r="AJ16" s="176">
        <v>5</v>
      </c>
      <c r="AK16" s="146"/>
      <c r="AL16" s="146"/>
      <c r="AM16" s="83"/>
      <c r="AN16" s="68"/>
    </row>
    <row r="17" spans="1:53" ht="13.15" x14ac:dyDescent="0.4">
      <c r="A17" s="77" t="s">
        <v>51</v>
      </c>
      <c r="B17" s="84">
        <v>6.3769999999999998</v>
      </c>
      <c r="C17" s="85">
        <v>5.3780000000000001</v>
      </c>
      <c r="D17" s="85">
        <v>4.53</v>
      </c>
      <c r="E17" s="85">
        <v>4.3040000000000003</v>
      </c>
      <c r="F17" s="85">
        <v>3.6349999999999998</v>
      </c>
      <c r="G17" s="85">
        <v>3.5</v>
      </c>
      <c r="H17" s="85">
        <v>5</v>
      </c>
      <c r="I17" s="85">
        <v>5.8</v>
      </c>
      <c r="J17" s="85">
        <v>5</v>
      </c>
      <c r="K17" s="85">
        <v>6</v>
      </c>
      <c r="L17" s="85">
        <v>8.6999999999999993</v>
      </c>
      <c r="M17" s="84">
        <v>11</v>
      </c>
      <c r="N17" s="84">
        <v>8.6</v>
      </c>
      <c r="O17" s="84">
        <v>7</v>
      </c>
      <c r="P17" s="79">
        <v>6.6</v>
      </c>
      <c r="Q17" s="84">
        <v>9</v>
      </c>
      <c r="R17" s="85">
        <v>7</v>
      </c>
      <c r="S17" s="85">
        <v>6</v>
      </c>
      <c r="T17" s="85">
        <v>7.5</v>
      </c>
      <c r="U17" s="85">
        <v>7</v>
      </c>
      <c r="V17" s="85">
        <v>6.1</v>
      </c>
      <c r="W17" s="85">
        <v>7.5</v>
      </c>
      <c r="X17" s="53">
        <v>6.5</v>
      </c>
      <c r="Y17" s="86">
        <v>7</v>
      </c>
      <c r="Z17" s="86">
        <v>6.5</v>
      </c>
      <c r="AA17" s="86">
        <v>7.3</v>
      </c>
      <c r="AB17" s="86">
        <v>6.5</v>
      </c>
      <c r="AC17" s="86">
        <v>7.5</v>
      </c>
      <c r="AD17" s="86">
        <v>7</v>
      </c>
      <c r="AE17" s="86">
        <v>7.5</v>
      </c>
      <c r="AF17" s="86">
        <v>7.8</v>
      </c>
      <c r="AG17" s="87">
        <v>8.5</v>
      </c>
      <c r="AH17" s="87">
        <v>9.1999999999999993</v>
      </c>
      <c r="AI17" s="87">
        <v>8.5</v>
      </c>
      <c r="AJ17" s="176">
        <v>8.3000000000000007</v>
      </c>
      <c r="AK17" s="146"/>
      <c r="AL17" s="146"/>
      <c r="AM17" s="83"/>
      <c r="AN17" s="90"/>
    </row>
    <row r="18" spans="1:53" ht="13.15" x14ac:dyDescent="0.4">
      <c r="A18" s="77" t="s">
        <v>52</v>
      </c>
      <c r="B18" s="84">
        <v>20.875</v>
      </c>
      <c r="C18" s="85">
        <v>17.097000000000001</v>
      </c>
      <c r="D18" s="85">
        <v>7.2850000000000001</v>
      </c>
      <c r="E18" s="85">
        <v>7.8239999999999998</v>
      </c>
      <c r="F18" s="85">
        <v>12.095000000000001</v>
      </c>
      <c r="G18" s="85">
        <v>10.5</v>
      </c>
      <c r="H18" s="85">
        <v>17</v>
      </c>
      <c r="I18" s="85">
        <v>22</v>
      </c>
      <c r="J18" s="85">
        <v>9</v>
      </c>
      <c r="K18" s="85">
        <v>11</v>
      </c>
      <c r="L18" s="85">
        <v>20</v>
      </c>
      <c r="M18" s="84">
        <v>25</v>
      </c>
      <c r="N18" s="84">
        <v>23.5</v>
      </c>
      <c r="O18" s="84">
        <v>9</v>
      </c>
      <c r="P18" s="79">
        <v>15.7</v>
      </c>
      <c r="Q18" s="84">
        <v>18</v>
      </c>
      <c r="R18" s="85">
        <v>15</v>
      </c>
      <c r="S18" s="85">
        <v>5</v>
      </c>
      <c r="T18" s="85">
        <v>8</v>
      </c>
      <c r="U18" s="85">
        <v>7.5</v>
      </c>
      <c r="V18" s="85">
        <v>4.5</v>
      </c>
      <c r="W18" s="85">
        <v>5.5</v>
      </c>
      <c r="X18" s="53">
        <v>4.7</v>
      </c>
      <c r="Y18" s="86">
        <v>4.5</v>
      </c>
      <c r="Z18" s="86">
        <v>3.5</v>
      </c>
      <c r="AA18" s="86">
        <v>3.5</v>
      </c>
      <c r="AB18" s="86">
        <v>2.2999999999999998</v>
      </c>
      <c r="AC18" s="86">
        <v>4</v>
      </c>
      <c r="AD18" s="86">
        <v>3.5</v>
      </c>
      <c r="AE18" s="86">
        <v>4</v>
      </c>
      <c r="AF18" s="86">
        <v>3</v>
      </c>
      <c r="AG18" s="87">
        <v>4.0999999999999996</v>
      </c>
      <c r="AH18" s="87">
        <v>4</v>
      </c>
      <c r="AI18" s="87">
        <v>4.2</v>
      </c>
      <c r="AJ18" s="176">
        <v>3.5</v>
      </c>
      <c r="AK18" s="146"/>
      <c r="AL18" s="146"/>
      <c r="AM18" s="83"/>
      <c r="AN18" s="90"/>
      <c r="AO18" s="91"/>
      <c r="AP18" s="92"/>
    </row>
    <row r="19" spans="1:53" ht="13.15" x14ac:dyDescent="0.4">
      <c r="A19" s="77" t="s">
        <v>53</v>
      </c>
      <c r="B19" s="84">
        <v>3.62</v>
      </c>
      <c r="C19" s="85">
        <v>3.258</v>
      </c>
      <c r="D19" s="85">
        <v>2.0030000000000001</v>
      </c>
      <c r="E19" s="85">
        <v>10.327</v>
      </c>
      <c r="F19" s="85">
        <v>10.827</v>
      </c>
      <c r="G19" s="85">
        <v>11.4</v>
      </c>
      <c r="H19" s="85">
        <v>20</v>
      </c>
      <c r="I19" s="85">
        <v>17</v>
      </c>
      <c r="J19" s="85">
        <v>9</v>
      </c>
      <c r="K19" s="85">
        <v>8</v>
      </c>
      <c r="L19" s="85">
        <v>15</v>
      </c>
      <c r="M19" s="84">
        <v>15</v>
      </c>
      <c r="N19" s="84">
        <v>17</v>
      </c>
      <c r="O19" s="84">
        <v>8</v>
      </c>
      <c r="P19" s="79">
        <v>15.5</v>
      </c>
      <c r="Q19" s="84">
        <v>11</v>
      </c>
      <c r="R19" s="85">
        <v>18</v>
      </c>
      <c r="S19" s="85">
        <v>11</v>
      </c>
      <c r="T19" s="85">
        <v>20</v>
      </c>
      <c r="U19" s="85">
        <v>18</v>
      </c>
      <c r="V19" s="85">
        <v>12.5</v>
      </c>
      <c r="W19" s="85">
        <v>31</v>
      </c>
      <c r="X19" s="53">
        <v>30</v>
      </c>
      <c r="Y19" s="86">
        <v>28</v>
      </c>
      <c r="Z19" s="86">
        <v>27.5</v>
      </c>
      <c r="AA19" s="86">
        <v>27</v>
      </c>
      <c r="AB19" s="86">
        <v>17</v>
      </c>
      <c r="AC19" s="86">
        <v>20</v>
      </c>
      <c r="AD19" s="86">
        <v>20</v>
      </c>
      <c r="AE19" s="86">
        <v>20</v>
      </c>
      <c r="AF19" s="86">
        <v>23</v>
      </c>
      <c r="AG19" s="87">
        <v>26.5</v>
      </c>
      <c r="AH19" s="87">
        <v>29</v>
      </c>
      <c r="AI19" s="87">
        <v>30</v>
      </c>
      <c r="AJ19" s="176">
        <v>20.5</v>
      </c>
      <c r="AK19" s="146"/>
      <c r="AL19" s="146"/>
      <c r="AM19" s="93"/>
      <c r="AN19" s="94"/>
      <c r="AO19" s="88"/>
      <c r="AP19" s="95"/>
      <c r="AQ19" s="96"/>
    </row>
    <row r="20" spans="1:53" ht="13.15" x14ac:dyDescent="0.4">
      <c r="A20" s="77" t="s">
        <v>54</v>
      </c>
      <c r="B20" s="84">
        <v>2.992</v>
      </c>
      <c r="C20" s="85">
        <v>2.13</v>
      </c>
      <c r="D20" s="85">
        <v>2.3239999999999998</v>
      </c>
      <c r="E20" s="85">
        <v>2.2349999999999999</v>
      </c>
      <c r="F20" s="85">
        <v>2.8610000000000002</v>
      </c>
      <c r="G20" s="85">
        <v>2.8</v>
      </c>
      <c r="H20" s="85">
        <v>1.8</v>
      </c>
      <c r="I20" s="85">
        <v>3</v>
      </c>
      <c r="J20" s="85">
        <v>2</v>
      </c>
      <c r="K20" s="85">
        <v>4</v>
      </c>
      <c r="L20" s="85">
        <v>5</v>
      </c>
      <c r="M20" s="84">
        <v>3.7</v>
      </c>
      <c r="N20" s="84">
        <v>2.5</v>
      </c>
      <c r="O20" s="84">
        <v>2</v>
      </c>
      <c r="P20" s="79">
        <v>2.5</v>
      </c>
      <c r="Q20" s="84">
        <v>2.5</v>
      </c>
      <c r="R20" s="85">
        <v>2</v>
      </c>
      <c r="S20" s="85">
        <v>1.7</v>
      </c>
      <c r="T20" s="85">
        <v>2</v>
      </c>
      <c r="U20" s="85">
        <v>2</v>
      </c>
      <c r="V20" s="85">
        <v>1.5</v>
      </c>
      <c r="W20" s="85">
        <v>1.7</v>
      </c>
      <c r="X20" s="53">
        <v>1.5</v>
      </c>
      <c r="Y20" s="86">
        <v>1</v>
      </c>
      <c r="Z20" s="86">
        <v>0.56999999999999995</v>
      </c>
      <c r="AA20" s="86">
        <v>0.25</v>
      </c>
      <c r="AB20" s="86">
        <v>0.36499999999999999</v>
      </c>
      <c r="AC20" s="86">
        <v>0.7</v>
      </c>
      <c r="AD20" s="86">
        <v>1.2</v>
      </c>
      <c r="AE20" s="86">
        <v>1.4</v>
      </c>
      <c r="AF20" s="86">
        <v>1.3</v>
      </c>
      <c r="AG20" s="87">
        <v>1.1000000000000001</v>
      </c>
      <c r="AH20" s="87">
        <v>1.1000000000000001</v>
      </c>
      <c r="AI20" s="87">
        <v>0.95</v>
      </c>
      <c r="AJ20" s="176">
        <v>1</v>
      </c>
      <c r="AK20" s="146"/>
      <c r="AL20" s="146"/>
      <c r="AM20" s="93"/>
      <c r="AN20" s="94"/>
      <c r="AO20" s="68"/>
      <c r="AP20" s="95"/>
    </row>
    <row r="21" spans="1:53" ht="13.15" x14ac:dyDescent="0.4">
      <c r="A21" s="77" t="s">
        <v>55</v>
      </c>
      <c r="B21" s="84">
        <v>92.712999999999994</v>
      </c>
      <c r="C21" s="85">
        <v>71.215000000000003</v>
      </c>
      <c r="D21" s="85">
        <v>33.932000000000002</v>
      </c>
      <c r="E21" s="85">
        <v>25.117999999999999</v>
      </c>
      <c r="F21" s="85">
        <v>25.417999999999999</v>
      </c>
      <c r="G21" s="85">
        <v>42.6</v>
      </c>
      <c r="H21" s="85">
        <v>60</v>
      </c>
      <c r="I21" s="85">
        <v>66.5</v>
      </c>
      <c r="J21" s="85">
        <v>50</v>
      </c>
      <c r="K21" s="85">
        <v>32</v>
      </c>
      <c r="L21" s="85">
        <v>36.5</v>
      </c>
      <c r="M21" s="84">
        <v>26.4</v>
      </c>
      <c r="N21" s="84">
        <v>28</v>
      </c>
      <c r="O21" s="84">
        <v>26</v>
      </c>
      <c r="P21" s="79">
        <v>28</v>
      </c>
      <c r="Q21" s="84">
        <v>30</v>
      </c>
      <c r="R21" s="85">
        <v>28</v>
      </c>
      <c r="S21" s="85">
        <v>22.5</v>
      </c>
      <c r="T21" s="85">
        <v>25</v>
      </c>
      <c r="U21" s="85">
        <v>24</v>
      </c>
      <c r="V21" s="85">
        <v>22</v>
      </c>
      <c r="W21" s="85">
        <v>22</v>
      </c>
      <c r="X21" s="53">
        <v>20</v>
      </c>
      <c r="Y21" s="86">
        <v>18.5</v>
      </c>
      <c r="Z21" s="86">
        <v>18</v>
      </c>
      <c r="AA21" s="86">
        <v>15</v>
      </c>
      <c r="AB21" s="86">
        <v>12</v>
      </c>
      <c r="AC21" s="86">
        <v>13.5</v>
      </c>
      <c r="AD21" s="86">
        <v>14</v>
      </c>
      <c r="AE21" s="86">
        <v>13.5</v>
      </c>
      <c r="AF21" s="86">
        <v>13.7</v>
      </c>
      <c r="AG21" s="87">
        <v>14</v>
      </c>
      <c r="AH21" s="87">
        <v>14.5</v>
      </c>
      <c r="AI21" s="87">
        <v>11</v>
      </c>
      <c r="AJ21" s="176">
        <v>12</v>
      </c>
      <c r="AK21" s="146"/>
      <c r="AL21" s="146"/>
      <c r="AM21" s="93"/>
      <c r="AN21" s="94"/>
      <c r="AP21" s="95"/>
    </row>
    <row r="22" spans="1:53" ht="13.15" x14ac:dyDescent="0.4">
      <c r="A22" s="77"/>
      <c r="B22" s="77"/>
      <c r="C22" s="78"/>
      <c r="D22" s="78"/>
      <c r="E22" s="85"/>
      <c r="F22" s="85"/>
      <c r="G22" s="85"/>
      <c r="H22" s="85"/>
      <c r="I22" s="85"/>
      <c r="J22" s="85"/>
      <c r="K22" s="85"/>
      <c r="L22" s="85"/>
      <c r="M22" s="84"/>
      <c r="N22" s="84"/>
      <c r="O22" s="84"/>
      <c r="P22" s="79"/>
      <c r="Q22" s="84"/>
      <c r="R22" s="97"/>
      <c r="S22" s="85"/>
      <c r="T22" s="85"/>
      <c r="U22" s="85"/>
      <c r="V22" s="85"/>
      <c r="W22" s="85"/>
      <c r="X22" s="53"/>
      <c r="Y22" s="86"/>
      <c r="Z22" s="86"/>
      <c r="AA22" s="86"/>
      <c r="AB22" s="86"/>
      <c r="AC22" s="86"/>
      <c r="AD22" s="86"/>
      <c r="AE22" s="86"/>
      <c r="AF22" s="86"/>
      <c r="AG22" s="84"/>
      <c r="AH22" s="84"/>
      <c r="AI22" s="84"/>
      <c r="AJ22" s="177"/>
      <c r="AK22" s="147"/>
      <c r="AL22" s="147"/>
      <c r="AM22" s="98"/>
      <c r="AN22" s="99"/>
      <c r="AP22" s="95"/>
    </row>
    <row r="23" spans="1:53" s="51" customFormat="1" ht="13.15" x14ac:dyDescent="0.4">
      <c r="A23" s="100" t="s">
        <v>56</v>
      </c>
      <c r="B23" s="101">
        <f t="shared" ref="B23:E23" si="0">SUM(B13:B21)</f>
        <v>1550.6319999999998</v>
      </c>
      <c r="C23" s="101">
        <f t="shared" si="0"/>
        <v>1433.9659999999999</v>
      </c>
      <c r="D23" s="101">
        <f t="shared" si="0"/>
        <v>747.30000000000007</v>
      </c>
      <c r="E23" s="101">
        <f t="shared" si="0"/>
        <v>1064.7979999999998</v>
      </c>
      <c r="F23" s="101">
        <f t="shared" ref="F23:K23" si="1">SUM(F13:F21)</f>
        <v>1039.491</v>
      </c>
      <c r="G23" s="101">
        <f t="shared" si="1"/>
        <v>1363.1499999999999</v>
      </c>
      <c r="H23" s="101">
        <f t="shared" si="1"/>
        <v>1293.8</v>
      </c>
      <c r="I23" s="101">
        <f t="shared" si="1"/>
        <v>1382.3</v>
      </c>
      <c r="J23" s="101">
        <f t="shared" si="1"/>
        <v>745</v>
      </c>
      <c r="K23" s="101">
        <f t="shared" si="1"/>
        <v>718</v>
      </c>
      <c r="L23" s="101">
        <f t="shared" ref="L23:R23" si="2">SUM(L13:L21)</f>
        <v>934</v>
      </c>
      <c r="M23" s="102">
        <f t="shared" si="2"/>
        <v>973.5</v>
      </c>
      <c r="N23" s="102">
        <f t="shared" si="2"/>
        <v>941.1</v>
      </c>
      <c r="O23" s="102">
        <f t="shared" si="2"/>
        <v>748</v>
      </c>
      <c r="P23" s="103">
        <f t="shared" si="2"/>
        <v>830.00000000000011</v>
      </c>
      <c r="Q23" s="102">
        <f t="shared" si="2"/>
        <v>805</v>
      </c>
      <c r="R23" s="101">
        <f t="shared" si="2"/>
        <v>764.8</v>
      </c>
      <c r="S23" s="101">
        <f t="shared" ref="S23:X23" si="3">SUM(S13:S21)</f>
        <v>632</v>
      </c>
      <c r="T23" s="101">
        <f t="shared" si="3"/>
        <v>748</v>
      </c>
      <c r="U23" s="101">
        <f t="shared" si="3"/>
        <v>642.5</v>
      </c>
      <c r="V23" s="101">
        <f t="shared" si="3"/>
        <v>558.1</v>
      </c>
      <c r="W23" s="101">
        <f t="shared" si="3"/>
        <v>604.70000000000005</v>
      </c>
      <c r="X23" s="104">
        <f t="shared" si="3"/>
        <v>511.2</v>
      </c>
      <c r="Y23" s="103">
        <f t="shared" ref="Y23:AD23" si="4">SUM(Y13:Y21)</f>
        <v>505.5</v>
      </c>
      <c r="Z23" s="103">
        <f t="shared" si="4"/>
        <v>476.57</v>
      </c>
      <c r="AA23" s="103">
        <f t="shared" si="4"/>
        <v>482.15000000000003</v>
      </c>
      <c r="AB23" s="103">
        <f t="shared" si="4"/>
        <v>508.36500000000001</v>
      </c>
      <c r="AC23" s="103">
        <f t="shared" si="4"/>
        <v>491.59999999999997</v>
      </c>
      <c r="AD23" s="103">
        <f t="shared" si="4"/>
        <v>503.34999999999997</v>
      </c>
      <c r="AE23" s="103">
        <f t="shared" ref="AE23:AJ23" si="5">SUM(AE13:AE21)</f>
        <v>540</v>
      </c>
      <c r="AF23" s="103">
        <f t="shared" si="5"/>
        <v>509.8</v>
      </c>
      <c r="AG23" s="102">
        <f t="shared" si="5"/>
        <v>523.5</v>
      </c>
      <c r="AH23" s="102">
        <f t="shared" si="5"/>
        <v>566.80000000000007</v>
      </c>
      <c r="AI23" s="102">
        <f t="shared" si="5"/>
        <v>537.95000000000005</v>
      </c>
      <c r="AJ23" s="178">
        <f t="shared" si="5"/>
        <v>505.3</v>
      </c>
      <c r="AK23" s="148">
        <f t="shared" ref="AK23:AL23" si="6">SUM(AK13:AK21)</f>
        <v>0</v>
      </c>
      <c r="AL23" s="148">
        <f t="shared" si="6"/>
        <v>0</v>
      </c>
      <c r="AM23" s="172"/>
      <c r="AN23" s="171"/>
      <c r="AO23" s="50"/>
      <c r="AP23" s="95"/>
    </row>
    <row r="24" spans="1:53" x14ac:dyDescent="0.35">
      <c r="A24" s="105"/>
      <c r="B24" s="105"/>
      <c r="C24" s="106"/>
      <c r="D24" s="106"/>
      <c r="E24" s="107"/>
      <c r="F24" s="107"/>
      <c r="G24" s="107"/>
      <c r="H24" s="107"/>
      <c r="I24" s="107"/>
      <c r="J24" s="107"/>
      <c r="K24" s="107"/>
      <c r="L24" s="107"/>
      <c r="M24" s="108"/>
      <c r="N24" s="108"/>
      <c r="O24" s="108"/>
      <c r="P24" s="109"/>
      <c r="Q24" s="108"/>
      <c r="R24" s="110"/>
      <c r="S24" s="105"/>
      <c r="T24" s="105"/>
      <c r="U24" s="105"/>
      <c r="V24" s="105"/>
      <c r="W24" s="105"/>
      <c r="X24" s="109"/>
      <c r="Y24" s="109"/>
      <c r="Z24" s="109"/>
      <c r="AA24" s="109"/>
      <c r="AB24" s="109"/>
      <c r="AC24" s="109"/>
      <c r="AD24" s="109"/>
      <c r="AE24" s="109"/>
      <c r="AF24" s="109"/>
      <c r="AG24" s="105"/>
      <c r="AH24" s="105"/>
      <c r="AI24" s="105"/>
      <c r="AJ24" s="179"/>
      <c r="AK24" s="149"/>
      <c r="AL24" s="149"/>
      <c r="AM24" s="98"/>
      <c r="AN24" s="111"/>
      <c r="AP24" s="95"/>
    </row>
    <row r="25" spans="1:53" x14ac:dyDescent="0.35">
      <c r="Q25" s="53"/>
      <c r="R25" s="112"/>
      <c r="AI25" s="113"/>
      <c r="AJ25" s="113"/>
      <c r="AK25" s="113"/>
      <c r="AL25" s="113"/>
      <c r="AM25" s="98"/>
      <c r="AN25" s="111"/>
      <c r="AP25" s="95"/>
    </row>
    <row r="26" spans="1:53" ht="13.15" x14ac:dyDescent="0.4">
      <c r="A26" s="114" t="s">
        <v>57</v>
      </c>
      <c r="Q26" s="53"/>
      <c r="R26" s="112"/>
      <c r="AD26" s="128"/>
      <c r="AE26" s="128"/>
      <c r="AF26" s="128"/>
      <c r="AG26" s="128"/>
      <c r="AH26" s="128"/>
      <c r="AI26" s="128"/>
      <c r="AJ26" s="53"/>
      <c r="AK26" s="53"/>
      <c r="AL26" s="53"/>
      <c r="AM26" s="115"/>
      <c r="AN26" s="111"/>
      <c r="AP26" s="95"/>
    </row>
    <row r="27" spans="1:53" ht="13.15" x14ac:dyDescent="0.4">
      <c r="A27" s="114" t="s">
        <v>58</v>
      </c>
      <c r="Q27" s="53"/>
      <c r="R27" s="112"/>
      <c r="AM27" s="98"/>
      <c r="AN27" s="111"/>
      <c r="AP27" s="95"/>
    </row>
    <row r="28" spans="1:53" ht="13.15" x14ac:dyDescent="0.4">
      <c r="A28" s="114" t="s">
        <v>6</v>
      </c>
      <c r="B28" s="116" t="s">
        <v>7</v>
      </c>
      <c r="C28" s="117" t="s">
        <v>8</v>
      </c>
      <c r="D28" s="118" t="s">
        <v>9</v>
      </c>
      <c r="E28" s="119" t="s">
        <v>10</v>
      </c>
      <c r="F28" s="119" t="s">
        <v>11</v>
      </c>
      <c r="G28" s="119" t="s">
        <v>12</v>
      </c>
      <c r="H28" s="119" t="s">
        <v>13</v>
      </c>
      <c r="I28" s="119" t="s">
        <v>14</v>
      </c>
      <c r="J28" s="119" t="s">
        <v>59</v>
      </c>
      <c r="K28" s="119" t="s">
        <v>60</v>
      </c>
      <c r="L28" s="120" t="s">
        <v>17</v>
      </c>
      <c r="M28" s="59" t="str">
        <f>M10</f>
        <v>2001/02</v>
      </c>
      <c r="N28" s="59" t="str">
        <f>N10</f>
        <v>2002/03</v>
      </c>
      <c r="O28" s="59" t="str">
        <f>O10</f>
        <v>2003/04</v>
      </c>
      <c r="P28" s="59" t="str">
        <f>P10</f>
        <v>2004/05</v>
      </c>
      <c r="Q28" s="121" t="s">
        <v>22</v>
      </c>
      <c r="R28" s="121" t="s">
        <v>23</v>
      </c>
      <c r="S28" s="122" t="s">
        <v>24</v>
      </c>
      <c r="T28" s="122" t="s">
        <v>25</v>
      </c>
      <c r="U28" s="63" t="str">
        <f>U10</f>
        <v>2009/10</v>
      </c>
      <c r="V28" s="63" t="str">
        <f>V10</f>
        <v>2010/11</v>
      </c>
      <c r="W28" s="63" t="str">
        <f>W10</f>
        <v>2011/12</v>
      </c>
      <c r="X28" s="62" t="s">
        <v>29</v>
      </c>
      <c r="Y28" s="64" t="s">
        <v>30</v>
      </c>
      <c r="Z28" s="64" t="s">
        <v>31</v>
      </c>
      <c r="AA28" s="64" t="s">
        <v>32</v>
      </c>
      <c r="AB28" s="64" t="s">
        <v>33</v>
      </c>
      <c r="AC28" s="64" t="s">
        <v>34</v>
      </c>
      <c r="AD28" s="123" t="s">
        <v>35</v>
      </c>
      <c r="AE28" s="123" t="s">
        <v>36</v>
      </c>
      <c r="AF28" s="123" t="s">
        <v>37</v>
      </c>
      <c r="AG28" s="66" t="s">
        <v>38</v>
      </c>
      <c r="AH28" s="122" t="s">
        <v>39</v>
      </c>
      <c r="AI28" s="122" t="s">
        <v>40</v>
      </c>
      <c r="AJ28" s="173" t="s">
        <v>41</v>
      </c>
      <c r="AK28" s="144" t="s">
        <v>42</v>
      </c>
      <c r="AL28" s="144" t="s">
        <v>43</v>
      </c>
      <c r="AM28" s="98"/>
      <c r="AN28" s="111"/>
      <c r="AP28" s="95"/>
    </row>
    <row r="29" spans="1:53" ht="13.15" x14ac:dyDescent="0.4">
      <c r="A29" s="114" t="s">
        <v>44</v>
      </c>
      <c r="B29" s="124" t="s">
        <v>61</v>
      </c>
      <c r="C29" s="124" t="s">
        <v>61</v>
      </c>
      <c r="D29" s="124" t="s">
        <v>61</v>
      </c>
      <c r="E29" s="124" t="s">
        <v>61</v>
      </c>
      <c r="F29" s="124" t="s">
        <v>61</v>
      </c>
      <c r="G29" s="124" t="s">
        <v>61</v>
      </c>
      <c r="H29" s="124" t="s">
        <v>61</v>
      </c>
      <c r="I29" s="124" t="s">
        <v>61</v>
      </c>
      <c r="J29" s="124" t="s">
        <v>61</v>
      </c>
      <c r="K29" s="124" t="s">
        <v>61</v>
      </c>
      <c r="L29" s="124" t="s">
        <v>61</v>
      </c>
      <c r="M29" s="125" t="s">
        <v>61</v>
      </c>
      <c r="N29" s="125" t="s">
        <v>61</v>
      </c>
      <c r="O29" s="125" t="s">
        <v>61</v>
      </c>
      <c r="P29" s="125" t="s">
        <v>61</v>
      </c>
      <c r="Q29" s="125" t="s">
        <v>61</v>
      </c>
      <c r="R29" s="125" t="s">
        <v>61</v>
      </c>
      <c r="S29" s="125" t="s">
        <v>61</v>
      </c>
      <c r="T29" s="125" t="s">
        <v>61</v>
      </c>
      <c r="U29" s="125" t="s">
        <v>61</v>
      </c>
      <c r="V29" s="125" t="s">
        <v>61</v>
      </c>
      <c r="W29" s="125" t="s">
        <v>61</v>
      </c>
      <c r="X29" s="125" t="s">
        <v>61</v>
      </c>
      <c r="Y29" s="125" t="s">
        <v>61</v>
      </c>
      <c r="Z29" s="125" t="s">
        <v>61</v>
      </c>
      <c r="AA29" s="125" t="s">
        <v>61</v>
      </c>
      <c r="AB29" s="125" t="s">
        <v>61</v>
      </c>
      <c r="AC29" s="125" t="s">
        <v>61</v>
      </c>
      <c r="AD29" s="125" t="s">
        <v>62</v>
      </c>
      <c r="AE29" s="125" t="s">
        <v>62</v>
      </c>
      <c r="AF29" s="125" t="s">
        <v>62</v>
      </c>
      <c r="AG29" s="125" t="s">
        <v>62</v>
      </c>
      <c r="AH29" s="158" t="s">
        <v>62</v>
      </c>
      <c r="AI29" s="158" t="s">
        <v>62</v>
      </c>
      <c r="AJ29" s="180" t="s">
        <v>62</v>
      </c>
      <c r="AK29" s="159" t="s">
        <v>62</v>
      </c>
      <c r="AL29" s="159" t="s">
        <v>62</v>
      </c>
      <c r="AM29" s="98"/>
      <c r="AN29" s="111"/>
      <c r="AP29" s="95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</row>
    <row r="30" spans="1:53" x14ac:dyDescent="0.35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7"/>
      <c r="N30" s="77"/>
      <c r="O30" s="77"/>
      <c r="P30" s="77"/>
      <c r="Q30" s="84"/>
      <c r="R30" s="126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175"/>
      <c r="AK30" s="145"/>
      <c r="AL30" s="145"/>
      <c r="AM30" s="98"/>
      <c r="AN30" s="111"/>
      <c r="AP30" s="95"/>
    </row>
    <row r="31" spans="1:53" x14ac:dyDescent="0.35">
      <c r="A31" s="77" t="s">
        <v>63</v>
      </c>
      <c r="B31" s="85">
        <v>489.35399999999998</v>
      </c>
      <c r="C31" s="85">
        <v>496.47899999999998</v>
      </c>
      <c r="D31" s="85">
        <v>627.25099999999998</v>
      </c>
      <c r="E31" s="85">
        <v>742.79600000000005</v>
      </c>
      <c r="F31" s="85">
        <v>738.14400000000001</v>
      </c>
      <c r="G31" s="85">
        <v>815.17499999999995</v>
      </c>
      <c r="H31" s="85">
        <v>806</v>
      </c>
      <c r="I31" s="85">
        <v>605</v>
      </c>
      <c r="J31" s="85">
        <v>590</v>
      </c>
      <c r="K31" s="85">
        <v>610</v>
      </c>
      <c r="L31" s="85">
        <v>691</v>
      </c>
      <c r="M31" s="84">
        <v>730</v>
      </c>
      <c r="N31" s="84">
        <v>891.8</v>
      </c>
      <c r="O31" s="84">
        <v>530</v>
      </c>
      <c r="P31" s="84">
        <v>520</v>
      </c>
      <c r="Q31" s="84">
        <v>645</v>
      </c>
      <c r="R31" s="84">
        <v>730</v>
      </c>
      <c r="S31" s="84">
        <v>812</v>
      </c>
      <c r="T31" s="84">
        <v>860</v>
      </c>
      <c r="U31" s="84">
        <v>714</v>
      </c>
      <c r="V31" s="84">
        <v>530</v>
      </c>
      <c r="W31" s="84">
        <v>710</v>
      </c>
      <c r="X31" s="84">
        <v>897.6</v>
      </c>
      <c r="Y31" s="84">
        <v>928</v>
      </c>
      <c r="Z31" s="84">
        <v>899</v>
      </c>
      <c r="AA31" s="86">
        <v>697.5</v>
      </c>
      <c r="AB31" s="86">
        <v>1098.2</v>
      </c>
      <c r="AC31" s="84">
        <v>586.79999999999995</v>
      </c>
      <c r="AD31" s="86">
        <v>890.5</v>
      </c>
      <c r="AE31" s="84">
        <v>650</v>
      </c>
      <c r="AF31" s="86">
        <v>1092.0999999999999</v>
      </c>
      <c r="AG31" s="84">
        <v>1260</v>
      </c>
      <c r="AH31" s="84">
        <v>918</v>
      </c>
      <c r="AI31" s="84">
        <v>1095</v>
      </c>
      <c r="AJ31" s="177">
        <v>1122.4000000000001</v>
      </c>
      <c r="AK31" s="147"/>
      <c r="AL31" s="147"/>
      <c r="AM31" s="98"/>
      <c r="AN31" s="127"/>
      <c r="AO31" s="130"/>
      <c r="AP31" s="128"/>
    </row>
    <row r="32" spans="1:53" x14ac:dyDescent="0.35">
      <c r="A32" s="77" t="s">
        <v>64</v>
      </c>
      <c r="B32" s="85">
        <v>227.34200000000001</v>
      </c>
      <c r="C32" s="85">
        <v>227.953</v>
      </c>
      <c r="D32" s="85">
        <v>276.39299999999997</v>
      </c>
      <c r="E32" s="85">
        <v>252.28200000000001</v>
      </c>
      <c r="F32" s="85">
        <v>364.79599999999999</v>
      </c>
      <c r="G32" s="85">
        <v>278.24200000000002</v>
      </c>
      <c r="H32" s="85">
        <v>345</v>
      </c>
      <c r="I32" s="85">
        <v>310</v>
      </c>
      <c r="J32" s="85">
        <v>225.5</v>
      </c>
      <c r="K32" s="85">
        <v>295</v>
      </c>
      <c r="L32" s="85">
        <v>324.8</v>
      </c>
      <c r="M32" s="84">
        <v>240</v>
      </c>
      <c r="N32" s="84">
        <v>320</v>
      </c>
      <c r="O32" s="84">
        <v>280</v>
      </c>
      <c r="P32" s="84">
        <v>300</v>
      </c>
      <c r="Q32" s="84">
        <v>306</v>
      </c>
      <c r="R32" s="84">
        <v>250</v>
      </c>
      <c r="S32" s="84">
        <v>264.5</v>
      </c>
      <c r="T32" s="84">
        <v>332</v>
      </c>
      <c r="U32" s="84">
        <v>277.2</v>
      </c>
      <c r="V32" s="84">
        <v>252.3</v>
      </c>
      <c r="W32" s="84">
        <v>336</v>
      </c>
      <c r="X32" s="84">
        <v>272.60000000000002</v>
      </c>
      <c r="Y32" s="84">
        <v>320</v>
      </c>
      <c r="Z32" s="84">
        <v>285</v>
      </c>
      <c r="AA32" s="86">
        <v>259.2</v>
      </c>
      <c r="AB32" s="86">
        <v>266</v>
      </c>
      <c r="AC32" s="84">
        <v>311.64999999999998</v>
      </c>
      <c r="AD32" s="86">
        <v>294.5</v>
      </c>
      <c r="AE32" s="84">
        <v>262.5</v>
      </c>
      <c r="AF32" s="86">
        <v>271.95</v>
      </c>
      <c r="AG32" s="84">
        <v>269.8</v>
      </c>
      <c r="AH32" s="84">
        <v>324.3</v>
      </c>
      <c r="AI32" s="84">
        <v>300</v>
      </c>
      <c r="AJ32" s="177">
        <v>285</v>
      </c>
      <c r="AK32" s="147"/>
      <c r="AL32" s="147"/>
      <c r="AM32" s="98"/>
      <c r="AN32" s="127"/>
      <c r="AO32" s="130"/>
      <c r="AP32" s="95"/>
    </row>
    <row r="33" spans="1:42" x14ac:dyDescent="0.35">
      <c r="A33" s="77" t="s">
        <v>65</v>
      </c>
      <c r="B33" s="85">
        <v>713.40300000000002</v>
      </c>
      <c r="C33" s="85">
        <v>1107.414</v>
      </c>
      <c r="D33" s="85">
        <v>249.946</v>
      </c>
      <c r="E33" s="85">
        <v>788.95500000000004</v>
      </c>
      <c r="F33" s="85">
        <v>451.37099999999998</v>
      </c>
      <c r="G33" s="85">
        <v>638.82799999999997</v>
      </c>
      <c r="H33" s="85">
        <v>1217</v>
      </c>
      <c r="I33" s="85">
        <v>1180</v>
      </c>
      <c r="J33" s="85">
        <v>590</v>
      </c>
      <c r="K33" s="85">
        <v>538.5</v>
      </c>
      <c r="L33" s="85">
        <v>908</v>
      </c>
      <c r="M33" s="84">
        <v>1100</v>
      </c>
      <c r="N33" s="84">
        <v>820</v>
      </c>
      <c r="O33" s="84">
        <v>480</v>
      </c>
      <c r="P33" s="84">
        <v>510</v>
      </c>
      <c r="Q33" s="84">
        <v>580</v>
      </c>
      <c r="R33" s="84">
        <v>780</v>
      </c>
      <c r="S33" s="84">
        <v>570</v>
      </c>
      <c r="T33" s="84">
        <v>560</v>
      </c>
      <c r="U33" s="84">
        <v>622</v>
      </c>
      <c r="V33" s="84">
        <v>378</v>
      </c>
      <c r="W33" s="84">
        <v>550.5</v>
      </c>
      <c r="X33" s="84">
        <v>360</v>
      </c>
      <c r="Y33" s="84">
        <v>270</v>
      </c>
      <c r="Z33" s="84">
        <v>245.5</v>
      </c>
      <c r="AA33" s="86">
        <v>184</v>
      </c>
      <c r="AB33" s="86">
        <v>308.45999999999998</v>
      </c>
      <c r="AC33" s="84">
        <v>336</v>
      </c>
      <c r="AD33" s="86">
        <v>385</v>
      </c>
      <c r="AE33" s="84">
        <v>326</v>
      </c>
      <c r="AF33" s="86">
        <v>413.6</v>
      </c>
      <c r="AG33" s="84">
        <v>353.5</v>
      </c>
      <c r="AH33" s="84">
        <v>432</v>
      </c>
      <c r="AI33" s="84">
        <v>295</v>
      </c>
      <c r="AJ33" s="177">
        <v>227.85</v>
      </c>
      <c r="AK33" s="147"/>
      <c r="AL33" s="147"/>
      <c r="AM33" s="115"/>
      <c r="AN33" s="127"/>
      <c r="AO33" s="130"/>
      <c r="AP33" s="95"/>
    </row>
    <row r="34" spans="1:42" ht="13.15" x14ac:dyDescent="0.4">
      <c r="A34" s="77" t="s">
        <v>66</v>
      </c>
      <c r="B34" s="85">
        <v>17.387</v>
      </c>
      <c r="C34" s="85">
        <v>11.2</v>
      </c>
      <c r="D34" s="85">
        <v>17.864999999999998</v>
      </c>
      <c r="E34" s="85">
        <v>24.808</v>
      </c>
      <c r="F34" s="85">
        <v>37.753</v>
      </c>
      <c r="G34" s="85">
        <v>29.817</v>
      </c>
      <c r="H34" s="85">
        <v>18</v>
      </c>
      <c r="I34" s="85">
        <v>24</v>
      </c>
      <c r="J34" s="85">
        <v>10</v>
      </c>
      <c r="K34" s="85">
        <v>10.5</v>
      </c>
      <c r="L34" s="85">
        <v>14.5</v>
      </c>
      <c r="M34" s="84">
        <v>9</v>
      </c>
      <c r="N34" s="84">
        <v>10.5</v>
      </c>
      <c r="O34" s="84">
        <v>8.5</v>
      </c>
      <c r="P34" s="84">
        <v>14</v>
      </c>
      <c r="Q34" s="84">
        <v>14.5</v>
      </c>
      <c r="R34" s="84">
        <v>8</v>
      </c>
      <c r="S34" s="84">
        <v>15.2</v>
      </c>
      <c r="T34" s="84">
        <v>22</v>
      </c>
      <c r="U34" s="84">
        <v>20</v>
      </c>
      <c r="V34" s="84">
        <v>18</v>
      </c>
      <c r="W34" s="84">
        <v>21</v>
      </c>
      <c r="X34" s="84">
        <v>18.5</v>
      </c>
      <c r="Y34" s="84">
        <v>19.8</v>
      </c>
      <c r="Z34" s="84">
        <v>12</v>
      </c>
      <c r="AA34" s="86">
        <v>14.88</v>
      </c>
      <c r="AB34" s="86">
        <v>11</v>
      </c>
      <c r="AC34" s="84">
        <v>9.5</v>
      </c>
      <c r="AD34" s="86">
        <v>10.73</v>
      </c>
      <c r="AE34" s="84">
        <v>18.149999999999999</v>
      </c>
      <c r="AF34" s="86">
        <v>26</v>
      </c>
      <c r="AG34" s="84">
        <v>25.08</v>
      </c>
      <c r="AH34" s="84">
        <v>40.200000000000003</v>
      </c>
      <c r="AI34" s="84">
        <v>40.950000000000003</v>
      </c>
      <c r="AJ34" s="177">
        <v>34.5</v>
      </c>
      <c r="AK34" s="147"/>
      <c r="AL34" s="147"/>
      <c r="AM34" s="104"/>
      <c r="AN34" s="127"/>
      <c r="AO34" s="130"/>
    </row>
    <row r="35" spans="1:42" ht="13.15" x14ac:dyDescent="0.4">
      <c r="A35" s="77" t="s">
        <v>67</v>
      </c>
      <c r="B35" s="85">
        <v>24.145</v>
      </c>
      <c r="C35" s="85">
        <v>20.390999999999998</v>
      </c>
      <c r="D35" s="85">
        <v>19.940000000000001</v>
      </c>
      <c r="E35" s="85">
        <v>15.021000000000001</v>
      </c>
      <c r="F35" s="85">
        <v>22.023</v>
      </c>
      <c r="G35" s="85">
        <v>12.412000000000001</v>
      </c>
      <c r="H35" s="85">
        <v>24</v>
      </c>
      <c r="I35" s="85">
        <v>23</v>
      </c>
      <c r="J35" s="85">
        <v>22</v>
      </c>
      <c r="K35" s="85">
        <v>37</v>
      </c>
      <c r="L35" s="85">
        <v>43.7</v>
      </c>
      <c r="M35" s="84">
        <v>50</v>
      </c>
      <c r="N35" s="84">
        <v>39.6</v>
      </c>
      <c r="O35" s="84">
        <v>31.9</v>
      </c>
      <c r="P35" s="84">
        <v>34</v>
      </c>
      <c r="Q35" s="84">
        <v>41.5</v>
      </c>
      <c r="R35" s="84">
        <v>31</v>
      </c>
      <c r="S35" s="84">
        <v>28.8</v>
      </c>
      <c r="T35" s="84">
        <v>38.200000000000003</v>
      </c>
      <c r="U35" s="84">
        <v>35</v>
      </c>
      <c r="V35" s="84">
        <v>30.5</v>
      </c>
      <c r="W35" s="84">
        <v>40.5</v>
      </c>
      <c r="X35" s="84">
        <v>32.5</v>
      </c>
      <c r="Y35" s="84">
        <v>42</v>
      </c>
      <c r="Z35" s="84">
        <v>39</v>
      </c>
      <c r="AA35" s="86">
        <v>41.61</v>
      </c>
      <c r="AB35" s="86">
        <v>37.049999999999997</v>
      </c>
      <c r="AC35" s="84">
        <v>45.75</v>
      </c>
      <c r="AD35" s="86">
        <v>43.4</v>
      </c>
      <c r="AE35" s="84">
        <v>45.75</v>
      </c>
      <c r="AF35" s="86">
        <v>48.36</v>
      </c>
      <c r="AG35" s="84">
        <v>53.975000000000001</v>
      </c>
      <c r="AH35" s="84">
        <v>60.72</v>
      </c>
      <c r="AI35" s="160">
        <v>56.95</v>
      </c>
      <c r="AJ35" s="181">
        <v>53.95</v>
      </c>
      <c r="AK35" s="161"/>
      <c r="AL35" s="161"/>
      <c r="AM35" s="104"/>
      <c r="AN35" s="127"/>
      <c r="AO35" s="130"/>
    </row>
    <row r="36" spans="1:42" ht="13.15" x14ac:dyDescent="0.4">
      <c r="A36" s="77" t="s">
        <v>68</v>
      </c>
      <c r="B36" s="85">
        <v>67.81</v>
      </c>
      <c r="C36" s="85">
        <v>67.430000000000007</v>
      </c>
      <c r="D36" s="85">
        <v>44.780999999999999</v>
      </c>
      <c r="E36" s="85">
        <v>37.787999999999997</v>
      </c>
      <c r="F36" s="85">
        <v>72.149000000000001</v>
      </c>
      <c r="G36" s="85">
        <v>40.707999999999998</v>
      </c>
      <c r="H36" s="85">
        <v>78</v>
      </c>
      <c r="I36" s="85">
        <v>96.5</v>
      </c>
      <c r="J36" s="85">
        <v>52</v>
      </c>
      <c r="K36" s="85">
        <v>70</v>
      </c>
      <c r="L36" s="85">
        <v>102</v>
      </c>
      <c r="M36" s="84">
        <v>115</v>
      </c>
      <c r="N36" s="84">
        <v>119.5</v>
      </c>
      <c r="O36" s="84">
        <v>36</v>
      </c>
      <c r="P36" s="84">
        <v>80</v>
      </c>
      <c r="Q36" s="84">
        <v>92</v>
      </c>
      <c r="R36" s="84">
        <v>77</v>
      </c>
      <c r="S36" s="84">
        <v>25</v>
      </c>
      <c r="T36" s="84">
        <v>45</v>
      </c>
      <c r="U36" s="84">
        <v>41.2</v>
      </c>
      <c r="V36" s="84">
        <v>23.4</v>
      </c>
      <c r="W36" s="84">
        <v>34.200000000000003</v>
      </c>
      <c r="X36" s="84">
        <v>25.38</v>
      </c>
      <c r="Y36" s="84">
        <v>28</v>
      </c>
      <c r="Z36" s="84">
        <v>21.35</v>
      </c>
      <c r="AA36" s="86">
        <v>20.125</v>
      </c>
      <c r="AB36" s="86">
        <v>13.8</v>
      </c>
      <c r="AC36" s="84">
        <v>25.4</v>
      </c>
      <c r="AD36" s="86">
        <v>22.74</v>
      </c>
      <c r="AE36" s="84">
        <v>25.2</v>
      </c>
      <c r="AF36" s="86">
        <v>19.5</v>
      </c>
      <c r="AG36" s="84">
        <v>27.47</v>
      </c>
      <c r="AH36" s="84">
        <v>27.6</v>
      </c>
      <c r="AI36" s="84">
        <v>28.56</v>
      </c>
      <c r="AJ36" s="177">
        <v>24.5</v>
      </c>
      <c r="AK36" s="147"/>
      <c r="AL36" s="147"/>
      <c r="AM36" s="104"/>
      <c r="AN36" s="127"/>
      <c r="AO36" s="130"/>
    </row>
    <row r="37" spans="1:42" ht="13.15" x14ac:dyDescent="0.4">
      <c r="A37" s="77" t="s">
        <v>69</v>
      </c>
      <c r="B37" s="85">
        <v>12.276</v>
      </c>
      <c r="C37" s="85">
        <v>16.920999999999999</v>
      </c>
      <c r="D37" s="85">
        <v>8.577</v>
      </c>
      <c r="E37" s="85">
        <v>39.033999999999999</v>
      </c>
      <c r="F37" s="85">
        <v>46.7</v>
      </c>
      <c r="G37" s="85">
        <v>33.503</v>
      </c>
      <c r="H37" s="85">
        <v>65</v>
      </c>
      <c r="I37" s="85">
        <v>74.5</v>
      </c>
      <c r="J37" s="85">
        <v>38.5</v>
      </c>
      <c r="K37" s="85">
        <v>52</v>
      </c>
      <c r="L37" s="85">
        <v>75</v>
      </c>
      <c r="M37" s="84">
        <v>60</v>
      </c>
      <c r="N37" s="84">
        <v>68</v>
      </c>
      <c r="O37" s="84">
        <v>35</v>
      </c>
      <c r="P37" s="84">
        <v>63</v>
      </c>
      <c r="Q37" s="84">
        <v>50</v>
      </c>
      <c r="R37" s="84">
        <v>81</v>
      </c>
      <c r="S37" s="84">
        <v>60.45</v>
      </c>
      <c r="T37" s="84">
        <v>110</v>
      </c>
      <c r="U37" s="84">
        <v>99</v>
      </c>
      <c r="V37" s="84">
        <v>65</v>
      </c>
      <c r="W37" s="84">
        <v>176</v>
      </c>
      <c r="X37" s="84">
        <v>141</v>
      </c>
      <c r="Y37" s="84">
        <v>146</v>
      </c>
      <c r="Z37" s="84">
        <v>137.5</v>
      </c>
      <c r="AA37" s="86">
        <v>151.19999999999999</v>
      </c>
      <c r="AB37" s="86">
        <v>103.7</v>
      </c>
      <c r="AC37" s="84">
        <v>132</v>
      </c>
      <c r="AD37" s="86">
        <v>128</v>
      </c>
      <c r="AE37" s="84">
        <v>120</v>
      </c>
      <c r="AF37" s="86">
        <v>147.19999999999999</v>
      </c>
      <c r="AG37" s="84">
        <v>172.25</v>
      </c>
      <c r="AH37" s="84">
        <v>185.6</v>
      </c>
      <c r="AI37" s="84">
        <v>198</v>
      </c>
      <c r="AJ37" s="177">
        <v>135.30000000000001</v>
      </c>
      <c r="AK37" s="147"/>
      <c r="AL37" s="147"/>
      <c r="AM37" s="104"/>
      <c r="AN37" s="127"/>
      <c r="AO37" s="130"/>
    </row>
    <row r="38" spans="1:42" ht="13.15" x14ac:dyDescent="0.4">
      <c r="A38" s="77" t="s">
        <v>70</v>
      </c>
      <c r="B38" s="85">
        <v>8.2170000000000005</v>
      </c>
      <c r="C38" s="85">
        <v>8.6760000000000002</v>
      </c>
      <c r="D38" s="85">
        <v>9.1379999999999999</v>
      </c>
      <c r="E38" s="85">
        <v>7.5970000000000004</v>
      </c>
      <c r="F38" s="85">
        <v>9.0570000000000004</v>
      </c>
      <c r="G38" s="85">
        <v>9.3469999999999995</v>
      </c>
      <c r="H38" s="85">
        <v>8</v>
      </c>
      <c r="I38" s="85">
        <v>17.5</v>
      </c>
      <c r="J38" s="85">
        <v>13.5</v>
      </c>
      <c r="K38" s="85">
        <v>17</v>
      </c>
      <c r="L38" s="85">
        <v>18</v>
      </c>
      <c r="M38" s="84">
        <v>16</v>
      </c>
      <c r="N38" s="84">
        <v>12</v>
      </c>
      <c r="O38" s="84">
        <v>8.6</v>
      </c>
      <c r="P38" s="84">
        <v>14</v>
      </c>
      <c r="Q38" s="84">
        <v>14</v>
      </c>
      <c r="R38" s="84">
        <v>10</v>
      </c>
      <c r="S38" s="84">
        <v>11.05</v>
      </c>
      <c r="T38" s="84">
        <v>12.8</v>
      </c>
      <c r="U38" s="84">
        <v>12.8</v>
      </c>
      <c r="V38" s="84">
        <v>9.6</v>
      </c>
      <c r="W38" s="84">
        <v>11.3</v>
      </c>
      <c r="X38" s="84">
        <v>8.42</v>
      </c>
      <c r="Y38" s="84">
        <v>6.2</v>
      </c>
      <c r="Z38" s="84">
        <v>3.55</v>
      </c>
      <c r="AA38" s="86">
        <v>1.5</v>
      </c>
      <c r="AB38" s="86">
        <v>2.19</v>
      </c>
      <c r="AC38" s="84">
        <v>4.2</v>
      </c>
      <c r="AD38" s="86">
        <v>7.8</v>
      </c>
      <c r="AE38" s="84">
        <v>8.4</v>
      </c>
      <c r="AF38" s="86">
        <v>8.19</v>
      </c>
      <c r="AG38" s="84">
        <v>6.93</v>
      </c>
      <c r="AH38" s="84">
        <v>7.37</v>
      </c>
      <c r="AI38" s="84">
        <v>6.3650000000000002</v>
      </c>
      <c r="AJ38" s="177">
        <v>6.7</v>
      </c>
      <c r="AK38" s="147"/>
      <c r="AL38" s="147"/>
      <c r="AM38" s="104"/>
      <c r="AN38" s="127"/>
      <c r="AO38" s="130"/>
    </row>
    <row r="39" spans="1:42" ht="13.15" x14ac:dyDescent="0.4">
      <c r="A39" s="77" t="s">
        <v>71</v>
      </c>
      <c r="B39" s="85">
        <v>142.43700000000001</v>
      </c>
      <c r="C39" s="85">
        <v>176.52099999999999</v>
      </c>
      <c r="D39" s="85">
        <v>62.182000000000002</v>
      </c>
      <c r="E39" s="85">
        <v>67.063000000000002</v>
      </c>
      <c r="F39" s="85">
        <v>90.248000000000005</v>
      </c>
      <c r="G39" s="85">
        <v>110.48</v>
      </c>
      <c r="H39" s="85">
        <v>139</v>
      </c>
      <c r="I39" s="85">
        <v>170</v>
      </c>
      <c r="J39" s="85">
        <v>146</v>
      </c>
      <c r="K39" s="85">
        <v>140</v>
      </c>
      <c r="L39" s="85">
        <v>171.55</v>
      </c>
      <c r="M39" s="84">
        <v>130</v>
      </c>
      <c r="N39" s="84">
        <v>145.6</v>
      </c>
      <c r="O39" s="84">
        <v>130</v>
      </c>
      <c r="P39" s="84">
        <v>145</v>
      </c>
      <c r="Q39" s="84">
        <v>162</v>
      </c>
      <c r="R39" s="84">
        <v>138</v>
      </c>
      <c r="S39" s="84">
        <v>118</v>
      </c>
      <c r="T39" s="84">
        <v>150</v>
      </c>
      <c r="U39" s="84">
        <v>136.80000000000001</v>
      </c>
      <c r="V39" s="84">
        <v>123.2</v>
      </c>
      <c r="W39" s="84">
        <v>125.5</v>
      </c>
      <c r="X39" s="84">
        <v>114</v>
      </c>
      <c r="Y39" s="84">
        <v>110</v>
      </c>
      <c r="Z39" s="84">
        <v>107.1</v>
      </c>
      <c r="AA39" s="86">
        <v>87</v>
      </c>
      <c r="AB39" s="86">
        <v>69.599999999999994</v>
      </c>
      <c r="AC39" s="84">
        <v>83.7</v>
      </c>
      <c r="AD39" s="86">
        <v>85.33</v>
      </c>
      <c r="AE39" s="84">
        <v>79</v>
      </c>
      <c r="AF39" s="86">
        <v>82.2</v>
      </c>
      <c r="AG39" s="84">
        <v>88.2</v>
      </c>
      <c r="AH39" s="84">
        <v>92.8</v>
      </c>
      <c r="AI39" s="84">
        <v>68.2</v>
      </c>
      <c r="AJ39" s="177">
        <v>74.400000000000006</v>
      </c>
      <c r="AK39" s="147"/>
      <c r="AL39" s="147"/>
      <c r="AM39" s="104"/>
      <c r="AN39" s="127"/>
      <c r="AO39" s="130"/>
    </row>
    <row r="40" spans="1:42" ht="13.15" x14ac:dyDescent="0.4">
      <c r="A40" s="77"/>
      <c r="B40" s="78"/>
      <c r="C40" s="78"/>
      <c r="D40" s="78"/>
      <c r="E40" s="85"/>
      <c r="F40" s="85"/>
      <c r="G40" s="85"/>
      <c r="H40" s="85"/>
      <c r="I40" s="85"/>
      <c r="J40" s="85"/>
      <c r="K40" s="85"/>
      <c r="L40" s="85"/>
      <c r="M40" s="84"/>
      <c r="N40" s="84"/>
      <c r="O40" s="84"/>
      <c r="P40" s="84"/>
      <c r="Q40" s="84"/>
      <c r="R40" s="126"/>
      <c r="S40" s="84"/>
      <c r="T40" s="84"/>
      <c r="U40" s="84"/>
      <c r="V40" s="84"/>
      <c r="W40" s="84"/>
      <c r="X40" s="84"/>
      <c r="Y40" s="84"/>
      <c r="Z40" s="84"/>
      <c r="AA40" s="86"/>
      <c r="AB40" s="86"/>
      <c r="AC40" s="84"/>
      <c r="AD40" s="86"/>
      <c r="AE40" s="84"/>
      <c r="AF40" s="86"/>
      <c r="AG40" s="84"/>
      <c r="AH40" s="84"/>
      <c r="AI40" s="84"/>
      <c r="AJ40" s="177"/>
      <c r="AK40" s="147"/>
      <c r="AL40" s="147"/>
      <c r="AM40" s="104"/>
      <c r="AN40" s="127"/>
      <c r="AO40" s="113"/>
    </row>
    <row r="41" spans="1:42" s="51" customFormat="1" ht="13.15" x14ac:dyDescent="0.4">
      <c r="A41" s="100" t="s">
        <v>56</v>
      </c>
      <c r="B41" s="101">
        <f>SUM(B31:B39)</f>
        <v>1702.3710000000001</v>
      </c>
      <c r="C41" s="101">
        <f>SUM(C31:C39)</f>
        <v>2132.9850000000001</v>
      </c>
      <c r="D41" s="101">
        <f>SUM(D31:D39)</f>
        <v>1316.0729999999999</v>
      </c>
      <c r="E41" s="101">
        <f>SUM(E31:E39)</f>
        <v>1975.3440000000003</v>
      </c>
      <c r="F41" s="101">
        <f t="shared" ref="F41:K41" si="7">SUM(F31:F39)</f>
        <v>1832.241</v>
      </c>
      <c r="G41" s="101">
        <f t="shared" si="7"/>
        <v>1968.5119999999999</v>
      </c>
      <c r="H41" s="101">
        <f t="shared" si="7"/>
        <v>2700</v>
      </c>
      <c r="I41" s="101">
        <f t="shared" si="7"/>
        <v>2500.5</v>
      </c>
      <c r="J41" s="101">
        <f t="shared" si="7"/>
        <v>1687.5</v>
      </c>
      <c r="K41" s="101">
        <f t="shared" si="7"/>
        <v>1770</v>
      </c>
      <c r="L41" s="101">
        <f t="shared" ref="L41:R41" si="8">SUM(L31:L39)</f>
        <v>2348.5500000000002</v>
      </c>
      <c r="M41" s="102">
        <f t="shared" si="8"/>
        <v>2450</v>
      </c>
      <c r="N41" s="102">
        <f t="shared" si="8"/>
        <v>2427</v>
      </c>
      <c r="O41" s="102">
        <f t="shared" si="8"/>
        <v>1540</v>
      </c>
      <c r="P41" s="102">
        <f t="shared" si="8"/>
        <v>1680</v>
      </c>
      <c r="Q41" s="102">
        <f t="shared" si="8"/>
        <v>1905</v>
      </c>
      <c r="R41" s="102">
        <f t="shared" si="8"/>
        <v>2105</v>
      </c>
      <c r="S41" s="102">
        <f t="shared" ref="S41:X41" si="9">SUM(S31:S39)</f>
        <v>1905</v>
      </c>
      <c r="T41" s="102">
        <f t="shared" si="9"/>
        <v>2130</v>
      </c>
      <c r="U41" s="102">
        <f t="shared" si="9"/>
        <v>1958</v>
      </c>
      <c r="V41" s="102">
        <f t="shared" si="9"/>
        <v>1430</v>
      </c>
      <c r="W41" s="102">
        <f>SUM(W31:W39)</f>
        <v>2005</v>
      </c>
      <c r="X41" s="102">
        <f t="shared" si="9"/>
        <v>1870.0000000000002</v>
      </c>
      <c r="Y41" s="102">
        <f t="shared" ref="Y41:AF41" si="10">SUM(Y31:Y39)</f>
        <v>1870</v>
      </c>
      <c r="Z41" s="102">
        <f t="shared" si="10"/>
        <v>1749.9999999999998</v>
      </c>
      <c r="AA41" s="102">
        <f t="shared" si="10"/>
        <v>1457.0150000000001</v>
      </c>
      <c r="AB41" s="102">
        <f t="shared" si="10"/>
        <v>1910</v>
      </c>
      <c r="AC41" s="102">
        <f t="shared" si="10"/>
        <v>1535</v>
      </c>
      <c r="AD41" s="102">
        <f t="shared" si="10"/>
        <v>1868</v>
      </c>
      <c r="AE41" s="102">
        <f t="shared" si="10"/>
        <v>1535.0000000000002</v>
      </c>
      <c r="AF41" s="102">
        <f t="shared" si="10"/>
        <v>2109.1</v>
      </c>
      <c r="AG41" s="102">
        <v>2285</v>
      </c>
      <c r="AH41" s="170">
        <f>SUM(AH31:AH39)</f>
        <v>2088.5899999999997</v>
      </c>
      <c r="AI41" s="170">
        <f>SUM(AI31:AI39)</f>
        <v>2089.0250000000001</v>
      </c>
      <c r="AJ41" s="178">
        <f>SUM(AJ31:AJ39)</f>
        <v>1964.6000000000001</v>
      </c>
      <c r="AK41" s="148">
        <f t="shared" ref="AK41:AL41" si="11">SUM(AK31:AK39)</f>
        <v>0</v>
      </c>
      <c r="AL41" s="148">
        <f t="shared" si="11"/>
        <v>0</v>
      </c>
      <c r="AM41" s="169"/>
      <c r="AN41" s="127"/>
      <c r="AO41" s="113"/>
    </row>
    <row r="42" spans="1:42" ht="13.15" x14ac:dyDescent="0.4">
      <c r="A42" s="105"/>
      <c r="B42" s="106"/>
      <c r="C42" s="106"/>
      <c r="D42" s="106"/>
      <c r="E42" s="107"/>
      <c r="F42" s="107"/>
      <c r="G42" s="107"/>
      <c r="H42" s="107"/>
      <c r="I42" s="107"/>
      <c r="J42" s="107"/>
      <c r="K42" s="107"/>
      <c r="L42" s="107"/>
      <c r="M42" s="108"/>
      <c r="N42" s="108"/>
      <c r="O42" s="108"/>
      <c r="P42" s="108"/>
      <c r="Q42" s="105"/>
      <c r="R42" s="129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82"/>
      <c r="AK42" s="150"/>
      <c r="AL42" s="150"/>
      <c r="AM42" s="104"/>
      <c r="AO42" s="113"/>
    </row>
    <row r="43" spans="1:42" ht="13.15" x14ac:dyDescent="0.4">
      <c r="X43" s="53"/>
      <c r="Y43" s="53"/>
      <c r="Z43" s="53"/>
      <c r="AA43" s="53"/>
      <c r="AB43" s="53"/>
      <c r="AC43" s="53"/>
      <c r="AD43" s="53"/>
      <c r="AE43" s="53"/>
      <c r="AF43" s="53"/>
      <c r="AI43" s="113"/>
      <c r="AJ43" s="113"/>
      <c r="AK43" s="113"/>
      <c r="AL43" s="113"/>
      <c r="AM43" s="104"/>
      <c r="AO43" s="113"/>
    </row>
    <row r="44" spans="1:42" ht="13.15" x14ac:dyDescent="0.4">
      <c r="AD44" s="128"/>
      <c r="AE44" s="128"/>
      <c r="AF44" s="128"/>
      <c r="AG44" s="128"/>
      <c r="AH44" s="128"/>
      <c r="AI44" s="128"/>
      <c r="AJ44" s="53"/>
      <c r="AK44" s="53"/>
      <c r="AL44" s="53"/>
      <c r="AM44" s="104"/>
    </row>
    <row r="45" spans="1:42" ht="13.15" x14ac:dyDescent="0.4">
      <c r="A45" s="51" t="s">
        <v>72</v>
      </c>
      <c r="B45" s="51"/>
      <c r="C45" s="51"/>
      <c r="D45" s="51"/>
      <c r="AG45" s="130"/>
    </row>
    <row r="46" spans="1:42" ht="13.15" x14ac:dyDescent="0.4">
      <c r="A46" s="51" t="s">
        <v>73</v>
      </c>
      <c r="B46" s="51"/>
      <c r="C46" s="51"/>
      <c r="D46" s="51"/>
      <c r="E46" s="51"/>
      <c r="F46" s="51"/>
      <c r="G46" s="51"/>
      <c r="H46" s="51"/>
      <c r="I46" s="51"/>
    </row>
    <row r="47" spans="1:42" ht="13.15" x14ac:dyDescent="0.4">
      <c r="A47" s="100" t="s">
        <v>6</v>
      </c>
      <c r="B47" s="116" t="s">
        <v>7</v>
      </c>
      <c r="C47" s="117" t="s">
        <v>8</v>
      </c>
      <c r="D47" s="118" t="s">
        <v>9</v>
      </c>
      <c r="E47" s="119" t="s">
        <v>10</v>
      </c>
      <c r="F47" s="119" t="s">
        <v>11</v>
      </c>
      <c r="G47" s="119" t="s">
        <v>12</v>
      </c>
      <c r="H47" s="119" t="s">
        <v>13</v>
      </c>
      <c r="I47" s="119" t="s">
        <v>14</v>
      </c>
      <c r="J47" s="119" t="s">
        <v>59</v>
      </c>
      <c r="K47" s="119" t="s">
        <v>60</v>
      </c>
      <c r="L47" s="120" t="s">
        <v>17</v>
      </c>
      <c r="M47" s="59" t="str">
        <f>M10</f>
        <v>2001/02</v>
      </c>
      <c r="N47" s="59" t="str">
        <f>N10</f>
        <v>2002/03</v>
      </c>
      <c r="O47" s="59" t="str">
        <f>O10</f>
        <v>2003/04</v>
      </c>
      <c r="P47" s="59" t="str">
        <f>P10</f>
        <v>2004/05</v>
      </c>
      <c r="Q47" s="131" t="s">
        <v>22</v>
      </c>
      <c r="R47" s="131" t="s">
        <v>23</v>
      </c>
      <c r="S47" s="132" t="s">
        <v>24</v>
      </c>
      <c r="T47" s="132" t="s">
        <v>25</v>
      </c>
      <c r="U47" s="132" t="str">
        <f>U28</f>
        <v>2009/10</v>
      </c>
      <c r="V47" s="132" t="str">
        <f>V28</f>
        <v>2010/11</v>
      </c>
      <c r="W47" s="132" t="str">
        <f>W28</f>
        <v>2011/12</v>
      </c>
      <c r="X47" s="133" t="s">
        <v>29</v>
      </c>
      <c r="Y47" s="134" t="s">
        <v>30</v>
      </c>
      <c r="Z47" s="134" t="s">
        <v>31</v>
      </c>
      <c r="AA47" s="134" t="s">
        <v>32</v>
      </c>
      <c r="AB47" s="134" t="s">
        <v>33</v>
      </c>
      <c r="AC47" s="134" t="s">
        <v>34</v>
      </c>
      <c r="AD47" s="123" t="s">
        <v>35</v>
      </c>
      <c r="AE47" s="123" t="s">
        <v>36</v>
      </c>
      <c r="AF47" s="123" t="s">
        <v>37</v>
      </c>
      <c r="AG47" s="66" t="s">
        <v>38</v>
      </c>
      <c r="AH47" s="66" t="str">
        <f>AH10</f>
        <v>2022/23</v>
      </c>
      <c r="AI47" s="66" t="str">
        <f>AI10</f>
        <v>2023/24</v>
      </c>
      <c r="AJ47" s="173" t="s">
        <v>41</v>
      </c>
      <c r="AK47" s="144" t="s">
        <v>42</v>
      </c>
      <c r="AL47" s="144" t="s">
        <v>43</v>
      </c>
    </row>
    <row r="48" spans="1:42" ht="13.15" x14ac:dyDescent="0.4">
      <c r="A48" s="69" t="s">
        <v>44</v>
      </c>
      <c r="B48" s="70" t="s">
        <v>74</v>
      </c>
      <c r="C48" s="71" t="s">
        <v>74</v>
      </c>
      <c r="D48" s="71" t="s">
        <v>74</v>
      </c>
      <c r="E48" s="71" t="s">
        <v>74</v>
      </c>
      <c r="F48" s="71" t="s">
        <v>74</v>
      </c>
      <c r="G48" s="71" t="s">
        <v>74</v>
      </c>
      <c r="H48" s="71" t="s">
        <v>74</v>
      </c>
      <c r="I48" s="71" t="s">
        <v>74</v>
      </c>
      <c r="J48" s="71" t="s">
        <v>74</v>
      </c>
      <c r="K48" s="71" t="s">
        <v>74</v>
      </c>
      <c r="L48" s="71" t="s">
        <v>74</v>
      </c>
      <c r="M48" s="70" t="s">
        <v>74</v>
      </c>
      <c r="N48" s="70" t="s">
        <v>74</v>
      </c>
      <c r="O48" s="70" t="s">
        <v>74</v>
      </c>
      <c r="P48" s="70" t="s">
        <v>74</v>
      </c>
      <c r="Q48" s="70" t="s">
        <v>74</v>
      </c>
      <c r="R48" s="70" t="s">
        <v>74</v>
      </c>
      <c r="S48" s="70" t="s">
        <v>74</v>
      </c>
      <c r="T48" s="70" t="s">
        <v>74</v>
      </c>
      <c r="U48" s="70" t="s">
        <v>74</v>
      </c>
      <c r="V48" s="70" t="s">
        <v>74</v>
      </c>
      <c r="W48" s="70" t="s">
        <v>74</v>
      </c>
      <c r="X48" s="70" t="s">
        <v>74</v>
      </c>
      <c r="Y48" s="70" t="s">
        <v>74</v>
      </c>
      <c r="Z48" s="70" t="s">
        <v>74</v>
      </c>
      <c r="AA48" s="70" t="s">
        <v>74</v>
      </c>
      <c r="AB48" s="70" t="s">
        <v>74</v>
      </c>
      <c r="AC48" s="70" t="s">
        <v>74</v>
      </c>
      <c r="AD48" s="70" t="s">
        <v>74</v>
      </c>
      <c r="AE48" s="70" t="s">
        <v>74</v>
      </c>
      <c r="AF48" s="70" t="s">
        <v>74</v>
      </c>
      <c r="AG48" s="70" t="s">
        <v>74</v>
      </c>
      <c r="AH48" s="70" t="s">
        <v>74</v>
      </c>
      <c r="AI48" s="70" t="s">
        <v>74</v>
      </c>
      <c r="AJ48" s="183" t="s">
        <v>74</v>
      </c>
      <c r="AK48" s="151" t="s">
        <v>74</v>
      </c>
      <c r="AL48" s="151" t="s">
        <v>74</v>
      </c>
    </row>
    <row r="49" spans="1:45" x14ac:dyDescent="0.35">
      <c r="A49" s="77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135"/>
      <c r="N49" s="135"/>
      <c r="O49" s="135"/>
      <c r="P49" s="135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79"/>
      <c r="AE49" s="79"/>
      <c r="AF49" s="136"/>
      <c r="AG49" s="136"/>
      <c r="AH49" s="136"/>
      <c r="AI49" s="136"/>
      <c r="AJ49" s="184"/>
      <c r="AK49" s="152"/>
      <c r="AL49" s="152"/>
    </row>
    <row r="50" spans="1:45" x14ac:dyDescent="0.35">
      <c r="A50" s="77" t="s">
        <v>63</v>
      </c>
      <c r="B50" s="137">
        <f t="shared" ref="B50:AJ50" si="12">+B31/B13</f>
        <v>1.4626093921859307</v>
      </c>
      <c r="C50" s="137">
        <f t="shared" si="12"/>
        <v>1.5156748472812864</v>
      </c>
      <c r="D50" s="137">
        <f t="shared" si="12"/>
        <v>1.8727711893757537</v>
      </c>
      <c r="E50" s="137">
        <f t="shared" si="12"/>
        <v>1.777036677296727</v>
      </c>
      <c r="F50" s="137">
        <f t="shared" si="12"/>
        <v>1.8555889339986675</v>
      </c>
      <c r="G50" s="137">
        <f t="shared" si="12"/>
        <v>2.0338697604790417</v>
      </c>
      <c r="H50" s="137">
        <f t="shared" si="12"/>
        <v>2</v>
      </c>
      <c r="I50" s="137">
        <f t="shared" si="12"/>
        <v>1.5125</v>
      </c>
      <c r="J50" s="137">
        <f t="shared" si="12"/>
        <v>1.9666666666666666</v>
      </c>
      <c r="K50" s="137">
        <f t="shared" si="12"/>
        <v>1.967741935483871</v>
      </c>
      <c r="L50" s="137">
        <f t="shared" si="12"/>
        <v>2</v>
      </c>
      <c r="M50" s="137">
        <f t="shared" si="12"/>
        <v>2.1159420289855073</v>
      </c>
      <c r="N50" s="137">
        <f t="shared" si="12"/>
        <v>2.4499999999999997</v>
      </c>
      <c r="O50" s="137">
        <f t="shared" si="12"/>
        <v>1.6307692307692307</v>
      </c>
      <c r="P50" s="137">
        <f t="shared" si="12"/>
        <v>1.4689265536723164</v>
      </c>
      <c r="Q50" s="137">
        <f t="shared" si="12"/>
        <v>2.1357615894039736</v>
      </c>
      <c r="R50" s="137">
        <f t="shared" si="12"/>
        <v>2.5</v>
      </c>
      <c r="S50" s="137">
        <f t="shared" si="12"/>
        <v>2.4984615384615383</v>
      </c>
      <c r="T50" s="137">
        <f t="shared" si="12"/>
        <v>2.4571428571428573</v>
      </c>
      <c r="U50" s="137">
        <f t="shared" si="12"/>
        <v>2.38</v>
      </c>
      <c r="V50" s="137">
        <f t="shared" si="12"/>
        <v>2</v>
      </c>
      <c r="W50" s="137">
        <f t="shared" si="12"/>
        <v>2.6792452830188678</v>
      </c>
      <c r="X50" s="137">
        <f t="shared" si="12"/>
        <v>3.3000000000000003</v>
      </c>
      <c r="Y50" s="137">
        <f t="shared" si="12"/>
        <v>2.9935483870967743</v>
      </c>
      <c r="Z50" s="137">
        <f t="shared" si="12"/>
        <v>2.9</v>
      </c>
      <c r="AA50" s="137">
        <f t="shared" si="12"/>
        <v>2.25</v>
      </c>
      <c r="AB50" s="137">
        <f t="shared" si="12"/>
        <v>3.4000000000000004</v>
      </c>
      <c r="AC50" s="136">
        <f t="shared" si="12"/>
        <v>1.7999999999999998</v>
      </c>
      <c r="AD50" s="136">
        <f t="shared" si="12"/>
        <v>2.800314465408805</v>
      </c>
      <c r="AE50" s="136">
        <f t="shared" si="12"/>
        <v>2</v>
      </c>
      <c r="AF50" s="136">
        <f t="shared" si="12"/>
        <v>3.3499999999999996</v>
      </c>
      <c r="AG50" s="136">
        <f t="shared" si="12"/>
        <v>3.5</v>
      </c>
      <c r="AH50" s="136">
        <f t="shared" si="12"/>
        <v>2.5499999999999998</v>
      </c>
      <c r="AI50" s="136">
        <f t="shared" si="12"/>
        <v>3</v>
      </c>
      <c r="AJ50" s="184">
        <f t="shared" si="12"/>
        <v>3.0500000000000003</v>
      </c>
      <c r="AK50" s="152" t="e">
        <f t="shared" ref="AK50:AL50" si="13">+AK31/AK13</f>
        <v>#DIV/0!</v>
      </c>
      <c r="AL50" s="152" t="e">
        <f t="shared" si="13"/>
        <v>#DIV/0!</v>
      </c>
    </row>
    <row r="51" spans="1:45" x14ac:dyDescent="0.35">
      <c r="A51" s="77" t="s">
        <v>64</v>
      </c>
      <c r="B51" s="137">
        <f t="shared" ref="B51:AJ51" si="14">+B32/B14</f>
        <v>4.2885816151364811</v>
      </c>
      <c r="C51" s="137">
        <f t="shared" si="14"/>
        <v>4.2345259325308371</v>
      </c>
      <c r="D51" s="137">
        <f t="shared" si="14"/>
        <v>5.0224964111137353</v>
      </c>
      <c r="E51" s="137">
        <f t="shared" si="14"/>
        <v>4.808577146669208</v>
      </c>
      <c r="F51" s="137">
        <f t="shared" si="14"/>
        <v>6.600492147354708</v>
      </c>
      <c r="G51" s="137">
        <f t="shared" si="14"/>
        <v>4.9686071428571434</v>
      </c>
      <c r="H51" s="137">
        <f t="shared" si="14"/>
        <v>5.0735294117647056</v>
      </c>
      <c r="I51" s="137">
        <f t="shared" si="14"/>
        <v>4.7692307692307692</v>
      </c>
      <c r="J51" s="137">
        <f t="shared" si="14"/>
        <v>6.4428571428571431</v>
      </c>
      <c r="K51" s="137">
        <f t="shared" si="14"/>
        <v>6.8604651162790695</v>
      </c>
      <c r="L51" s="137">
        <f t="shared" si="14"/>
        <v>5.8</v>
      </c>
      <c r="M51" s="137">
        <f t="shared" si="14"/>
        <v>5.393258426966292</v>
      </c>
      <c r="N51" s="137">
        <f t="shared" si="14"/>
        <v>5.9259259259259256</v>
      </c>
      <c r="O51" s="137">
        <f t="shared" si="14"/>
        <v>5.7731958762886597</v>
      </c>
      <c r="P51" s="137">
        <f t="shared" si="14"/>
        <v>5.8708414872798436</v>
      </c>
      <c r="Q51" s="137">
        <f t="shared" si="14"/>
        <v>6.3092783505154637</v>
      </c>
      <c r="R51" s="137">
        <f t="shared" si="14"/>
        <v>6.25</v>
      </c>
      <c r="S51" s="137">
        <f t="shared" si="14"/>
        <v>6.2976190476190474</v>
      </c>
      <c r="T51" s="137">
        <f t="shared" si="14"/>
        <v>6.64</v>
      </c>
      <c r="U51" s="137">
        <f t="shared" si="14"/>
        <v>6.3</v>
      </c>
      <c r="V51" s="137">
        <f t="shared" si="14"/>
        <v>6.6394736842105262</v>
      </c>
      <c r="W51" s="137">
        <f t="shared" si="14"/>
        <v>8</v>
      </c>
      <c r="X51" s="137">
        <f t="shared" si="14"/>
        <v>6.4904761904761914</v>
      </c>
      <c r="Y51" s="137">
        <f t="shared" si="14"/>
        <v>7.6190476190476186</v>
      </c>
      <c r="Z51" s="137">
        <f t="shared" si="14"/>
        <v>7.5</v>
      </c>
      <c r="AA51" s="137">
        <f t="shared" si="14"/>
        <v>7.1999999999999993</v>
      </c>
      <c r="AB51" s="137">
        <f t="shared" si="14"/>
        <v>7.6</v>
      </c>
      <c r="AC51" s="136">
        <f t="shared" si="14"/>
        <v>8.2013157894736839</v>
      </c>
      <c r="AD51" s="136">
        <f t="shared" si="14"/>
        <v>7.75</v>
      </c>
      <c r="AE51" s="136">
        <f t="shared" si="14"/>
        <v>7</v>
      </c>
      <c r="AF51" s="136">
        <f t="shared" si="14"/>
        <v>7.35</v>
      </c>
      <c r="AG51" s="136">
        <f t="shared" si="14"/>
        <v>7.6000000000000005</v>
      </c>
      <c r="AH51" s="136">
        <f t="shared" si="14"/>
        <v>6.9</v>
      </c>
      <c r="AI51" s="136">
        <f t="shared" si="14"/>
        <v>7.5</v>
      </c>
      <c r="AJ51" s="184">
        <f t="shared" si="14"/>
        <v>7.5</v>
      </c>
      <c r="AK51" s="152" t="e">
        <f t="shared" ref="AK51:AL51" si="15">+AK32/AK14</f>
        <v>#DIV/0!</v>
      </c>
      <c r="AL51" s="152" t="e">
        <f t="shared" si="15"/>
        <v>#DIV/0!</v>
      </c>
    </row>
    <row r="52" spans="1:45" x14ac:dyDescent="0.35">
      <c r="A52" s="77" t="s">
        <v>65</v>
      </c>
      <c r="B52" s="137">
        <f t="shared" ref="B52:AJ52" si="16">+B33/B15</f>
        <v>0.69220088683620695</v>
      </c>
      <c r="C52" s="137">
        <f t="shared" si="16"/>
        <v>1.1700540115630387</v>
      </c>
      <c r="D52" s="137">
        <f t="shared" si="16"/>
        <v>0.82950076496493763</v>
      </c>
      <c r="E52" s="137">
        <f t="shared" si="16"/>
        <v>1.4905095037208189</v>
      </c>
      <c r="F52" s="137">
        <f t="shared" si="16"/>
        <v>0.87562902293387546</v>
      </c>
      <c r="G52" s="137">
        <f t="shared" si="16"/>
        <v>0.78000976800976796</v>
      </c>
      <c r="H52" s="137">
        <f t="shared" si="16"/>
        <v>1.7336182336182335</v>
      </c>
      <c r="I52" s="137">
        <f t="shared" si="16"/>
        <v>1.4936708860759493</v>
      </c>
      <c r="J52" s="137">
        <f t="shared" si="16"/>
        <v>1.7878787878787878</v>
      </c>
      <c r="K52" s="137">
        <f t="shared" si="16"/>
        <v>1.7949999999999999</v>
      </c>
      <c r="L52" s="137">
        <f t="shared" si="16"/>
        <v>2.0496613995485329</v>
      </c>
      <c r="M52" s="137">
        <f t="shared" si="16"/>
        <v>2.2000000000000002</v>
      </c>
      <c r="N52" s="137">
        <f t="shared" si="16"/>
        <v>1.8636363636363635</v>
      </c>
      <c r="O52" s="137">
        <f t="shared" si="16"/>
        <v>1.5</v>
      </c>
      <c r="P52" s="137">
        <f t="shared" si="16"/>
        <v>1.4463981849120815</v>
      </c>
      <c r="Q52" s="138">
        <f t="shared" si="16"/>
        <v>1.5263157894736843</v>
      </c>
      <c r="R52" s="138">
        <f t="shared" si="16"/>
        <v>2.1666666666666665</v>
      </c>
      <c r="S52" s="138">
        <f t="shared" si="16"/>
        <v>2.6511627906976742</v>
      </c>
      <c r="T52" s="137">
        <f t="shared" si="16"/>
        <v>2</v>
      </c>
      <c r="U52" s="137">
        <f t="shared" si="16"/>
        <v>2.6468085106382979</v>
      </c>
      <c r="V52" s="137">
        <f t="shared" si="16"/>
        <v>1.8529411764705883</v>
      </c>
      <c r="W52" s="137">
        <f t="shared" si="16"/>
        <v>2.4466666666666668</v>
      </c>
      <c r="X52" s="137">
        <f t="shared" si="16"/>
        <v>2.7692307692307692</v>
      </c>
      <c r="Y52" s="137">
        <f t="shared" si="16"/>
        <v>3</v>
      </c>
      <c r="Z52" s="137">
        <f t="shared" si="16"/>
        <v>3.5323741007194243</v>
      </c>
      <c r="AA52" s="137">
        <f t="shared" si="16"/>
        <v>2.2999999999999998</v>
      </c>
      <c r="AB52" s="137">
        <f t="shared" si="16"/>
        <v>2.8041818181818181</v>
      </c>
      <c r="AC52" s="136">
        <f t="shared" si="16"/>
        <v>4.2</v>
      </c>
      <c r="AD52" s="136">
        <f t="shared" si="16"/>
        <v>3.85</v>
      </c>
      <c r="AE52" s="136">
        <f t="shared" si="16"/>
        <v>2.546875</v>
      </c>
      <c r="AF52" s="136">
        <f t="shared" si="16"/>
        <v>4.4000000000000004</v>
      </c>
      <c r="AG52" s="136">
        <f t="shared" si="16"/>
        <v>5.05</v>
      </c>
      <c r="AH52" s="136">
        <f t="shared" si="16"/>
        <v>4.5</v>
      </c>
      <c r="AI52" s="136">
        <f t="shared" si="16"/>
        <v>4.0972222222222223</v>
      </c>
      <c r="AJ52" s="184">
        <f t="shared" si="16"/>
        <v>4.6499999999999995</v>
      </c>
      <c r="AK52" s="152" t="e">
        <f t="shared" ref="AK52:AL52" si="17">+AK33/AK15</f>
        <v>#DIV/0!</v>
      </c>
      <c r="AL52" s="152" t="e">
        <f t="shared" si="17"/>
        <v>#DIV/0!</v>
      </c>
    </row>
    <row r="53" spans="1:45" x14ac:dyDescent="0.35">
      <c r="A53" s="77" t="s">
        <v>66</v>
      </c>
      <c r="B53" s="137">
        <f t="shared" ref="B53:AJ53" si="18">+B34/B16</f>
        <v>2.9782459746488525</v>
      </c>
      <c r="C53" s="137">
        <f t="shared" si="18"/>
        <v>1.5933987764973681</v>
      </c>
      <c r="D53" s="137">
        <f t="shared" si="18"/>
        <v>3.0065634466509588</v>
      </c>
      <c r="E53" s="137">
        <f t="shared" si="18"/>
        <v>1.6311394569005195</v>
      </c>
      <c r="F53" s="137">
        <f t="shared" si="18"/>
        <v>2.3434512725015519</v>
      </c>
      <c r="G53" s="137">
        <f t="shared" si="18"/>
        <v>1.8016314199395769</v>
      </c>
      <c r="H53" s="137">
        <f t="shared" si="18"/>
        <v>1.0588235294117647</v>
      </c>
      <c r="I53" s="137">
        <f t="shared" si="18"/>
        <v>1.8461538461538463</v>
      </c>
      <c r="J53" s="137">
        <f t="shared" si="18"/>
        <v>2</v>
      </c>
      <c r="K53" s="137">
        <f t="shared" si="18"/>
        <v>2.625</v>
      </c>
      <c r="L53" s="137">
        <f t="shared" si="18"/>
        <v>3.3720930232558142</v>
      </c>
      <c r="M53" s="137">
        <f t="shared" si="18"/>
        <v>3.103448275862069</v>
      </c>
      <c r="N53" s="137">
        <f t="shared" si="18"/>
        <v>3</v>
      </c>
      <c r="O53" s="137">
        <f t="shared" si="18"/>
        <v>3.4</v>
      </c>
      <c r="P53" s="137">
        <f t="shared" si="18"/>
        <v>3.5</v>
      </c>
      <c r="Q53" s="137">
        <f t="shared" si="18"/>
        <v>3.625</v>
      </c>
      <c r="R53" s="137">
        <f t="shared" si="18"/>
        <v>2.8571428571428572</v>
      </c>
      <c r="S53" s="137">
        <f t="shared" si="18"/>
        <v>4</v>
      </c>
      <c r="T53" s="137">
        <f t="shared" si="18"/>
        <v>4</v>
      </c>
      <c r="U53" s="137">
        <f t="shared" si="18"/>
        <v>4</v>
      </c>
      <c r="V53" s="137">
        <f t="shared" si="18"/>
        <v>4</v>
      </c>
      <c r="W53" s="137">
        <f t="shared" si="18"/>
        <v>4.2</v>
      </c>
      <c r="X53" s="137">
        <f t="shared" si="18"/>
        <v>4.1111111111111107</v>
      </c>
      <c r="Y53" s="137">
        <f t="shared" si="18"/>
        <v>4.4000000000000004</v>
      </c>
      <c r="Z53" s="137">
        <f t="shared" si="18"/>
        <v>4</v>
      </c>
      <c r="AA53" s="137">
        <f t="shared" si="18"/>
        <v>4.8</v>
      </c>
      <c r="AB53" s="137">
        <f t="shared" si="18"/>
        <v>5</v>
      </c>
      <c r="AC53" s="136">
        <f t="shared" si="18"/>
        <v>5</v>
      </c>
      <c r="AD53" s="136">
        <f t="shared" si="18"/>
        <v>6.5030303030303038</v>
      </c>
      <c r="AE53" s="136">
        <f t="shared" si="18"/>
        <v>5.854838709677419</v>
      </c>
      <c r="AF53" s="136">
        <f t="shared" si="18"/>
        <v>6.5</v>
      </c>
      <c r="AG53" s="136">
        <f t="shared" si="18"/>
        <v>6.6</v>
      </c>
      <c r="AH53" s="136">
        <f t="shared" si="18"/>
        <v>6.7</v>
      </c>
      <c r="AI53" s="136">
        <f t="shared" si="18"/>
        <v>6.5000000000000009</v>
      </c>
      <c r="AJ53" s="184">
        <f t="shared" si="18"/>
        <v>6.9</v>
      </c>
      <c r="AK53" s="152" t="e">
        <f t="shared" ref="AK53:AL53" si="19">+AK34/AK16</f>
        <v>#DIV/0!</v>
      </c>
      <c r="AL53" s="152" t="e">
        <f t="shared" si="19"/>
        <v>#DIV/0!</v>
      </c>
    </row>
    <row r="54" spans="1:45" x14ac:dyDescent="0.35">
      <c r="A54" s="77" t="s">
        <v>67</v>
      </c>
      <c r="B54" s="137">
        <f t="shared" ref="B54:AJ54" si="20">+B35/B17</f>
        <v>3.7862631331347028</v>
      </c>
      <c r="C54" s="137">
        <f t="shared" si="20"/>
        <v>3.7915582000743768</v>
      </c>
      <c r="D54" s="137">
        <f t="shared" si="20"/>
        <v>4.4017660044150109</v>
      </c>
      <c r="E54" s="137">
        <f t="shared" si="20"/>
        <v>3.4900092936802976</v>
      </c>
      <c r="F54" s="137">
        <f t="shared" si="20"/>
        <v>6.0585969738651997</v>
      </c>
      <c r="G54" s="137">
        <f t="shared" si="20"/>
        <v>3.5462857142857147</v>
      </c>
      <c r="H54" s="137">
        <f t="shared" si="20"/>
        <v>4.8</v>
      </c>
      <c r="I54" s="137">
        <f t="shared" si="20"/>
        <v>3.9655172413793105</v>
      </c>
      <c r="J54" s="137">
        <f t="shared" si="20"/>
        <v>4.4000000000000004</v>
      </c>
      <c r="K54" s="137">
        <f t="shared" si="20"/>
        <v>6.166666666666667</v>
      </c>
      <c r="L54" s="137">
        <f t="shared" si="20"/>
        <v>5.0229885057471275</v>
      </c>
      <c r="M54" s="137">
        <f t="shared" si="20"/>
        <v>4.5454545454545459</v>
      </c>
      <c r="N54" s="137">
        <f t="shared" si="20"/>
        <v>4.6046511627906979</v>
      </c>
      <c r="O54" s="137">
        <f t="shared" si="20"/>
        <v>4.5571428571428569</v>
      </c>
      <c r="P54" s="137">
        <f t="shared" si="20"/>
        <v>5.1515151515151514</v>
      </c>
      <c r="Q54" s="137">
        <f t="shared" si="20"/>
        <v>4.6111111111111107</v>
      </c>
      <c r="R54" s="137">
        <f t="shared" si="20"/>
        <v>4.4285714285714288</v>
      </c>
      <c r="S54" s="137">
        <f t="shared" si="20"/>
        <v>4.8</v>
      </c>
      <c r="T54" s="137">
        <f t="shared" si="20"/>
        <v>5.0933333333333337</v>
      </c>
      <c r="U54" s="137">
        <f t="shared" si="20"/>
        <v>5</v>
      </c>
      <c r="V54" s="137">
        <f t="shared" si="20"/>
        <v>5</v>
      </c>
      <c r="W54" s="137">
        <f t="shared" si="20"/>
        <v>5.4</v>
      </c>
      <c r="X54" s="137">
        <f t="shared" si="20"/>
        <v>5</v>
      </c>
      <c r="Y54" s="137">
        <f t="shared" si="20"/>
        <v>6</v>
      </c>
      <c r="Z54" s="137">
        <f t="shared" si="20"/>
        <v>6</v>
      </c>
      <c r="AA54" s="137">
        <f t="shared" si="20"/>
        <v>5.7</v>
      </c>
      <c r="AB54" s="137">
        <f t="shared" si="20"/>
        <v>5.6999999999999993</v>
      </c>
      <c r="AC54" s="136">
        <f t="shared" si="20"/>
        <v>6.1</v>
      </c>
      <c r="AD54" s="136">
        <f t="shared" si="20"/>
        <v>6.2</v>
      </c>
      <c r="AE54" s="136">
        <f t="shared" si="20"/>
        <v>6.1</v>
      </c>
      <c r="AF54" s="136">
        <f t="shared" si="20"/>
        <v>6.2</v>
      </c>
      <c r="AG54" s="136">
        <f t="shared" si="20"/>
        <v>6.3500000000000005</v>
      </c>
      <c r="AH54" s="136">
        <f t="shared" si="20"/>
        <v>6.6000000000000005</v>
      </c>
      <c r="AI54" s="136">
        <f t="shared" si="20"/>
        <v>6.7</v>
      </c>
      <c r="AJ54" s="184">
        <f t="shared" si="20"/>
        <v>6.5</v>
      </c>
      <c r="AK54" s="152" t="e">
        <f t="shared" ref="AK54:AL54" si="21">+AK35/AK17</f>
        <v>#DIV/0!</v>
      </c>
      <c r="AL54" s="152" t="e">
        <f t="shared" si="21"/>
        <v>#DIV/0!</v>
      </c>
    </row>
    <row r="55" spans="1:45" x14ac:dyDescent="0.35">
      <c r="A55" s="77" t="s">
        <v>68</v>
      </c>
      <c r="B55" s="137">
        <f t="shared" ref="B55:AJ55" si="22">+B36/B18</f>
        <v>3.2483832335329343</v>
      </c>
      <c r="C55" s="137">
        <f t="shared" si="22"/>
        <v>3.9439667777972747</v>
      </c>
      <c r="D55" s="137">
        <f t="shared" si="22"/>
        <v>6.1470144131777626</v>
      </c>
      <c r="E55" s="137">
        <f t="shared" si="22"/>
        <v>4.8297546012269938</v>
      </c>
      <c r="F55" s="137">
        <f t="shared" si="22"/>
        <v>5.9651922281934677</v>
      </c>
      <c r="G55" s="137">
        <f t="shared" si="22"/>
        <v>3.8769523809523809</v>
      </c>
      <c r="H55" s="137">
        <f t="shared" si="22"/>
        <v>4.5882352941176467</v>
      </c>
      <c r="I55" s="137">
        <f t="shared" si="22"/>
        <v>4.3863636363636367</v>
      </c>
      <c r="J55" s="137">
        <f t="shared" si="22"/>
        <v>5.7777777777777777</v>
      </c>
      <c r="K55" s="137">
        <f t="shared" si="22"/>
        <v>6.3636363636363633</v>
      </c>
      <c r="L55" s="137">
        <f t="shared" si="22"/>
        <v>5.0999999999999996</v>
      </c>
      <c r="M55" s="137">
        <f t="shared" si="22"/>
        <v>4.5999999999999996</v>
      </c>
      <c r="N55" s="137">
        <f t="shared" si="22"/>
        <v>5.0851063829787231</v>
      </c>
      <c r="O55" s="137">
        <f t="shared" si="22"/>
        <v>4</v>
      </c>
      <c r="P55" s="137">
        <f t="shared" si="22"/>
        <v>5.095541401273886</v>
      </c>
      <c r="Q55" s="137">
        <f t="shared" si="22"/>
        <v>5.1111111111111107</v>
      </c>
      <c r="R55" s="137">
        <f t="shared" si="22"/>
        <v>5.1333333333333337</v>
      </c>
      <c r="S55" s="137">
        <f t="shared" si="22"/>
        <v>5</v>
      </c>
      <c r="T55" s="137">
        <f t="shared" si="22"/>
        <v>5.625</v>
      </c>
      <c r="U55" s="137">
        <f t="shared" si="22"/>
        <v>5.4933333333333341</v>
      </c>
      <c r="V55" s="137">
        <f t="shared" si="22"/>
        <v>5.1999999999999993</v>
      </c>
      <c r="W55" s="137">
        <f t="shared" si="22"/>
        <v>6.2181818181818187</v>
      </c>
      <c r="X55" s="137">
        <f t="shared" si="22"/>
        <v>5.3999999999999995</v>
      </c>
      <c r="Y55" s="137">
        <f t="shared" si="22"/>
        <v>6.2222222222222223</v>
      </c>
      <c r="Z55" s="137">
        <f t="shared" si="22"/>
        <v>6.1000000000000005</v>
      </c>
      <c r="AA55" s="137">
        <f t="shared" si="22"/>
        <v>5.75</v>
      </c>
      <c r="AB55" s="137">
        <f t="shared" si="22"/>
        <v>6.0000000000000009</v>
      </c>
      <c r="AC55" s="136">
        <f t="shared" si="22"/>
        <v>6.35</v>
      </c>
      <c r="AD55" s="136">
        <f t="shared" si="22"/>
        <v>6.4971428571428564</v>
      </c>
      <c r="AE55" s="136">
        <f t="shared" si="22"/>
        <v>6.3</v>
      </c>
      <c r="AF55" s="136">
        <f t="shared" si="22"/>
        <v>6.5</v>
      </c>
      <c r="AG55" s="136">
        <f t="shared" si="22"/>
        <v>6.7</v>
      </c>
      <c r="AH55" s="136">
        <f t="shared" si="22"/>
        <v>6.9</v>
      </c>
      <c r="AI55" s="136">
        <f t="shared" si="22"/>
        <v>6.8</v>
      </c>
      <c r="AJ55" s="184">
        <f t="shared" si="22"/>
        <v>7</v>
      </c>
      <c r="AK55" s="152" t="e">
        <f t="shared" ref="AK55:AL55" si="23">+AK36/AK18</f>
        <v>#DIV/0!</v>
      </c>
      <c r="AL55" s="152" t="e">
        <f t="shared" si="23"/>
        <v>#DIV/0!</v>
      </c>
    </row>
    <row r="56" spans="1:45" x14ac:dyDescent="0.35">
      <c r="A56" s="77" t="s">
        <v>69</v>
      </c>
      <c r="B56" s="137">
        <f t="shared" ref="B56:AJ56" si="24">+B37/B19</f>
        <v>3.3911602209944749</v>
      </c>
      <c r="C56" s="137">
        <f t="shared" si="24"/>
        <v>5.1936771025168813</v>
      </c>
      <c r="D56" s="137">
        <f t="shared" si="24"/>
        <v>4.28207688467299</v>
      </c>
      <c r="E56" s="137">
        <f t="shared" si="24"/>
        <v>3.7798005229011329</v>
      </c>
      <c r="F56" s="137">
        <f t="shared" si="24"/>
        <v>4.3132908469566829</v>
      </c>
      <c r="G56" s="137">
        <f t="shared" si="24"/>
        <v>2.9388596491228069</v>
      </c>
      <c r="H56" s="137">
        <f t="shared" si="24"/>
        <v>3.25</v>
      </c>
      <c r="I56" s="137">
        <f t="shared" si="24"/>
        <v>4.382352941176471</v>
      </c>
      <c r="J56" s="137">
        <f t="shared" si="24"/>
        <v>4.2777777777777777</v>
      </c>
      <c r="K56" s="137">
        <f t="shared" si="24"/>
        <v>6.5</v>
      </c>
      <c r="L56" s="137">
        <f t="shared" si="24"/>
        <v>5</v>
      </c>
      <c r="M56" s="137">
        <f t="shared" si="24"/>
        <v>4</v>
      </c>
      <c r="N56" s="137">
        <f t="shared" si="24"/>
        <v>4</v>
      </c>
      <c r="O56" s="137">
        <f t="shared" si="24"/>
        <v>4.375</v>
      </c>
      <c r="P56" s="137">
        <f t="shared" si="24"/>
        <v>4.064516129032258</v>
      </c>
      <c r="Q56" s="137">
        <f t="shared" si="24"/>
        <v>4.5454545454545459</v>
      </c>
      <c r="R56" s="137">
        <f t="shared" si="24"/>
        <v>4.5</v>
      </c>
      <c r="S56" s="137">
        <f t="shared" si="24"/>
        <v>5.495454545454546</v>
      </c>
      <c r="T56" s="137">
        <f t="shared" si="24"/>
        <v>5.5</v>
      </c>
      <c r="U56" s="137">
        <f t="shared" si="24"/>
        <v>5.5</v>
      </c>
      <c r="V56" s="137">
        <f t="shared" si="24"/>
        <v>5.2</v>
      </c>
      <c r="W56" s="137">
        <f t="shared" si="24"/>
        <v>5.67741935483871</v>
      </c>
      <c r="X56" s="137">
        <f t="shared" si="24"/>
        <v>4.7</v>
      </c>
      <c r="Y56" s="137">
        <f t="shared" si="24"/>
        <v>5.2142857142857144</v>
      </c>
      <c r="Z56" s="137">
        <f t="shared" si="24"/>
        <v>5</v>
      </c>
      <c r="AA56" s="137">
        <f t="shared" si="24"/>
        <v>5.6</v>
      </c>
      <c r="AB56" s="137">
        <f t="shared" si="24"/>
        <v>6.1000000000000005</v>
      </c>
      <c r="AC56" s="136">
        <f t="shared" si="24"/>
        <v>6.6</v>
      </c>
      <c r="AD56" s="136">
        <f t="shared" si="24"/>
        <v>6.4</v>
      </c>
      <c r="AE56" s="136">
        <f t="shared" si="24"/>
        <v>6</v>
      </c>
      <c r="AF56" s="136">
        <f t="shared" si="24"/>
        <v>6.3999999999999995</v>
      </c>
      <c r="AG56" s="136">
        <f t="shared" si="24"/>
        <v>6.5</v>
      </c>
      <c r="AH56" s="136">
        <f t="shared" si="24"/>
        <v>6.3999999999999995</v>
      </c>
      <c r="AI56" s="136">
        <f t="shared" si="24"/>
        <v>6.6</v>
      </c>
      <c r="AJ56" s="184">
        <f t="shared" si="24"/>
        <v>6.6000000000000005</v>
      </c>
      <c r="AK56" s="152" t="e">
        <f t="shared" ref="AK56:AL56" si="25">+AK37/AK19</f>
        <v>#DIV/0!</v>
      </c>
      <c r="AL56" s="152" t="e">
        <f t="shared" si="25"/>
        <v>#DIV/0!</v>
      </c>
    </row>
    <row r="57" spans="1:45" x14ac:dyDescent="0.35">
      <c r="A57" s="77" t="s">
        <v>70</v>
      </c>
      <c r="B57" s="137">
        <f t="shared" ref="B57:AJ57" si="26">+B38/B20</f>
        <v>2.7463235294117649</v>
      </c>
      <c r="C57" s="137">
        <f t="shared" si="26"/>
        <v>4.0732394366197182</v>
      </c>
      <c r="D57" s="137">
        <f t="shared" si="26"/>
        <v>3.9320137693631674</v>
      </c>
      <c r="E57" s="137">
        <f t="shared" si="26"/>
        <v>3.3991051454138708</v>
      </c>
      <c r="F57" s="137">
        <f t="shared" si="26"/>
        <v>3.1656763369451242</v>
      </c>
      <c r="G57" s="137">
        <f t="shared" si="26"/>
        <v>3.3382142857142858</v>
      </c>
      <c r="H57" s="137">
        <f t="shared" si="26"/>
        <v>4.4444444444444446</v>
      </c>
      <c r="I57" s="137">
        <f t="shared" si="26"/>
        <v>5.833333333333333</v>
      </c>
      <c r="J57" s="137">
        <f t="shared" si="26"/>
        <v>6.75</v>
      </c>
      <c r="K57" s="137">
        <f t="shared" si="26"/>
        <v>4.25</v>
      </c>
      <c r="L57" s="137">
        <f t="shared" si="26"/>
        <v>3.6</v>
      </c>
      <c r="M57" s="137">
        <f t="shared" si="26"/>
        <v>4.3243243243243237</v>
      </c>
      <c r="N57" s="137">
        <f t="shared" si="26"/>
        <v>4.8</v>
      </c>
      <c r="O57" s="137">
        <f t="shared" si="26"/>
        <v>4.3</v>
      </c>
      <c r="P57" s="137">
        <f t="shared" si="26"/>
        <v>5.6</v>
      </c>
      <c r="Q57" s="137">
        <f t="shared" si="26"/>
        <v>5.6</v>
      </c>
      <c r="R57" s="137">
        <f t="shared" si="26"/>
        <v>5</v>
      </c>
      <c r="S57" s="137">
        <f t="shared" si="26"/>
        <v>6.5000000000000009</v>
      </c>
      <c r="T57" s="137">
        <f t="shared" si="26"/>
        <v>6.4</v>
      </c>
      <c r="U57" s="137">
        <f t="shared" si="26"/>
        <v>6.4</v>
      </c>
      <c r="V57" s="137">
        <f t="shared" si="26"/>
        <v>6.3999999999999995</v>
      </c>
      <c r="W57" s="137">
        <f t="shared" si="26"/>
        <v>6.6470588235294121</v>
      </c>
      <c r="X57" s="137">
        <f t="shared" si="26"/>
        <v>5.6133333333333333</v>
      </c>
      <c r="Y57" s="137">
        <f t="shared" si="26"/>
        <v>6.2</v>
      </c>
      <c r="Z57" s="137">
        <f t="shared" si="26"/>
        <v>6.2280701754385968</v>
      </c>
      <c r="AA57" s="137">
        <f t="shared" si="26"/>
        <v>6</v>
      </c>
      <c r="AB57" s="137">
        <f t="shared" si="26"/>
        <v>6</v>
      </c>
      <c r="AC57" s="136">
        <f t="shared" si="26"/>
        <v>6.0000000000000009</v>
      </c>
      <c r="AD57" s="136">
        <f t="shared" si="26"/>
        <v>6.5</v>
      </c>
      <c r="AE57" s="136">
        <f t="shared" si="26"/>
        <v>6.0000000000000009</v>
      </c>
      <c r="AF57" s="136">
        <f t="shared" si="26"/>
        <v>6.3</v>
      </c>
      <c r="AG57" s="136">
        <f t="shared" si="26"/>
        <v>6.2999999999999989</v>
      </c>
      <c r="AH57" s="136">
        <f t="shared" si="26"/>
        <v>6.6999999999999993</v>
      </c>
      <c r="AI57" s="136">
        <f t="shared" si="26"/>
        <v>6.7</v>
      </c>
      <c r="AJ57" s="184">
        <f t="shared" si="26"/>
        <v>6.7</v>
      </c>
      <c r="AK57" s="152" t="e">
        <f t="shared" ref="AK57:AL57" si="27">+AK38/AK20</f>
        <v>#DIV/0!</v>
      </c>
      <c r="AL57" s="152" t="e">
        <f t="shared" si="27"/>
        <v>#DIV/0!</v>
      </c>
    </row>
    <row r="58" spans="1:45" x14ac:dyDescent="0.35">
      <c r="A58" s="77" t="s">
        <v>71</v>
      </c>
      <c r="B58" s="137">
        <f t="shared" ref="B58:AJ58" si="28">+B39/B21</f>
        <v>1.5363217671739673</v>
      </c>
      <c r="C58" s="137">
        <f t="shared" si="28"/>
        <v>2.4787053289335108</v>
      </c>
      <c r="D58" s="137">
        <f t="shared" si="28"/>
        <v>1.8325474478368502</v>
      </c>
      <c r="E58" s="137">
        <f t="shared" si="28"/>
        <v>2.669917987100884</v>
      </c>
      <c r="F58" s="137">
        <f t="shared" si="28"/>
        <v>3.5505547249980332</v>
      </c>
      <c r="G58" s="137">
        <f t="shared" si="28"/>
        <v>2.5934272300469483</v>
      </c>
      <c r="H58" s="137">
        <f t="shared" si="28"/>
        <v>2.3166666666666669</v>
      </c>
      <c r="I58" s="137">
        <f t="shared" si="28"/>
        <v>2.5563909774436091</v>
      </c>
      <c r="J58" s="137">
        <f t="shared" si="28"/>
        <v>2.92</v>
      </c>
      <c r="K58" s="137">
        <f t="shared" si="28"/>
        <v>4.375</v>
      </c>
      <c r="L58" s="137">
        <f t="shared" si="28"/>
        <v>4.7</v>
      </c>
      <c r="M58" s="137">
        <f t="shared" si="28"/>
        <v>4.9242424242424248</v>
      </c>
      <c r="N58" s="137">
        <f t="shared" si="28"/>
        <v>5.2</v>
      </c>
      <c r="O58" s="137">
        <f t="shared" si="28"/>
        <v>5</v>
      </c>
      <c r="P58" s="137">
        <f t="shared" si="28"/>
        <v>5.1785714285714288</v>
      </c>
      <c r="Q58" s="137">
        <f t="shared" si="28"/>
        <v>5.4</v>
      </c>
      <c r="R58" s="137">
        <f t="shared" si="28"/>
        <v>4.9285714285714288</v>
      </c>
      <c r="S58" s="137">
        <f t="shared" si="28"/>
        <v>5.2444444444444445</v>
      </c>
      <c r="T58" s="137">
        <f t="shared" si="28"/>
        <v>6</v>
      </c>
      <c r="U58" s="137">
        <f t="shared" si="28"/>
        <v>5.7</v>
      </c>
      <c r="V58" s="137">
        <f t="shared" si="28"/>
        <v>5.6000000000000005</v>
      </c>
      <c r="W58" s="137">
        <f t="shared" si="28"/>
        <v>5.7045454545454541</v>
      </c>
      <c r="X58" s="137">
        <f t="shared" si="28"/>
        <v>5.7</v>
      </c>
      <c r="Y58" s="137">
        <f t="shared" si="28"/>
        <v>5.9459459459459456</v>
      </c>
      <c r="Z58" s="137">
        <f t="shared" si="28"/>
        <v>5.9499999999999993</v>
      </c>
      <c r="AA58" s="137">
        <f t="shared" si="28"/>
        <v>5.8</v>
      </c>
      <c r="AB58" s="137">
        <f t="shared" si="28"/>
        <v>5.8</v>
      </c>
      <c r="AC58" s="136">
        <f t="shared" si="28"/>
        <v>6.2</v>
      </c>
      <c r="AD58" s="136">
        <f t="shared" si="28"/>
        <v>6.0949999999999998</v>
      </c>
      <c r="AE58" s="136">
        <f t="shared" si="28"/>
        <v>5.8518518518518521</v>
      </c>
      <c r="AF58" s="136">
        <f t="shared" si="28"/>
        <v>6.0000000000000009</v>
      </c>
      <c r="AG58" s="136">
        <f t="shared" si="28"/>
        <v>6.3</v>
      </c>
      <c r="AH58" s="136">
        <f t="shared" si="28"/>
        <v>6.3999999999999995</v>
      </c>
      <c r="AI58" s="136">
        <f t="shared" si="28"/>
        <v>6.2</v>
      </c>
      <c r="AJ58" s="184">
        <f t="shared" si="28"/>
        <v>6.2</v>
      </c>
      <c r="AK58" s="152" t="e">
        <f t="shared" ref="AK58:AL58" si="29">+AK39/AK21</f>
        <v>#DIV/0!</v>
      </c>
      <c r="AL58" s="152" t="e">
        <f t="shared" si="29"/>
        <v>#DIV/0!</v>
      </c>
    </row>
    <row r="59" spans="1:45" ht="13.15" x14ac:dyDescent="0.4">
      <c r="A59" s="77"/>
      <c r="B59" s="78"/>
      <c r="C59" s="78"/>
      <c r="D59" s="78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77"/>
      <c r="R59" s="77"/>
      <c r="S59" s="137"/>
      <c r="T59" s="137"/>
      <c r="U59" s="137"/>
      <c r="V59" s="137"/>
      <c r="W59" s="137"/>
      <c r="X59" s="137"/>
      <c r="Y59" s="137"/>
      <c r="Z59" s="137"/>
      <c r="AA59" s="136"/>
      <c r="AB59" s="136"/>
      <c r="AC59" s="136"/>
      <c r="AD59" s="136"/>
      <c r="AE59" s="139"/>
      <c r="AF59" s="140"/>
      <c r="AG59" s="140"/>
      <c r="AH59" s="140"/>
      <c r="AI59" s="140"/>
      <c r="AJ59" s="185"/>
      <c r="AK59" s="153"/>
      <c r="AL59" s="153"/>
    </row>
    <row r="60" spans="1:45" s="51" customFormat="1" ht="13.15" x14ac:dyDescent="0.4">
      <c r="A60" s="100" t="s">
        <v>56</v>
      </c>
      <c r="B60" s="141">
        <f>B41/B23</f>
        <v>1.0978562289440694</v>
      </c>
      <c r="C60" s="141">
        <f>C41/C23</f>
        <v>1.4874725063216285</v>
      </c>
      <c r="D60" s="141">
        <f t="shared" ref="D60:AJ60" si="30">+D41/D23</f>
        <v>1.7611039743075068</v>
      </c>
      <c r="E60" s="141">
        <f t="shared" si="30"/>
        <v>1.8551349645660498</v>
      </c>
      <c r="F60" s="141">
        <f t="shared" si="30"/>
        <v>1.7626328655082151</v>
      </c>
      <c r="G60" s="141">
        <f t="shared" si="30"/>
        <v>1.4440905256208048</v>
      </c>
      <c r="H60" s="141">
        <f t="shared" si="30"/>
        <v>2.0868758695316125</v>
      </c>
      <c r="I60" s="141">
        <f t="shared" si="30"/>
        <v>1.8089416190407293</v>
      </c>
      <c r="J60" s="141">
        <f t="shared" si="30"/>
        <v>2.2651006711409396</v>
      </c>
      <c r="K60" s="141">
        <f t="shared" si="30"/>
        <v>2.4651810584958218</v>
      </c>
      <c r="L60" s="141">
        <f t="shared" si="30"/>
        <v>2.514507494646681</v>
      </c>
      <c r="M60" s="141">
        <f t="shared" si="30"/>
        <v>2.5166923472008218</v>
      </c>
      <c r="N60" s="141">
        <f t="shared" si="30"/>
        <v>2.578897035384125</v>
      </c>
      <c r="O60" s="141">
        <f t="shared" si="30"/>
        <v>2.0588235294117645</v>
      </c>
      <c r="P60" s="141">
        <f t="shared" si="30"/>
        <v>2.0240963855421685</v>
      </c>
      <c r="Q60" s="141">
        <f t="shared" si="30"/>
        <v>2.3664596273291925</v>
      </c>
      <c r="R60" s="141">
        <f t="shared" si="30"/>
        <v>2.7523535564853558</v>
      </c>
      <c r="S60" s="141">
        <f t="shared" si="30"/>
        <v>3.0142405063291138</v>
      </c>
      <c r="T60" s="141">
        <f t="shared" si="30"/>
        <v>2.8475935828877006</v>
      </c>
      <c r="U60" s="141">
        <f t="shared" si="30"/>
        <v>3.0474708171206224</v>
      </c>
      <c r="V60" s="141">
        <f t="shared" si="30"/>
        <v>2.5622648270919188</v>
      </c>
      <c r="W60" s="141">
        <f t="shared" si="30"/>
        <v>3.3156937324293034</v>
      </c>
      <c r="X60" s="141">
        <f t="shared" si="30"/>
        <v>3.6580594679186236</v>
      </c>
      <c r="Y60" s="141">
        <f t="shared" si="30"/>
        <v>3.6993076162215628</v>
      </c>
      <c r="Z60" s="141">
        <f t="shared" si="30"/>
        <v>3.6720733575340447</v>
      </c>
      <c r="AA60" s="141">
        <f t="shared" si="30"/>
        <v>3.0219122679664006</v>
      </c>
      <c r="AB60" s="141">
        <f t="shared" si="30"/>
        <v>3.7571429976493267</v>
      </c>
      <c r="AC60" s="140">
        <f t="shared" si="30"/>
        <v>3.1224572823433689</v>
      </c>
      <c r="AD60" s="140">
        <f t="shared" si="30"/>
        <v>3.7111353928677859</v>
      </c>
      <c r="AE60" s="140">
        <f t="shared" si="30"/>
        <v>2.842592592592593</v>
      </c>
      <c r="AF60" s="140">
        <f t="shared" si="30"/>
        <v>4.1371125931737938</v>
      </c>
      <c r="AG60" s="140">
        <f t="shared" si="30"/>
        <v>4.3648519579751675</v>
      </c>
      <c r="AH60" s="140">
        <f t="shared" si="30"/>
        <v>3.6848800282286511</v>
      </c>
      <c r="AI60" s="140">
        <f t="shared" si="30"/>
        <v>3.883306998791709</v>
      </c>
      <c r="AJ60" s="185">
        <f t="shared" si="30"/>
        <v>3.8879873342568771</v>
      </c>
      <c r="AK60" s="153" t="e">
        <f t="shared" ref="AK60:AL60" si="31">+AK41/AK23</f>
        <v>#DIV/0!</v>
      </c>
      <c r="AL60" s="153" t="e">
        <f t="shared" si="31"/>
        <v>#DIV/0!</v>
      </c>
      <c r="AM60" s="168"/>
      <c r="AS60" s="155"/>
    </row>
    <row r="61" spans="1:45" x14ac:dyDescent="0.35">
      <c r="A61" s="105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42"/>
      <c r="AD61" s="143"/>
      <c r="AE61" s="143"/>
      <c r="AF61" s="143"/>
      <c r="AG61" s="143"/>
      <c r="AH61" s="142"/>
      <c r="AI61" s="142"/>
      <c r="AJ61" s="186"/>
      <c r="AK61" s="154"/>
      <c r="AL61" s="154"/>
    </row>
    <row r="62" spans="1:45" x14ac:dyDescent="0.35">
      <c r="AI62" s="113"/>
      <c r="AJ62" s="113"/>
      <c r="AK62" s="113" t="e">
        <f t="shared" ref="AK62:AL62" si="32">AVERAGE(AG60:AK60)</f>
        <v>#DIV/0!</v>
      </c>
      <c r="AL62" s="113" t="e">
        <f t="shared" si="32"/>
        <v>#DIV/0!</v>
      </c>
    </row>
    <row r="63" spans="1:45" x14ac:dyDescent="0.35"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I63" s="53"/>
      <c r="AJ63" s="53"/>
      <c r="AK63" s="53">
        <f t="shared" ref="AK63:AL63" si="33">AVERAGE(AA60:AJ60)</f>
        <v>3.6413379445845671</v>
      </c>
      <c r="AL63" s="53" t="e">
        <f t="shared" si="33"/>
        <v>#DIV/0!</v>
      </c>
    </row>
    <row r="65" spans="34:38" x14ac:dyDescent="0.35">
      <c r="AH65" s="128"/>
      <c r="AI65" s="128"/>
      <c r="AJ65" s="128"/>
      <c r="AK65" s="128"/>
      <c r="AL65" s="128"/>
    </row>
  </sheetData>
  <phoneticPr fontId="3" type="noConversion"/>
  <pageMargins left="0.75" right="0.75" top="1" bottom="1" header="0.5" footer="0.5"/>
  <pageSetup paperSize="9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>
      <selection activeCell="Y21" sqref="Y21"/>
    </sheetView>
  </sheetViews>
  <sheetFormatPr defaultColWidth="8.86328125" defaultRowHeight="12.75" x14ac:dyDescent="0.35"/>
  <cols>
    <col min="1" max="16384" width="8.86328125" style="5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K68"/>
  <sheetViews>
    <sheetView zoomScale="90" zoomScaleNormal="90" workbookViewId="0">
      <selection activeCell="M16" sqref="M16"/>
    </sheetView>
  </sheetViews>
  <sheetFormatPr defaultRowHeight="12.75" x14ac:dyDescent="0.35"/>
  <cols>
    <col min="1" max="1" width="37.33203125" customWidth="1"/>
    <col min="2" max="2" width="11.46484375" customWidth="1"/>
    <col min="3" max="7" width="9.33203125" customWidth="1"/>
    <col min="8" max="8" width="9.1328125" customWidth="1"/>
  </cols>
  <sheetData>
    <row r="1" spans="1:11" ht="13.15" x14ac:dyDescent="0.4">
      <c r="A1" s="1" t="s">
        <v>0</v>
      </c>
      <c r="B1" s="1"/>
      <c r="C1" s="1"/>
      <c r="D1" s="1"/>
      <c r="E1" s="1"/>
      <c r="F1" s="1"/>
      <c r="G1" s="1"/>
    </row>
    <row r="3" spans="1:11" x14ac:dyDescent="0.35">
      <c r="A3" t="s">
        <v>1</v>
      </c>
    </row>
    <row r="4" spans="1:11" x14ac:dyDescent="0.35">
      <c r="A4" t="s">
        <v>2</v>
      </c>
    </row>
    <row r="7" spans="1:11" x14ac:dyDescent="0.35">
      <c r="A7" t="s">
        <v>75</v>
      </c>
    </row>
    <row r="10" spans="1:11" ht="13.15" x14ac:dyDescent="0.4">
      <c r="A10" s="1" t="s">
        <v>3</v>
      </c>
      <c r="B10" s="162" t="s">
        <v>76</v>
      </c>
      <c r="C10" s="31" t="s">
        <v>77</v>
      </c>
      <c r="D10" s="31" t="s">
        <v>78</v>
      </c>
      <c r="E10" s="31" t="s">
        <v>79</v>
      </c>
      <c r="F10" s="31" t="s">
        <v>80</v>
      </c>
      <c r="G10" s="31" t="s">
        <v>81</v>
      </c>
      <c r="H10" s="31"/>
      <c r="I10" s="32"/>
      <c r="J10" s="32"/>
      <c r="K10" s="162"/>
    </row>
    <row r="11" spans="1:11" ht="13.15" hidden="1" x14ac:dyDescent="0.4">
      <c r="A11" s="1" t="s">
        <v>4</v>
      </c>
      <c r="B11" s="25"/>
      <c r="C11" s="32"/>
      <c r="D11" s="32"/>
      <c r="E11" s="32"/>
      <c r="F11" s="25"/>
      <c r="G11" s="25"/>
      <c r="H11" s="32"/>
      <c r="I11" s="32"/>
      <c r="J11" s="32"/>
      <c r="K11" s="32"/>
    </row>
    <row r="12" spans="1:11" hidden="1" x14ac:dyDescent="0.35">
      <c r="B12" s="32"/>
      <c r="C12" s="32"/>
      <c r="D12" s="32"/>
      <c r="E12" s="32"/>
      <c r="F12" s="32"/>
      <c r="G12" s="32"/>
      <c r="H12" s="32"/>
      <c r="I12" s="32"/>
      <c r="J12" s="32"/>
      <c r="K12" s="32"/>
    </row>
    <row r="13" spans="1:11" s="6" customFormat="1" ht="13.15" x14ac:dyDescent="0.4">
      <c r="A13" s="33" t="s">
        <v>6</v>
      </c>
      <c r="B13" s="28" t="s">
        <v>82</v>
      </c>
      <c r="C13" s="28" t="s">
        <v>82</v>
      </c>
      <c r="D13" s="28" t="s">
        <v>82</v>
      </c>
      <c r="E13" s="28" t="s">
        <v>82</v>
      </c>
      <c r="F13" s="28" t="s">
        <v>82</v>
      </c>
      <c r="G13" s="28" t="s">
        <v>82</v>
      </c>
      <c r="H13" s="28"/>
      <c r="I13" s="28"/>
      <c r="J13" s="28"/>
      <c r="K13" s="28"/>
    </row>
    <row r="14" spans="1:11" ht="13.15" x14ac:dyDescent="0.4">
      <c r="A14" s="34" t="s">
        <v>44</v>
      </c>
      <c r="B14" s="35" t="s">
        <v>45</v>
      </c>
      <c r="C14" s="35" t="s">
        <v>45</v>
      </c>
      <c r="D14" s="35" t="s">
        <v>45</v>
      </c>
      <c r="E14" s="35" t="s">
        <v>45</v>
      </c>
      <c r="F14" s="35" t="s">
        <v>45</v>
      </c>
      <c r="G14" s="35" t="s">
        <v>45</v>
      </c>
      <c r="H14" s="35" t="s">
        <v>45</v>
      </c>
      <c r="I14" s="35" t="s">
        <v>45</v>
      </c>
      <c r="J14" s="35" t="s">
        <v>45</v>
      </c>
      <c r="K14" s="35" t="s">
        <v>45</v>
      </c>
    </row>
    <row r="15" spans="1:11" x14ac:dyDescent="0.35">
      <c r="A15" s="3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x14ac:dyDescent="0.35">
      <c r="A16" s="3" t="s">
        <v>63</v>
      </c>
      <c r="B16" s="36">
        <v>310</v>
      </c>
      <c r="C16" s="36">
        <v>310</v>
      </c>
      <c r="D16" s="36">
        <v>310</v>
      </c>
      <c r="E16" s="36">
        <v>310</v>
      </c>
      <c r="F16" s="36">
        <v>310</v>
      </c>
      <c r="G16" s="36">
        <v>310</v>
      </c>
      <c r="H16" s="36"/>
      <c r="I16" s="37"/>
      <c r="J16" s="37"/>
      <c r="K16" s="37"/>
    </row>
    <row r="17" spans="1:11" x14ac:dyDescent="0.35">
      <c r="A17" s="3" t="s">
        <v>64</v>
      </c>
      <c r="B17" s="36">
        <v>38</v>
      </c>
      <c r="C17" s="36">
        <v>38</v>
      </c>
      <c r="D17" s="36">
        <v>38</v>
      </c>
      <c r="E17" s="36">
        <v>38</v>
      </c>
      <c r="F17" s="36">
        <v>38</v>
      </c>
      <c r="G17" s="36">
        <v>38</v>
      </c>
      <c r="H17" s="36"/>
      <c r="I17" s="37"/>
      <c r="J17" s="37"/>
      <c r="K17" s="37"/>
    </row>
    <row r="18" spans="1:11" x14ac:dyDescent="0.35">
      <c r="A18" s="3" t="s">
        <v>65</v>
      </c>
      <c r="B18" s="36">
        <v>60</v>
      </c>
      <c r="C18" s="36">
        <v>69.5</v>
      </c>
      <c r="D18" s="36">
        <v>69.5</v>
      </c>
      <c r="E18" s="36">
        <v>69.5</v>
      </c>
      <c r="F18" s="36">
        <v>69.5</v>
      </c>
      <c r="G18" s="36">
        <v>69.5</v>
      </c>
      <c r="H18" s="36"/>
      <c r="I18" s="37"/>
      <c r="J18" s="37"/>
      <c r="K18" s="37"/>
    </row>
    <row r="19" spans="1:11" x14ac:dyDescent="0.35">
      <c r="A19" s="3" t="s">
        <v>66</v>
      </c>
      <c r="B19" s="36">
        <v>4</v>
      </c>
      <c r="C19" s="36">
        <v>3</v>
      </c>
      <c r="D19" s="36">
        <v>3</v>
      </c>
      <c r="E19" s="36">
        <v>3</v>
      </c>
      <c r="F19" s="36">
        <v>3</v>
      </c>
      <c r="G19" s="36">
        <v>3</v>
      </c>
      <c r="H19" s="36"/>
      <c r="I19" s="37"/>
      <c r="J19" s="37"/>
      <c r="K19" s="37"/>
    </row>
    <row r="20" spans="1:11" x14ac:dyDescent="0.35">
      <c r="A20" s="3" t="s">
        <v>67</v>
      </c>
      <c r="B20" s="36">
        <v>6.5</v>
      </c>
      <c r="C20" s="36">
        <v>6.5</v>
      </c>
      <c r="D20" s="36">
        <v>6.5</v>
      </c>
      <c r="E20" s="36">
        <v>6.5</v>
      </c>
      <c r="F20" s="36">
        <v>6.5</v>
      </c>
      <c r="G20" s="36">
        <v>6.5</v>
      </c>
      <c r="H20" s="36"/>
      <c r="I20" s="37"/>
      <c r="J20" s="37"/>
      <c r="K20" s="37"/>
    </row>
    <row r="21" spans="1:11" x14ac:dyDescent="0.35">
      <c r="A21" s="3" t="s">
        <v>68</v>
      </c>
      <c r="B21" s="36">
        <v>3.5</v>
      </c>
      <c r="C21" s="36">
        <v>3.5</v>
      </c>
      <c r="D21" s="36">
        <v>3.5</v>
      </c>
      <c r="E21" s="36">
        <v>3.5</v>
      </c>
      <c r="F21" s="36">
        <v>3.5</v>
      </c>
      <c r="G21" s="36">
        <v>3.5</v>
      </c>
      <c r="H21" s="36"/>
      <c r="I21" s="37"/>
      <c r="J21" s="37"/>
      <c r="K21" s="37"/>
    </row>
    <row r="22" spans="1:11" x14ac:dyDescent="0.35">
      <c r="A22" s="3" t="s">
        <v>69</v>
      </c>
      <c r="B22" s="36">
        <v>27.5</v>
      </c>
      <c r="C22" s="36">
        <v>27.5</v>
      </c>
      <c r="D22" s="36">
        <v>27.5</v>
      </c>
      <c r="E22" s="36">
        <v>27.5</v>
      </c>
      <c r="F22" s="36">
        <v>27.5</v>
      </c>
      <c r="G22" s="36">
        <v>27.5</v>
      </c>
      <c r="H22" s="36"/>
      <c r="I22" s="37"/>
      <c r="J22" s="37"/>
      <c r="K22" s="37"/>
    </row>
    <row r="23" spans="1:11" x14ac:dyDescent="0.35">
      <c r="A23" s="3" t="s">
        <v>70</v>
      </c>
      <c r="B23" s="36">
        <v>0.5</v>
      </c>
      <c r="C23" s="36">
        <v>0.56999999999999995</v>
      </c>
      <c r="D23" s="36">
        <v>0.56999999999999995</v>
      </c>
      <c r="E23" s="36">
        <v>0.56999999999999995</v>
      </c>
      <c r="F23" s="36">
        <v>0.56999999999999995</v>
      </c>
      <c r="G23" s="36">
        <v>0.56999999999999995</v>
      </c>
      <c r="H23" s="36"/>
      <c r="I23" s="37"/>
      <c r="J23" s="37"/>
      <c r="K23" s="37"/>
    </row>
    <row r="24" spans="1:11" x14ac:dyDescent="0.35">
      <c r="A24" s="3" t="s">
        <v>71</v>
      </c>
      <c r="B24" s="36">
        <v>18</v>
      </c>
      <c r="C24" s="36">
        <v>18</v>
      </c>
      <c r="D24" s="36">
        <v>18</v>
      </c>
      <c r="E24" s="36">
        <v>18</v>
      </c>
      <c r="F24" s="36">
        <v>18</v>
      </c>
      <c r="G24" s="36">
        <v>18</v>
      </c>
      <c r="H24" s="36"/>
      <c r="I24" s="37"/>
      <c r="J24" s="37"/>
      <c r="K24" s="37"/>
    </row>
    <row r="25" spans="1:11" x14ac:dyDescent="0.35">
      <c r="A25" s="3"/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1:11" s="1" customFormat="1" ht="13.15" x14ac:dyDescent="0.4">
      <c r="A26" s="2" t="s">
        <v>56</v>
      </c>
      <c r="B26" s="38">
        <f t="shared" ref="B26:G26" si="0">SUM(B16:B24)</f>
        <v>468</v>
      </c>
      <c r="C26" s="38">
        <f t="shared" si="0"/>
        <v>476.57</v>
      </c>
      <c r="D26" s="38">
        <f t="shared" si="0"/>
        <v>476.57</v>
      </c>
      <c r="E26" s="17">
        <f t="shared" si="0"/>
        <v>476.57</v>
      </c>
      <c r="F26" s="17">
        <f t="shared" si="0"/>
        <v>476.57</v>
      </c>
      <c r="G26" s="38">
        <f t="shared" si="0"/>
        <v>476.57</v>
      </c>
      <c r="H26" s="38"/>
      <c r="I26" s="38"/>
      <c r="J26" s="39"/>
      <c r="K26" s="39"/>
    </row>
    <row r="27" spans="1:11" x14ac:dyDescent="0.35">
      <c r="A27" s="4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 hidden="1" x14ac:dyDescent="0.35"/>
    <row r="29" spans="1:11" hidden="1" x14ac:dyDescent="0.35"/>
    <row r="31" spans="1:11" ht="13.15" x14ac:dyDescent="0.4">
      <c r="A31" s="25" t="s">
        <v>57</v>
      </c>
      <c r="B31" s="162" t="s">
        <v>76</v>
      </c>
      <c r="C31" s="32" t="s">
        <v>77</v>
      </c>
      <c r="D31" s="32" t="s">
        <v>83</v>
      </c>
      <c r="E31" s="32" t="s">
        <v>84</v>
      </c>
      <c r="F31" s="32" t="s">
        <v>85</v>
      </c>
      <c r="G31" s="32" t="s">
        <v>86</v>
      </c>
      <c r="H31" s="32"/>
      <c r="I31" s="32"/>
      <c r="J31" s="32"/>
      <c r="K31" s="32"/>
    </row>
    <row r="32" spans="1:11" ht="13.15" hidden="1" x14ac:dyDescent="0.4">
      <c r="A32" s="25" t="s">
        <v>58</v>
      </c>
      <c r="B32" s="25"/>
      <c r="C32" s="25"/>
      <c r="D32" s="32"/>
      <c r="E32" s="32"/>
      <c r="F32" s="25"/>
      <c r="G32" s="32"/>
      <c r="H32" s="32"/>
      <c r="I32" s="32"/>
      <c r="J32" s="32"/>
      <c r="K32" s="32"/>
    </row>
    <row r="33" spans="1:11" hidden="1" x14ac:dyDescent="0.3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 ht="13.15" x14ac:dyDescent="0.4">
      <c r="A34" s="25" t="s">
        <v>6</v>
      </c>
      <c r="B34" s="28" t="str">
        <f>B13</f>
        <v>2013/14*</v>
      </c>
      <c r="C34" s="28" t="s">
        <v>82</v>
      </c>
      <c r="D34" s="28" t="s">
        <v>82</v>
      </c>
      <c r="E34" s="28" t="s">
        <v>82</v>
      </c>
      <c r="F34" s="28" t="s">
        <v>82</v>
      </c>
      <c r="G34" s="28" t="s">
        <v>82</v>
      </c>
      <c r="H34" s="28"/>
      <c r="I34" s="28"/>
      <c r="J34" s="28"/>
      <c r="K34" s="28"/>
    </row>
    <row r="35" spans="1:11" ht="13.15" x14ac:dyDescent="0.4">
      <c r="A35" s="25" t="s">
        <v>44</v>
      </c>
      <c r="B35" s="41" t="s">
        <v>61</v>
      </c>
      <c r="C35" s="41" t="s">
        <v>61</v>
      </c>
      <c r="D35" s="41" t="s">
        <v>61</v>
      </c>
      <c r="E35" s="41" t="s">
        <v>61</v>
      </c>
      <c r="F35" s="41" t="s">
        <v>61</v>
      </c>
      <c r="G35" s="41" t="s">
        <v>61</v>
      </c>
      <c r="H35" s="41" t="s">
        <v>61</v>
      </c>
      <c r="I35" s="41" t="s">
        <v>61</v>
      </c>
      <c r="J35" s="41" t="s">
        <v>61</v>
      </c>
      <c r="K35" s="41" t="s">
        <v>61</v>
      </c>
    </row>
    <row r="36" spans="1:11" x14ac:dyDescent="0.3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 x14ac:dyDescent="0.35">
      <c r="A37" s="32" t="s">
        <v>63</v>
      </c>
      <c r="B37" s="36">
        <v>914.5</v>
      </c>
      <c r="C37" s="36">
        <v>914.5</v>
      </c>
      <c r="D37" s="36">
        <v>914.5</v>
      </c>
      <c r="E37" s="36">
        <v>914.5</v>
      </c>
      <c r="F37" s="36">
        <v>883.5</v>
      </c>
      <c r="G37" s="36">
        <v>899</v>
      </c>
      <c r="H37" s="36"/>
      <c r="I37" s="42"/>
      <c r="J37" s="42"/>
      <c r="K37" s="37"/>
    </row>
    <row r="38" spans="1:11" x14ac:dyDescent="0.35">
      <c r="A38" s="32" t="s">
        <v>64</v>
      </c>
      <c r="B38" s="36">
        <v>285</v>
      </c>
      <c r="C38" s="36">
        <v>285</v>
      </c>
      <c r="D38" s="36">
        <v>285</v>
      </c>
      <c r="E38" s="36">
        <v>285</v>
      </c>
      <c r="F38" s="36">
        <v>285</v>
      </c>
      <c r="G38" s="36">
        <v>285</v>
      </c>
      <c r="H38" s="36"/>
      <c r="I38" s="42"/>
      <c r="J38" s="42"/>
      <c r="K38" s="37"/>
    </row>
    <row r="39" spans="1:11" x14ac:dyDescent="0.35">
      <c r="A39" s="32" t="s">
        <v>65</v>
      </c>
      <c r="B39" s="36">
        <v>258</v>
      </c>
      <c r="C39" s="36">
        <v>274.52499999999998</v>
      </c>
      <c r="D39" s="36">
        <v>271.05</v>
      </c>
      <c r="E39" s="36">
        <v>271.05</v>
      </c>
      <c r="F39" s="36">
        <v>271.05</v>
      </c>
      <c r="G39" s="36">
        <v>271.05</v>
      </c>
      <c r="H39" s="36"/>
      <c r="I39" s="42"/>
      <c r="J39" s="42"/>
      <c r="K39" s="37"/>
    </row>
    <row r="40" spans="1:11" x14ac:dyDescent="0.35">
      <c r="A40" s="32" t="s">
        <v>66</v>
      </c>
      <c r="B40" s="36">
        <v>18</v>
      </c>
      <c r="C40" s="36">
        <v>12</v>
      </c>
      <c r="D40" s="36">
        <v>12</v>
      </c>
      <c r="E40" s="36">
        <v>12</v>
      </c>
      <c r="F40" s="36">
        <v>12</v>
      </c>
      <c r="G40" s="36">
        <v>12</v>
      </c>
      <c r="H40" s="36"/>
      <c r="I40" s="42"/>
      <c r="J40" s="42"/>
      <c r="K40" s="37"/>
    </row>
    <row r="41" spans="1:11" x14ac:dyDescent="0.35">
      <c r="A41" s="32" t="s">
        <v>67</v>
      </c>
      <c r="B41" s="36">
        <v>35.75</v>
      </c>
      <c r="C41" s="36">
        <v>35.75</v>
      </c>
      <c r="D41" s="36">
        <v>35.75</v>
      </c>
      <c r="E41" s="36">
        <v>39</v>
      </c>
      <c r="F41" s="36">
        <v>39</v>
      </c>
      <c r="G41" s="36">
        <v>39</v>
      </c>
      <c r="H41" s="36"/>
      <c r="I41" s="42"/>
      <c r="J41" s="42"/>
      <c r="K41" s="37"/>
    </row>
    <row r="42" spans="1:11" x14ac:dyDescent="0.35">
      <c r="A42" s="32" t="s">
        <v>68</v>
      </c>
      <c r="B42" s="36">
        <v>21</v>
      </c>
      <c r="C42" s="36">
        <v>21</v>
      </c>
      <c r="D42" s="36">
        <v>21</v>
      </c>
      <c r="E42" s="36">
        <v>21</v>
      </c>
      <c r="F42" s="36">
        <v>21.35</v>
      </c>
      <c r="G42" s="36">
        <v>21.35</v>
      </c>
      <c r="H42" s="36"/>
      <c r="I42" s="42"/>
      <c r="J42" s="42"/>
      <c r="K42" s="37"/>
    </row>
    <row r="43" spans="1:11" x14ac:dyDescent="0.35">
      <c r="A43" s="32" t="s">
        <v>69</v>
      </c>
      <c r="B43" s="36">
        <v>137.5</v>
      </c>
      <c r="C43" s="36">
        <v>137.5</v>
      </c>
      <c r="D43" s="36">
        <v>137.5</v>
      </c>
      <c r="E43" s="36">
        <v>137.5</v>
      </c>
      <c r="F43" s="36">
        <v>137.5</v>
      </c>
      <c r="G43" s="36">
        <v>137.5</v>
      </c>
      <c r="H43" s="36"/>
      <c r="I43" s="42"/>
      <c r="J43" s="42"/>
      <c r="K43" s="37"/>
    </row>
    <row r="44" spans="1:11" x14ac:dyDescent="0.35">
      <c r="A44" s="32" t="s">
        <v>70</v>
      </c>
      <c r="B44" s="36">
        <v>3.1</v>
      </c>
      <c r="C44" s="36">
        <v>3.5339999999999998</v>
      </c>
      <c r="D44" s="36">
        <v>3.5339999999999998</v>
      </c>
      <c r="E44" s="36">
        <v>3.5339999999999998</v>
      </c>
      <c r="F44" s="36">
        <v>3.5339999999999998</v>
      </c>
      <c r="G44" s="36">
        <v>3.5339999999999998</v>
      </c>
      <c r="H44" s="36"/>
      <c r="I44" s="42"/>
      <c r="J44" s="42"/>
      <c r="K44" s="37"/>
    </row>
    <row r="45" spans="1:11" x14ac:dyDescent="0.35">
      <c r="A45" s="32" t="s">
        <v>71</v>
      </c>
      <c r="B45" s="36">
        <v>107.1</v>
      </c>
      <c r="C45" s="36">
        <v>107.1</v>
      </c>
      <c r="D45" s="36">
        <v>107.1</v>
      </c>
      <c r="E45" s="36">
        <v>107.1</v>
      </c>
      <c r="F45" s="36">
        <v>107.1</v>
      </c>
      <c r="G45" s="36">
        <v>107.1</v>
      </c>
      <c r="H45" s="36"/>
      <c r="I45" s="42"/>
      <c r="J45" s="42"/>
      <c r="K45" s="37"/>
    </row>
    <row r="46" spans="1:11" x14ac:dyDescent="0.35">
      <c r="A46" s="32"/>
      <c r="B46" s="36"/>
      <c r="C46" s="36"/>
      <c r="D46" s="36"/>
      <c r="E46" s="36"/>
      <c r="F46" s="32"/>
      <c r="G46" s="36"/>
      <c r="H46" s="36"/>
      <c r="I46" s="36"/>
      <c r="J46" s="36"/>
      <c r="K46" s="36"/>
    </row>
    <row r="47" spans="1:11" s="1" customFormat="1" ht="13.15" x14ac:dyDescent="0.4">
      <c r="A47" s="25" t="s">
        <v>56</v>
      </c>
      <c r="B47" s="38">
        <f>SUM(B37:B45)</f>
        <v>1779.9499999999998</v>
      </c>
      <c r="C47" s="38">
        <f>SUM(C37:C45)</f>
        <v>1790.9090000000001</v>
      </c>
      <c r="D47" s="38">
        <f>SUM(D37:D45)</f>
        <v>1787.434</v>
      </c>
      <c r="E47" s="9">
        <f>SUM(E37:E45)</f>
        <v>1790.684</v>
      </c>
      <c r="F47" s="38">
        <v>1760.0339999999999</v>
      </c>
      <c r="G47" s="38">
        <f>SUM(G37:G45)</f>
        <v>1775.5339999999999</v>
      </c>
      <c r="H47" s="38"/>
      <c r="I47" s="39"/>
      <c r="J47" s="39"/>
      <c r="K47" s="39"/>
    </row>
    <row r="48" spans="1:11" x14ac:dyDescent="0.35">
      <c r="A48" s="32"/>
      <c r="B48" s="32"/>
      <c r="C48" s="32"/>
      <c r="D48" s="32"/>
      <c r="E48" s="32"/>
      <c r="F48" s="32"/>
      <c r="G48" s="36"/>
      <c r="H48" s="36"/>
      <c r="I48" s="36"/>
      <c r="J48" s="36"/>
      <c r="K48" s="36"/>
    </row>
    <row r="51" spans="1:11" ht="13.15" x14ac:dyDescent="0.4">
      <c r="A51" s="1" t="s">
        <v>72</v>
      </c>
      <c r="B51" s="1"/>
      <c r="C51" s="1"/>
      <c r="D51" s="1"/>
      <c r="E51" s="1"/>
      <c r="F51" s="1"/>
      <c r="G51" s="1"/>
    </row>
    <row r="52" spans="1:11" ht="13.15" x14ac:dyDescent="0.4">
      <c r="A52" s="1" t="s">
        <v>73</v>
      </c>
      <c r="B52" s="1"/>
      <c r="C52" s="1"/>
      <c r="D52" s="1"/>
      <c r="E52" s="1"/>
      <c r="F52" s="1"/>
      <c r="G52" s="1"/>
    </row>
    <row r="53" spans="1:11" x14ac:dyDescent="0.35">
      <c r="A53" s="14"/>
      <c r="B53" s="32" t="str">
        <f t="shared" ref="B53:G53" si="1">B10</f>
        <v>1st Estimate</v>
      </c>
      <c r="C53" s="32" t="str">
        <f t="shared" si="1"/>
        <v>2nd Estimate</v>
      </c>
      <c r="D53" s="32" t="str">
        <f t="shared" si="1"/>
        <v>3rd  Estimate</v>
      </c>
      <c r="E53" s="32" t="str">
        <f t="shared" si="1"/>
        <v>4th  Estimate</v>
      </c>
      <c r="F53" s="32" t="str">
        <f t="shared" si="1"/>
        <v>5th  Estimate</v>
      </c>
      <c r="G53" s="32" t="str">
        <f t="shared" si="1"/>
        <v>6th  Estimate</v>
      </c>
      <c r="H53" s="32"/>
      <c r="I53" s="32"/>
      <c r="J53" s="32"/>
      <c r="K53" s="32"/>
    </row>
    <row r="54" spans="1:11" ht="13.15" x14ac:dyDescent="0.4">
      <c r="A54" s="40" t="s">
        <v>6</v>
      </c>
      <c r="B54" s="28" t="str">
        <f>B34</f>
        <v>2013/14*</v>
      </c>
      <c r="C54" s="28" t="str">
        <f>C34</f>
        <v>2013/14*</v>
      </c>
      <c r="D54" s="28" t="str">
        <f>D34</f>
        <v>2013/14*</v>
      </c>
      <c r="E54" s="28" t="str">
        <f>E34</f>
        <v>2013/14*</v>
      </c>
      <c r="F54" s="28" t="str">
        <f>F34</f>
        <v>2013/14*</v>
      </c>
      <c r="G54" s="28" t="str">
        <f>B54</f>
        <v>2013/14*</v>
      </c>
      <c r="H54" s="28" t="str">
        <f>C54</f>
        <v>2013/14*</v>
      </c>
      <c r="I54" s="28"/>
      <c r="J54" s="28"/>
      <c r="K54" s="28"/>
    </row>
    <row r="55" spans="1:11" ht="13.15" x14ac:dyDescent="0.4">
      <c r="A55" s="34" t="s">
        <v>44</v>
      </c>
      <c r="B55" s="41" t="s">
        <v>74</v>
      </c>
      <c r="C55" s="41" t="s">
        <v>74</v>
      </c>
      <c r="D55" s="41" t="s">
        <v>74</v>
      </c>
      <c r="E55" s="41" t="s">
        <v>74</v>
      </c>
      <c r="F55" s="41" t="s">
        <v>74</v>
      </c>
      <c r="G55" s="41" t="s">
        <v>74</v>
      </c>
      <c r="H55" s="41" t="s">
        <v>74</v>
      </c>
      <c r="I55" s="41" t="s">
        <v>74</v>
      </c>
      <c r="J55" s="41" t="s">
        <v>74</v>
      </c>
      <c r="K55" s="41" t="s">
        <v>74</v>
      </c>
    </row>
    <row r="56" spans="1:11" x14ac:dyDescent="0.35">
      <c r="A56" s="16"/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1" x14ac:dyDescent="0.35">
      <c r="A57" s="16" t="s">
        <v>63</v>
      </c>
      <c r="B57" s="43">
        <f t="shared" ref="B57:C67" si="2">+B37/B16</f>
        <v>2.95</v>
      </c>
      <c r="C57" s="43">
        <f t="shared" si="2"/>
        <v>2.95</v>
      </c>
      <c r="D57" s="43">
        <f t="shared" ref="D57:E65" si="3">+D37/D16</f>
        <v>2.95</v>
      </c>
      <c r="E57" s="43">
        <f t="shared" si="3"/>
        <v>2.95</v>
      </c>
      <c r="F57" s="43">
        <f t="shared" ref="F57:G65" si="4">+F37/F16</f>
        <v>2.85</v>
      </c>
      <c r="G57" s="43">
        <f t="shared" si="4"/>
        <v>2.9</v>
      </c>
      <c r="H57" s="43"/>
      <c r="I57" s="43"/>
      <c r="J57" s="43"/>
      <c r="K57" s="43"/>
    </row>
    <row r="58" spans="1:11" x14ac:dyDescent="0.35">
      <c r="A58" s="16" t="s">
        <v>64</v>
      </c>
      <c r="B58" s="43">
        <f t="shared" si="2"/>
        <v>7.5</v>
      </c>
      <c r="C58" s="43">
        <f t="shared" si="2"/>
        <v>7.5</v>
      </c>
      <c r="D58" s="43">
        <f t="shared" si="3"/>
        <v>7.5</v>
      </c>
      <c r="E58" s="43">
        <f t="shared" si="3"/>
        <v>7.5</v>
      </c>
      <c r="F58" s="43">
        <f t="shared" si="4"/>
        <v>7.5</v>
      </c>
      <c r="G58" s="43">
        <f t="shared" si="4"/>
        <v>7.5</v>
      </c>
      <c r="H58" s="43"/>
      <c r="I58" s="43"/>
      <c r="J58" s="43"/>
      <c r="K58" s="43"/>
    </row>
    <row r="59" spans="1:11" x14ac:dyDescent="0.35">
      <c r="A59" s="16" t="s">
        <v>65</v>
      </c>
      <c r="B59" s="43">
        <f t="shared" si="2"/>
        <v>4.3</v>
      </c>
      <c r="C59" s="43">
        <f t="shared" si="2"/>
        <v>3.9499999999999997</v>
      </c>
      <c r="D59" s="43">
        <f t="shared" si="3"/>
        <v>3.9000000000000004</v>
      </c>
      <c r="E59" s="43">
        <f t="shared" si="3"/>
        <v>3.9000000000000004</v>
      </c>
      <c r="F59" s="43">
        <f t="shared" si="4"/>
        <v>3.9000000000000004</v>
      </c>
      <c r="G59" s="43">
        <f t="shared" si="4"/>
        <v>3.9000000000000004</v>
      </c>
      <c r="H59" s="43"/>
      <c r="I59" s="43"/>
      <c r="J59" s="43"/>
      <c r="K59" s="43"/>
    </row>
    <row r="60" spans="1:11" x14ac:dyDescent="0.35">
      <c r="A60" s="16" t="s">
        <v>66</v>
      </c>
      <c r="B60" s="43">
        <f t="shared" si="2"/>
        <v>4.5</v>
      </c>
      <c r="C60" s="43">
        <f t="shared" si="2"/>
        <v>4</v>
      </c>
      <c r="D60" s="43">
        <f t="shared" si="3"/>
        <v>4</v>
      </c>
      <c r="E60" s="43">
        <f t="shared" si="3"/>
        <v>4</v>
      </c>
      <c r="F60" s="43">
        <f t="shared" si="4"/>
        <v>4</v>
      </c>
      <c r="G60" s="43">
        <f t="shared" si="4"/>
        <v>4</v>
      </c>
      <c r="H60" s="43"/>
      <c r="I60" s="43"/>
      <c r="J60" s="43"/>
      <c r="K60" s="43"/>
    </row>
    <row r="61" spans="1:11" x14ac:dyDescent="0.35">
      <c r="A61" s="16" t="s">
        <v>67</v>
      </c>
      <c r="B61" s="43">
        <f t="shared" si="2"/>
        <v>5.5</v>
      </c>
      <c r="C61" s="43">
        <f t="shared" si="2"/>
        <v>5.5</v>
      </c>
      <c r="D61" s="43">
        <f t="shared" si="3"/>
        <v>5.5</v>
      </c>
      <c r="E61" s="43">
        <f t="shared" si="3"/>
        <v>6</v>
      </c>
      <c r="F61" s="43">
        <f t="shared" si="4"/>
        <v>6</v>
      </c>
      <c r="G61" s="43">
        <f t="shared" si="4"/>
        <v>6</v>
      </c>
      <c r="H61" s="43"/>
      <c r="I61" s="43"/>
      <c r="J61" s="43"/>
      <c r="K61" s="43"/>
    </row>
    <row r="62" spans="1:11" x14ac:dyDescent="0.35">
      <c r="A62" s="16" t="s">
        <v>68</v>
      </c>
      <c r="B62" s="43">
        <f t="shared" si="2"/>
        <v>6</v>
      </c>
      <c r="C62" s="43">
        <f t="shared" si="2"/>
        <v>6</v>
      </c>
      <c r="D62" s="43">
        <f t="shared" si="3"/>
        <v>6</v>
      </c>
      <c r="E62" s="43">
        <f t="shared" si="3"/>
        <v>6</v>
      </c>
      <c r="F62" s="43">
        <f t="shared" si="4"/>
        <v>6.1000000000000005</v>
      </c>
      <c r="G62" s="43">
        <f t="shared" si="4"/>
        <v>6.1000000000000005</v>
      </c>
      <c r="H62" s="43"/>
      <c r="I62" s="43"/>
      <c r="J62" s="43"/>
      <c r="K62" s="43"/>
    </row>
    <row r="63" spans="1:11" x14ac:dyDescent="0.35">
      <c r="A63" s="16" t="s">
        <v>69</v>
      </c>
      <c r="B63" s="43">
        <f t="shared" si="2"/>
        <v>5</v>
      </c>
      <c r="C63" s="43">
        <f t="shared" si="2"/>
        <v>5</v>
      </c>
      <c r="D63" s="43">
        <f t="shared" si="3"/>
        <v>5</v>
      </c>
      <c r="E63" s="43">
        <f t="shared" si="3"/>
        <v>5</v>
      </c>
      <c r="F63" s="43">
        <f t="shared" si="4"/>
        <v>5</v>
      </c>
      <c r="G63" s="43">
        <f t="shared" si="4"/>
        <v>5</v>
      </c>
      <c r="H63" s="43"/>
      <c r="I63" s="43"/>
      <c r="J63" s="43"/>
      <c r="K63" s="43"/>
    </row>
    <row r="64" spans="1:11" x14ac:dyDescent="0.35">
      <c r="A64" s="16" t="s">
        <v>70</v>
      </c>
      <c r="B64" s="43">
        <f t="shared" si="2"/>
        <v>6.2</v>
      </c>
      <c r="C64" s="43">
        <f t="shared" si="2"/>
        <v>6.2</v>
      </c>
      <c r="D64" s="43">
        <f t="shared" si="3"/>
        <v>6.2</v>
      </c>
      <c r="E64" s="43">
        <f t="shared" si="3"/>
        <v>6.2</v>
      </c>
      <c r="F64" s="43">
        <f t="shared" si="4"/>
        <v>6.2</v>
      </c>
      <c r="G64" s="43">
        <f t="shared" si="4"/>
        <v>6.2</v>
      </c>
      <c r="H64" s="43"/>
      <c r="I64" s="43"/>
      <c r="J64" s="43"/>
      <c r="K64" s="43"/>
    </row>
    <row r="65" spans="1:11" x14ac:dyDescent="0.35">
      <c r="A65" s="16" t="s">
        <v>71</v>
      </c>
      <c r="B65" s="43">
        <f t="shared" si="2"/>
        <v>5.9499999999999993</v>
      </c>
      <c r="C65" s="43">
        <f t="shared" si="2"/>
        <v>5.9499999999999993</v>
      </c>
      <c r="D65" s="43">
        <f t="shared" si="3"/>
        <v>5.9499999999999993</v>
      </c>
      <c r="E65" s="43">
        <f t="shared" si="3"/>
        <v>5.9499999999999993</v>
      </c>
      <c r="F65" s="43">
        <f t="shared" si="4"/>
        <v>5.9499999999999993</v>
      </c>
      <c r="G65" s="43">
        <f t="shared" si="4"/>
        <v>5.9499999999999993</v>
      </c>
      <c r="H65" s="43"/>
      <c r="I65" s="43"/>
      <c r="J65" s="43"/>
      <c r="K65" s="43"/>
    </row>
    <row r="66" spans="1:11" x14ac:dyDescent="0.35">
      <c r="A66" s="16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1:11" s="1" customFormat="1" ht="13.15" x14ac:dyDescent="0.4">
      <c r="A67" s="40" t="s">
        <v>56</v>
      </c>
      <c r="B67" s="44">
        <f t="shared" si="2"/>
        <v>3.8033119658119654</v>
      </c>
      <c r="C67" s="44">
        <f t="shared" si="2"/>
        <v>3.7579138426673944</v>
      </c>
      <c r="D67" s="44">
        <f>+D47/D26</f>
        <v>3.7506221541431479</v>
      </c>
      <c r="E67" s="44">
        <f>+E47/E26</f>
        <v>3.7574417189499969</v>
      </c>
      <c r="F67" s="44">
        <f>+F47/F26</f>
        <v>3.6931279770023289</v>
      </c>
      <c r="G67" s="44">
        <f>+G47/G26</f>
        <v>3.7256520553119161</v>
      </c>
      <c r="H67" s="45"/>
      <c r="I67" s="44"/>
      <c r="J67" s="44"/>
      <c r="K67" s="44"/>
    </row>
    <row r="68" spans="1:11" x14ac:dyDescent="0.35">
      <c r="A68" s="18"/>
      <c r="B68" s="32"/>
      <c r="C68" s="32"/>
      <c r="D68" s="32"/>
      <c r="E68" s="32"/>
      <c r="F68" s="32"/>
      <c r="G68" s="32"/>
      <c r="H68" s="32"/>
      <c r="I68" s="32"/>
      <c r="J68" s="32"/>
      <c r="K68" s="32"/>
    </row>
  </sheetData>
  <pageMargins left="0.70866141732283472" right="0.70866141732283472" top="0.74803149606299213" bottom="0.74803149606299213" header="0.31496062992125984" footer="0.31496062992125984"/>
  <pageSetup scale="70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Z8"/>
  <sheetViews>
    <sheetView zoomScale="80" zoomScaleNormal="80" workbookViewId="0">
      <selection activeCell="AB14" sqref="AB14"/>
    </sheetView>
  </sheetViews>
  <sheetFormatPr defaultRowHeight="12.75" x14ac:dyDescent="0.35"/>
  <cols>
    <col min="1" max="1" width="15.1328125" customWidth="1"/>
    <col min="2" max="4" width="7.53125" hidden="1" customWidth="1"/>
    <col min="5" max="8" width="0" hidden="1" customWidth="1"/>
    <col min="18" max="18" width="8.6640625" customWidth="1"/>
    <col min="20" max="20" width="11.1328125" bestFit="1" customWidth="1"/>
    <col min="22" max="23" width="9.1328125" customWidth="1"/>
  </cols>
  <sheetData>
    <row r="1" spans="1:26" ht="13.15" x14ac:dyDescent="0.4">
      <c r="A1" s="1" t="s">
        <v>0</v>
      </c>
      <c r="B1" s="1"/>
      <c r="C1" s="1"/>
      <c r="D1" s="1"/>
    </row>
    <row r="2" spans="1:26" ht="13.15" x14ac:dyDescent="0.4">
      <c r="A2" s="1"/>
      <c r="B2" s="1"/>
      <c r="C2" s="1"/>
      <c r="D2" s="1"/>
    </row>
    <row r="3" spans="1:26" s="1" customFormat="1" ht="13.15" x14ac:dyDescent="0.4">
      <c r="A3" s="25"/>
      <c r="B3" s="24" t="s">
        <v>7</v>
      </c>
      <c r="C3" s="24" t="s">
        <v>8</v>
      </c>
      <c r="D3" s="25" t="s">
        <v>9</v>
      </c>
      <c r="E3" s="26" t="s">
        <v>10</v>
      </c>
      <c r="F3" s="26" t="s">
        <v>11</v>
      </c>
      <c r="G3" s="26" t="s">
        <v>12</v>
      </c>
      <c r="H3" s="26" t="s">
        <v>13</v>
      </c>
      <c r="I3" s="26" t="s">
        <v>14</v>
      </c>
      <c r="J3" s="26" t="s">
        <v>59</v>
      </c>
      <c r="K3" s="26" t="s">
        <v>60</v>
      </c>
      <c r="L3" s="27" t="s">
        <v>17</v>
      </c>
      <c r="M3" s="27" t="s">
        <v>18</v>
      </c>
      <c r="N3" s="27" t="s">
        <v>19</v>
      </c>
      <c r="O3" s="27" t="s">
        <v>20</v>
      </c>
      <c r="P3" s="27" t="s">
        <v>21</v>
      </c>
      <c r="Q3" s="27" t="s">
        <v>22</v>
      </c>
      <c r="R3" s="28" t="s">
        <v>23</v>
      </c>
      <c r="S3" s="28" t="s">
        <v>24</v>
      </c>
      <c r="T3" s="28" t="s">
        <v>25</v>
      </c>
      <c r="U3" s="28" t="s">
        <v>26</v>
      </c>
      <c r="V3" s="28" t="s">
        <v>27</v>
      </c>
      <c r="W3" s="28" t="s">
        <v>28</v>
      </c>
      <c r="X3" s="25" t="s">
        <v>29</v>
      </c>
      <c r="Y3" s="25" t="s">
        <v>82</v>
      </c>
      <c r="Z3" s="25" t="s">
        <v>82</v>
      </c>
    </row>
    <row r="4" spans="1:26" s="1" customFormat="1" ht="13.15" x14ac:dyDescent="0.4">
      <c r="A4" s="162" t="s">
        <v>87</v>
      </c>
      <c r="B4" s="163">
        <v>1550.6319999999998</v>
      </c>
      <c r="C4" s="163">
        <v>1433.9659999999999</v>
      </c>
      <c r="D4" s="163">
        <v>747.30000000000007</v>
      </c>
      <c r="E4" s="163">
        <v>1064.7979999999998</v>
      </c>
      <c r="F4" s="163">
        <v>1039.491</v>
      </c>
      <c r="G4" s="163">
        <v>1363.1499999999999</v>
      </c>
      <c r="H4" s="163">
        <v>1293.8</v>
      </c>
      <c r="I4" s="163">
        <v>1382.3</v>
      </c>
      <c r="J4" s="163">
        <v>745</v>
      </c>
      <c r="K4" s="163">
        <v>718</v>
      </c>
      <c r="L4" s="163">
        <v>934</v>
      </c>
      <c r="M4" s="163">
        <v>973.5</v>
      </c>
      <c r="N4" s="163">
        <v>941.1</v>
      </c>
      <c r="O4" s="163">
        <v>748</v>
      </c>
      <c r="P4" s="163">
        <v>830.00000000000011</v>
      </c>
      <c r="Q4" s="163">
        <v>805</v>
      </c>
      <c r="R4" s="163">
        <v>764.8</v>
      </c>
      <c r="S4" s="163">
        <v>632</v>
      </c>
      <c r="T4" s="163">
        <v>748</v>
      </c>
      <c r="U4" s="163">
        <v>642.5</v>
      </c>
      <c r="V4" s="163">
        <v>558.1</v>
      </c>
      <c r="W4" s="163">
        <v>604.70000000000005</v>
      </c>
      <c r="X4" s="163">
        <v>511.2</v>
      </c>
      <c r="Y4" s="163">
        <v>505.5</v>
      </c>
      <c r="Z4" s="163">
        <v>484</v>
      </c>
    </row>
    <row r="5" spans="1:26" s="1" customFormat="1" ht="13.15" x14ac:dyDescent="0.4">
      <c r="A5" s="162" t="s">
        <v>88</v>
      </c>
      <c r="B5" s="163">
        <v>1702.3710000000001</v>
      </c>
      <c r="C5" s="163">
        <v>2132.9850000000001</v>
      </c>
      <c r="D5" s="163">
        <v>1316.0729999999999</v>
      </c>
      <c r="E5" s="163">
        <v>1975.3440000000003</v>
      </c>
      <c r="F5" s="163">
        <v>1832.241</v>
      </c>
      <c r="G5" s="163">
        <v>1968.5119999999999</v>
      </c>
      <c r="H5" s="163">
        <v>2700</v>
      </c>
      <c r="I5" s="163">
        <v>2500.5</v>
      </c>
      <c r="J5" s="163">
        <v>1687.5</v>
      </c>
      <c r="K5" s="163">
        <v>1770</v>
      </c>
      <c r="L5" s="163">
        <v>2348.5500000000002</v>
      </c>
      <c r="M5" s="163">
        <v>2450</v>
      </c>
      <c r="N5" s="163">
        <v>2427</v>
      </c>
      <c r="O5" s="163">
        <v>1540</v>
      </c>
      <c r="P5" s="163">
        <v>1680</v>
      </c>
      <c r="Q5" s="163">
        <v>1905</v>
      </c>
      <c r="R5" s="163">
        <v>2105</v>
      </c>
      <c r="S5" s="163">
        <v>1905</v>
      </c>
      <c r="T5" s="163">
        <v>2130</v>
      </c>
      <c r="U5" s="163">
        <v>1958</v>
      </c>
      <c r="V5" s="163">
        <v>1430</v>
      </c>
      <c r="W5" s="163">
        <v>2005</v>
      </c>
      <c r="X5" s="163">
        <v>1870.0000000000002</v>
      </c>
      <c r="Y5" s="163">
        <v>1870</v>
      </c>
      <c r="Z5" s="49">
        <v>1602</v>
      </c>
    </row>
    <row r="6" spans="1:26" x14ac:dyDescent="0.35">
      <c r="A6" s="162" t="s">
        <v>89</v>
      </c>
      <c r="B6" s="162">
        <v>438.42700000000002</v>
      </c>
      <c r="C6" s="162">
        <v>109.70099999999999</v>
      </c>
      <c r="D6" s="162">
        <v>837.54700000000003</v>
      </c>
      <c r="E6" s="162">
        <v>233.98500000000001</v>
      </c>
      <c r="F6" s="162">
        <v>681.55899999999997</v>
      </c>
      <c r="G6" s="162">
        <v>393.68799999999999</v>
      </c>
      <c r="H6" s="162">
        <v>129.1</v>
      </c>
      <c r="I6" s="162">
        <v>469</v>
      </c>
      <c r="J6" s="162">
        <v>484</v>
      </c>
      <c r="K6" s="162">
        <v>624</v>
      </c>
      <c r="L6" s="162">
        <v>308</v>
      </c>
      <c r="M6" s="162">
        <v>407</v>
      </c>
      <c r="N6" s="162">
        <v>747</v>
      </c>
      <c r="O6" s="162">
        <v>1042</v>
      </c>
      <c r="P6" s="162">
        <v>1227</v>
      </c>
      <c r="Q6" s="162">
        <v>1055</v>
      </c>
      <c r="R6" s="162">
        <v>777</v>
      </c>
      <c r="S6" s="162">
        <v>1396</v>
      </c>
      <c r="T6" s="162">
        <v>1192</v>
      </c>
      <c r="U6" s="162">
        <v>1285</v>
      </c>
      <c r="V6" s="162">
        <v>1649</v>
      </c>
      <c r="W6" s="162">
        <v>1724</v>
      </c>
      <c r="X6" s="164">
        <v>1393</v>
      </c>
      <c r="Y6" s="164">
        <v>1770</v>
      </c>
      <c r="Z6" s="30">
        <v>1760</v>
      </c>
    </row>
    <row r="7" spans="1:26" x14ac:dyDescent="0.35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</row>
    <row r="8" spans="1:26" x14ac:dyDescent="0.35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D55"/>
  <sheetViews>
    <sheetView topLeftCell="A22" zoomScale="70" zoomScaleNormal="70" workbookViewId="0">
      <selection activeCell="B47" sqref="B47"/>
    </sheetView>
  </sheetViews>
  <sheetFormatPr defaultRowHeight="12.75" x14ac:dyDescent="0.35"/>
  <cols>
    <col min="1" max="1" width="14.86328125" style="10" customWidth="1"/>
    <col min="2" max="2" width="24" style="10" customWidth="1"/>
    <col min="3" max="3" width="20.33203125" style="10" customWidth="1"/>
    <col min="4" max="4" width="15.86328125" style="10" customWidth="1"/>
  </cols>
  <sheetData>
    <row r="1" spans="1:4" ht="13.15" x14ac:dyDescent="0.4">
      <c r="A1" s="20" t="s">
        <v>90</v>
      </c>
      <c r="B1" s="20"/>
      <c r="C1" s="21"/>
      <c r="D1" s="21"/>
    </row>
    <row r="2" spans="1:4" ht="13.15" x14ac:dyDescent="0.4">
      <c r="A2" s="20" t="s">
        <v>91</v>
      </c>
      <c r="B2" s="20" t="s">
        <v>92</v>
      </c>
      <c r="C2" s="20" t="s">
        <v>93</v>
      </c>
      <c r="D2" s="20" t="s">
        <v>94</v>
      </c>
    </row>
    <row r="3" spans="1:4" x14ac:dyDescent="0.35">
      <c r="A3" s="21" t="s">
        <v>95</v>
      </c>
      <c r="B3" s="21">
        <v>1930</v>
      </c>
      <c r="C3" s="21">
        <v>1396</v>
      </c>
      <c r="D3" s="22">
        <f>C3/B3</f>
        <v>0.72331606217616584</v>
      </c>
    </row>
    <row r="4" spans="1:4" x14ac:dyDescent="0.35">
      <c r="A4" s="21" t="s">
        <v>96</v>
      </c>
      <c r="B4" s="21">
        <v>2010</v>
      </c>
      <c r="C4" s="21">
        <v>1670</v>
      </c>
      <c r="D4" s="22">
        <f t="shared" ref="D4:D44" si="0">C4/B4</f>
        <v>0.8308457711442786</v>
      </c>
    </row>
    <row r="5" spans="1:4" x14ac:dyDescent="0.35">
      <c r="A5" s="21" t="s">
        <v>97</v>
      </c>
      <c r="B5" s="21">
        <v>2017</v>
      </c>
      <c r="C5" s="21">
        <v>1746</v>
      </c>
      <c r="D5" s="22">
        <f t="shared" si="0"/>
        <v>0.8656420426375806</v>
      </c>
    </row>
    <row r="6" spans="1:4" x14ac:dyDescent="0.35">
      <c r="A6" s="21" t="s">
        <v>98</v>
      </c>
      <c r="B6" s="21">
        <v>2025</v>
      </c>
      <c r="C6" s="21">
        <v>1871</v>
      </c>
      <c r="D6" s="22">
        <f t="shared" si="0"/>
        <v>0.92395061728395067</v>
      </c>
    </row>
    <row r="7" spans="1:4" x14ac:dyDescent="0.35">
      <c r="A7" s="21" t="s">
        <v>99</v>
      </c>
      <c r="B7" s="21">
        <v>1865</v>
      </c>
      <c r="C7" s="21">
        <v>1596</v>
      </c>
      <c r="D7" s="22">
        <f t="shared" si="0"/>
        <v>0.85576407506702412</v>
      </c>
    </row>
    <row r="8" spans="1:4" x14ac:dyDescent="0.35">
      <c r="A8" s="21" t="s">
        <v>100</v>
      </c>
      <c r="B8" s="21">
        <v>1839</v>
      </c>
      <c r="C8" s="21">
        <v>1792</v>
      </c>
      <c r="D8" s="22">
        <f t="shared" si="0"/>
        <v>0.97444263186514413</v>
      </c>
    </row>
    <row r="9" spans="1:4" x14ac:dyDescent="0.35">
      <c r="A9" s="21" t="s">
        <v>101</v>
      </c>
      <c r="B9" s="21">
        <v>1959</v>
      </c>
      <c r="C9" s="21">
        <v>2248</v>
      </c>
      <c r="D9" s="22">
        <f t="shared" si="0"/>
        <v>1.147524247064829</v>
      </c>
    </row>
    <row r="10" spans="1:4" x14ac:dyDescent="0.35">
      <c r="A10" s="21" t="s">
        <v>102</v>
      </c>
      <c r="B10" s="21">
        <v>1828</v>
      </c>
      <c r="C10" s="21">
        <v>1879</v>
      </c>
      <c r="D10" s="22">
        <f t="shared" si="0"/>
        <v>1.0278993435448578</v>
      </c>
    </row>
    <row r="11" spans="1:4" x14ac:dyDescent="0.35">
      <c r="A11" s="21" t="s">
        <v>103</v>
      </c>
      <c r="B11" s="21">
        <v>1895</v>
      </c>
      <c r="C11" s="21">
        <v>1699</v>
      </c>
      <c r="D11" s="22">
        <f t="shared" si="0"/>
        <v>0.89656992084432718</v>
      </c>
    </row>
    <row r="12" spans="1:4" x14ac:dyDescent="0.35">
      <c r="A12" s="21" t="s">
        <v>104</v>
      </c>
      <c r="B12" s="21">
        <v>1903</v>
      </c>
      <c r="C12" s="21">
        <v>2092</v>
      </c>
      <c r="D12" s="22">
        <f t="shared" si="0"/>
        <v>1.0993168681029952</v>
      </c>
    </row>
    <row r="13" spans="1:4" x14ac:dyDescent="0.35">
      <c r="A13" s="21" t="s">
        <v>105</v>
      </c>
      <c r="B13" s="21">
        <v>1627</v>
      </c>
      <c r="C13" s="21">
        <v>1490</v>
      </c>
      <c r="D13" s="22">
        <f t="shared" si="0"/>
        <v>0.91579594345421023</v>
      </c>
    </row>
    <row r="14" spans="1:4" x14ac:dyDescent="0.35">
      <c r="A14" s="21" t="s">
        <v>106</v>
      </c>
      <c r="B14" s="21">
        <v>1812</v>
      </c>
      <c r="C14" s="21">
        <v>2356</v>
      </c>
      <c r="D14" s="22">
        <f t="shared" si="0"/>
        <v>1.3002207505518764</v>
      </c>
    </row>
    <row r="15" spans="1:4" x14ac:dyDescent="0.35">
      <c r="A15" s="21" t="s">
        <v>107</v>
      </c>
      <c r="B15" s="21">
        <v>2013</v>
      </c>
      <c r="C15" s="21">
        <v>2448</v>
      </c>
      <c r="D15" s="22">
        <f t="shared" si="0"/>
        <v>1.2160953800298062</v>
      </c>
    </row>
    <row r="16" spans="1:4" x14ac:dyDescent="0.35">
      <c r="A16" s="21" t="s">
        <v>108</v>
      </c>
      <c r="B16" s="21">
        <v>1819</v>
      </c>
      <c r="C16" s="21">
        <v>1788</v>
      </c>
      <c r="D16" s="22">
        <f t="shared" si="0"/>
        <v>0.98295766904892801</v>
      </c>
    </row>
    <row r="17" spans="1:4" x14ac:dyDescent="0.35">
      <c r="A17" s="21" t="s">
        <v>109</v>
      </c>
      <c r="B17" s="21">
        <v>1942</v>
      </c>
      <c r="C17" s="21">
        <v>2346</v>
      </c>
      <c r="D17" s="22">
        <f t="shared" si="0"/>
        <v>1.208032955715757</v>
      </c>
    </row>
    <row r="18" spans="1:4" x14ac:dyDescent="0.35">
      <c r="A18" s="21" t="s">
        <v>110</v>
      </c>
      <c r="B18" s="21">
        <v>1983</v>
      </c>
      <c r="C18" s="21">
        <v>1691</v>
      </c>
      <c r="D18" s="22">
        <f t="shared" si="0"/>
        <v>0.85274836106908725</v>
      </c>
    </row>
    <row r="19" spans="1:4" x14ac:dyDescent="0.35">
      <c r="A19" s="21" t="s">
        <v>111</v>
      </c>
      <c r="B19" s="21">
        <v>1946</v>
      </c>
      <c r="C19" s="21">
        <v>2333</v>
      </c>
      <c r="D19" s="22">
        <f t="shared" si="0"/>
        <v>1.1988694758478931</v>
      </c>
    </row>
    <row r="20" spans="1:4" x14ac:dyDescent="0.35">
      <c r="A20" s="21" t="s">
        <v>112</v>
      </c>
      <c r="B20" s="21">
        <v>1729</v>
      </c>
      <c r="C20" s="21">
        <v>3154</v>
      </c>
      <c r="D20" s="22">
        <f t="shared" si="0"/>
        <v>1.8241758241758241</v>
      </c>
    </row>
    <row r="21" spans="1:4" x14ac:dyDescent="0.35">
      <c r="A21" s="21" t="s">
        <v>113</v>
      </c>
      <c r="B21" s="21">
        <v>1985</v>
      </c>
      <c r="C21" s="21">
        <v>3557</v>
      </c>
      <c r="D21" s="22">
        <f t="shared" si="0"/>
        <v>1.7919395465994963</v>
      </c>
    </row>
    <row r="22" spans="1:4" x14ac:dyDescent="0.35">
      <c r="A22" s="21" t="s">
        <v>114</v>
      </c>
      <c r="B22" s="21">
        <v>1830</v>
      </c>
      <c r="C22" s="21">
        <v>2033</v>
      </c>
      <c r="D22" s="22">
        <f t="shared" si="0"/>
        <v>1.110928961748634</v>
      </c>
    </row>
    <row r="23" spans="1:4" x14ac:dyDescent="0.35">
      <c r="A23" s="21" t="s">
        <v>115</v>
      </c>
      <c r="B23" s="21">
        <v>1550.6319999999998</v>
      </c>
      <c r="C23" s="21">
        <v>1702.3710000000001</v>
      </c>
      <c r="D23" s="22">
        <f t="shared" si="0"/>
        <v>1.0978562289440694</v>
      </c>
    </row>
    <row r="24" spans="1:4" x14ac:dyDescent="0.35">
      <c r="A24" s="21" t="s">
        <v>8</v>
      </c>
      <c r="B24" s="21">
        <v>1433.9659999999999</v>
      </c>
      <c r="C24" s="21">
        <v>2132.9850000000001</v>
      </c>
      <c r="D24" s="22">
        <f t="shared" si="0"/>
        <v>1.4874725063216285</v>
      </c>
    </row>
    <row r="25" spans="1:4" x14ac:dyDescent="0.35">
      <c r="A25" s="21" t="s">
        <v>9</v>
      </c>
      <c r="B25" s="21">
        <v>747.30000000000007</v>
      </c>
      <c r="C25" s="21">
        <v>1316.0729999999999</v>
      </c>
      <c r="D25" s="22">
        <f t="shared" si="0"/>
        <v>1.7611039743075068</v>
      </c>
    </row>
    <row r="26" spans="1:4" x14ac:dyDescent="0.35">
      <c r="A26" s="21" t="s">
        <v>10</v>
      </c>
      <c r="B26" s="21">
        <v>1064.7979999999998</v>
      </c>
      <c r="C26" s="21">
        <v>1975.3440000000003</v>
      </c>
      <c r="D26" s="22">
        <f t="shared" si="0"/>
        <v>1.8551349645660498</v>
      </c>
    </row>
    <row r="27" spans="1:4" x14ac:dyDescent="0.35">
      <c r="A27" s="21" t="s">
        <v>11</v>
      </c>
      <c r="B27" s="21">
        <v>1039.491</v>
      </c>
      <c r="C27" s="21">
        <v>1832.241</v>
      </c>
      <c r="D27" s="22">
        <f t="shared" si="0"/>
        <v>1.7626328655082151</v>
      </c>
    </row>
    <row r="28" spans="1:4" x14ac:dyDescent="0.35">
      <c r="A28" s="21" t="s">
        <v>12</v>
      </c>
      <c r="B28" s="21">
        <v>1363.1499999999999</v>
      </c>
      <c r="C28" s="21">
        <v>1968.5119999999999</v>
      </c>
      <c r="D28" s="22">
        <f t="shared" si="0"/>
        <v>1.4440905256208048</v>
      </c>
    </row>
    <row r="29" spans="1:4" x14ac:dyDescent="0.35">
      <c r="A29" s="21" t="s">
        <v>13</v>
      </c>
      <c r="B29" s="21">
        <v>1293.8</v>
      </c>
      <c r="C29" s="21">
        <v>2700</v>
      </c>
      <c r="D29" s="22">
        <f t="shared" si="0"/>
        <v>2.0868758695316125</v>
      </c>
    </row>
    <row r="30" spans="1:4" x14ac:dyDescent="0.35">
      <c r="A30" s="21" t="s">
        <v>14</v>
      </c>
      <c r="B30" s="21">
        <v>1382.3</v>
      </c>
      <c r="C30" s="21">
        <v>2500.5</v>
      </c>
      <c r="D30" s="22">
        <f t="shared" si="0"/>
        <v>1.8089416190407293</v>
      </c>
    </row>
    <row r="31" spans="1:4" x14ac:dyDescent="0.35">
      <c r="A31" s="21" t="s">
        <v>15</v>
      </c>
      <c r="B31" s="21">
        <v>745</v>
      </c>
      <c r="C31" s="21">
        <v>1687.5</v>
      </c>
      <c r="D31" s="22">
        <f t="shared" si="0"/>
        <v>2.2651006711409396</v>
      </c>
    </row>
    <row r="32" spans="1:4" x14ac:dyDescent="0.35">
      <c r="A32" s="21" t="s">
        <v>16</v>
      </c>
      <c r="B32" s="21">
        <v>718</v>
      </c>
      <c r="C32" s="21">
        <v>1770</v>
      </c>
      <c r="D32" s="22">
        <f t="shared" si="0"/>
        <v>2.4651810584958218</v>
      </c>
    </row>
    <row r="33" spans="1:4" x14ac:dyDescent="0.35">
      <c r="A33" s="21" t="s">
        <v>17</v>
      </c>
      <c r="B33" s="21">
        <v>934</v>
      </c>
      <c r="C33" s="21">
        <v>2348.5500000000002</v>
      </c>
      <c r="D33" s="22">
        <f t="shared" si="0"/>
        <v>2.514507494646681</v>
      </c>
    </row>
    <row r="34" spans="1:4" x14ac:dyDescent="0.35">
      <c r="A34" s="21" t="s">
        <v>18</v>
      </c>
      <c r="B34" s="21">
        <v>973.5</v>
      </c>
      <c r="C34" s="21">
        <v>2450</v>
      </c>
      <c r="D34" s="22">
        <f t="shared" si="0"/>
        <v>2.5166923472008218</v>
      </c>
    </row>
    <row r="35" spans="1:4" x14ac:dyDescent="0.35">
      <c r="A35" s="21" t="s">
        <v>19</v>
      </c>
      <c r="B35" s="21">
        <v>941.1</v>
      </c>
      <c r="C35" s="21">
        <v>2427</v>
      </c>
      <c r="D35" s="22">
        <f t="shared" si="0"/>
        <v>2.578897035384125</v>
      </c>
    </row>
    <row r="36" spans="1:4" x14ac:dyDescent="0.35">
      <c r="A36" s="21" t="s">
        <v>20</v>
      </c>
      <c r="B36" s="21">
        <v>748</v>
      </c>
      <c r="C36" s="21">
        <v>1540</v>
      </c>
      <c r="D36" s="22">
        <f t="shared" si="0"/>
        <v>2.0588235294117645</v>
      </c>
    </row>
    <row r="37" spans="1:4" x14ac:dyDescent="0.35">
      <c r="A37" s="21" t="s">
        <v>21</v>
      </c>
      <c r="B37" s="21">
        <v>830.00000000000011</v>
      </c>
      <c r="C37" s="21">
        <v>1680</v>
      </c>
      <c r="D37" s="22">
        <f t="shared" si="0"/>
        <v>2.0240963855421685</v>
      </c>
    </row>
    <row r="38" spans="1:4" x14ac:dyDescent="0.35">
      <c r="A38" s="21" t="s">
        <v>22</v>
      </c>
      <c r="B38" s="21">
        <v>805</v>
      </c>
      <c r="C38" s="21">
        <v>1905</v>
      </c>
      <c r="D38" s="22">
        <f t="shared" si="0"/>
        <v>2.3664596273291925</v>
      </c>
    </row>
    <row r="39" spans="1:4" x14ac:dyDescent="0.35">
      <c r="A39" s="21" t="s">
        <v>23</v>
      </c>
      <c r="B39" s="21">
        <v>764.8</v>
      </c>
      <c r="C39" s="21">
        <v>2105</v>
      </c>
      <c r="D39" s="22">
        <f t="shared" si="0"/>
        <v>2.7523535564853558</v>
      </c>
    </row>
    <row r="40" spans="1:4" x14ac:dyDescent="0.35">
      <c r="A40" s="21" t="s">
        <v>24</v>
      </c>
      <c r="B40" s="21">
        <v>632</v>
      </c>
      <c r="C40" s="21">
        <v>1905</v>
      </c>
      <c r="D40" s="22">
        <f t="shared" si="0"/>
        <v>3.0142405063291138</v>
      </c>
    </row>
    <row r="41" spans="1:4" x14ac:dyDescent="0.35">
      <c r="A41" s="21" t="s">
        <v>25</v>
      </c>
      <c r="B41" s="21">
        <v>748</v>
      </c>
      <c r="C41" s="21">
        <v>2130</v>
      </c>
      <c r="D41" s="22">
        <f t="shared" si="0"/>
        <v>2.8475935828877006</v>
      </c>
    </row>
    <row r="42" spans="1:4" x14ac:dyDescent="0.35">
      <c r="A42" s="21" t="s">
        <v>26</v>
      </c>
      <c r="B42" s="21">
        <v>642.5</v>
      </c>
      <c r="C42" s="21">
        <v>1919.8</v>
      </c>
      <c r="D42" s="22">
        <f t="shared" si="0"/>
        <v>2.9880155642023345</v>
      </c>
    </row>
    <row r="43" spans="1:4" x14ac:dyDescent="0.35">
      <c r="A43" s="21" t="s">
        <v>27</v>
      </c>
      <c r="B43" s="21">
        <v>558.1</v>
      </c>
      <c r="C43" s="21">
        <v>1430</v>
      </c>
      <c r="D43" s="22">
        <f t="shared" si="0"/>
        <v>2.5622648270919188</v>
      </c>
    </row>
    <row r="44" spans="1:4" x14ac:dyDescent="0.35">
      <c r="A44" s="21" t="s">
        <v>28</v>
      </c>
      <c r="B44" s="21">
        <v>604.70000000000005</v>
      </c>
      <c r="C44" s="21">
        <v>2005</v>
      </c>
      <c r="D44" s="46">
        <f t="shared" si="0"/>
        <v>3.3156937324293034</v>
      </c>
    </row>
    <row r="45" spans="1:4" x14ac:dyDescent="0.35">
      <c r="A45" s="21" t="s">
        <v>29</v>
      </c>
      <c r="B45" s="21">
        <v>511.2</v>
      </c>
      <c r="C45" s="21">
        <v>1870.0000000000002</v>
      </c>
      <c r="D45" s="46">
        <f>C45/B45</f>
        <v>3.6580594679186236</v>
      </c>
    </row>
    <row r="46" spans="1:4" x14ac:dyDescent="0.35">
      <c r="A46" s="21" t="s">
        <v>30</v>
      </c>
      <c r="B46" s="21">
        <v>505.5</v>
      </c>
      <c r="C46" s="21">
        <v>1870</v>
      </c>
      <c r="D46" s="46">
        <f>C46/B46</f>
        <v>3.6993076162215628</v>
      </c>
    </row>
    <row r="47" spans="1:4" x14ac:dyDescent="0.35">
      <c r="A47" s="166" t="s">
        <v>31</v>
      </c>
      <c r="B47" s="21">
        <v>484</v>
      </c>
      <c r="C47" s="48">
        <f>'Data-Wheat'!Z41</f>
        <v>1749.9999999999998</v>
      </c>
      <c r="D47" s="47">
        <f>C47/B47</f>
        <v>3.6157024793388426</v>
      </c>
    </row>
    <row r="48" spans="1:4" x14ac:dyDescent="0.35">
      <c r="A48" s="21"/>
      <c r="B48" s="21"/>
      <c r="C48" s="21"/>
      <c r="D48" s="21"/>
    </row>
    <row r="55" spans="3:3" x14ac:dyDescent="0.35">
      <c r="C55" s="10">
        <f>46-4</f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AA11"/>
  <sheetViews>
    <sheetView workbookViewId="0">
      <selection activeCell="R25" sqref="R25"/>
    </sheetView>
  </sheetViews>
  <sheetFormatPr defaultRowHeight="12.75" x14ac:dyDescent="0.35"/>
  <cols>
    <col min="1" max="1" width="19.1328125" customWidth="1"/>
    <col min="2" max="15" width="0" hidden="1" customWidth="1"/>
  </cols>
  <sheetData>
    <row r="1" spans="1:27" x14ac:dyDescent="0.35">
      <c r="A1" s="165" t="s">
        <v>116</v>
      </c>
    </row>
    <row r="2" spans="1:27" ht="13.15" x14ac:dyDescent="0.4">
      <c r="B2" s="11" t="s">
        <v>7</v>
      </c>
      <c r="C2" s="12" t="s">
        <v>8</v>
      </c>
      <c r="D2" s="13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59</v>
      </c>
      <c r="K2" s="5" t="s">
        <v>60</v>
      </c>
      <c r="L2" s="7" t="s">
        <v>17</v>
      </c>
      <c r="M2" s="8" t="s">
        <v>18</v>
      </c>
      <c r="N2" s="8" t="s">
        <v>19</v>
      </c>
      <c r="O2" s="8" t="s">
        <v>20</v>
      </c>
      <c r="P2" s="15" t="s">
        <v>21</v>
      </c>
      <c r="Q2" s="8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23" t="s">
        <v>27</v>
      </c>
      <c r="W2" s="23" t="s">
        <v>28</v>
      </c>
      <c r="X2" s="23" t="s">
        <v>29</v>
      </c>
      <c r="Y2" s="29" t="s">
        <v>30</v>
      </c>
      <c r="Z2" s="29" t="s">
        <v>117</v>
      </c>
      <c r="AA2" s="29" t="s">
        <v>118</v>
      </c>
    </row>
    <row r="3" spans="1:27" x14ac:dyDescent="0.35">
      <c r="A3" s="167" t="s">
        <v>119</v>
      </c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 t="e">
        <f>#REF!</f>
        <v>#REF!</v>
      </c>
      <c r="L3" t="e">
        <f>#REF!</f>
        <v>#REF!</v>
      </c>
      <c r="M3" t="e">
        <f>#REF!</f>
        <v>#REF!</v>
      </c>
      <c r="N3" t="e">
        <f>#REF!</f>
        <v>#REF!</v>
      </c>
      <c r="O3" t="e">
        <f>#REF!</f>
        <v>#REF!</v>
      </c>
      <c r="P3">
        <f>'Data-Wheat'!P13</f>
        <v>354</v>
      </c>
      <c r="Q3">
        <f>'Data-Wheat'!Q13</f>
        <v>302</v>
      </c>
      <c r="R3">
        <f>'Data-Wheat'!R13</f>
        <v>292</v>
      </c>
      <c r="S3">
        <f>'Data-Wheat'!S13</f>
        <v>325</v>
      </c>
      <c r="T3">
        <f>'Data-Wheat'!T13</f>
        <v>350</v>
      </c>
      <c r="U3">
        <f>'Data-Wheat'!U13</f>
        <v>300</v>
      </c>
      <c r="V3">
        <f>'Data-Wheat'!V13</f>
        <v>265</v>
      </c>
      <c r="W3">
        <f>'Data-Wheat'!W13</f>
        <v>265</v>
      </c>
      <c r="X3">
        <f>'Data-Wheat'!X13</f>
        <v>272</v>
      </c>
      <c r="Y3">
        <f>'Data-Wheat'!Y13</f>
        <v>310</v>
      </c>
      <c r="Z3">
        <f>'Data-Wheat'!Z13</f>
        <v>310</v>
      </c>
      <c r="AA3">
        <f>'Data-Wheat'!AA13</f>
        <v>310</v>
      </c>
    </row>
    <row r="4" spans="1:27" x14ac:dyDescent="0.35">
      <c r="A4" s="165" t="s">
        <v>120</v>
      </c>
      <c r="B4" t="e">
        <f>#REF!-'WK Data'!B3</f>
        <v>#REF!</v>
      </c>
      <c r="C4" t="e">
        <f>#REF!-'WK Data'!C3</f>
        <v>#REF!</v>
      </c>
      <c r="D4" t="e">
        <f>#REF!-'WK Data'!D3</f>
        <v>#REF!</v>
      </c>
      <c r="E4" t="e">
        <f>#REF!-'WK Data'!E3</f>
        <v>#REF!</v>
      </c>
      <c r="F4" t="e">
        <f>#REF!-'WK Data'!F3</f>
        <v>#REF!</v>
      </c>
      <c r="G4" t="e">
        <f>#REF!-'WK Data'!G3</f>
        <v>#REF!</v>
      </c>
      <c r="H4" t="e">
        <f>#REF!-'WK Data'!H3</f>
        <v>#REF!</v>
      </c>
      <c r="I4" t="e">
        <f>#REF!-'WK Data'!I3</f>
        <v>#REF!</v>
      </c>
      <c r="J4" t="e">
        <f>#REF!-'WK Data'!J3</f>
        <v>#REF!</v>
      </c>
      <c r="K4" t="e">
        <f>#REF!-'WK Data'!K3</f>
        <v>#REF!</v>
      </c>
      <c r="L4" t="e">
        <f>#REF!-'WK Data'!L3</f>
        <v>#REF!</v>
      </c>
      <c r="M4" t="e">
        <f>#REF!-'WK Data'!M3</f>
        <v>#REF!</v>
      </c>
      <c r="N4" t="e">
        <f>#REF!-'WK Data'!N3</f>
        <v>#REF!</v>
      </c>
      <c r="O4" t="e">
        <f>#REF!-'WK Data'!O3</f>
        <v>#REF!</v>
      </c>
      <c r="P4">
        <f>P5-P3</f>
        <v>476.00000000000011</v>
      </c>
      <c r="Q4">
        <f t="shared" ref="Q4:Z4" si="0">Q5-Q3</f>
        <v>503</v>
      </c>
      <c r="R4">
        <f t="shared" si="0"/>
        <v>472.79999999999995</v>
      </c>
      <c r="S4">
        <f t="shared" si="0"/>
        <v>307</v>
      </c>
      <c r="T4">
        <f t="shared" si="0"/>
        <v>398</v>
      </c>
      <c r="U4">
        <f t="shared" si="0"/>
        <v>342.5</v>
      </c>
      <c r="V4">
        <f t="shared" si="0"/>
        <v>293.10000000000002</v>
      </c>
      <c r="W4">
        <f t="shared" si="0"/>
        <v>339.70000000000005</v>
      </c>
      <c r="X4">
        <f t="shared" si="0"/>
        <v>239.2</v>
      </c>
      <c r="Y4">
        <f t="shared" si="0"/>
        <v>195.5</v>
      </c>
      <c r="Z4">
        <f t="shared" si="0"/>
        <v>166.57</v>
      </c>
      <c r="AA4">
        <f>AA5-AA3</f>
        <v>172.15000000000003</v>
      </c>
    </row>
    <row r="5" spans="1:27" x14ac:dyDescent="0.35">
      <c r="A5" s="165" t="s">
        <v>121</v>
      </c>
      <c r="B5" t="e">
        <f>SUM(B3:B4)</f>
        <v>#REF!</v>
      </c>
      <c r="C5" t="e">
        <f t="shared" ref="C5:O5" si="1">SUM(C3:C4)</f>
        <v>#REF!</v>
      </c>
      <c r="D5" t="e">
        <f t="shared" si="1"/>
        <v>#REF!</v>
      </c>
      <c r="E5" t="e">
        <f t="shared" si="1"/>
        <v>#REF!</v>
      </c>
      <c r="F5" t="e">
        <f t="shared" si="1"/>
        <v>#REF!</v>
      </c>
      <c r="G5" t="e">
        <f t="shared" si="1"/>
        <v>#REF!</v>
      </c>
      <c r="H5" t="e">
        <f t="shared" si="1"/>
        <v>#REF!</v>
      </c>
      <c r="I5" t="e">
        <f t="shared" si="1"/>
        <v>#REF!</v>
      </c>
      <c r="J5" t="e">
        <f t="shared" si="1"/>
        <v>#REF!</v>
      </c>
      <c r="K5" t="e">
        <f t="shared" si="1"/>
        <v>#REF!</v>
      </c>
      <c r="L5" t="e">
        <f t="shared" si="1"/>
        <v>#REF!</v>
      </c>
      <c r="M5" t="e">
        <f t="shared" si="1"/>
        <v>#REF!</v>
      </c>
      <c r="N5" t="e">
        <f t="shared" si="1"/>
        <v>#REF!</v>
      </c>
      <c r="O5" t="e">
        <f t="shared" si="1"/>
        <v>#REF!</v>
      </c>
      <c r="P5">
        <f>'Data-Wheat'!P23</f>
        <v>830.00000000000011</v>
      </c>
      <c r="Q5">
        <f>'Data-Wheat'!Q23</f>
        <v>805</v>
      </c>
      <c r="R5">
        <f>'Data-Wheat'!R23</f>
        <v>764.8</v>
      </c>
      <c r="S5">
        <f>'Data-Wheat'!S23</f>
        <v>632</v>
      </c>
      <c r="T5">
        <f>'Data-Wheat'!T23</f>
        <v>748</v>
      </c>
      <c r="U5">
        <f>'Data-Wheat'!U23</f>
        <v>642.5</v>
      </c>
      <c r="V5">
        <f>'Data-Wheat'!V23</f>
        <v>558.1</v>
      </c>
      <c r="W5">
        <f>'Data-Wheat'!W23</f>
        <v>604.70000000000005</v>
      </c>
      <c r="X5">
        <f>'Data-Wheat'!X23</f>
        <v>511.2</v>
      </c>
      <c r="Y5">
        <f>'Data-Wheat'!Y23</f>
        <v>505.5</v>
      </c>
      <c r="Z5">
        <f>'Data-Wheat'!Z23</f>
        <v>476.57</v>
      </c>
      <c r="AA5">
        <f>'Data-Wheat'!AA23</f>
        <v>482.15000000000003</v>
      </c>
    </row>
    <row r="7" spans="1:27" x14ac:dyDescent="0.35">
      <c r="A7" s="165" t="s">
        <v>122</v>
      </c>
    </row>
    <row r="8" spans="1:27" ht="13.15" x14ac:dyDescent="0.4">
      <c r="B8" s="11" t="s">
        <v>7</v>
      </c>
      <c r="C8" s="12" t="s">
        <v>8</v>
      </c>
      <c r="D8" s="13" t="s">
        <v>9</v>
      </c>
      <c r="E8" s="5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59</v>
      </c>
      <c r="K8" s="5" t="s">
        <v>60</v>
      </c>
      <c r="L8" s="7" t="s">
        <v>17</v>
      </c>
      <c r="M8" s="8" t="s">
        <v>18</v>
      </c>
      <c r="N8" s="8" t="s">
        <v>19</v>
      </c>
      <c r="O8" s="8" t="s">
        <v>20</v>
      </c>
      <c r="P8" s="15" t="s">
        <v>21</v>
      </c>
      <c r="Q8" s="8" t="s">
        <v>22</v>
      </c>
      <c r="R8" s="19" t="s">
        <v>23</v>
      </c>
      <c r="S8" s="19" t="s">
        <v>24</v>
      </c>
      <c r="T8" s="19" t="s">
        <v>25</v>
      </c>
      <c r="U8" s="19" t="s">
        <v>26</v>
      </c>
      <c r="V8" s="23" t="s">
        <v>27</v>
      </c>
      <c r="W8" s="23" t="s">
        <v>28</v>
      </c>
      <c r="X8" s="23" t="s">
        <v>29</v>
      </c>
      <c r="Y8" s="29" t="s">
        <v>30</v>
      </c>
      <c r="Z8" s="29" t="s">
        <v>117</v>
      </c>
      <c r="AA8" s="29" t="s">
        <v>117</v>
      </c>
    </row>
    <row r="9" spans="1:27" x14ac:dyDescent="0.35">
      <c r="A9" s="3" t="str">
        <f>A3</f>
        <v>Western Cape</v>
      </c>
      <c r="B9" t="e">
        <f>#REF!</f>
        <v>#REF!</v>
      </c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I9" t="e">
        <f>#REF!</f>
        <v>#REF!</v>
      </c>
      <c r="J9" t="e">
        <f>#REF!</f>
        <v>#REF!</v>
      </c>
      <c r="K9" t="e">
        <f>#REF!</f>
        <v>#REF!</v>
      </c>
      <c r="L9" t="e">
        <f>#REF!</f>
        <v>#REF!</v>
      </c>
      <c r="M9" t="e">
        <f>#REF!</f>
        <v>#REF!</v>
      </c>
      <c r="N9" t="e">
        <f>#REF!</f>
        <v>#REF!</v>
      </c>
      <c r="O9" t="e">
        <f>#REF!</f>
        <v>#REF!</v>
      </c>
      <c r="P9">
        <f>'Data-Wheat'!P31</f>
        <v>520</v>
      </c>
      <c r="Q9">
        <f>'Data-Wheat'!Q31</f>
        <v>645</v>
      </c>
      <c r="R9">
        <f>'Data-Wheat'!R31</f>
        <v>730</v>
      </c>
      <c r="S9">
        <f>'Data-Wheat'!S31</f>
        <v>812</v>
      </c>
      <c r="T9">
        <f>'Data-Wheat'!T31</f>
        <v>860</v>
      </c>
      <c r="U9">
        <f>'Data-Wheat'!U31</f>
        <v>714</v>
      </c>
      <c r="V9">
        <f>'Data-Wheat'!V31</f>
        <v>530</v>
      </c>
      <c r="W9">
        <f>'Data-Wheat'!W31</f>
        <v>710</v>
      </c>
      <c r="X9">
        <f>'Data-Wheat'!X31</f>
        <v>897.6</v>
      </c>
      <c r="Y9">
        <f>'Data-Wheat'!Y31</f>
        <v>928</v>
      </c>
      <c r="Z9">
        <f>'Data-Wheat'!Z31</f>
        <v>899</v>
      </c>
      <c r="AA9">
        <f>'Data-Wheat'!AA31</f>
        <v>697.5</v>
      </c>
    </row>
    <row r="10" spans="1:27" x14ac:dyDescent="0.35">
      <c r="A10" s="165" t="s">
        <v>120</v>
      </c>
      <c r="B10" t="e">
        <f>#REF!-'WK Data'!B9</f>
        <v>#REF!</v>
      </c>
      <c r="C10" t="e">
        <f>#REF!-'WK Data'!C9</f>
        <v>#REF!</v>
      </c>
      <c r="D10" t="e">
        <f>#REF!-'WK Data'!D9</f>
        <v>#REF!</v>
      </c>
      <c r="E10" t="e">
        <f>#REF!-'WK Data'!E9</f>
        <v>#REF!</v>
      </c>
      <c r="F10" t="e">
        <f>#REF!-'WK Data'!F9</f>
        <v>#REF!</v>
      </c>
      <c r="G10" t="e">
        <f>#REF!-'WK Data'!G9</f>
        <v>#REF!</v>
      </c>
      <c r="H10" t="e">
        <f>#REF!-'WK Data'!H9</f>
        <v>#REF!</v>
      </c>
      <c r="I10" t="e">
        <f>#REF!-'WK Data'!I9</f>
        <v>#REF!</v>
      </c>
      <c r="J10" t="e">
        <f>#REF!-'WK Data'!J9</f>
        <v>#REF!</v>
      </c>
      <c r="K10" t="e">
        <f>#REF!-'WK Data'!K9</f>
        <v>#REF!</v>
      </c>
      <c r="L10" t="e">
        <f>#REF!-'WK Data'!L9</f>
        <v>#REF!</v>
      </c>
      <c r="M10" t="e">
        <f>#REF!-'WK Data'!M9</f>
        <v>#REF!</v>
      </c>
      <c r="N10" t="e">
        <f>#REF!-'WK Data'!N9</f>
        <v>#REF!</v>
      </c>
      <c r="O10" t="e">
        <f>#REF!-'WK Data'!O9</f>
        <v>#REF!</v>
      </c>
      <c r="P10">
        <f>P11-P9</f>
        <v>1160</v>
      </c>
      <c r="Q10">
        <f t="shared" ref="Q10:AA10" si="2">Q11-Q9</f>
        <v>1260</v>
      </c>
      <c r="R10">
        <f t="shared" si="2"/>
        <v>1375</v>
      </c>
      <c r="S10">
        <f t="shared" si="2"/>
        <v>1093</v>
      </c>
      <c r="T10">
        <f t="shared" si="2"/>
        <v>1270</v>
      </c>
      <c r="U10">
        <f t="shared" si="2"/>
        <v>1244</v>
      </c>
      <c r="V10">
        <f t="shared" si="2"/>
        <v>900</v>
      </c>
      <c r="W10">
        <f t="shared" si="2"/>
        <v>1295</v>
      </c>
      <c r="X10">
        <f t="shared" si="2"/>
        <v>972.4000000000002</v>
      </c>
      <c r="Y10">
        <f t="shared" si="2"/>
        <v>942</v>
      </c>
      <c r="Z10">
        <f t="shared" si="2"/>
        <v>850.99999999999977</v>
      </c>
      <c r="AA10">
        <f t="shared" si="2"/>
        <v>759.5150000000001</v>
      </c>
    </row>
    <row r="11" spans="1:27" x14ac:dyDescent="0.35">
      <c r="A11" s="165" t="s">
        <v>121</v>
      </c>
      <c r="B11" t="e">
        <f t="shared" ref="B11:O11" si="3">SUM(B9:B10)</f>
        <v>#REF!</v>
      </c>
      <c r="C11" t="e">
        <f t="shared" si="3"/>
        <v>#REF!</v>
      </c>
      <c r="D11" t="e">
        <f t="shared" si="3"/>
        <v>#REF!</v>
      </c>
      <c r="E11" t="e">
        <f t="shared" si="3"/>
        <v>#REF!</v>
      </c>
      <c r="F11" t="e">
        <f t="shared" si="3"/>
        <v>#REF!</v>
      </c>
      <c r="G11" t="e">
        <f t="shared" si="3"/>
        <v>#REF!</v>
      </c>
      <c r="H11" t="e">
        <f t="shared" si="3"/>
        <v>#REF!</v>
      </c>
      <c r="I11" t="e">
        <f t="shared" si="3"/>
        <v>#REF!</v>
      </c>
      <c r="J11" t="e">
        <f t="shared" si="3"/>
        <v>#REF!</v>
      </c>
      <c r="K11" t="e">
        <f t="shared" si="3"/>
        <v>#REF!</v>
      </c>
      <c r="L11" t="e">
        <f t="shared" si="3"/>
        <v>#REF!</v>
      </c>
      <c r="M11" t="e">
        <f t="shared" si="3"/>
        <v>#REF!</v>
      </c>
      <c r="N11" t="e">
        <f t="shared" si="3"/>
        <v>#REF!</v>
      </c>
      <c r="O11" t="e">
        <f t="shared" si="3"/>
        <v>#REF!</v>
      </c>
      <c r="P11">
        <f>'Data-Wheat'!P41</f>
        <v>1680</v>
      </c>
      <c r="Q11">
        <f>'Data-Wheat'!Q41</f>
        <v>1905</v>
      </c>
      <c r="R11">
        <f>'Data-Wheat'!R41</f>
        <v>2105</v>
      </c>
      <c r="S11">
        <f>'Data-Wheat'!S41</f>
        <v>1905</v>
      </c>
      <c r="T11">
        <f>'Data-Wheat'!T41</f>
        <v>2130</v>
      </c>
      <c r="U11">
        <f>'Data-Wheat'!U41</f>
        <v>1958</v>
      </c>
      <c r="V11">
        <f>'Data-Wheat'!V41</f>
        <v>1430</v>
      </c>
      <c r="W11">
        <f>'Data-Wheat'!W41</f>
        <v>2005</v>
      </c>
      <c r="X11">
        <f>'Data-Wheat'!X41</f>
        <v>1870.0000000000002</v>
      </c>
      <c r="Y11">
        <f>'Data-Wheat'!Y41</f>
        <v>1870</v>
      </c>
      <c r="Z11">
        <f>'Data-Wheat'!Z41</f>
        <v>1749.9999999999998</v>
      </c>
      <c r="AA11">
        <f>'Data-Wheat'!AA41</f>
        <v>1457.0150000000001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EB078C1C8474F8AAD7AD9366D8E54" ma:contentTypeVersion="18" ma:contentTypeDescription="Create a new document." ma:contentTypeScope="" ma:versionID="67044263fe21af9ac3a1d12f29ca5c88">
  <xsd:schema xmlns:xsd="http://www.w3.org/2001/XMLSchema" xmlns:xs="http://www.w3.org/2001/XMLSchema" xmlns:p="http://schemas.microsoft.com/office/2006/metadata/properties" xmlns:ns2="25435354-646d-4f90-a923-d4d04749eaf7" xmlns:ns3="5d7b95ce-97cf-4a61-8884-fde260c16070" targetNamespace="http://schemas.microsoft.com/office/2006/metadata/properties" ma:root="true" ma:fieldsID="271ee2a5c7b3bc834aebdb2261501666" ns2:_="" ns3:_="">
    <xsd:import namespace="25435354-646d-4f90-a923-d4d04749eaf7"/>
    <xsd:import namespace="5d7b95ce-97cf-4a61-8884-fde260c16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5354-646d-4f90-a923-d4d04749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362023-a8c1-4b5e-9a31-595cfc731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b95ce-97cf-4a61-8884-fde260c16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09ad402-32d3-4889-bd98-4915c3de7cc5}" ma:internalName="TaxCatchAll" ma:showField="CatchAllData" ma:web="5d7b95ce-97cf-4a61-8884-fde260c16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7b95ce-97cf-4a61-8884-fde260c16070"/>
    <lcf76f155ced4ddcb4097134ff3c332f xmlns="25435354-646d-4f90-a923-d4d04749ea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AA688AB-95C7-4253-87E9-AC7D40504F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C568A-223F-458F-8AD1-F5A49554E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5354-646d-4f90-a923-d4d04749eaf7"/>
    <ds:schemaRef ds:uri="5d7b95ce-97cf-4a61-8884-fde260c16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F86E75-E8CE-4D21-B41F-6A690EC2289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25A27AF-1F69-4791-91C8-A13DAC12F560}">
  <ds:schemaRefs>
    <ds:schemaRef ds:uri="http://schemas.microsoft.com/office/2006/metadata/properties"/>
    <ds:schemaRef ds:uri="http://schemas.microsoft.com/office/infopath/2007/PartnerControls"/>
    <ds:schemaRef ds:uri="5d7b95ce-97cf-4a61-8884-fde260c16070"/>
    <ds:schemaRef ds:uri="25435354-646d-4f90-a923-d4d04749ea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Data-Wheat</vt:lpstr>
      <vt:lpstr>10 Year Timeline</vt:lpstr>
      <vt:lpstr>Skatting 2014</vt:lpstr>
      <vt:lpstr>DATA RSA Opper prid invoer</vt:lpstr>
      <vt:lpstr>LT DATA 1970</vt:lpstr>
      <vt:lpstr>WK Data</vt:lpstr>
      <vt:lpstr>Graph-Area production yield</vt:lpstr>
      <vt:lpstr>Vrystaat koring</vt:lpstr>
      <vt:lpstr>Graph Skattings 2014</vt:lpstr>
      <vt:lpstr>Graph-Area</vt:lpstr>
      <vt:lpstr>Graph-Production</vt:lpstr>
      <vt:lpstr>Graph-Yield</vt:lpstr>
      <vt:lpstr>Wes-Kaap aanplantings-produksie</vt:lpstr>
      <vt:lpstr>Graph RSA Opper prod invoer</vt:lpstr>
      <vt:lpstr>FS Opper</vt:lpstr>
      <vt:lpstr>Graph-Area per province</vt:lpstr>
      <vt:lpstr>Graph-Production per province</vt:lpstr>
      <vt:lpstr>Opp 1970</vt:lpstr>
      <vt:lpstr>Yield 1970</vt:lpstr>
      <vt:lpstr>Chart2</vt:lpstr>
      <vt:lpstr>WC area planted</vt:lpstr>
      <vt:lpstr>WC production</vt:lpstr>
      <vt:lpstr>'Data-Wheat'!Print_Area</vt:lpstr>
    </vt:vector>
  </TitlesOfParts>
  <Manager/>
  <Company>NAMPO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NAMPO</dc:creator>
  <cp:keywords/>
  <dc:description/>
  <cp:lastModifiedBy>Mario Ervedosa</cp:lastModifiedBy>
  <cp:revision/>
  <dcterms:created xsi:type="dcterms:W3CDTF">1999-06-22T10:41:40Z</dcterms:created>
  <dcterms:modified xsi:type="dcterms:W3CDTF">2024-12-03T07:41:25Z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Petru Fourie</vt:lpwstr>
  </property>
  <property fmtid="{D5CDD505-2E9C-101B-9397-08002B2CF9AE}" pid="3" name="Order">
    <vt:lpwstr>14420200.0000000</vt:lpwstr>
  </property>
  <property fmtid="{D5CDD505-2E9C-101B-9397-08002B2CF9AE}" pid="4" name="display_urn:schemas-microsoft-com:office:office#Author">
    <vt:lpwstr>Petru Fourie</vt:lpwstr>
  </property>
  <property fmtid="{D5CDD505-2E9C-101B-9397-08002B2CF9AE}" pid="5" name="MediaServiceImageTags">
    <vt:lpwstr/>
  </property>
</Properties>
</file>