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.sharepoint.com/sites/Bedryfsbediening/Shared Documents/Produksie/NOK oesskattingsyfers/NOK-CEC/Gewasse/NOK Sorghum/"/>
    </mc:Choice>
  </mc:AlternateContent>
  <xr:revisionPtr revIDLastSave="174" documentId="13_ncr:4000b_{D4AD5C0C-4092-44F8-9C96-62F6E6EF3FFE}" xr6:coauthVersionLast="47" xr6:coauthVersionMax="47" xr10:uidLastSave="{9746766A-35AD-4234-B542-E2E96B61AF1F}"/>
  <bookViews>
    <workbookView xWindow="-108" yWindow="-108" windowWidth="23256" windowHeight="12456" tabRatio="892" xr2:uid="{00000000-000D-0000-FFFF-FFFF00000000}"/>
  </bookViews>
  <sheets>
    <sheet name="Data- Sorghum" sheetId="1" r:id="rId1"/>
    <sheet name="Graph2- area prod yield" sheetId="5" r:id="rId2"/>
    <sheet name="Graph-Area planted" sheetId="2" r:id="rId3"/>
    <sheet name="% Share contributio area" sheetId="13" r:id="rId4"/>
    <sheet name="% Share contributi produc" sheetId="14" r:id="rId5"/>
    <sheet name="Province contribution" sheetId="15" state="hidden" r:id="rId6"/>
    <sheet name="Skattings 2016" sheetId="11" state="hidden" r:id="rId7"/>
    <sheet name="Chart 2016" sheetId="12" state="hidden" r:id="rId8"/>
    <sheet name="Graph-Production" sheetId="3" r:id="rId9"/>
    <sheet name="Graph- area prod yield" sheetId="4" state="hidden" r:id="rId10"/>
    <sheet name="Graph- area prod yield 1988" sheetId="9" r:id="rId11"/>
  </sheets>
  <definedNames>
    <definedName name="_Regression_Int" localSheetId="0" hidden="1">1</definedName>
    <definedName name="_xlnm.Print_Area" localSheetId="0">'Data- Sorghum'!$A$1:$AJ$103</definedName>
    <definedName name="_xlnm.Print_Area" localSheetId="6">'Skattings 2016'!$A$1:$K$59</definedName>
    <definedName name="Print_Area_MI">'Data- Sorghum'!$A$9:$K$45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1" l="1"/>
  <c r="AL74" i="1" s="1"/>
  <c r="AM24" i="1"/>
  <c r="AM76" i="1" s="1"/>
  <c r="AN24" i="1"/>
  <c r="AK24" i="1"/>
  <c r="AL44" i="1"/>
  <c r="AL98" i="1" s="1"/>
  <c r="AM44" i="1"/>
  <c r="AM95" i="1" s="1"/>
  <c r="AN44" i="1"/>
  <c r="AN92" i="1" s="1"/>
  <c r="AL56" i="1"/>
  <c r="AM56" i="1"/>
  <c r="AN56" i="1"/>
  <c r="AL58" i="1"/>
  <c r="AM58" i="1"/>
  <c r="AN58" i="1"/>
  <c r="AL59" i="1"/>
  <c r="AM59" i="1"/>
  <c r="AN59" i="1"/>
  <c r="AL60" i="1"/>
  <c r="AM60" i="1"/>
  <c r="AN60" i="1"/>
  <c r="AL62" i="1"/>
  <c r="AM62" i="1"/>
  <c r="AN62" i="1"/>
  <c r="AN64" i="1"/>
  <c r="AN73" i="1"/>
  <c r="AN74" i="1"/>
  <c r="AN75" i="1"/>
  <c r="AN76" i="1"/>
  <c r="AN77" i="1"/>
  <c r="AN78" i="1"/>
  <c r="AN79" i="1"/>
  <c r="AN80" i="1"/>
  <c r="AN81" i="1"/>
  <c r="AN94" i="1"/>
  <c r="AL96" i="1"/>
  <c r="AN97" i="1"/>
  <c r="AN99" i="1"/>
  <c r="AL97" i="1" l="1"/>
  <c r="AL100" i="1"/>
  <c r="AL95" i="1"/>
  <c r="AL94" i="1"/>
  <c r="AL99" i="1"/>
  <c r="AL93" i="1"/>
  <c r="AL92" i="1"/>
  <c r="AL102" i="1" s="1"/>
  <c r="AL79" i="1"/>
  <c r="AM78" i="1"/>
  <c r="AL75" i="1"/>
  <c r="AL80" i="1"/>
  <c r="AM77" i="1"/>
  <c r="AM81" i="1"/>
  <c r="AL76" i="1"/>
  <c r="AL81" i="1"/>
  <c r="AL73" i="1"/>
  <c r="AN83" i="1"/>
  <c r="AL77" i="1"/>
  <c r="AM74" i="1"/>
  <c r="AM73" i="1"/>
  <c r="AL78" i="1"/>
  <c r="AM75" i="1"/>
  <c r="AM80" i="1"/>
  <c r="AL64" i="1"/>
  <c r="AM79" i="1"/>
  <c r="AM64" i="1"/>
  <c r="AM96" i="1"/>
  <c r="AN93" i="1"/>
  <c r="AM100" i="1"/>
  <c r="AM97" i="1"/>
  <c r="AM94" i="1"/>
  <c r="AM99" i="1"/>
  <c r="AN98" i="1"/>
  <c r="AM93" i="1"/>
  <c r="AM92" i="1"/>
  <c r="AM98" i="1"/>
  <c r="AN95" i="1"/>
  <c r="AN102" i="1" s="1"/>
  <c r="AN96" i="1"/>
  <c r="AN100" i="1"/>
  <c r="AK77" i="1"/>
  <c r="AK79" i="1"/>
  <c r="AK56" i="1"/>
  <c r="AK58" i="1"/>
  <c r="AK59" i="1"/>
  <c r="AK60" i="1"/>
  <c r="AK62" i="1"/>
  <c r="AK44" i="1"/>
  <c r="AK80" i="1"/>
  <c r="D6" i="15"/>
  <c r="D7" i="15"/>
  <c r="D8" i="15"/>
  <c r="D9" i="15"/>
  <c r="D10" i="15"/>
  <c r="D11" i="15"/>
  <c r="D12" i="15"/>
  <c r="D13" i="15"/>
  <c r="D5" i="15"/>
  <c r="C15" i="15"/>
  <c r="AJ44" i="1"/>
  <c r="AJ100" i="1"/>
  <c r="AJ56" i="1"/>
  <c r="AJ58" i="1"/>
  <c r="AJ59" i="1"/>
  <c r="AJ60" i="1"/>
  <c r="AJ62" i="1"/>
  <c r="AJ24" i="1"/>
  <c r="AJ78" i="1" s="1"/>
  <c r="AI58" i="1"/>
  <c r="AI56" i="1"/>
  <c r="AI59" i="1"/>
  <c r="AI60" i="1"/>
  <c r="AI62" i="1"/>
  <c r="AI44" i="1"/>
  <c r="AI94" i="1" s="1"/>
  <c r="AI24" i="1"/>
  <c r="AI78" i="1" s="1"/>
  <c r="AI31" i="1"/>
  <c r="AI51" i="1"/>
  <c r="AI70" i="1"/>
  <c r="AI89" i="1" s="1"/>
  <c r="AB70" i="1"/>
  <c r="AC70" i="1"/>
  <c r="AD70" i="1"/>
  <c r="AE70" i="1"/>
  <c r="AE89" i="1" s="1"/>
  <c r="AF70" i="1"/>
  <c r="AF89" i="1"/>
  <c r="AG70" i="1"/>
  <c r="AG89" i="1" s="1"/>
  <c r="AH70" i="1"/>
  <c r="AH89" i="1" s="1"/>
  <c r="AH73" i="1"/>
  <c r="AH56" i="1"/>
  <c r="AH58" i="1"/>
  <c r="AH59" i="1"/>
  <c r="AH60" i="1"/>
  <c r="AH62" i="1"/>
  <c r="AH44" i="1"/>
  <c r="AH92" i="1" s="1"/>
  <c r="AH64" i="1"/>
  <c r="AH24" i="1"/>
  <c r="AH74" i="1" s="1"/>
  <c r="AH51" i="1"/>
  <c r="AH31" i="1"/>
  <c r="AG56" i="1"/>
  <c r="AG60" i="1"/>
  <c r="AG58" i="1"/>
  <c r="AF51" i="1"/>
  <c r="AG62" i="1"/>
  <c r="AG59" i="1"/>
  <c r="AG51" i="1"/>
  <c r="AG44" i="1"/>
  <c r="AG100" i="1"/>
  <c r="AG31" i="1"/>
  <c r="AG24" i="1"/>
  <c r="AG74" i="1" s="1"/>
  <c r="AG77" i="1"/>
  <c r="AF56" i="1"/>
  <c r="K27" i="1"/>
  <c r="AF24" i="1"/>
  <c r="AF74" i="1"/>
  <c r="AF58" i="1"/>
  <c r="AF59" i="1"/>
  <c r="AF60" i="1"/>
  <c r="AF62" i="1"/>
  <c r="AF44" i="1"/>
  <c r="AF31" i="1"/>
  <c r="AE62" i="1"/>
  <c r="AE60" i="1"/>
  <c r="AE59" i="1"/>
  <c r="AE58" i="1"/>
  <c r="AE56" i="1"/>
  <c r="AE44" i="1"/>
  <c r="AE95" i="1" s="1"/>
  <c r="AD44" i="1"/>
  <c r="AD99" i="1" s="1"/>
  <c r="AE31" i="1"/>
  <c r="AD31" i="1"/>
  <c r="AE51" i="1"/>
  <c r="AE24" i="1"/>
  <c r="AE79" i="1" s="1"/>
  <c r="AC44" i="1"/>
  <c r="AC94" i="1" s="1"/>
  <c r="AD24" i="1"/>
  <c r="AD77" i="1" s="1"/>
  <c r="AD51" i="1"/>
  <c r="AD56" i="1"/>
  <c r="AD58" i="1"/>
  <c r="AD59" i="1"/>
  <c r="AD60" i="1"/>
  <c r="AD62" i="1"/>
  <c r="J21" i="11"/>
  <c r="K41" i="11"/>
  <c r="K59" i="11"/>
  <c r="L41" i="11"/>
  <c r="M41" i="11"/>
  <c r="N41" i="11"/>
  <c r="N59" i="11"/>
  <c r="O41" i="11"/>
  <c r="O59" i="11"/>
  <c r="P41" i="11"/>
  <c r="P59" i="11"/>
  <c r="Q41" i="11"/>
  <c r="J41" i="11"/>
  <c r="J59" i="11"/>
  <c r="P21" i="11"/>
  <c r="O21" i="11"/>
  <c r="N21" i="11"/>
  <c r="AC31" i="1"/>
  <c r="AC51" i="1"/>
  <c r="AC56" i="1"/>
  <c r="AC58" i="1"/>
  <c r="AC59" i="1"/>
  <c r="AC60" i="1"/>
  <c r="AC62" i="1"/>
  <c r="AC24" i="1"/>
  <c r="AC74" i="1" s="1"/>
  <c r="P51" i="11"/>
  <c r="Q51" i="11"/>
  <c r="P53" i="11"/>
  <c r="Q53" i="11"/>
  <c r="P54" i="11"/>
  <c r="Q54" i="11"/>
  <c r="P55" i="11"/>
  <c r="Q55" i="11"/>
  <c r="Q56" i="11"/>
  <c r="P57" i="11"/>
  <c r="Q57" i="11"/>
  <c r="Q59" i="11"/>
  <c r="O51" i="11"/>
  <c r="O53" i="11"/>
  <c r="O54" i="11"/>
  <c r="O55" i="11"/>
  <c r="O57" i="11"/>
  <c r="N51" i="11"/>
  <c r="N53" i="11"/>
  <c r="N54" i="11"/>
  <c r="N55" i="11"/>
  <c r="N57" i="11"/>
  <c r="M51" i="11"/>
  <c r="M53" i="11"/>
  <c r="M54" i="11"/>
  <c r="M55" i="11"/>
  <c r="M57" i="11"/>
  <c r="M21" i="11"/>
  <c r="L21" i="11"/>
  <c r="J57" i="11"/>
  <c r="J27" i="11"/>
  <c r="J45" i="11"/>
  <c r="K27" i="11"/>
  <c r="K45" i="11"/>
  <c r="J51" i="11"/>
  <c r="K51" i="11"/>
  <c r="J53" i="11"/>
  <c r="K53" i="11"/>
  <c r="J54" i="11"/>
  <c r="K54" i="11"/>
  <c r="J55" i="11"/>
  <c r="K55" i="11"/>
  <c r="K57" i="11"/>
  <c r="K28" i="11"/>
  <c r="K46" i="11"/>
  <c r="K21" i="11"/>
  <c r="J28" i="11"/>
  <c r="J46" i="11"/>
  <c r="AB51" i="1"/>
  <c r="AB56" i="1"/>
  <c r="AB58" i="1"/>
  <c r="AB59" i="1"/>
  <c r="AB60" i="1"/>
  <c r="AB61" i="1"/>
  <c r="AB62" i="1"/>
  <c r="AB31" i="1"/>
  <c r="AB44" i="1"/>
  <c r="AB100" i="1" s="1"/>
  <c r="AB24" i="1"/>
  <c r="AB76" i="1" s="1"/>
  <c r="Q27" i="11"/>
  <c r="Q45" i="11"/>
  <c r="P27" i="11"/>
  <c r="P45" i="11"/>
  <c r="O45" i="11"/>
  <c r="N28" i="11"/>
  <c r="O28" i="11"/>
  <c r="N27" i="11"/>
  <c r="N45" i="11"/>
  <c r="M28" i="11"/>
  <c r="M46" i="11"/>
  <c r="M27" i="11"/>
  <c r="M45" i="11"/>
  <c r="L57" i="11"/>
  <c r="L55" i="11"/>
  <c r="L54" i="11"/>
  <c r="L53" i="11"/>
  <c r="L51" i="11"/>
  <c r="L28" i="11"/>
  <c r="L46" i="11"/>
  <c r="L27" i="11"/>
  <c r="L45" i="11"/>
  <c r="AA62" i="1"/>
  <c r="AA61" i="1"/>
  <c r="AA60" i="1"/>
  <c r="AA59" i="1"/>
  <c r="AA58" i="1"/>
  <c r="AA56" i="1"/>
  <c r="AA44" i="1"/>
  <c r="AA94" i="1" s="1"/>
  <c r="AA24" i="1"/>
  <c r="AA74" i="1" s="1"/>
  <c r="AA31" i="1"/>
  <c r="AA51" i="1"/>
  <c r="I56" i="11"/>
  <c r="I55" i="11"/>
  <c r="I54" i="11"/>
  <c r="I53" i="11"/>
  <c r="I52" i="11"/>
  <c r="I50" i="11"/>
  <c r="I41" i="11"/>
  <c r="I58" i="11"/>
  <c r="I21" i="11"/>
  <c r="H56" i="11"/>
  <c r="H55" i="11"/>
  <c r="H54" i="11"/>
  <c r="H53" i="11"/>
  <c r="H52" i="11"/>
  <c r="H50" i="11"/>
  <c r="H41" i="11"/>
  <c r="H58" i="11"/>
  <c r="H21" i="11"/>
  <c r="G56" i="11"/>
  <c r="G55" i="11"/>
  <c r="G54" i="11"/>
  <c r="G53" i="11"/>
  <c r="G52" i="11"/>
  <c r="G50" i="11"/>
  <c r="G41" i="11"/>
  <c r="G58" i="11"/>
  <c r="G21" i="11"/>
  <c r="F56" i="11"/>
  <c r="F55" i="11"/>
  <c r="F54" i="11"/>
  <c r="F53" i="11"/>
  <c r="F52" i="11"/>
  <c r="F50" i="11"/>
  <c r="F41" i="11"/>
  <c r="F58" i="11"/>
  <c r="F21" i="11"/>
  <c r="B50" i="11"/>
  <c r="C50" i="11"/>
  <c r="D50" i="11"/>
  <c r="E50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Z58" i="1"/>
  <c r="Z56" i="1"/>
  <c r="E41" i="11"/>
  <c r="E21" i="11"/>
  <c r="E58" i="11"/>
  <c r="D41" i="11"/>
  <c r="D21" i="11"/>
  <c r="C41" i="11"/>
  <c r="B21" i="11"/>
  <c r="B58" i="11"/>
  <c r="C21" i="11"/>
  <c r="C58" i="11"/>
  <c r="B41" i="11"/>
  <c r="Z62" i="1"/>
  <c r="Z61" i="1"/>
  <c r="Z60" i="1"/>
  <c r="Z59" i="1"/>
  <c r="Z51" i="1"/>
  <c r="Z44" i="1"/>
  <c r="Z93" i="1" s="1"/>
  <c r="Z31" i="1"/>
  <c r="Z24" i="1"/>
  <c r="Z74" i="1" s="1"/>
  <c r="X44" i="1"/>
  <c r="X93" i="1" s="1"/>
  <c r="Y24" i="1"/>
  <c r="Y79" i="1" s="1"/>
  <c r="Y31" i="1"/>
  <c r="Y44" i="1"/>
  <c r="Y100" i="1" s="1"/>
  <c r="Y64" i="1"/>
  <c r="Y51" i="1"/>
  <c r="Y56" i="1"/>
  <c r="Y58" i="1"/>
  <c r="Y59" i="1"/>
  <c r="Y60" i="1"/>
  <c r="Y61" i="1"/>
  <c r="Y62" i="1"/>
  <c r="C31" i="1"/>
  <c r="C51" i="1"/>
  <c r="B31" i="1"/>
  <c r="B51" i="1" s="1"/>
  <c r="X56" i="1"/>
  <c r="X58" i="1"/>
  <c r="X59" i="1"/>
  <c r="X60" i="1"/>
  <c r="X61" i="1"/>
  <c r="X62" i="1"/>
  <c r="X24" i="1"/>
  <c r="X73" i="1" s="1"/>
  <c r="X31" i="1"/>
  <c r="X51" i="1"/>
  <c r="W24" i="1"/>
  <c r="W80" i="1" s="1"/>
  <c r="W31" i="1"/>
  <c r="W44" i="1"/>
  <c r="W99" i="1" s="1"/>
  <c r="W98" i="1"/>
  <c r="W51" i="1"/>
  <c r="W56" i="1"/>
  <c r="W58" i="1"/>
  <c r="W59" i="1"/>
  <c r="W60" i="1"/>
  <c r="W61" i="1"/>
  <c r="W62" i="1"/>
  <c r="V51" i="1"/>
  <c r="V56" i="1"/>
  <c r="V58" i="1"/>
  <c r="V59" i="1"/>
  <c r="V60" i="1"/>
  <c r="V61" i="1"/>
  <c r="V62" i="1"/>
  <c r="V31" i="1"/>
  <c r="V44" i="1"/>
  <c r="V94" i="1" s="1"/>
  <c r="V24" i="1"/>
  <c r="V81" i="1" s="1"/>
  <c r="B24" i="1"/>
  <c r="B64" i="1" s="1"/>
  <c r="C24" i="1"/>
  <c r="C64" i="1" s="1"/>
  <c r="T56" i="1"/>
  <c r="U51" i="1"/>
  <c r="U56" i="1"/>
  <c r="U58" i="1"/>
  <c r="U59" i="1"/>
  <c r="U60" i="1"/>
  <c r="U61" i="1"/>
  <c r="U62" i="1"/>
  <c r="U44" i="1"/>
  <c r="U95" i="1" s="1"/>
  <c r="U24" i="1"/>
  <c r="U74" i="1" s="1"/>
  <c r="U31" i="1"/>
  <c r="T44" i="1"/>
  <c r="T100" i="1" s="1"/>
  <c r="T99" i="1"/>
  <c r="T24" i="1"/>
  <c r="T76" i="1" s="1"/>
  <c r="T62" i="1"/>
  <c r="T61" i="1"/>
  <c r="T60" i="1"/>
  <c r="T59" i="1"/>
  <c r="T58" i="1"/>
  <c r="T51" i="1"/>
  <c r="T31" i="1"/>
  <c r="S44" i="1"/>
  <c r="S24" i="1"/>
  <c r="S80" i="1" s="1"/>
  <c r="S62" i="1"/>
  <c r="S61" i="1"/>
  <c r="S60" i="1"/>
  <c r="S59" i="1"/>
  <c r="S58" i="1"/>
  <c r="S56" i="1"/>
  <c r="S51" i="1"/>
  <c r="S31" i="1"/>
  <c r="E44" i="1"/>
  <c r="E94" i="1" s="1"/>
  <c r="E24" i="1"/>
  <c r="E74" i="1" s="1"/>
  <c r="F44" i="1"/>
  <c r="F95" i="1" s="1"/>
  <c r="F98" i="1"/>
  <c r="F24" i="1"/>
  <c r="F79" i="1" s="1"/>
  <c r="G44" i="1"/>
  <c r="G98" i="1" s="1"/>
  <c r="G24" i="1"/>
  <c r="G77" i="1" s="1"/>
  <c r="D44" i="1"/>
  <c r="D24" i="1"/>
  <c r="D73" i="1" s="1"/>
  <c r="G57" i="1"/>
  <c r="G56" i="1"/>
  <c r="G58" i="1"/>
  <c r="G59" i="1"/>
  <c r="G60" i="1"/>
  <c r="G61" i="1"/>
  <c r="G62" i="1"/>
  <c r="F56" i="1"/>
  <c r="F58" i="1"/>
  <c r="F59" i="1"/>
  <c r="F60" i="1"/>
  <c r="F61" i="1"/>
  <c r="F62" i="1"/>
  <c r="E56" i="1"/>
  <c r="E58" i="1"/>
  <c r="E59" i="1"/>
  <c r="E60" i="1"/>
  <c r="E61" i="1"/>
  <c r="E62" i="1"/>
  <c r="E55" i="1"/>
  <c r="F55" i="1"/>
  <c r="D57" i="1"/>
  <c r="D56" i="1"/>
  <c r="D58" i="1"/>
  <c r="D59" i="1"/>
  <c r="D60" i="1"/>
  <c r="D61" i="1"/>
  <c r="D62" i="1"/>
  <c r="D55" i="1"/>
  <c r="R44" i="1"/>
  <c r="R95" i="1" s="1"/>
  <c r="R24" i="1"/>
  <c r="R78" i="1" s="1"/>
  <c r="R62" i="1"/>
  <c r="R61" i="1"/>
  <c r="R60" i="1"/>
  <c r="R59" i="1"/>
  <c r="R58" i="1"/>
  <c r="R56" i="1"/>
  <c r="Q58" i="1"/>
  <c r="R51" i="1"/>
  <c r="R31" i="1"/>
  <c r="Q44" i="1"/>
  <c r="Q92" i="1" s="1"/>
  <c r="Q24" i="1"/>
  <c r="Q81" i="1" s="1"/>
  <c r="P44" i="1"/>
  <c r="P99" i="1" s="1"/>
  <c r="P24" i="1"/>
  <c r="P77" i="1"/>
  <c r="O44" i="1"/>
  <c r="O99" i="1" s="1"/>
  <c r="O24" i="1"/>
  <c r="O73" i="1" s="1"/>
  <c r="Q62" i="1"/>
  <c r="P62" i="1"/>
  <c r="O62" i="1"/>
  <c r="Q61" i="1"/>
  <c r="P61" i="1"/>
  <c r="O61" i="1"/>
  <c r="Q60" i="1"/>
  <c r="P60" i="1"/>
  <c r="O60" i="1"/>
  <c r="Q59" i="1"/>
  <c r="P59" i="1"/>
  <c r="O59" i="1"/>
  <c r="Q56" i="1"/>
  <c r="P56" i="1"/>
  <c r="O56" i="1"/>
  <c r="Q51" i="1"/>
  <c r="P51" i="1"/>
  <c r="O51" i="1"/>
  <c r="Q31" i="1"/>
  <c r="P31" i="1"/>
  <c r="O31" i="1"/>
  <c r="N44" i="1"/>
  <c r="N93" i="1" s="1"/>
  <c r="N24" i="1"/>
  <c r="N77" i="1" s="1"/>
  <c r="N62" i="1"/>
  <c r="N61" i="1"/>
  <c r="N60" i="1"/>
  <c r="N59" i="1"/>
  <c r="N56" i="1"/>
  <c r="N51" i="1"/>
  <c r="N31" i="1"/>
  <c r="M44" i="1"/>
  <c r="M96" i="1" s="1"/>
  <c r="M24" i="1"/>
  <c r="M81" i="1" s="1"/>
  <c r="M62" i="1"/>
  <c r="M61" i="1"/>
  <c r="M60" i="1"/>
  <c r="M59" i="1"/>
  <c r="M58" i="1"/>
  <c r="M56" i="1"/>
  <c r="M51" i="1"/>
  <c r="M31" i="1"/>
  <c r="L57" i="1"/>
  <c r="H24" i="1"/>
  <c r="H75" i="1" s="1"/>
  <c r="I24" i="1"/>
  <c r="I81" i="1" s="1"/>
  <c r="J24" i="1"/>
  <c r="J74" i="1" s="1"/>
  <c r="K24" i="1"/>
  <c r="K74" i="1" s="1"/>
  <c r="L24" i="1"/>
  <c r="L76" i="1" s="1"/>
  <c r="K31" i="1"/>
  <c r="L31" i="1"/>
  <c r="H44" i="1"/>
  <c r="H97" i="1"/>
  <c r="I44" i="1"/>
  <c r="I64" i="1" s="1"/>
  <c r="I94" i="1"/>
  <c r="J44" i="1"/>
  <c r="J99" i="1" s="1"/>
  <c r="K44" i="1"/>
  <c r="K98" i="1" s="1"/>
  <c r="K93" i="1"/>
  <c r="L44" i="1"/>
  <c r="L93" i="1"/>
  <c r="K51" i="1"/>
  <c r="L51" i="1"/>
  <c r="H57" i="1"/>
  <c r="I57" i="1"/>
  <c r="J57" i="1"/>
  <c r="H56" i="1"/>
  <c r="I56" i="1"/>
  <c r="J56" i="1"/>
  <c r="K56" i="1"/>
  <c r="L56" i="1"/>
  <c r="K58" i="1"/>
  <c r="L58" i="1"/>
  <c r="H59" i="1"/>
  <c r="I59" i="1"/>
  <c r="J59" i="1"/>
  <c r="K59" i="1"/>
  <c r="L59" i="1"/>
  <c r="H60" i="1"/>
  <c r="I60" i="1"/>
  <c r="J60" i="1"/>
  <c r="K60" i="1"/>
  <c r="L60" i="1"/>
  <c r="I61" i="1"/>
  <c r="J61" i="1"/>
  <c r="K61" i="1"/>
  <c r="L61" i="1"/>
  <c r="H62" i="1"/>
  <c r="I62" i="1"/>
  <c r="J62" i="1"/>
  <c r="K62" i="1"/>
  <c r="L62" i="1"/>
  <c r="D58" i="11"/>
  <c r="L59" i="11"/>
  <c r="M59" i="11"/>
  <c r="N46" i="11"/>
  <c r="AD95" i="1"/>
  <c r="J95" i="1"/>
  <c r="O74" i="1"/>
  <c r="D100" i="1"/>
  <c r="D99" i="1"/>
  <c r="D95" i="1"/>
  <c r="D92" i="1"/>
  <c r="D93" i="1"/>
  <c r="D94" i="1"/>
  <c r="D98" i="1"/>
  <c r="D97" i="1"/>
  <c r="D96" i="1"/>
  <c r="AB99" i="1"/>
  <c r="AB97" i="1"/>
  <c r="AB93" i="1"/>
  <c r="R94" i="1"/>
  <c r="R97" i="1"/>
  <c r="R92" i="1"/>
  <c r="R100" i="1"/>
  <c r="R98" i="1"/>
  <c r="R93" i="1"/>
  <c r="R99" i="1"/>
  <c r="AA78" i="1"/>
  <c r="P28" i="11"/>
  <c r="Q28" i="11"/>
  <c r="Q46" i="11"/>
  <c r="O46" i="11"/>
  <c r="H99" i="1"/>
  <c r="H93" i="1"/>
  <c r="H95" i="1"/>
  <c r="H98" i="1"/>
  <c r="H74" i="1"/>
  <c r="H76" i="1"/>
  <c r="X81" i="1"/>
  <c r="R96" i="1"/>
  <c r="F76" i="1"/>
  <c r="F81" i="1"/>
  <c r="F80" i="1"/>
  <c r="Q95" i="1"/>
  <c r="V73" i="1"/>
  <c r="V77" i="1"/>
  <c r="Z76" i="1"/>
  <c r="Z73" i="1"/>
  <c r="Z77" i="1"/>
  <c r="P100" i="1"/>
  <c r="P92" i="1"/>
  <c r="P93" i="1"/>
  <c r="E97" i="1"/>
  <c r="E92" i="1"/>
  <c r="S100" i="1"/>
  <c r="S96" i="1"/>
  <c r="S97" i="1"/>
  <c r="S95" i="1"/>
  <c r="S94" i="1"/>
  <c r="T78" i="1"/>
  <c r="T74" i="1"/>
  <c r="T77" i="1"/>
  <c r="T75" i="1"/>
  <c r="U77" i="1"/>
  <c r="W78" i="1"/>
  <c r="W74" i="1"/>
  <c r="W81" i="1"/>
  <c r="W77" i="1"/>
  <c r="W73" i="1"/>
  <c r="Y78" i="1"/>
  <c r="E76" i="1"/>
  <c r="T79" i="1"/>
  <c r="W75" i="1"/>
  <c r="S79" i="1"/>
  <c r="S92" i="1"/>
  <c r="S98" i="1"/>
  <c r="J73" i="1"/>
  <c r="J75" i="1"/>
  <c r="M77" i="1"/>
  <c r="M75" i="1"/>
  <c r="M78" i="1"/>
  <c r="M73" i="1"/>
  <c r="F99" i="1"/>
  <c r="F94" i="1"/>
  <c r="V95" i="1"/>
  <c r="G81" i="1"/>
  <c r="T80" i="1"/>
  <c r="M80" i="1"/>
  <c r="M79" i="1"/>
  <c r="G79" i="1"/>
  <c r="T81" i="1"/>
  <c r="W76" i="1"/>
  <c r="AA93" i="1"/>
  <c r="S93" i="1"/>
  <c r="S99" i="1"/>
  <c r="K99" i="1"/>
  <c r="K100" i="1"/>
  <c r="K94" i="1"/>
  <c r="K96" i="1"/>
  <c r="K92" i="1"/>
  <c r="K95" i="1"/>
  <c r="Q79" i="1"/>
  <c r="Q78" i="1"/>
  <c r="Q77" i="1"/>
  <c r="Q73" i="1"/>
  <c r="P78" i="1"/>
  <c r="P74" i="1"/>
  <c r="P81" i="1"/>
  <c r="P75" i="1"/>
  <c r="P79" i="1"/>
  <c r="P73" i="1"/>
  <c r="P83" i="1" s="1"/>
  <c r="S81" i="1"/>
  <c r="S78" i="1"/>
  <c r="S76" i="1"/>
  <c r="U100" i="1"/>
  <c r="U92" i="1"/>
  <c r="U98" i="1"/>
  <c r="Y98" i="1"/>
  <c r="X99" i="1"/>
  <c r="X96" i="1"/>
  <c r="Z92" i="1"/>
  <c r="Z99" i="1"/>
  <c r="P80" i="1"/>
  <c r="M76" i="1"/>
  <c r="G73" i="1"/>
  <c r="T73" i="1"/>
  <c r="W79" i="1"/>
  <c r="Q75" i="1"/>
  <c r="P76" i="1"/>
  <c r="K97" i="1"/>
  <c r="P97" i="1"/>
  <c r="AD96" i="1"/>
  <c r="AD94" i="1"/>
  <c r="P46" i="11"/>
  <c r="O94" i="1"/>
  <c r="E73" i="1"/>
  <c r="Y74" i="1"/>
  <c r="J94" i="1"/>
  <c r="J97" i="1"/>
  <c r="J100" i="1"/>
  <c r="E78" i="1"/>
  <c r="E75" i="1"/>
  <c r="N98" i="1"/>
  <c r="Y77" i="1"/>
  <c r="J92" i="1"/>
  <c r="J96" i="1"/>
  <c r="E81" i="1"/>
  <c r="E79" i="1"/>
  <c r="E80" i="1"/>
  <c r="O95" i="1"/>
  <c r="J93" i="1"/>
  <c r="E77" i="1"/>
  <c r="AD93" i="1"/>
  <c r="AD97" i="1"/>
  <c r="AD100" i="1"/>
  <c r="AE77" i="1"/>
  <c r="AE80" i="1"/>
  <c r="AE76" i="1"/>
  <c r="AF95" i="1"/>
  <c r="AG92" i="1"/>
  <c r="AG97" i="1"/>
  <c r="AG93" i="1"/>
  <c r="AG102" i="1" s="1"/>
  <c r="AG94" i="1"/>
  <c r="AF80" i="1"/>
  <c r="AF76" i="1"/>
  <c r="AF78" i="1"/>
  <c r="AF73" i="1"/>
  <c r="AF77" i="1"/>
  <c r="AF79" i="1"/>
  <c r="AF83" i="1" s="1"/>
  <c r="AG98" i="1"/>
  <c r="U94" i="1"/>
  <c r="S73" i="1"/>
  <c r="G75" i="1"/>
  <c r="I96" i="1"/>
  <c r="L97" i="1"/>
  <c r="F74" i="1"/>
  <c r="O78" i="1"/>
  <c r="G64" i="1"/>
  <c r="S64" i="1"/>
  <c r="U96" i="1"/>
  <c r="AD92" i="1"/>
  <c r="AD102" i="1" s="1"/>
  <c r="O81" i="1"/>
  <c r="Y81" i="1"/>
  <c r="S74" i="1"/>
  <c r="AF64" i="1"/>
  <c r="AG95" i="1"/>
  <c r="U78" i="1"/>
  <c r="U80" i="1"/>
  <c r="F97" i="1"/>
  <c r="U93" i="1"/>
  <c r="S77" i="1"/>
  <c r="Q74" i="1"/>
  <c r="G76" i="1"/>
  <c r="Q80" i="1"/>
  <c r="U73" i="1"/>
  <c r="F75" i="1"/>
  <c r="O75" i="1"/>
  <c r="U97" i="1"/>
  <c r="V96" i="1"/>
  <c r="Y76" i="1"/>
  <c r="G80" i="1"/>
  <c r="AD98" i="1"/>
  <c r="U79" i="1"/>
  <c r="AC99" i="1"/>
  <c r="Y75" i="1"/>
  <c r="U99" i="1"/>
  <c r="W64" i="1"/>
  <c r="AE64" i="1"/>
  <c r="U81" i="1"/>
  <c r="Y95" i="1"/>
  <c r="W97" i="1"/>
  <c r="G78" i="1"/>
  <c r="F77" i="1"/>
  <c r="N74" i="1"/>
  <c r="AG96" i="1"/>
  <c r="AF75" i="1"/>
  <c r="AG99" i="1"/>
  <c r="U64" i="1"/>
  <c r="U76" i="1"/>
  <c r="I100" i="1"/>
  <c r="AA97" i="1"/>
  <c r="F78" i="1"/>
  <c r="O76" i="1"/>
  <c r="O77" i="1"/>
  <c r="F73" i="1"/>
  <c r="W95" i="1"/>
  <c r="AF81" i="1"/>
  <c r="O80" i="1"/>
  <c r="O79" i="1"/>
  <c r="M92" i="1"/>
  <c r="G74" i="1"/>
  <c r="S75" i="1"/>
  <c r="S83" i="1" s="1"/>
  <c r="Y73" i="1"/>
  <c r="Y80" i="1"/>
  <c r="U75" i="1"/>
  <c r="AI99" i="1"/>
  <c r="AI77" i="1"/>
  <c r="L77" i="1"/>
  <c r="M99" i="1"/>
  <c r="G94" i="1"/>
  <c r="L81" i="1"/>
  <c r="R64" i="1"/>
  <c r="AC96" i="1"/>
  <c r="Y99" i="1"/>
  <c r="R74" i="1"/>
  <c r="R73" i="1"/>
  <c r="R80" i="1"/>
  <c r="L79" i="1"/>
  <c r="Y93" i="1"/>
  <c r="G99" i="1"/>
  <c r="H96" i="1"/>
  <c r="M64" i="1"/>
  <c r="AI76" i="1"/>
  <c r="AC95" i="1"/>
  <c r="M95" i="1"/>
  <c r="Z80" i="1"/>
  <c r="AG76" i="1"/>
  <c r="G93" i="1"/>
  <c r="AC92" i="1"/>
  <c r="R77" i="1"/>
  <c r="Y92" i="1"/>
  <c r="G96" i="1"/>
  <c r="L78" i="1"/>
  <c r="W92" i="1"/>
  <c r="V92" i="1"/>
  <c r="E98" i="1"/>
  <c r="P96" i="1"/>
  <c r="L94" i="1"/>
  <c r="Z78" i="1"/>
  <c r="H92" i="1"/>
  <c r="H100" i="1"/>
  <c r="AH78" i="1"/>
  <c r="AI73" i="1"/>
  <c r="AI75" i="1"/>
  <c r="I97" i="1"/>
  <c r="P94" i="1"/>
  <c r="V98" i="1"/>
  <c r="L73" i="1"/>
  <c r="L80" i="1"/>
  <c r="W93" i="1"/>
  <c r="R76" i="1"/>
  <c r="T97" i="1"/>
  <c r="E93" i="1"/>
  <c r="P95" i="1"/>
  <c r="L98" i="1"/>
  <c r="Z81" i="1"/>
  <c r="AH77" i="1"/>
  <c r="AH97" i="1"/>
  <c r="AI74" i="1"/>
  <c r="V100" i="1"/>
  <c r="V93" i="1"/>
  <c r="L96" i="1"/>
  <c r="Y94" i="1"/>
  <c r="M98" i="1"/>
  <c r="G97" i="1"/>
  <c r="M94" i="1"/>
  <c r="W100" i="1"/>
  <c r="R81" i="1"/>
  <c r="W96" i="1"/>
  <c r="L75" i="1"/>
  <c r="W94" i="1"/>
  <c r="T98" i="1"/>
  <c r="R75" i="1"/>
  <c r="AC97" i="1"/>
  <c r="E96" i="1"/>
  <c r="P98" i="1"/>
  <c r="L99" i="1"/>
  <c r="Z75" i="1"/>
  <c r="H94" i="1"/>
  <c r="H102" i="1" s="1"/>
  <c r="L74" i="1"/>
  <c r="L83" i="1" s="1"/>
  <c r="V99" i="1"/>
  <c r="AI81" i="1"/>
  <c r="G92" i="1"/>
  <c r="M100" i="1"/>
  <c r="E64" i="1"/>
  <c r="AC93" i="1"/>
  <c r="E95" i="1"/>
  <c r="G100" i="1"/>
  <c r="L95" i="1"/>
  <c r="L92" i="1"/>
  <c r="Y96" i="1"/>
  <c r="M97" i="1"/>
  <c r="Y97" i="1"/>
  <c r="AC98" i="1"/>
  <c r="E100" i="1"/>
  <c r="V97" i="1"/>
  <c r="L100" i="1"/>
  <c r="L64" i="1"/>
  <c r="AH95" i="1"/>
  <c r="AJ98" i="1"/>
  <c r="AJ80" i="1"/>
  <c r="AJ79" i="1"/>
  <c r="AJ93" i="1"/>
  <c r="AJ99" i="1"/>
  <c r="AJ92" i="1"/>
  <c r="AJ97" i="1"/>
  <c r="AJ94" i="1"/>
  <c r="AJ95" i="1"/>
  <c r="AJ96" i="1"/>
  <c r="L102" i="1" l="1"/>
  <c r="AG81" i="1"/>
  <c r="T94" i="1"/>
  <c r="AI96" i="1"/>
  <c r="Q98" i="1"/>
  <c r="Q93" i="1"/>
  <c r="Q102" i="1" s="1"/>
  <c r="F93" i="1"/>
  <c r="I99" i="1"/>
  <c r="F100" i="1"/>
  <c r="O97" i="1"/>
  <c r="Z94" i="1"/>
  <c r="O93" i="1"/>
  <c r="I98" i="1"/>
  <c r="J77" i="1"/>
  <c r="V80" i="1"/>
  <c r="X77" i="1"/>
  <c r="AB92" i="1"/>
  <c r="V102" i="1"/>
  <c r="Y102" i="1"/>
  <c r="AH94" i="1"/>
  <c r="AI98" i="1"/>
  <c r="O98" i="1"/>
  <c r="AH98" i="1"/>
  <c r="AG80" i="1"/>
  <c r="T96" i="1"/>
  <c r="AI97" i="1"/>
  <c r="I92" i="1"/>
  <c r="I102" i="1" s="1"/>
  <c r="Q64" i="1"/>
  <c r="F96" i="1"/>
  <c r="G83" i="1"/>
  <c r="N97" i="1"/>
  <c r="N95" i="1"/>
  <c r="Z100" i="1"/>
  <c r="K102" i="1"/>
  <c r="N100" i="1"/>
  <c r="I93" i="1"/>
  <c r="D79" i="1"/>
  <c r="X78" i="1"/>
  <c r="V74" i="1"/>
  <c r="X75" i="1"/>
  <c r="AB98" i="1"/>
  <c r="P64" i="1"/>
  <c r="R102" i="1"/>
  <c r="E99" i="1"/>
  <c r="E102" i="1" s="1"/>
  <c r="Q100" i="1"/>
  <c r="AG64" i="1"/>
  <c r="N81" i="1"/>
  <c r="AI100" i="1"/>
  <c r="N76" i="1"/>
  <c r="N79" i="1"/>
  <c r="N78" i="1"/>
  <c r="AG78" i="1"/>
  <c r="N96" i="1"/>
  <c r="Z95" i="1"/>
  <c r="T93" i="1"/>
  <c r="K81" i="1"/>
  <c r="J80" i="1"/>
  <c r="V78" i="1"/>
  <c r="X79" i="1"/>
  <c r="D102" i="1"/>
  <c r="Y83" i="1"/>
  <c r="F83" i="1"/>
  <c r="N80" i="1"/>
  <c r="X74" i="1"/>
  <c r="X83" i="1" s="1"/>
  <c r="I95" i="1"/>
  <c r="Z64" i="1"/>
  <c r="AH96" i="1"/>
  <c r="AG73" i="1"/>
  <c r="O96" i="1"/>
  <c r="T95" i="1"/>
  <c r="N73" i="1"/>
  <c r="AI95" i="1"/>
  <c r="F92" i="1"/>
  <c r="F102" i="1" s="1"/>
  <c r="F64" i="1"/>
  <c r="AE92" i="1"/>
  <c r="N92" i="1"/>
  <c r="Z98" i="1"/>
  <c r="J76" i="1"/>
  <c r="AB73" i="1"/>
  <c r="S102" i="1"/>
  <c r="V75" i="1"/>
  <c r="V83" i="1" s="1"/>
  <c r="X76" i="1"/>
  <c r="AB96" i="1"/>
  <c r="Q76" i="1"/>
  <c r="Q83" i="1" s="1"/>
  <c r="AI93" i="1"/>
  <c r="AG79" i="1"/>
  <c r="AH99" i="1"/>
  <c r="AI92" i="1"/>
  <c r="AI102" i="1" s="1"/>
  <c r="O64" i="1"/>
  <c r="N99" i="1"/>
  <c r="J64" i="1"/>
  <c r="Z97" i="1"/>
  <c r="O92" i="1"/>
  <c r="O102" i="1" s="1"/>
  <c r="N94" i="1"/>
  <c r="N102" i="1" s="1"/>
  <c r="J81" i="1"/>
  <c r="J78" i="1"/>
  <c r="W83" i="1"/>
  <c r="T83" i="1"/>
  <c r="V79" i="1"/>
  <c r="AB94" i="1"/>
  <c r="X80" i="1"/>
  <c r="AB95" i="1"/>
  <c r="J98" i="1"/>
  <c r="M93" i="1"/>
  <c r="M102" i="1" s="1"/>
  <c r="Z79" i="1"/>
  <c r="AH76" i="1"/>
  <c r="AH81" i="1"/>
  <c r="AJ102" i="1"/>
  <c r="N75" i="1"/>
  <c r="V64" i="1"/>
  <c r="T92" i="1"/>
  <c r="T102" i="1" s="1"/>
  <c r="AI64" i="1"/>
  <c r="Q96" i="1"/>
  <c r="Q99" i="1"/>
  <c r="Q94" i="1"/>
  <c r="O100" i="1"/>
  <c r="E83" i="1"/>
  <c r="V76" i="1"/>
  <c r="Q97" i="1"/>
  <c r="J102" i="1"/>
  <c r="K64" i="1"/>
  <c r="N64" i="1"/>
  <c r="O83" i="1"/>
  <c r="Z83" i="1"/>
  <c r="AH79" i="1"/>
  <c r="AM83" i="1"/>
  <c r="AL83" i="1"/>
  <c r="AM102" i="1"/>
  <c r="AK96" i="1"/>
  <c r="W102" i="1"/>
  <c r="P102" i="1"/>
  <c r="AG83" i="1"/>
  <c r="U83" i="1"/>
  <c r="U102" i="1"/>
  <c r="AJ81" i="1"/>
  <c r="I75" i="1"/>
  <c r="AE99" i="1"/>
  <c r="AA96" i="1"/>
  <c r="AF92" i="1"/>
  <c r="AE98" i="1"/>
  <c r="AE74" i="1"/>
  <c r="AB81" i="1"/>
  <c r="X95" i="1"/>
  <c r="X64" i="1"/>
  <c r="H77" i="1"/>
  <c r="AA75" i="1"/>
  <c r="K80" i="1"/>
  <c r="H78" i="1"/>
  <c r="AA99" i="1"/>
  <c r="AD80" i="1"/>
  <c r="AG75" i="1"/>
  <c r="AH80" i="1"/>
  <c r="AH100" i="1"/>
  <c r="AJ77" i="1"/>
  <c r="AK78" i="1"/>
  <c r="I76" i="1"/>
  <c r="I78" i="1"/>
  <c r="AE100" i="1"/>
  <c r="H73" i="1"/>
  <c r="AD73" i="1"/>
  <c r="AD76" i="1"/>
  <c r="AC76" i="1"/>
  <c r="AC75" i="1"/>
  <c r="X100" i="1"/>
  <c r="AB77" i="1"/>
  <c r="AB79" i="1"/>
  <c r="AD75" i="1"/>
  <c r="AA80" i="1"/>
  <c r="J79" i="1"/>
  <c r="R79" i="1"/>
  <c r="R83" i="1" s="1"/>
  <c r="AC100" i="1"/>
  <c r="AC102" i="1" s="1"/>
  <c r="AH75" i="1"/>
  <c r="AH83" i="1" s="1"/>
  <c r="AH93" i="1"/>
  <c r="AH102" i="1" s="1"/>
  <c r="AI80" i="1"/>
  <c r="AK76" i="1"/>
  <c r="AA79" i="1"/>
  <c r="AE75" i="1"/>
  <c r="I77" i="1"/>
  <c r="AD64" i="1"/>
  <c r="H64" i="1"/>
  <c r="AC64" i="1"/>
  <c r="H81" i="1"/>
  <c r="AF99" i="1"/>
  <c r="AF94" i="1"/>
  <c r="AD74" i="1"/>
  <c r="AD78" i="1"/>
  <c r="AC79" i="1"/>
  <c r="AC77" i="1"/>
  <c r="AC81" i="1"/>
  <c r="AC80" i="1"/>
  <c r="D74" i="1"/>
  <c r="I80" i="1"/>
  <c r="AB75" i="1"/>
  <c r="AA92" i="1"/>
  <c r="AA76" i="1"/>
  <c r="M74" i="1"/>
  <c r="M83" i="1" s="1"/>
  <c r="AI79" i="1"/>
  <c r="AI83" i="1" s="1"/>
  <c r="AK75" i="1"/>
  <c r="D64" i="1"/>
  <c r="AJ73" i="1"/>
  <c r="AJ64" i="1"/>
  <c r="I74" i="1"/>
  <c r="H80" i="1"/>
  <c r="AE94" i="1"/>
  <c r="AE96" i="1"/>
  <c r="H79" i="1"/>
  <c r="AF100" i="1"/>
  <c r="AF96" i="1"/>
  <c r="AD79" i="1"/>
  <c r="AD81" i="1"/>
  <c r="AC73" i="1"/>
  <c r="K75" i="1"/>
  <c r="AA64" i="1"/>
  <c r="X94" i="1"/>
  <c r="D75" i="1"/>
  <c r="AB80" i="1"/>
  <c r="K76" i="1"/>
  <c r="AA95" i="1"/>
  <c r="AA77" i="1"/>
  <c r="G95" i="1"/>
  <c r="G102" i="1" s="1"/>
  <c r="Z96" i="1"/>
  <c r="Z102" i="1" s="1"/>
  <c r="AK74" i="1"/>
  <c r="I73" i="1"/>
  <c r="AJ75" i="1"/>
  <c r="AE93" i="1"/>
  <c r="AA98" i="1"/>
  <c r="AF93" i="1"/>
  <c r="AF97" i="1"/>
  <c r="AE78" i="1"/>
  <c r="AC78" i="1"/>
  <c r="K77" i="1"/>
  <c r="X92" i="1"/>
  <c r="D77" i="1"/>
  <c r="X97" i="1"/>
  <c r="AB74" i="1"/>
  <c r="AA100" i="1"/>
  <c r="K73" i="1"/>
  <c r="AA73" i="1"/>
  <c r="AA81" i="1"/>
  <c r="AB64" i="1"/>
  <c r="I79" i="1"/>
  <c r="D76" i="1"/>
  <c r="T64" i="1"/>
  <c r="D78" i="1"/>
  <c r="AJ74" i="1"/>
  <c r="AK81" i="1"/>
  <c r="AK73" i="1"/>
  <c r="D81" i="1"/>
  <c r="AJ76" i="1"/>
  <c r="AF98" i="1"/>
  <c r="AE97" i="1"/>
  <c r="AE81" i="1"/>
  <c r="AE73" i="1"/>
  <c r="AE83" i="1" s="1"/>
  <c r="K79" i="1"/>
  <c r="D80" i="1"/>
  <c r="X98" i="1"/>
  <c r="AB78" i="1"/>
  <c r="K78" i="1"/>
  <c r="AK93" i="1"/>
  <c r="AK64" i="1"/>
  <c r="AK98" i="1"/>
  <c r="AK100" i="1"/>
  <c r="AK95" i="1"/>
  <c r="AK97" i="1"/>
  <c r="AK92" i="1"/>
  <c r="AK99" i="1"/>
  <c r="AK94" i="1"/>
  <c r="AB83" i="1" l="1"/>
  <c r="AC83" i="1"/>
  <c r="AF102" i="1"/>
  <c r="N83" i="1"/>
  <c r="J83" i="1"/>
  <c r="AB102" i="1"/>
  <c r="AE102" i="1"/>
  <c r="D83" i="1"/>
  <c r="AK83" i="1"/>
  <c r="K83" i="1"/>
  <c r="AJ83" i="1"/>
  <c r="X102" i="1"/>
  <c r="AA102" i="1"/>
  <c r="I83" i="1"/>
  <c r="AD83" i="1"/>
  <c r="H83" i="1"/>
  <c r="AA83" i="1"/>
  <c r="AK102" i="1"/>
</calcChain>
</file>

<file path=xl/sharedStrings.xml><?xml version="1.0" encoding="utf-8"?>
<sst xmlns="http://schemas.openxmlformats.org/spreadsheetml/2006/main" count="572" uniqueCount="112">
  <si>
    <t>1994/95</t>
  </si>
  <si>
    <t>1995/96</t>
  </si>
  <si>
    <t>1996/97</t>
  </si>
  <si>
    <t>1997/98</t>
  </si>
  <si>
    <t>1998/99</t>
  </si>
  <si>
    <t>STREKE</t>
  </si>
  <si>
    <t>'000 ha</t>
  </si>
  <si>
    <t xml:space="preserve"> Kwazulu-Natal</t>
  </si>
  <si>
    <t xml:space="preserve"> Mpumalanga</t>
  </si>
  <si>
    <t xml:space="preserve"> Gauteng</t>
  </si>
  <si>
    <t>'000 t</t>
  </si>
  <si>
    <t>t/ha</t>
  </si>
  <si>
    <t/>
  </si>
  <si>
    <t>1999/2000</t>
  </si>
  <si>
    <t>2000/2001</t>
  </si>
  <si>
    <t>2001/2002</t>
  </si>
  <si>
    <t>2002/2003</t>
  </si>
  <si>
    <t>2003/2004</t>
  </si>
  <si>
    <t xml:space="preserve">Oppervlakte en produksie van sorghum/Area and production of sorghum </t>
  </si>
  <si>
    <t>REGION</t>
  </si>
  <si>
    <t>REGIONS</t>
  </si>
  <si>
    <t xml:space="preserve"> Wes-Kaap/W. Cape</t>
  </si>
  <si>
    <t xml:space="preserve"> Noord-Kaap/N. Cape</t>
  </si>
  <si>
    <t xml:space="preserve"> Oos-Kaap/E. Cape</t>
  </si>
  <si>
    <t xml:space="preserve"> Vrystaat/Free State</t>
  </si>
  <si>
    <t xml:space="preserve"> Limpopo</t>
  </si>
  <si>
    <t xml:space="preserve"> Noordwes/North West</t>
  </si>
  <si>
    <t>TOTAAL/TOTAL</t>
  </si>
  <si>
    <t>LET WEL: JARE IS PRODUKSIEJARE</t>
  </si>
  <si>
    <t>NOTE: YEARS ARE PRODUCTION YEARS</t>
  </si>
  <si>
    <t>OPPERVLAKTE ONDER SORGHUM IN DIE RSA</t>
  </si>
  <si>
    <t>PRODUKSIE VAN SORGHUM IN DIE RSA</t>
  </si>
  <si>
    <t>PRODUCTION OF SORGHUM IN THE RSA</t>
  </si>
  <si>
    <t>OPBRENGS PER HEKTAAR SORGHUM IN DIE RSA</t>
  </si>
  <si>
    <t>YIELD PER HECTARE ON SORGHUM IN THE RSA</t>
  </si>
  <si>
    <t>AREA GROWN TO SORGHUM IN THE RSA</t>
  </si>
  <si>
    <t>2004/2005</t>
  </si>
  <si>
    <t>2005/2006</t>
  </si>
  <si>
    <t>1990/91</t>
  </si>
  <si>
    <t>1991/92</t>
  </si>
  <si>
    <t>1992/93</t>
  </si>
  <si>
    <t>1993/94</t>
  </si>
  <si>
    <t>2006/2007</t>
  </si>
  <si>
    <t>2007/2008</t>
  </si>
  <si>
    <t>1988/89</t>
  </si>
  <si>
    <t>1989/90</t>
  </si>
  <si>
    <t>2008/2009</t>
  </si>
  <si>
    <t xml:space="preserve"> Wes-Kaap</t>
  </si>
  <si>
    <t xml:space="preserve"> Noord-Kaap</t>
  </si>
  <si>
    <t xml:space="preserve"> Vrystaat</t>
  </si>
  <si>
    <t xml:space="preserve"> Oos-Kaap</t>
  </si>
  <si>
    <t>Limpopo</t>
  </si>
  <si>
    <t xml:space="preserve"> Noordwes</t>
  </si>
  <si>
    <t>TOTAAL</t>
  </si>
  <si>
    <t xml:space="preserve"> Noordelike Provinsie</t>
  </si>
  <si>
    <t>AREA GROWN TO SORGHUM IN RSA</t>
  </si>
  <si>
    <t xml:space="preserve">PRODUCTION </t>
  </si>
  <si>
    <t xml:space="preserve">YIELD PER HECTARE </t>
  </si>
  <si>
    <t>OPPERVLAKTE (ha)</t>
  </si>
  <si>
    <t>PRODUKSIE (ton)</t>
  </si>
  <si>
    <t>OPBRENGS PER HEKTAAR (t/ha)</t>
  </si>
  <si>
    <t>2009/2010</t>
  </si>
  <si>
    <t>2010/2011</t>
  </si>
  <si>
    <t>2012/2013*</t>
  </si>
  <si>
    <t>2nd Estimate</t>
  </si>
  <si>
    <t>2011/2012</t>
  </si>
  <si>
    <t>1st Estimate</t>
  </si>
  <si>
    <t>3rd Estimate</t>
  </si>
  <si>
    <t>4th Estimate</t>
  </si>
  <si>
    <t>5th Estimate</t>
  </si>
  <si>
    <r>
      <t xml:space="preserve">Oppervlakte en produksie </t>
    </r>
    <r>
      <rPr>
        <b/>
        <sz val="14"/>
        <color indexed="10"/>
        <rFont val="Arial"/>
        <family val="2"/>
      </rPr>
      <t xml:space="preserve">skattings </t>
    </r>
    <r>
      <rPr>
        <b/>
        <sz val="14"/>
        <rFont val="Arial"/>
        <family val="2"/>
      </rPr>
      <t>van SORGHUM</t>
    </r>
  </si>
  <si>
    <t>6th Estimate</t>
  </si>
  <si>
    <t>7th Estimate</t>
  </si>
  <si>
    <t>Final Estimate</t>
  </si>
  <si>
    <t>1st Forecast</t>
  </si>
  <si>
    <t>2nd Forecast</t>
  </si>
  <si>
    <t>3rd Forecast</t>
  </si>
  <si>
    <t>4th Forecast</t>
  </si>
  <si>
    <t>5th Forecast</t>
  </si>
  <si>
    <t>6th Forecast</t>
  </si>
  <si>
    <t>6th Forcast</t>
  </si>
  <si>
    <t>7th Forecast</t>
  </si>
  <si>
    <t>Final Forecast</t>
  </si>
  <si>
    <t>2013/2014</t>
  </si>
  <si>
    <t>2012/2013</t>
  </si>
  <si>
    <t>Date Updated: 29 April 2014</t>
  </si>
  <si>
    <t>2014/15 PRODUCTION SEASON</t>
  </si>
  <si>
    <t>2015/2016*</t>
  </si>
  <si>
    <t>2014/2015</t>
  </si>
  <si>
    <t>2015/2016</t>
  </si>
  <si>
    <t>%</t>
  </si>
  <si>
    <t>PROVINCE % SHARE IN SORGHUM PRODUCTION</t>
  </si>
  <si>
    <t>PROVINSIE % AANDEEL IN SORGHUM OPP</t>
  </si>
  <si>
    <t>PROVINCE % SHARE IN SORGHUM OPP</t>
  </si>
  <si>
    <t>PROVINSIE % AANDEEL IN SORGHUM PRODUCTION</t>
  </si>
  <si>
    <t>2016/2017</t>
  </si>
  <si>
    <t>2017/2018</t>
  </si>
  <si>
    <t>2018/2019</t>
  </si>
  <si>
    <t>2020/2021</t>
  </si>
  <si>
    <t>2019/2020</t>
  </si>
  <si>
    <t>2022/2023*</t>
  </si>
  <si>
    <t>2022/2023</t>
  </si>
  <si>
    <t>2023/2024*</t>
  </si>
  <si>
    <t>2021/2022</t>
  </si>
  <si>
    <t>000 ha</t>
  </si>
  <si>
    <t>2024/2025</t>
  </si>
  <si>
    <t>2025/2026</t>
  </si>
  <si>
    <t>2026/2027</t>
  </si>
  <si>
    <t>Updated: October 2024</t>
  </si>
  <si>
    <t>9nde Produksieskatting</t>
  </si>
  <si>
    <t>Intensies om te plant</t>
  </si>
  <si>
    <t>2024/2025**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</si>
</sst>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)"/>
    <numFmt numFmtId="165" formatCode="0.000_)"/>
    <numFmt numFmtId="166" formatCode="0.0"/>
    <numFmt numFmtId="167" formatCode="0.000"/>
    <numFmt numFmtId="168" formatCode="#\ ###\ ###"/>
    <numFmt numFmtId="169" formatCode="0.0%"/>
  </numFmts>
  <fonts count="20" x14ac:knownFonts="1"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Helv"/>
    </font>
    <font>
      <sz val="10"/>
      <name val="Tahoma"/>
      <family val="2"/>
    </font>
    <font>
      <sz val="10"/>
      <name val="Arial"/>
      <family val="2"/>
    </font>
    <font>
      <sz val="10"/>
      <name val="Helv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name val="Helv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164" fontId="0" fillId="0" borderId="0"/>
    <xf numFmtId="0" fontId="19" fillId="0" borderId="0"/>
    <xf numFmtId="0" fontId="1" fillId="0" borderId="0"/>
    <xf numFmtId="9" fontId="2" fillId="0" borderId="0" applyFont="0" applyFill="0" applyBorder="0" applyAlignment="0" applyProtection="0"/>
  </cellStyleXfs>
  <cellXfs count="255">
    <xf numFmtId="164" fontId="0" fillId="0" borderId="0" xfId="0"/>
    <xf numFmtId="165" fontId="3" fillId="0" borderId="0" xfId="0" applyNumberFormat="1" applyFon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/>
    <xf numFmtId="2" fontId="4" fillId="0" borderId="1" xfId="0" applyNumberFormat="1" applyFont="1" applyBorder="1" applyProtection="1">
      <protection locked="0"/>
    </xf>
    <xf numFmtId="2" fontId="3" fillId="0" borderId="2" xfId="0" applyNumberFormat="1" applyFont="1" applyBorder="1"/>
    <xf numFmtId="164" fontId="3" fillId="0" borderId="3" xfId="0" applyFont="1" applyBorder="1"/>
    <xf numFmtId="165" fontId="3" fillId="0" borderId="4" xfId="0" applyNumberFormat="1" applyFont="1" applyBorder="1"/>
    <xf numFmtId="2" fontId="4" fillId="0" borderId="4" xfId="0" applyNumberFormat="1" applyFont="1" applyBorder="1"/>
    <xf numFmtId="166" fontId="0" fillId="0" borderId="0" xfId="0" applyNumberFormat="1"/>
    <xf numFmtId="166" fontId="10" fillId="0" borderId="0" xfId="0" applyNumberFormat="1" applyFont="1"/>
    <xf numFmtId="2" fontId="3" fillId="0" borderId="0" xfId="0" applyNumberFormat="1" applyFont="1" applyAlignment="1" applyProtection="1">
      <alignment horizontal="right"/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49" fontId="0" fillId="0" borderId="0" xfId="0" applyNumberFormat="1"/>
    <xf numFmtId="166" fontId="11" fillId="0" borderId="0" xfId="0" applyNumberFormat="1" applyFont="1" applyProtection="1">
      <protection locked="0"/>
    </xf>
    <xf numFmtId="166" fontId="13" fillId="0" borderId="0" xfId="0" applyNumberFormat="1" applyFont="1"/>
    <xf numFmtId="166" fontId="11" fillId="2" borderId="0" xfId="0" applyNumberFormat="1" applyFont="1" applyFill="1" applyProtection="1">
      <protection locked="0"/>
    </xf>
    <xf numFmtId="166" fontId="13" fillId="0" borderId="0" xfId="0" applyNumberFormat="1" applyFont="1" applyProtection="1">
      <protection locked="0"/>
    </xf>
    <xf numFmtId="0" fontId="13" fillId="0" borderId="0" xfId="0" applyNumberFormat="1" applyFont="1"/>
    <xf numFmtId="164" fontId="14" fillId="0" borderId="0" xfId="0" applyFont="1"/>
    <xf numFmtId="0" fontId="11" fillId="0" borderId="0" xfId="0" applyNumberFormat="1" applyFont="1"/>
    <xf numFmtId="0" fontId="11" fillId="3" borderId="0" xfId="0" applyNumberFormat="1" applyFont="1" applyFill="1"/>
    <xf numFmtId="164" fontId="15" fillId="3" borderId="0" xfId="0" applyFont="1" applyFill="1"/>
    <xf numFmtId="166" fontId="13" fillId="0" borderId="5" xfId="0" applyNumberFormat="1" applyFont="1" applyBorder="1"/>
    <xf numFmtId="165" fontId="14" fillId="0" borderId="3" xfId="0" quotePrefix="1" applyNumberFormat="1" applyFont="1" applyBorder="1" applyAlignment="1" applyProtection="1">
      <alignment horizontal="right"/>
      <protection locked="0"/>
    </xf>
    <xf numFmtId="166" fontId="13" fillId="0" borderId="6" xfId="0" applyNumberFormat="1" applyFont="1" applyBorder="1" applyProtection="1">
      <protection locked="0"/>
    </xf>
    <xf numFmtId="165" fontId="14" fillId="0" borderId="7" xfId="0" applyNumberFormat="1" applyFont="1" applyBorder="1" applyAlignment="1" applyProtection="1">
      <alignment horizontal="right"/>
      <protection locked="0"/>
    </xf>
    <xf numFmtId="166" fontId="13" fillId="0" borderId="8" xfId="0" applyNumberFormat="1" applyFont="1" applyBorder="1"/>
    <xf numFmtId="164" fontId="14" fillId="0" borderId="5" xfId="0" applyFont="1" applyBorder="1"/>
    <xf numFmtId="164" fontId="14" fillId="0" borderId="3" xfId="0" applyFont="1" applyBorder="1"/>
    <xf numFmtId="166" fontId="13" fillId="0" borderId="8" xfId="0" applyNumberFormat="1" applyFont="1" applyBorder="1" applyProtection="1">
      <protection locked="0"/>
    </xf>
    <xf numFmtId="164" fontId="14" fillId="0" borderId="8" xfId="0" applyFont="1" applyBorder="1"/>
    <xf numFmtId="164" fontId="14" fillId="0" borderId="4" xfId="0" applyFont="1" applyBorder="1"/>
    <xf numFmtId="166" fontId="11" fillId="0" borderId="8" xfId="0" applyNumberFormat="1" applyFont="1" applyBorder="1" applyProtection="1">
      <protection locked="0"/>
    </xf>
    <xf numFmtId="167" fontId="15" fillId="0" borderId="8" xfId="0" applyNumberFormat="1" applyFont="1" applyBorder="1"/>
    <xf numFmtId="167" fontId="15" fillId="0" borderId="4" xfId="0" applyNumberFormat="1" applyFont="1" applyBorder="1"/>
    <xf numFmtId="167" fontId="15" fillId="0" borderId="0" xfId="0" applyNumberFormat="1" applyFont="1"/>
    <xf numFmtId="166" fontId="13" fillId="0" borderId="6" xfId="0" applyNumberFormat="1" applyFont="1" applyBorder="1"/>
    <xf numFmtId="166" fontId="13" fillId="0" borderId="7" xfId="0" applyNumberFormat="1" applyFont="1" applyBorder="1"/>
    <xf numFmtId="166" fontId="11" fillId="0" borderId="1" xfId="0" applyNumberFormat="1" applyFont="1" applyBorder="1" applyProtection="1">
      <protection locked="0"/>
    </xf>
    <xf numFmtId="165" fontId="15" fillId="0" borderId="1" xfId="0" quotePrefix="1" applyNumberFormat="1" applyFont="1" applyBorder="1"/>
    <xf numFmtId="165" fontId="15" fillId="0" borderId="0" xfId="0" quotePrefix="1" applyNumberFormat="1" applyFont="1"/>
    <xf numFmtId="166" fontId="11" fillId="0" borderId="4" xfId="0" applyNumberFormat="1" applyFont="1" applyBorder="1" applyProtection="1">
      <protection locked="0"/>
    </xf>
    <xf numFmtId="165" fontId="16" fillId="0" borderId="3" xfId="0" quotePrefix="1" applyNumberFormat="1" applyFont="1" applyBorder="1" applyAlignment="1" applyProtection="1">
      <alignment horizontal="right"/>
      <protection locked="0"/>
    </xf>
    <xf numFmtId="165" fontId="16" fillId="0" borderId="7" xfId="0" applyNumberFormat="1" applyFont="1" applyBorder="1" applyAlignment="1" applyProtection="1">
      <alignment horizontal="right"/>
      <protection locked="0"/>
    </xf>
    <xf numFmtId="164" fontId="16" fillId="0" borderId="0" xfId="0" applyFont="1"/>
    <xf numFmtId="167" fontId="9" fillId="0" borderId="0" xfId="0" applyNumberFormat="1" applyFont="1"/>
    <xf numFmtId="164" fontId="9" fillId="3" borderId="0" xfId="0" applyFont="1" applyFill="1"/>
    <xf numFmtId="165" fontId="9" fillId="0" borderId="0" xfId="0" quotePrefix="1" applyNumberFormat="1" applyFont="1"/>
    <xf numFmtId="164" fontId="3" fillId="0" borderId="4" xfId="0" applyFont="1" applyBorder="1"/>
    <xf numFmtId="165" fontId="16" fillId="0" borderId="5" xfId="0" quotePrefix="1" applyNumberFormat="1" applyFont="1" applyBorder="1" applyAlignment="1" applyProtection="1">
      <alignment horizontal="right"/>
      <protection locked="0"/>
    </xf>
    <xf numFmtId="165" fontId="16" fillId="0" borderId="6" xfId="0" applyNumberFormat="1" applyFont="1" applyBorder="1" applyAlignment="1" applyProtection="1">
      <alignment horizontal="right"/>
      <protection locked="0"/>
    </xf>
    <xf numFmtId="164" fontId="3" fillId="3" borderId="3" xfId="0" applyFont="1" applyFill="1" applyBorder="1"/>
    <xf numFmtId="164" fontId="3" fillId="0" borderId="9" xfId="0" applyFont="1" applyBorder="1"/>
    <xf numFmtId="165" fontId="3" fillId="0" borderId="9" xfId="0" applyNumberFormat="1" applyFont="1" applyBorder="1"/>
    <xf numFmtId="167" fontId="4" fillId="0" borderId="9" xfId="0" applyNumberFormat="1" applyFont="1" applyBorder="1"/>
    <xf numFmtId="166" fontId="13" fillId="0" borderId="9" xfId="0" applyNumberFormat="1" applyFont="1" applyBorder="1"/>
    <xf numFmtId="2" fontId="13" fillId="0" borderId="9" xfId="0" applyNumberFormat="1" applyFont="1" applyBorder="1"/>
    <xf numFmtId="165" fontId="14" fillId="0" borderId="9" xfId="0" applyNumberFormat="1" applyFont="1" applyBorder="1"/>
    <xf numFmtId="165" fontId="3" fillId="0" borderId="9" xfId="0" applyNumberFormat="1" applyFont="1" applyBorder="1" applyAlignment="1" applyProtection="1">
      <alignment horizontal="right"/>
      <protection locked="0"/>
    </xf>
    <xf numFmtId="164" fontId="3" fillId="3" borderId="9" xfId="0" applyFont="1" applyFill="1" applyBorder="1"/>
    <xf numFmtId="164" fontId="3" fillId="4" borderId="9" xfId="0" applyFont="1" applyFill="1" applyBorder="1"/>
    <xf numFmtId="165" fontId="3" fillId="0" borderId="9" xfId="0" quotePrefix="1" applyNumberFormat="1" applyFont="1" applyBorder="1"/>
    <xf numFmtId="2" fontId="3" fillId="0" borderId="9" xfId="0" applyNumberFormat="1" applyFont="1" applyBorder="1" applyAlignment="1" applyProtection="1">
      <alignment horizontal="right"/>
      <protection locked="0"/>
    </xf>
    <xf numFmtId="164" fontId="3" fillId="0" borderId="0" xfId="0" applyFont="1"/>
    <xf numFmtId="165" fontId="14" fillId="0" borderId="9" xfId="0" quotePrefix="1" applyNumberFormat="1" applyFont="1" applyBorder="1" applyAlignment="1" applyProtection="1">
      <alignment horizontal="right"/>
      <protection locked="0"/>
    </xf>
    <xf numFmtId="2" fontId="14" fillId="0" borderId="9" xfId="0" quotePrefix="1" applyNumberFormat="1" applyFont="1" applyBorder="1" applyProtection="1">
      <protection locked="0"/>
    </xf>
    <xf numFmtId="2" fontId="14" fillId="0" borderId="9" xfId="0" applyNumberFormat="1" applyFont="1" applyBorder="1" applyProtection="1">
      <protection locked="0"/>
    </xf>
    <xf numFmtId="2" fontId="16" fillId="0" borderId="9" xfId="0" applyNumberFormat="1" applyFont="1" applyBorder="1" applyProtection="1">
      <protection locked="0"/>
    </xf>
    <xf numFmtId="166" fontId="13" fillId="0" borderId="9" xfId="0" applyNumberFormat="1" applyFont="1" applyBorder="1" applyProtection="1">
      <protection locked="0"/>
    </xf>
    <xf numFmtId="2" fontId="14" fillId="0" borderId="9" xfId="0" applyNumberFormat="1" applyFont="1" applyBorder="1" applyAlignment="1" applyProtection="1">
      <alignment horizontal="right"/>
      <protection locked="0"/>
    </xf>
    <xf numFmtId="2" fontId="16" fillId="0" borderId="9" xfId="0" applyNumberFormat="1" applyFont="1" applyBorder="1" applyAlignment="1" applyProtection="1">
      <alignment horizontal="right"/>
      <protection locked="0"/>
    </xf>
    <xf numFmtId="2" fontId="3" fillId="0" borderId="9" xfId="0" applyNumberFormat="1" applyFont="1" applyBorder="1" applyProtection="1">
      <protection locked="0"/>
    </xf>
    <xf numFmtId="165" fontId="16" fillId="0" borderId="9" xfId="0" applyNumberFormat="1" applyFont="1" applyBorder="1"/>
    <xf numFmtId="166" fontId="11" fillId="0" borderId="9" xfId="0" applyNumberFormat="1" applyFont="1" applyBorder="1" applyProtection="1">
      <protection locked="0"/>
    </xf>
    <xf numFmtId="167" fontId="15" fillId="0" borderId="9" xfId="0" applyNumberFormat="1" applyFont="1" applyBorder="1"/>
    <xf numFmtId="167" fontId="9" fillId="0" borderId="9" xfId="0" applyNumberFormat="1" applyFont="1" applyBorder="1"/>
    <xf numFmtId="165" fontId="14" fillId="0" borderId="9" xfId="0" applyNumberFormat="1" applyFont="1" applyBorder="1" applyAlignment="1" applyProtection="1">
      <alignment horizontal="center"/>
      <protection locked="0"/>
    </xf>
    <xf numFmtId="165" fontId="15" fillId="0" borderId="9" xfId="0" applyNumberFormat="1" applyFont="1" applyBorder="1"/>
    <xf numFmtId="1" fontId="17" fillId="0" borderId="9" xfId="1" applyNumberFormat="1" applyFont="1" applyBorder="1" applyAlignment="1">
      <alignment horizontal="right"/>
    </xf>
    <xf numFmtId="168" fontId="17" fillId="0" borderId="9" xfId="1" applyNumberFormat="1" applyFont="1" applyBorder="1" applyAlignment="1">
      <alignment horizontal="right"/>
    </xf>
    <xf numFmtId="168" fontId="17" fillId="0" borderId="10" xfId="1" applyNumberFormat="1" applyFont="1" applyBorder="1" applyAlignment="1">
      <alignment horizontal="right" wrapText="1"/>
    </xf>
    <xf numFmtId="0" fontId="9" fillId="0" borderId="0" xfId="0" applyNumberFormat="1" applyFont="1" applyAlignment="1" applyProtection="1">
      <alignment horizontal="left" wrapText="1"/>
      <protection locked="0"/>
    </xf>
    <xf numFmtId="0" fontId="4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/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0" xfId="2" applyFont="1"/>
    <xf numFmtId="0" fontId="4" fillId="0" borderId="9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Alignment="1">
      <alignment horizontal="center"/>
    </xf>
    <xf numFmtId="0" fontId="4" fillId="0" borderId="7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Border="1" applyAlignment="1" applyProtection="1">
      <alignment horizontal="center"/>
      <protection locked="0"/>
    </xf>
    <xf numFmtId="0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8" xfId="0" applyNumberFormat="1" applyFont="1" applyBorder="1"/>
    <xf numFmtId="0" fontId="3" fillId="0" borderId="3" xfId="0" applyNumberFormat="1" applyFont="1" applyBorder="1"/>
    <xf numFmtId="0" fontId="3" fillId="0" borderId="13" xfId="0" applyNumberFormat="1" applyFont="1" applyBorder="1"/>
    <xf numFmtId="0" fontId="3" fillId="0" borderId="14" xfId="0" applyNumberFormat="1" applyFont="1" applyBorder="1"/>
    <xf numFmtId="0" fontId="3" fillId="0" borderId="1" xfId="0" applyNumberFormat="1" applyFont="1" applyBorder="1"/>
    <xf numFmtId="0" fontId="3" fillId="0" borderId="8" xfId="0" applyNumberFormat="1" applyFont="1" applyBorder="1" applyAlignment="1" applyProtection="1">
      <alignment horizontal="left"/>
      <protection locked="0"/>
    </xf>
    <xf numFmtId="0" fontId="3" fillId="0" borderId="4" xfId="0" applyNumberFormat="1" applyFont="1" applyBorder="1" applyAlignment="1" applyProtection="1">
      <alignment horizontal="right"/>
      <protection locked="0"/>
    </xf>
    <xf numFmtId="0" fontId="3" fillId="0" borderId="0" xfId="0" applyNumberFormat="1" applyFont="1" applyAlignment="1" applyProtection="1">
      <alignment horizontal="right"/>
      <protection locked="0"/>
    </xf>
    <xf numFmtId="0" fontId="3" fillId="0" borderId="13" xfId="0" applyNumberFormat="1" applyFont="1" applyBorder="1" applyProtection="1">
      <protection locked="0"/>
    </xf>
    <xf numFmtId="0" fontId="3" fillId="0" borderId="14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6" fillId="0" borderId="4" xfId="2" applyFont="1" applyBorder="1"/>
    <xf numFmtId="0" fontId="3" fillId="0" borderId="4" xfId="0" applyNumberFormat="1" applyFont="1" applyBorder="1"/>
    <xf numFmtId="0" fontId="4" fillId="0" borderId="8" xfId="0" applyNumberFormat="1" applyFont="1" applyBorder="1" applyAlignment="1" applyProtection="1">
      <alignment horizontal="left"/>
      <protection locked="0"/>
    </xf>
    <xf numFmtId="0" fontId="4" fillId="0" borderId="4" xfId="0" applyNumberFormat="1" applyFont="1" applyBorder="1" applyProtection="1">
      <protection locked="0"/>
    </xf>
    <xf numFmtId="0" fontId="4" fillId="0" borderId="0" xfId="0" applyNumberFormat="1" applyFont="1" applyProtection="1">
      <protection locked="0"/>
    </xf>
    <xf numFmtId="0" fontId="4" fillId="0" borderId="14" xfId="0" applyNumberFormat="1" applyFont="1" applyBorder="1" applyProtection="1">
      <protection locked="0"/>
    </xf>
    <xf numFmtId="0" fontId="4" fillId="0" borderId="13" xfId="0" applyNumberFormat="1" applyFont="1" applyBorder="1" applyProtection="1">
      <protection locked="0"/>
    </xf>
    <xf numFmtId="0" fontId="4" fillId="0" borderId="1" xfId="0" applyNumberFormat="1" applyFont="1" applyBorder="1" applyProtection="1">
      <protection locked="0"/>
    </xf>
    <xf numFmtId="0" fontId="4" fillId="0" borderId="4" xfId="0" applyNumberFormat="1" applyFont="1" applyBorder="1"/>
    <xf numFmtId="0" fontId="4" fillId="0" borderId="8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10" xfId="0" applyNumberFormat="1" applyFont="1" applyBorder="1"/>
    <xf numFmtId="0" fontId="3" fillId="0" borderId="15" xfId="0" applyNumberFormat="1" applyFont="1" applyBorder="1"/>
    <xf numFmtId="0" fontId="3" fillId="0" borderId="16" xfId="0" applyNumberFormat="1" applyFont="1" applyBorder="1"/>
    <xf numFmtId="0" fontId="3" fillId="0" borderId="2" xfId="0" applyNumberFormat="1" applyFont="1" applyBorder="1"/>
    <xf numFmtId="0" fontId="3" fillId="0" borderId="0" xfId="3" applyNumberFormat="1" applyFont="1" applyProtection="1"/>
    <xf numFmtId="0" fontId="4" fillId="0" borderId="9" xfId="0" applyNumberFormat="1" applyFont="1" applyBorder="1" applyAlignment="1" applyProtection="1">
      <alignment horizontal="left"/>
      <protection locked="0"/>
    </xf>
    <xf numFmtId="0" fontId="4" fillId="0" borderId="3" xfId="0" applyNumberFormat="1" applyFont="1" applyBorder="1" applyAlignment="1" applyProtection="1">
      <alignment horizontal="left"/>
      <protection locked="0"/>
    </xf>
    <xf numFmtId="0" fontId="3" fillId="0" borderId="3" xfId="0" quotePrefix="1" applyNumberFormat="1" applyFont="1" applyBorder="1" applyAlignment="1" applyProtection="1">
      <alignment horizontal="left"/>
      <protection locked="0"/>
    </xf>
    <xf numFmtId="0" fontId="3" fillId="0" borderId="3" xfId="0" applyNumberFormat="1" applyFont="1" applyBorder="1" applyAlignment="1" applyProtection="1">
      <alignment horizontal="right"/>
      <protection locked="0"/>
    </xf>
    <xf numFmtId="0" fontId="3" fillId="0" borderId="17" xfId="0" applyNumberFormat="1" applyFont="1" applyBorder="1" applyAlignment="1" applyProtection="1">
      <alignment horizontal="right"/>
      <protection locked="0"/>
    </xf>
    <xf numFmtId="0" fontId="3" fillId="0" borderId="17" xfId="0" applyNumberFormat="1" applyFont="1" applyBorder="1" applyProtection="1">
      <protection locked="0"/>
    </xf>
    <xf numFmtId="0" fontId="3" fillId="0" borderId="18" xfId="0" applyNumberFormat="1" applyFont="1" applyBorder="1" applyProtection="1">
      <protection locked="0"/>
    </xf>
    <xf numFmtId="0" fontId="3" fillId="0" borderId="19" xfId="0" applyNumberFormat="1" applyFont="1" applyBorder="1" applyProtection="1">
      <protection locked="0"/>
    </xf>
    <xf numFmtId="0" fontId="3" fillId="0" borderId="3" xfId="0" applyNumberFormat="1" applyFont="1" applyBorder="1" applyProtection="1">
      <protection locked="0"/>
    </xf>
    <xf numFmtId="0" fontId="4" fillId="0" borderId="7" xfId="0" applyNumberFormat="1" applyFont="1" applyBorder="1" applyAlignment="1" applyProtection="1">
      <alignment horizontal="left"/>
      <protection locked="0"/>
    </xf>
    <xf numFmtId="0" fontId="3" fillId="0" borderId="7" xfId="0" applyNumberFormat="1" applyFont="1" applyBorder="1" applyAlignment="1" applyProtection="1">
      <alignment horizontal="right"/>
      <protection locked="0"/>
    </xf>
    <xf numFmtId="0" fontId="3" fillId="0" borderId="11" xfId="0" applyNumberFormat="1" applyFont="1" applyBorder="1" applyAlignment="1" applyProtection="1">
      <alignment horizontal="right"/>
      <protection locked="0"/>
    </xf>
    <xf numFmtId="0" fontId="3" fillId="0" borderId="12" xfId="0" applyNumberFormat="1" applyFont="1" applyBorder="1" applyAlignment="1" applyProtection="1">
      <alignment horizontal="right"/>
      <protection locked="0"/>
    </xf>
    <xf numFmtId="0" fontId="3" fillId="0" borderId="1" xfId="0" applyNumberFormat="1" applyFont="1" applyBorder="1" applyAlignment="1" applyProtection="1">
      <alignment horizontal="right"/>
      <protection locked="0"/>
    </xf>
    <xf numFmtId="0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NumberFormat="1" applyFont="1" applyBorder="1"/>
    <xf numFmtId="0" fontId="4" fillId="0" borderId="4" xfId="0" applyNumberFormat="1" applyFont="1" applyBorder="1" applyAlignment="1" applyProtection="1">
      <alignment horizontal="left"/>
      <protection locked="0"/>
    </xf>
    <xf numFmtId="0" fontId="10" fillId="0" borderId="0" xfId="0" applyNumberFormat="1" applyFont="1" applyProtection="1">
      <protection locked="0"/>
    </xf>
    <xf numFmtId="0" fontId="18" fillId="0" borderId="0" xfId="0" applyNumberFormat="1" applyFont="1" applyProtection="1">
      <protection locked="0"/>
    </xf>
    <xf numFmtId="0" fontId="0" fillId="0" borderId="0" xfId="0" applyNumberFormat="1"/>
    <xf numFmtId="0" fontId="10" fillId="0" borderId="0" xfId="0" applyNumberFormat="1" applyFont="1"/>
    <xf numFmtId="0" fontId="0" fillId="0" borderId="5" xfId="0" applyNumberFormat="1" applyBorder="1"/>
    <xf numFmtId="0" fontId="7" fillId="0" borderId="5" xfId="0" quotePrefix="1" applyNumberFormat="1" applyFont="1" applyBorder="1" applyAlignment="1" applyProtection="1">
      <alignment horizontal="left"/>
      <protection locked="0"/>
    </xf>
    <xf numFmtId="0" fontId="3" fillId="0" borderId="18" xfId="0" applyNumberFormat="1" applyFont="1" applyBorder="1" applyAlignment="1" applyProtection="1">
      <alignment horizontal="right"/>
      <protection locked="0"/>
    </xf>
    <xf numFmtId="0" fontId="3" fillId="0" borderId="18" xfId="0" quotePrefix="1" applyNumberFormat="1" applyFont="1" applyBorder="1" applyAlignment="1" applyProtection="1">
      <alignment horizontal="right"/>
      <protection locked="0"/>
    </xf>
    <xf numFmtId="0" fontId="3" fillId="0" borderId="19" xfId="0" quotePrefix="1" applyNumberFormat="1" applyFont="1" applyBorder="1" applyAlignment="1" applyProtection="1">
      <alignment horizontal="right"/>
      <protection locked="0"/>
    </xf>
    <xf numFmtId="0" fontId="3" fillId="0" borderId="3" xfId="0" quotePrefix="1" applyNumberFormat="1" applyFont="1" applyBorder="1" applyAlignment="1" applyProtection="1">
      <alignment horizontal="right"/>
      <protection locked="0"/>
    </xf>
    <xf numFmtId="0" fontId="0" fillId="0" borderId="6" xfId="0" applyNumberFormat="1" applyBorder="1" applyProtection="1">
      <protection locked="0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8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8" xfId="0" applyNumberFormat="1" applyBorder="1" applyProtection="1">
      <protection locked="0"/>
    </xf>
    <xf numFmtId="0" fontId="6" fillId="0" borderId="4" xfId="3" applyNumberFormat="1" applyFont="1" applyBorder="1"/>
    <xf numFmtId="0" fontId="8" fillId="0" borderId="4" xfId="0" applyNumberFormat="1" applyFont="1" applyBorder="1"/>
    <xf numFmtId="0" fontId="18" fillId="0" borderId="8" xfId="0" applyNumberFormat="1" applyFont="1" applyBorder="1" applyProtection="1">
      <protection locked="0"/>
    </xf>
    <xf numFmtId="0" fontId="18" fillId="0" borderId="4" xfId="0" applyNumberFormat="1" applyFont="1" applyBorder="1"/>
    <xf numFmtId="0" fontId="18" fillId="0" borderId="0" xfId="0" applyNumberFormat="1" applyFont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NumberFormat="1" applyBorder="1"/>
    <xf numFmtId="2" fontId="2" fillId="0" borderId="5" xfId="0" quotePrefix="1" applyNumberFormat="1" applyFont="1" applyBorder="1" applyAlignment="1" applyProtection="1">
      <alignment horizontal="center"/>
      <protection locked="0"/>
    </xf>
    <xf numFmtId="2" fontId="3" fillId="0" borderId="3" xfId="0" quotePrefix="1" applyNumberFormat="1" applyFont="1" applyBorder="1" applyAlignment="1" applyProtection="1">
      <alignment horizontal="center"/>
      <protection locked="0"/>
    </xf>
    <xf numFmtId="2" fontId="3" fillId="0" borderId="3" xfId="0" applyNumberFormat="1" applyFont="1" applyBorder="1" applyAlignment="1" applyProtection="1">
      <alignment horizontal="center"/>
      <protection locked="0"/>
    </xf>
    <xf numFmtId="2" fontId="3" fillId="0" borderId="17" xfId="0" applyNumberFormat="1" applyFont="1" applyBorder="1" applyAlignment="1" applyProtection="1">
      <alignment horizontal="center"/>
      <protection locked="0"/>
    </xf>
    <xf numFmtId="2" fontId="3" fillId="0" borderId="18" xfId="0" applyNumberFormat="1" applyFont="1" applyBorder="1" applyAlignment="1" applyProtection="1">
      <alignment horizontal="center"/>
      <protection locked="0"/>
    </xf>
    <xf numFmtId="2" fontId="3" fillId="0" borderId="18" xfId="0" quotePrefix="1" applyNumberFormat="1" applyFont="1" applyBorder="1" applyAlignment="1" applyProtection="1">
      <alignment horizontal="center"/>
      <protection locked="0"/>
    </xf>
    <xf numFmtId="2" fontId="3" fillId="0" borderId="19" xfId="0" quotePrefix="1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 applyProtection="1">
      <alignment horizontal="center"/>
      <protection locked="0"/>
    </xf>
    <xf numFmtId="2" fontId="3" fillId="0" borderId="11" xfId="0" applyNumberFormat="1" applyFont="1" applyBorder="1" applyAlignment="1" applyProtection="1">
      <alignment horizontal="center"/>
      <protection locked="0"/>
    </xf>
    <xf numFmtId="2" fontId="3" fillId="0" borderId="12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2" fontId="3" fillId="0" borderId="4" xfId="0" applyNumberFormat="1" applyFont="1" applyBorder="1" applyAlignment="1" applyProtection="1">
      <alignment horizontal="center"/>
      <protection locked="0"/>
    </xf>
    <xf numFmtId="2" fontId="3" fillId="0" borderId="10" xfId="0" applyNumberFormat="1" applyFont="1" applyBorder="1" applyAlignment="1" applyProtection="1">
      <alignment horizontal="center"/>
      <protection locked="0"/>
    </xf>
    <xf numFmtId="2" fontId="3" fillId="0" borderId="8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2" fontId="3" fillId="0" borderId="13" xfId="0" applyNumberFormat="1" applyFont="1" applyBorder="1"/>
    <xf numFmtId="2" fontId="3" fillId="0" borderId="14" xfId="0" applyNumberFormat="1" applyFont="1" applyBorder="1"/>
    <xf numFmtId="2" fontId="3" fillId="0" borderId="5" xfId="0" applyNumberFormat="1" applyFont="1" applyBorder="1"/>
    <xf numFmtId="2" fontId="3" fillId="0" borderId="4" xfId="0" applyNumberFormat="1" applyFont="1" applyBorder="1"/>
    <xf numFmtId="2" fontId="3" fillId="0" borderId="8" xfId="0" applyNumberFormat="1" applyFont="1" applyBorder="1" applyAlignment="1" applyProtection="1">
      <alignment horizontal="right"/>
      <protection locked="0"/>
    </xf>
    <xf numFmtId="2" fontId="3" fillId="0" borderId="13" xfId="0" applyNumberFormat="1" applyFont="1" applyBorder="1" applyProtection="1">
      <protection locked="0"/>
    </xf>
    <xf numFmtId="2" fontId="3" fillId="0" borderId="14" xfId="0" applyNumberFormat="1" applyFont="1" applyBorder="1" applyProtection="1">
      <protection locked="0"/>
    </xf>
    <xf numFmtId="2" fontId="6" fillId="0" borderId="4" xfId="2" applyNumberFormat="1" applyFont="1" applyBorder="1"/>
    <xf numFmtId="2" fontId="6" fillId="0" borderId="0" xfId="2" applyNumberFormat="1" applyFont="1"/>
    <xf numFmtId="2" fontId="3" fillId="0" borderId="8" xfId="0" applyNumberFormat="1" applyFont="1" applyBorder="1" applyAlignment="1">
      <alignment horizontal="right"/>
    </xf>
    <xf numFmtId="2" fontId="4" fillId="0" borderId="4" xfId="0" applyNumberFormat="1" applyFont="1" applyBorder="1" applyProtection="1">
      <protection locked="0"/>
    </xf>
    <xf numFmtId="2" fontId="4" fillId="0" borderId="0" xfId="0" applyNumberFormat="1" applyFont="1" applyProtection="1">
      <protection locked="0"/>
    </xf>
    <xf numFmtId="2" fontId="4" fillId="0" borderId="14" xfId="0" applyNumberFormat="1" applyFont="1" applyBorder="1" applyProtection="1">
      <protection locked="0"/>
    </xf>
    <xf numFmtId="2" fontId="4" fillId="0" borderId="13" xfId="0" applyNumberFormat="1" applyFont="1" applyBorder="1" applyProtection="1">
      <protection locked="0"/>
    </xf>
    <xf numFmtId="2" fontId="4" fillId="0" borderId="8" xfId="0" applyNumberFormat="1" applyFont="1" applyBorder="1"/>
    <xf numFmtId="2" fontId="3" fillId="0" borderId="6" xfId="0" applyNumberFormat="1" applyFont="1" applyBorder="1" applyAlignment="1">
      <alignment horizontal="right"/>
    </xf>
    <xf numFmtId="2" fontId="3" fillId="0" borderId="7" xfId="0" applyNumberFormat="1" applyFont="1" applyBorder="1"/>
    <xf numFmtId="2" fontId="3" fillId="0" borderId="10" xfId="0" applyNumberFormat="1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14" fontId="3" fillId="0" borderId="0" xfId="0" applyNumberFormat="1" applyFont="1"/>
    <xf numFmtId="166" fontId="3" fillId="0" borderId="4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Alignment="1" applyProtection="1">
      <alignment horizontal="left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166" fontId="3" fillId="0" borderId="13" xfId="0" applyNumberFormat="1" applyFont="1" applyBorder="1" applyAlignment="1" applyProtection="1">
      <alignment horizontal="right"/>
      <protection locked="0"/>
    </xf>
    <xf numFmtId="166" fontId="3" fillId="0" borderId="1" xfId="0" applyNumberFormat="1" applyFont="1" applyBorder="1" applyAlignment="1" applyProtection="1">
      <alignment horizontal="right"/>
      <protection locked="0"/>
    </xf>
    <xf numFmtId="166" fontId="3" fillId="0" borderId="13" xfId="0" applyNumberFormat="1" applyFont="1" applyBorder="1" applyProtection="1">
      <protection locked="0"/>
    </xf>
    <xf numFmtId="166" fontId="3" fillId="0" borderId="14" xfId="0" applyNumberFormat="1" applyFont="1" applyBorder="1" applyProtection="1">
      <protection locked="0"/>
    </xf>
    <xf numFmtId="166" fontId="3" fillId="0" borderId="1" xfId="0" applyNumberFormat="1" applyFont="1" applyBorder="1" applyProtection="1">
      <protection locked="0"/>
    </xf>
    <xf numFmtId="166" fontId="3" fillId="0" borderId="4" xfId="0" applyNumberFormat="1" applyFont="1" applyBorder="1"/>
    <xf numFmtId="166" fontId="3" fillId="0" borderId="4" xfId="0" applyNumberFormat="1" applyFont="1" applyBorder="1" applyAlignment="1" applyProtection="1">
      <alignment horizontal="right"/>
      <protection locked="0"/>
    </xf>
    <xf numFmtId="166" fontId="3" fillId="0" borderId="0" xfId="0" applyNumberFormat="1" applyFont="1"/>
    <xf numFmtId="166" fontId="3" fillId="0" borderId="13" xfId="0" applyNumberFormat="1" applyFont="1" applyBorder="1" applyAlignment="1" applyProtection="1">
      <alignment horizontal="left"/>
      <protection locked="0"/>
    </xf>
    <xf numFmtId="166" fontId="3" fillId="0" borderId="14" xfId="0" applyNumberFormat="1" applyFont="1" applyBorder="1" applyAlignment="1" applyProtection="1">
      <alignment horizontal="left"/>
      <protection locked="0"/>
    </xf>
    <xf numFmtId="166" fontId="3" fillId="0" borderId="1" xfId="0" applyNumberFormat="1" applyFont="1" applyBorder="1" applyAlignment="1" applyProtection="1">
      <alignment horizontal="left"/>
      <protection locked="0"/>
    </xf>
    <xf numFmtId="166" fontId="4" fillId="0" borderId="4" xfId="0" applyNumberFormat="1" applyFont="1" applyBorder="1" applyProtection="1">
      <protection locked="0"/>
    </xf>
    <xf numFmtId="166" fontId="4" fillId="0" borderId="0" xfId="0" applyNumberFormat="1" applyFont="1" applyProtection="1">
      <protection locked="0"/>
    </xf>
    <xf numFmtId="166" fontId="4" fillId="0" borderId="14" xfId="0" applyNumberFormat="1" applyFont="1" applyBorder="1" applyProtection="1">
      <protection locked="0"/>
    </xf>
    <xf numFmtId="166" fontId="4" fillId="0" borderId="13" xfId="0" applyNumberFormat="1" applyFont="1" applyBorder="1" applyProtection="1">
      <protection locked="0"/>
    </xf>
    <xf numFmtId="166" fontId="4" fillId="0" borderId="1" xfId="0" applyNumberFormat="1" applyFont="1" applyBorder="1" applyProtection="1">
      <protection locked="0"/>
    </xf>
    <xf numFmtId="166" fontId="4" fillId="0" borderId="4" xfId="0" applyNumberFormat="1" applyFont="1" applyBorder="1"/>
    <xf numFmtId="169" fontId="0" fillId="0" borderId="0" xfId="3" applyNumberFormat="1" applyFont="1"/>
    <xf numFmtId="9" fontId="6" fillId="0" borderId="4" xfId="3" applyFont="1" applyBorder="1"/>
    <xf numFmtId="9" fontId="0" fillId="0" borderId="8" xfId="3" applyFont="1" applyBorder="1" applyProtection="1">
      <protection locked="0"/>
    </xf>
    <xf numFmtId="0" fontId="0" fillId="0" borderId="2" xfId="0" quotePrefix="1" applyNumberFormat="1" applyBorder="1" applyAlignment="1" applyProtection="1">
      <alignment horizontal="center"/>
      <protection locked="0"/>
    </xf>
    <xf numFmtId="0" fontId="3" fillId="0" borderId="0" xfId="0" applyNumberFormat="1" applyFont="1" applyAlignment="1">
      <alignment horizontal="center" vertical="center"/>
    </xf>
    <xf numFmtId="2" fontId="3" fillId="5" borderId="3" xfId="0" quotePrefix="1" applyNumberFormat="1" applyFont="1" applyFill="1" applyBorder="1" applyAlignment="1" applyProtection="1">
      <alignment horizontal="center"/>
      <protection locked="0"/>
    </xf>
    <xf numFmtId="2" fontId="3" fillId="5" borderId="7" xfId="0" applyNumberFormat="1" applyFont="1" applyFill="1" applyBorder="1" applyAlignment="1" applyProtection="1">
      <alignment horizontal="center"/>
      <protection locked="0"/>
    </xf>
    <xf numFmtId="0" fontId="3" fillId="5" borderId="3" xfId="0" applyNumberFormat="1" applyFont="1" applyFill="1" applyBorder="1"/>
    <xf numFmtId="0" fontId="3" fillId="5" borderId="4" xfId="0" applyNumberFormat="1" applyFont="1" applyFill="1" applyBorder="1"/>
    <xf numFmtId="0" fontId="4" fillId="5" borderId="4" xfId="0" applyNumberFormat="1" applyFont="1" applyFill="1" applyBorder="1"/>
    <xf numFmtId="0" fontId="3" fillId="5" borderId="7" xfId="0" applyNumberFormat="1" applyFont="1" applyFill="1" applyBorder="1"/>
    <xf numFmtId="0" fontId="3" fillId="5" borderId="2" xfId="0" applyNumberFormat="1" applyFont="1" applyFill="1" applyBorder="1" applyAlignment="1" applyProtection="1">
      <alignment horizontal="right"/>
      <protection locked="0"/>
    </xf>
    <xf numFmtId="0" fontId="3" fillId="5" borderId="7" xfId="0" applyNumberFormat="1" applyFont="1" applyFill="1" applyBorder="1" applyAlignment="1" applyProtection="1">
      <alignment horizontal="center"/>
      <protection locked="0"/>
    </xf>
    <xf numFmtId="0" fontId="0" fillId="5" borderId="2" xfId="0" applyNumberFormat="1" applyFill="1" applyBorder="1" applyAlignment="1" applyProtection="1">
      <alignment horizontal="center"/>
      <protection locked="0"/>
    </xf>
    <xf numFmtId="0" fontId="0" fillId="5" borderId="3" xfId="0" applyNumberFormat="1" applyFill="1" applyBorder="1"/>
    <xf numFmtId="0" fontId="6" fillId="5" borderId="4" xfId="3" applyNumberFormat="1" applyFont="1" applyFill="1" applyBorder="1"/>
    <xf numFmtId="9" fontId="6" fillId="5" borderId="4" xfId="3" applyFont="1" applyFill="1" applyBorder="1"/>
    <xf numFmtId="0" fontId="0" fillId="5" borderId="4" xfId="0" applyNumberFormat="1" applyFill="1" applyBorder="1"/>
    <xf numFmtId="0" fontId="18" fillId="5" borderId="4" xfId="0" applyNumberFormat="1" applyFont="1" applyFill="1" applyBorder="1"/>
    <xf numFmtId="0" fontId="0" fillId="5" borderId="7" xfId="0" applyNumberFormat="1" applyFill="1" applyBorder="1"/>
    <xf numFmtId="166" fontId="3" fillId="0" borderId="8" xfId="0" applyNumberFormat="1" applyFont="1" applyBorder="1" applyAlignment="1" applyProtection="1">
      <alignment horizontal="right"/>
      <protection locked="0"/>
    </xf>
    <xf numFmtId="166" fontId="3" fillId="0" borderId="8" xfId="0" applyNumberFormat="1" applyFont="1" applyBorder="1"/>
    <xf numFmtId="9" fontId="3" fillId="0" borderId="0" xfId="3" applyFont="1"/>
    <xf numFmtId="10" fontId="3" fillId="0" borderId="0" xfId="3" applyNumberFormat="1" applyFont="1"/>
    <xf numFmtId="2" fontId="3" fillId="5" borderId="4" xfId="0" applyNumberFormat="1" applyFont="1" applyFill="1" applyBorder="1"/>
    <xf numFmtId="2" fontId="3" fillId="6" borderId="3" xfId="0" quotePrefix="1" applyNumberFormat="1" applyFont="1" applyFill="1" applyBorder="1" applyAlignment="1" applyProtection="1">
      <alignment horizontal="center"/>
      <protection locked="0"/>
    </xf>
    <xf numFmtId="2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3" xfId="0" applyNumberFormat="1" applyFont="1" applyFill="1" applyBorder="1"/>
    <xf numFmtId="0" fontId="3" fillId="6" borderId="4" xfId="0" applyNumberFormat="1" applyFont="1" applyFill="1" applyBorder="1"/>
    <xf numFmtId="0" fontId="4" fillId="6" borderId="4" xfId="0" applyNumberFormat="1" applyFont="1" applyFill="1" applyBorder="1"/>
    <xf numFmtId="0" fontId="3" fillId="6" borderId="7" xfId="0" applyNumberFormat="1" applyFont="1" applyFill="1" applyBorder="1"/>
  </cellXfs>
  <cellStyles count="4">
    <cellStyle name="Normal" xfId="0" builtinId="0"/>
    <cellStyle name="Normal 2" xfId="1" xr:uid="{00000000-0005-0000-0000-000001000000}"/>
    <cellStyle name="Normal_SORGHUM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customXml" Target="../customXml/item4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SORGHUM OPPERVLAKTE GEPLANT, PRODUKSIE EN OPBRENGS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SORGHUM AREA PLANTED, PRODUCTION AND YIELD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5912696973847"/>
          <c:y val="0.10782257701345536"/>
          <c:w val="0.81826916032047725"/>
          <c:h val="0.64406779661016944"/>
        </c:manualLayout>
      </c:layout>
      <c:barChart>
        <c:barDir val="col"/>
        <c:grouping val="clustered"/>
        <c:varyColors val="0"/>
        <c:ser>
          <c:idx val="0"/>
          <c:order val="0"/>
          <c:tx>
            <c:v>Oppervlakte / Area</c:v>
          </c:tx>
          <c:spPr>
            <a:solidFill>
              <a:srgbClr val="3B6367"/>
            </a:solidFill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Sorghum'!$D$24:$AK$24</c:f>
              <c:numCache>
                <c:formatCode>0.00</c:formatCode>
                <c:ptCount val="34"/>
                <c:pt idx="0">
                  <c:v>118.35300000000001</c:v>
                </c:pt>
                <c:pt idx="1">
                  <c:v>134.27999999999997</c:v>
                </c:pt>
                <c:pt idx="2">
                  <c:v>168.97</c:v>
                </c:pt>
                <c:pt idx="3">
                  <c:v>162.6</c:v>
                </c:pt>
                <c:pt idx="4">
                  <c:v>142.95600000000002</c:v>
                </c:pt>
                <c:pt idx="5">
                  <c:v>174.12</c:v>
                </c:pt>
                <c:pt idx="6">
                  <c:v>160.6</c:v>
                </c:pt>
                <c:pt idx="7">
                  <c:v>131.27699999999999</c:v>
                </c:pt>
                <c:pt idx="8">
                  <c:v>98.9</c:v>
                </c:pt>
                <c:pt idx="9">
                  <c:v>142.19999999999999</c:v>
                </c:pt>
                <c:pt idx="10">
                  <c:v>88.3</c:v>
                </c:pt>
                <c:pt idx="11">
                  <c:v>75.25</c:v>
                </c:pt>
                <c:pt idx="12">
                  <c:v>95.497</c:v>
                </c:pt>
                <c:pt idx="13">
                  <c:v>130</c:v>
                </c:pt>
                <c:pt idx="14">
                  <c:v>86.5</c:v>
                </c:pt>
                <c:pt idx="15">
                  <c:v>37.150000000000006</c:v>
                </c:pt>
                <c:pt idx="16">
                  <c:v>69</c:v>
                </c:pt>
                <c:pt idx="17">
                  <c:v>86.8</c:v>
                </c:pt>
                <c:pt idx="18">
                  <c:v>85.5</c:v>
                </c:pt>
                <c:pt idx="19">
                  <c:v>86.674999999999997</c:v>
                </c:pt>
                <c:pt idx="20">
                  <c:v>69.2</c:v>
                </c:pt>
                <c:pt idx="21">
                  <c:v>48.550000000000004</c:v>
                </c:pt>
                <c:pt idx="22">
                  <c:v>62.62</c:v>
                </c:pt>
                <c:pt idx="23">
                  <c:v>78.849999999999994</c:v>
                </c:pt>
                <c:pt idx="24">
                  <c:v>70.5</c:v>
                </c:pt>
                <c:pt idx="25">
                  <c:v>48.5</c:v>
                </c:pt>
                <c:pt idx="26">
                  <c:v>42.35</c:v>
                </c:pt>
                <c:pt idx="27">
                  <c:v>28.8</c:v>
                </c:pt>
                <c:pt idx="28">
                  <c:v>50.5</c:v>
                </c:pt>
                <c:pt idx="29">
                  <c:v>42.5</c:v>
                </c:pt>
                <c:pt idx="30">
                  <c:v>49.199999999999996</c:v>
                </c:pt>
                <c:pt idx="31">
                  <c:v>37.200000000000003</c:v>
                </c:pt>
                <c:pt idx="32">
                  <c:v>34</c:v>
                </c:pt>
                <c:pt idx="33" formatCode="General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3BB-AC7E-653865026089}"/>
            </c:ext>
          </c:extLst>
        </c:ser>
        <c:ser>
          <c:idx val="1"/>
          <c:order val="1"/>
          <c:tx>
            <c:v>Produksie / Production</c:v>
          </c:tx>
          <c:spPr>
            <a:solidFill>
              <a:srgbClr val="AE9344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Sorghum'!$D$44:$AK$44</c:f>
              <c:numCache>
                <c:formatCode>General</c:formatCode>
                <c:ptCount val="34"/>
                <c:pt idx="0">
                  <c:v>266.62300000000005</c:v>
                </c:pt>
                <c:pt idx="1">
                  <c:v>107.03999999999999</c:v>
                </c:pt>
                <c:pt idx="2">
                  <c:v>310.49999999999994</c:v>
                </c:pt>
                <c:pt idx="3">
                  <c:v>447</c:v>
                </c:pt>
                <c:pt idx="4">
                  <c:v>241.3</c:v>
                </c:pt>
                <c:pt idx="5">
                  <c:v>445</c:v>
                </c:pt>
                <c:pt idx="6">
                  <c:v>355</c:v>
                </c:pt>
                <c:pt idx="7">
                  <c:v>264.60000000000002</c:v>
                </c:pt>
                <c:pt idx="8">
                  <c:v>155.94999999999999</c:v>
                </c:pt>
                <c:pt idx="9">
                  <c:v>352.45</c:v>
                </c:pt>
                <c:pt idx="10">
                  <c:v>175.58</c:v>
                </c:pt>
                <c:pt idx="11">
                  <c:v>197.52500000000001</c:v>
                </c:pt>
                <c:pt idx="12">
                  <c:v>219.53900000000002</c:v>
                </c:pt>
                <c:pt idx="13">
                  <c:v>373</c:v>
                </c:pt>
                <c:pt idx="14">
                  <c:v>260</c:v>
                </c:pt>
                <c:pt idx="15">
                  <c:v>96</c:v>
                </c:pt>
                <c:pt idx="16">
                  <c:v>176</c:v>
                </c:pt>
                <c:pt idx="17">
                  <c:v>254.99999999999997</c:v>
                </c:pt>
                <c:pt idx="18">
                  <c:v>276.5</c:v>
                </c:pt>
                <c:pt idx="19">
                  <c:v>196.5</c:v>
                </c:pt>
                <c:pt idx="20">
                  <c:v>154.99999999999997</c:v>
                </c:pt>
                <c:pt idx="21">
                  <c:v>135.5</c:v>
                </c:pt>
                <c:pt idx="22">
                  <c:v>147.19999999999999</c:v>
                </c:pt>
                <c:pt idx="23">
                  <c:v>265</c:v>
                </c:pt>
                <c:pt idx="24">
                  <c:v>120.5</c:v>
                </c:pt>
                <c:pt idx="25">
                  <c:v>70.5</c:v>
                </c:pt>
                <c:pt idx="26">
                  <c:v>152</c:v>
                </c:pt>
                <c:pt idx="27">
                  <c:v>115</c:v>
                </c:pt>
                <c:pt idx="28">
                  <c:v>127</c:v>
                </c:pt>
                <c:pt idx="29">
                  <c:v>158</c:v>
                </c:pt>
                <c:pt idx="30">
                  <c:v>213.64500000000004</c:v>
                </c:pt>
                <c:pt idx="31">
                  <c:v>103.14</c:v>
                </c:pt>
                <c:pt idx="32">
                  <c:v>94.36</c:v>
                </c:pt>
                <c:pt idx="33">
                  <c:v>95.83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9-43BB-AC7E-65386502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60671"/>
        <c:axId val="1"/>
      </c:barChart>
      <c:lineChart>
        <c:grouping val="standard"/>
        <c:varyColors val="0"/>
        <c:ser>
          <c:idx val="2"/>
          <c:order val="2"/>
          <c:tx>
            <c:v>Yield / Opbrengs</c:v>
          </c:tx>
          <c:spPr>
            <a:ln>
              <a:solidFill>
                <a:srgbClr val="58595B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B6367"/>
                </a:solidFill>
              </a:ln>
            </c:spPr>
            <c:trendlineType val="linear"/>
            <c:dispRSqr val="0"/>
            <c:dispEq val="0"/>
          </c:trendline>
          <c:val>
            <c:numRef>
              <c:f>'Data- Sorghum'!$D$64:$AK$64</c:f>
              <c:numCache>
                <c:formatCode>0.0</c:formatCode>
                <c:ptCount val="34"/>
                <c:pt idx="0">
                  <c:v>2.252777707366945</c:v>
                </c:pt>
                <c:pt idx="1">
                  <c:v>0.79714030384271684</c:v>
                </c:pt>
                <c:pt idx="2">
                  <c:v>1.8376043084571223</c:v>
                </c:pt>
                <c:pt idx="3">
                  <c:v>2.749077490774908</c:v>
                </c:pt>
                <c:pt idx="4">
                  <c:v>1.6879319510898456</c:v>
                </c:pt>
                <c:pt idx="5">
                  <c:v>2.5557087066390993</c:v>
                </c:pt>
                <c:pt idx="6">
                  <c:v>2.2104607721046077</c:v>
                </c:pt>
                <c:pt idx="7">
                  <c:v>2.0155853652962823</c:v>
                </c:pt>
                <c:pt idx="8">
                  <c:v>1.5768452982810919</c:v>
                </c:pt>
                <c:pt idx="9">
                  <c:v>2.478551336146273</c:v>
                </c:pt>
                <c:pt idx="10">
                  <c:v>1.9884484711211781</c:v>
                </c:pt>
                <c:pt idx="11">
                  <c:v>2.6249169435215949</c:v>
                </c:pt>
                <c:pt idx="12">
                  <c:v>2.2989099134004212</c:v>
                </c:pt>
                <c:pt idx="13">
                  <c:v>2.8692307692307693</c:v>
                </c:pt>
                <c:pt idx="14">
                  <c:v>3.0057803468208091</c:v>
                </c:pt>
                <c:pt idx="15">
                  <c:v>2.5841184387617764</c:v>
                </c:pt>
                <c:pt idx="16">
                  <c:v>2.5507246376811592</c:v>
                </c:pt>
                <c:pt idx="17">
                  <c:v>2.9377880184331793</c:v>
                </c:pt>
                <c:pt idx="18">
                  <c:v>3.2339181286549707</c:v>
                </c:pt>
                <c:pt idx="19">
                  <c:v>2.2670897029131813</c:v>
                </c:pt>
                <c:pt idx="20">
                  <c:v>2.2398843930635834</c:v>
                </c:pt>
                <c:pt idx="21">
                  <c:v>2.7909371781668382</c:v>
                </c:pt>
                <c:pt idx="22">
                  <c:v>2.3506866815713829</c:v>
                </c:pt>
                <c:pt idx="23">
                  <c:v>3.3608116677235258</c:v>
                </c:pt>
                <c:pt idx="24">
                  <c:v>1.7092198581560283</c:v>
                </c:pt>
                <c:pt idx="25" formatCode="0.00">
                  <c:v>1.4536082474226804</c:v>
                </c:pt>
                <c:pt idx="26" formatCode="0.00">
                  <c:v>3.5891381345926798</c:v>
                </c:pt>
                <c:pt idx="27" formatCode="0.00">
                  <c:v>3.9930555555555554</c:v>
                </c:pt>
                <c:pt idx="28" formatCode="0.00">
                  <c:v>2.5148514851485149</c:v>
                </c:pt>
                <c:pt idx="29" formatCode="0.00">
                  <c:v>3.7176470588235295</c:v>
                </c:pt>
                <c:pt idx="30" formatCode="0.00">
                  <c:v>4.3423780487804891</c:v>
                </c:pt>
                <c:pt idx="31" formatCode="0.00">
                  <c:v>2.7725806451612902</c:v>
                </c:pt>
                <c:pt idx="32" formatCode="0.00">
                  <c:v>2.7752941176470589</c:v>
                </c:pt>
                <c:pt idx="33" formatCode="0.00">
                  <c:v>2.2762470308788596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9-43BB-AC7E-65386502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526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Produksiejare / Production years</a:t>
                </a:r>
              </a:p>
            </c:rich>
          </c:tx>
          <c:layout>
            <c:manualLayout>
              <c:xMode val="edge"/>
              <c:yMode val="edge"/>
              <c:x val="0.40014498077705069"/>
              <c:y val="0.876975758055368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ton of ha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ton or ha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52606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0.9692579525710695"/>
              <c:y val="0.4324448687004576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7.3951748549036999E-3"/>
          <c:y val="0.92181593663857342"/>
          <c:w val="0.97124078130198499"/>
          <c:h val="5.5485597277727172E-2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Area grown to sorghum in South Africa</a:t>
            </a:r>
          </a:p>
        </c:rich>
      </c:tx>
      <c:layout>
        <c:manualLayout>
          <c:xMode val="edge"/>
          <c:yMode val="edge"/>
          <c:x val="0.2320567252881936"/>
          <c:y val="3.6514758833537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97566321701E-2"/>
          <c:y val="0.1284267918600325"/>
          <c:w val="0.8041516069239899"/>
          <c:h val="0.67234670852374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 Sorghum'!$A$17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Sorghum'!$D$17:$AK$17</c:f>
              <c:numCache>
                <c:formatCode>0.00</c:formatCode>
                <c:ptCount val="34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3.22</c:v>
                </c:pt>
                <c:pt idx="4">
                  <c:v>0.5</c:v>
                </c:pt>
                <c:pt idx="5">
                  <c:v>0.2</c:v>
                </c:pt>
                <c:pt idx="6">
                  <c:v>0.6</c:v>
                </c:pt>
                <c:pt idx="7">
                  <c:v>0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0.01</c:v>
                </c:pt>
                <c:pt idx="13">
                  <c:v>0.15</c:v>
                </c:pt>
                <c:pt idx="14">
                  <c:v>0.01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5-48F5-BF87-AAE85AD49115}"/>
            </c:ext>
          </c:extLst>
        </c:ser>
        <c:ser>
          <c:idx val="1"/>
          <c:order val="1"/>
          <c:tx>
            <c:strRef>
              <c:f>'Data- Sorghum'!$A$16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Sorghum'!$D$16:$AK$16</c:f>
              <c:numCache>
                <c:formatCode>0.00</c:formatCode>
                <c:ptCount val="34"/>
                <c:pt idx="0">
                  <c:v>54.16</c:v>
                </c:pt>
                <c:pt idx="1">
                  <c:v>78.3</c:v>
                </c:pt>
                <c:pt idx="2">
                  <c:v>81.2</c:v>
                </c:pt>
                <c:pt idx="3">
                  <c:v>87.33</c:v>
                </c:pt>
                <c:pt idx="4">
                  <c:v>81.387</c:v>
                </c:pt>
                <c:pt idx="5">
                  <c:v>87.62</c:v>
                </c:pt>
                <c:pt idx="6">
                  <c:v>88</c:v>
                </c:pt>
                <c:pt idx="7">
                  <c:v>78</c:v>
                </c:pt>
                <c:pt idx="8">
                  <c:v>63</c:v>
                </c:pt>
                <c:pt idx="9">
                  <c:v>84</c:v>
                </c:pt>
                <c:pt idx="10">
                  <c:v>50</c:v>
                </c:pt>
                <c:pt idx="11">
                  <c:v>40</c:v>
                </c:pt>
                <c:pt idx="12">
                  <c:v>57.3</c:v>
                </c:pt>
                <c:pt idx="13">
                  <c:v>72.95</c:v>
                </c:pt>
                <c:pt idx="14">
                  <c:v>54.5</c:v>
                </c:pt>
                <c:pt idx="15">
                  <c:v>16</c:v>
                </c:pt>
                <c:pt idx="16">
                  <c:v>38</c:v>
                </c:pt>
                <c:pt idx="17">
                  <c:v>50</c:v>
                </c:pt>
                <c:pt idx="18">
                  <c:v>55</c:v>
                </c:pt>
                <c:pt idx="19">
                  <c:v>50</c:v>
                </c:pt>
                <c:pt idx="20">
                  <c:v>43</c:v>
                </c:pt>
                <c:pt idx="21">
                  <c:v>22</c:v>
                </c:pt>
                <c:pt idx="22">
                  <c:v>32</c:v>
                </c:pt>
                <c:pt idx="23">
                  <c:v>42</c:v>
                </c:pt>
                <c:pt idx="24">
                  <c:v>36</c:v>
                </c:pt>
                <c:pt idx="25">
                  <c:v>28</c:v>
                </c:pt>
                <c:pt idx="26">
                  <c:v>7.7</c:v>
                </c:pt>
                <c:pt idx="27">
                  <c:v>6.3</c:v>
                </c:pt>
                <c:pt idx="28">
                  <c:v>8</c:v>
                </c:pt>
                <c:pt idx="29">
                  <c:v>8</c:v>
                </c:pt>
                <c:pt idx="30">
                  <c:v>10.5</c:v>
                </c:pt>
                <c:pt idx="31">
                  <c:v>7.8</c:v>
                </c:pt>
                <c:pt idx="32">
                  <c:v>5.2</c:v>
                </c:pt>
                <c:pt idx="33" formatCode="General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5-48F5-BF87-AAE85AD49115}"/>
            </c:ext>
          </c:extLst>
        </c:ser>
        <c:ser>
          <c:idx val="2"/>
          <c:order val="2"/>
          <c:tx>
            <c:strRef>
              <c:f>'Data- Sorghum'!$A$18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Sorghum'!$D$18:$AK$18</c:f>
              <c:numCache>
                <c:formatCode>0.00</c:formatCode>
                <c:ptCount val="34"/>
                <c:pt idx="0">
                  <c:v>0.52900000000000003</c:v>
                </c:pt>
                <c:pt idx="1">
                  <c:v>0.7</c:v>
                </c:pt>
                <c:pt idx="2">
                  <c:v>0.7</c:v>
                </c:pt>
                <c:pt idx="3">
                  <c:v>1.6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7.6999999999999999E-2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  <c:pt idx="11">
                  <c:v>0.05</c:v>
                </c:pt>
                <c:pt idx="12">
                  <c:v>0.11</c:v>
                </c:pt>
                <c:pt idx="13">
                  <c:v>0.1</c:v>
                </c:pt>
                <c:pt idx="14">
                  <c:v>0.2</c:v>
                </c:pt>
                <c:pt idx="15">
                  <c:v>0.1</c:v>
                </c:pt>
                <c:pt idx="16">
                  <c:v>1.5</c:v>
                </c:pt>
                <c:pt idx="17">
                  <c:v>0.3</c:v>
                </c:pt>
                <c:pt idx="18">
                  <c:v>0.3</c:v>
                </c:pt>
                <c:pt idx="19">
                  <c:v>0.15</c:v>
                </c:pt>
                <c:pt idx="20">
                  <c:v>0.2</c:v>
                </c:pt>
                <c:pt idx="21">
                  <c:v>0.2</c:v>
                </c:pt>
                <c:pt idx="22">
                  <c:v>0.32</c:v>
                </c:pt>
                <c:pt idx="23">
                  <c:v>0.85</c:v>
                </c:pt>
                <c:pt idx="24">
                  <c:v>0.5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1.2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5-48F5-BF87-AAE85AD49115}"/>
            </c:ext>
          </c:extLst>
        </c:ser>
        <c:ser>
          <c:idx val="3"/>
          <c:order val="3"/>
          <c:tx>
            <c:strRef>
              <c:f>'Data- Sorghum'!$A$19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Sorghum'!$D$19:$AK$19</c:f>
              <c:numCache>
                <c:formatCode>0.00</c:formatCode>
                <c:ptCount val="34"/>
                <c:pt idx="0">
                  <c:v>39.119</c:v>
                </c:pt>
                <c:pt idx="1">
                  <c:v>30.7</c:v>
                </c:pt>
                <c:pt idx="2">
                  <c:v>48.1</c:v>
                </c:pt>
                <c:pt idx="3">
                  <c:v>49.3</c:v>
                </c:pt>
                <c:pt idx="4">
                  <c:v>49.889000000000003</c:v>
                </c:pt>
                <c:pt idx="5">
                  <c:v>56.734999999999999</c:v>
                </c:pt>
                <c:pt idx="6">
                  <c:v>48</c:v>
                </c:pt>
                <c:pt idx="7">
                  <c:v>29.3</c:v>
                </c:pt>
                <c:pt idx="8">
                  <c:v>15</c:v>
                </c:pt>
                <c:pt idx="9">
                  <c:v>27</c:v>
                </c:pt>
                <c:pt idx="10">
                  <c:v>17</c:v>
                </c:pt>
                <c:pt idx="11">
                  <c:v>18</c:v>
                </c:pt>
                <c:pt idx="12">
                  <c:v>21.968</c:v>
                </c:pt>
                <c:pt idx="13">
                  <c:v>35</c:v>
                </c:pt>
                <c:pt idx="14">
                  <c:v>15</c:v>
                </c:pt>
                <c:pt idx="15">
                  <c:v>7.5</c:v>
                </c:pt>
                <c:pt idx="16">
                  <c:v>20</c:v>
                </c:pt>
                <c:pt idx="17">
                  <c:v>19</c:v>
                </c:pt>
                <c:pt idx="18">
                  <c:v>16.5</c:v>
                </c:pt>
                <c:pt idx="19">
                  <c:v>15</c:v>
                </c:pt>
                <c:pt idx="20">
                  <c:v>13</c:v>
                </c:pt>
                <c:pt idx="21">
                  <c:v>11.5</c:v>
                </c:pt>
                <c:pt idx="22">
                  <c:v>11.5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7.5</c:v>
                </c:pt>
                <c:pt idx="28">
                  <c:v>7.5</c:v>
                </c:pt>
                <c:pt idx="29">
                  <c:v>8.5</c:v>
                </c:pt>
                <c:pt idx="30">
                  <c:v>9.4</c:v>
                </c:pt>
                <c:pt idx="31">
                  <c:v>9</c:v>
                </c:pt>
                <c:pt idx="32">
                  <c:v>8.5</c:v>
                </c:pt>
                <c:pt idx="33" formatCode="General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5-48F5-BF87-AAE85AD49115}"/>
            </c:ext>
          </c:extLst>
        </c:ser>
        <c:ser>
          <c:idx val="4"/>
          <c:order val="4"/>
          <c:tx>
            <c:strRef>
              <c:f>'Data- Sorghum'!$A$20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Sorghum'!$D$20:$AK$20</c:f>
              <c:numCache>
                <c:formatCode>0.00</c:formatCode>
                <c:ptCount val="34"/>
                <c:pt idx="0">
                  <c:v>16.097000000000001</c:v>
                </c:pt>
                <c:pt idx="1">
                  <c:v>15.3</c:v>
                </c:pt>
                <c:pt idx="2">
                  <c:v>24.3</c:v>
                </c:pt>
                <c:pt idx="3">
                  <c:v>12.88</c:v>
                </c:pt>
                <c:pt idx="4">
                  <c:v>4.5</c:v>
                </c:pt>
                <c:pt idx="5">
                  <c:v>11</c:v>
                </c:pt>
                <c:pt idx="6">
                  <c:v>7</c:v>
                </c:pt>
                <c:pt idx="7">
                  <c:v>7.5</c:v>
                </c:pt>
                <c:pt idx="8">
                  <c:v>5</c:v>
                </c:pt>
                <c:pt idx="9">
                  <c:v>10.5</c:v>
                </c:pt>
                <c:pt idx="10">
                  <c:v>6.8</c:v>
                </c:pt>
                <c:pt idx="11">
                  <c:v>9</c:v>
                </c:pt>
                <c:pt idx="12">
                  <c:v>7.5519999999999996</c:v>
                </c:pt>
                <c:pt idx="13">
                  <c:v>8.5</c:v>
                </c:pt>
                <c:pt idx="14">
                  <c:v>8.5</c:v>
                </c:pt>
                <c:pt idx="15">
                  <c:v>8</c:v>
                </c:pt>
                <c:pt idx="16">
                  <c:v>4.5</c:v>
                </c:pt>
                <c:pt idx="17">
                  <c:v>12</c:v>
                </c:pt>
                <c:pt idx="18">
                  <c:v>8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7</c:v>
                </c:pt>
                <c:pt idx="26">
                  <c:v>18</c:v>
                </c:pt>
                <c:pt idx="27">
                  <c:v>5</c:v>
                </c:pt>
                <c:pt idx="28">
                  <c:v>25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15.5</c:v>
                </c:pt>
                <c:pt idx="33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5-48F5-BF87-AAE85AD49115}"/>
            </c:ext>
          </c:extLst>
        </c:ser>
        <c:ser>
          <c:idx val="5"/>
          <c:order val="5"/>
          <c:tx>
            <c:strRef>
              <c:f>'Data- Sorghum'!$A$21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Sorghum'!$D$21:$AK$21</c:f>
              <c:numCache>
                <c:formatCode>0.00</c:formatCode>
                <c:ptCount val="34"/>
                <c:pt idx="0">
                  <c:v>1.6919999999999999</c:v>
                </c:pt>
                <c:pt idx="1">
                  <c:v>1.5</c:v>
                </c:pt>
                <c:pt idx="2">
                  <c:v>2</c:v>
                </c:pt>
                <c:pt idx="3">
                  <c:v>2.2200000000000002</c:v>
                </c:pt>
                <c:pt idx="4">
                  <c:v>0</c:v>
                </c:pt>
                <c:pt idx="5">
                  <c:v>3.22</c:v>
                </c:pt>
                <c:pt idx="6">
                  <c:v>2</c:v>
                </c:pt>
                <c:pt idx="7">
                  <c:v>1.7</c:v>
                </c:pt>
                <c:pt idx="8">
                  <c:v>4</c:v>
                </c:pt>
                <c:pt idx="9">
                  <c:v>4.5</c:v>
                </c:pt>
                <c:pt idx="10">
                  <c:v>2.5</c:v>
                </c:pt>
                <c:pt idx="11">
                  <c:v>2.5</c:v>
                </c:pt>
                <c:pt idx="12">
                  <c:v>3.016</c:v>
                </c:pt>
                <c:pt idx="13">
                  <c:v>5.0999999999999996</c:v>
                </c:pt>
                <c:pt idx="14">
                  <c:v>3.8250000000000002</c:v>
                </c:pt>
                <c:pt idx="15">
                  <c:v>1.5</c:v>
                </c:pt>
                <c:pt idx="16">
                  <c:v>1</c:v>
                </c:pt>
                <c:pt idx="17">
                  <c:v>0.9</c:v>
                </c:pt>
                <c:pt idx="18">
                  <c:v>0.7</c:v>
                </c:pt>
                <c:pt idx="19">
                  <c:v>1</c:v>
                </c:pt>
                <c:pt idx="20">
                  <c:v>1</c:v>
                </c:pt>
                <c:pt idx="21">
                  <c:v>0.35</c:v>
                </c:pt>
                <c:pt idx="22">
                  <c:v>0.5</c:v>
                </c:pt>
                <c:pt idx="23">
                  <c:v>1.5</c:v>
                </c:pt>
                <c:pt idx="24">
                  <c:v>1</c:v>
                </c:pt>
                <c:pt idx="25">
                  <c:v>0</c:v>
                </c:pt>
                <c:pt idx="26">
                  <c:v>0.75</c:v>
                </c:pt>
                <c:pt idx="27">
                  <c:v>1.5</c:v>
                </c:pt>
                <c:pt idx="28">
                  <c:v>1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5-48F5-BF87-AAE85AD49115}"/>
            </c:ext>
          </c:extLst>
        </c:ser>
        <c:ser>
          <c:idx val="6"/>
          <c:order val="6"/>
          <c:tx>
            <c:strRef>
              <c:f>'Data- Sorghum'!$A$22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Sorghum'!$D$11:$AK$11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Sorghum'!$D$22:$AK$22</c:f>
              <c:numCache>
                <c:formatCode>0.00</c:formatCode>
                <c:ptCount val="34"/>
                <c:pt idx="0">
                  <c:v>5.9859999999999998</c:v>
                </c:pt>
                <c:pt idx="1">
                  <c:v>6.2</c:v>
                </c:pt>
                <c:pt idx="2">
                  <c:v>12.1</c:v>
                </c:pt>
                <c:pt idx="3">
                  <c:v>6.05</c:v>
                </c:pt>
                <c:pt idx="4">
                  <c:v>6.68</c:v>
                </c:pt>
                <c:pt idx="5">
                  <c:v>15.345000000000001</c:v>
                </c:pt>
                <c:pt idx="6">
                  <c:v>15</c:v>
                </c:pt>
                <c:pt idx="7">
                  <c:v>14.7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5.5</c:v>
                </c:pt>
                <c:pt idx="12">
                  <c:v>5.5410000000000004</c:v>
                </c:pt>
                <c:pt idx="13">
                  <c:v>8.1999999999999993</c:v>
                </c:pt>
                <c:pt idx="14">
                  <c:v>4.45</c:v>
                </c:pt>
                <c:pt idx="15">
                  <c:v>4</c:v>
                </c:pt>
                <c:pt idx="16">
                  <c:v>4</c:v>
                </c:pt>
                <c:pt idx="17">
                  <c:v>4.5999999999999996</c:v>
                </c:pt>
                <c:pt idx="18">
                  <c:v>5</c:v>
                </c:pt>
                <c:pt idx="19">
                  <c:v>5.5</c:v>
                </c:pt>
                <c:pt idx="20">
                  <c:v>4</c:v>
                </c:pt>
                <c:pt idx="21">
                  <c:v>4.5</c:v>
                </c:pt>
                <c:pt idx="22">
                  <c:v>6.3</c:v>
                </c:pt>
                <c:pt idx="23">
                  <c:v>9.5</c:v>
                </c:pt>
                <c:pt idx="24">
                  <c:v>6</c:v>
                </c:pt>
                <c:pt idx="25">
                  <c:v>3</c:v>
                </c:pt>
                <c:pt idx="26">
                  <c:v>3.5</c:v>
                </c:pt>
                <c:pt idx="27">
                  <c:v>8</c:v>
                </c:pt>
                <c:pt idx="28">
                  <c:v>8.5</c:v>
                </c:pt>
                <c:pt idx="29">
                  <c:v>8.5</c:v>
                </c:pt>
                <c:pt idx="30">
                  <c:v>11.5</c:v>
                </c:pt>
                <c:pt idx="31">
                  <c:v>5</c:v>
                </c:pt>
                <c:pt idx="32">
                  <c:v>4.5999999999999996</c:v>
                </c:pt>
                <c:pt idx="33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E5-48F5-BF87-AAE85AD4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263071"/>
        <c:axId val="1"/>
      </c:barChart>
      <c:catAx>
        <c:axId val="3552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40124099575658767"/>
              <c:y val="0.9440677798441022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0341091724767885E-2"/>
              <c:y val="0.3661010103008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263071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55032548244245"/>
          <c:y val="0.10127837349477044"/>
          <c:w val="0.1536566189138252"/>
          <c:h val="0.42105342987905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Province: % Contrinbution to area planted
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6332226079462745E-2"/>
          <c:y val="0.12546741734711209"/>
          <c:w val="0.90972158670612779"/>
          <c:h val="0.66425045975542008"/>
        </c:manualLayout>
      </c:layout>
      <c:lineChart>
        <c:grouping val="standard"/>
        <c:varyColors val="0"/>
        <c:ser>
          <c:idx val="2"/>
          <c:order val="0"/>
          <c:tx>
            <c:strRef>
              <c:f>'Data- Sorghum'!$A$75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ln>
              <a:solidFill>
                <a:srgbClr val="AE9344"/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Sorghum'!$B$75:$AK$75</c:f>
              <c:numCache>
                <c:formatCode>General</c:formatCode>
                <c:ptCount val="36"/>
                <c:pt idx="2" formatCode="0%">
                  <c:v>0.45761408667291908</c:v>
                </c:pt>
                <c:pt idx="3" formatCode="0%">
                  <c:v>0.58310991957104563</c:v>
                </c:pt>
                <c:pt idx="4" formatCode="0%">
                  <c:v>0.48055867905545363</c:v>
                </c:pt>
                <c:pt idx="5" formatCode="0%">
                  <c:v>0.53708487084870848</c:v>
                </c:pt>
                <c:pt idx="6" formatCode="0%">
                  <c:v>0.56931503399647443</c:v>
                </c:pt>
                <c:pt idx="7" formatCode="0%">
                  <c:v>0.50321617275442221</c:v>
                </c:pt>
                <c:pt idx="8" formatCode="0%">
                  <c:v>0.54794520547945202</c:v>
                </c:pt>
                <c:pt idx="9" formatCode="0%">
                  <c:v>0.59416348636851857</c:v>
                </c:pt>
                <c:pt idx="10" formatCode="0%">
                  <c:v>0.63700707785642063</c:v>
                </c:pt>
                <c:pt idx="11" formatCode="0%">
                  <c:v>0.59071729957805907</c:v>
                </c:pt>
                <c:pt idx="12" formatCode="0%">
                  <c:v>0.56625141562853909</c:v>
                </c:pt>
                <c:pt idx="13" formatCode="0%">
                  <c:v>0.53156146179401997</c:v>
                </c:pt>
                <c:pt idx="14" formatCode="0%">
                  <c:v>0.60001884875964684</c:v>
                </c:pt>
                <c:pt idx="15" formatCode="0%">
                  <c:v>0.56115384615384623</c:v>
                </c:pt>
                <c:pt idx="16" formatCode="0%">
                  <c:v>0.63005780346820806</c:v>
                </c:pt>
                <c:pt idx="17" formatCode="0%">
                  <c:v>0.43068640646029605</c:v>
                </c:pt>
                <c:pt idx="18" formatCode="0%">
                  <c:v>0.55072463768115942</c:v>
                </c:pt>
                <c:pt idx="19" formatCode="0%">
                  <c:v>0.57603686635944706</c:v>
                </c:pt>
                <c:pt idx="20" formatCode="0%">
                  <c:v>0.64327485380116955</c:v>
                </c:pt>
                <c:pt idx="21" formatCode="0%">
                  <c:v>0.57686760888376121</c:v>
                </c:pt>
                <c:pt idx="22" formatCode="0%">
                  <c:v>0.62138728323699421</c:v>
                </c:pt>
                <c:pt idx="23" formatCode="0%">
                  <c:v>0.45314109165808442</c:v>
                </c:pt>
                <c:pt idx="24" formatCode="0%">
                  <c:v>0.51101884381986584</c:v>
                </c:pt>
                <c:pt idx="25" formatCode="0%">
                  <c:v>0.53265694356372861</c:v>
                </c:pt>
                <c:pt idx="26" formatCode="0%">
                  <c:v>0.51063829787234039</c:v>
                </c:pt>
                <c:pt idx="27" formatCode="0%">
                  <c:v>0.57731958762886593</c:v>
                </c:pt>
                <c:pt idx="28" formatCode="0%">
                  <c:v>0.18181818181818182</c:v>
                </c:pt>
                <c:pt idx="29" formatCode="0%">
                  <c:v>0.21875</c:v>
                </c:pt>
                <c:pt idx="30" formatCode="0%">
                  <c:v>0.15841584158415842</c:v>
                </c:pt>
                <c:pt idx="31" formatCode="0%">
                  <c:v>0.18823529411764706</c:v>
                </c:pt>
                <c:pt idx="32" formatCode="0%">
                  <c:v>0.21341463414634149</c:v>
                </c:pt>
                <c:pt idx="33" formatCode="0%">
                  <c:v>0.20967741935483869</c:v>
                </c:pt>
                <c:pt idx="34" formatCode="0%">
                  <c:v>0.15294117647058825</c:v>
                </c:pt>
                <c:pt idx="35" formatCode="0%">
                  <c:v>0.27315914489311161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057-BF09-AD0FFDF8E24C}"/>
            </c:ext>
          </c:extLst>
        </c:ser>
        <c:ser>
          <c:idx val="5"/>
          <c:order val="1"/>
          <c:tx>
            <c:strRef>
              <c:f>'Data- Sorghum'!$A$78</c:f>
              <c:strCache>
                <c:ptCount val="1"/>
                <c:pt idx="0">
                  <c:v> Mpumalanga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Sorghum'!$B$78:$AK$78</c:f>
              <c:numCache>
                <c:formatCode>General</c:formatCode>
                <c:ptCount val="36"/>
                <c:pt idx="2" formatCode="0%">
                  <c:v>0.33052816574146832</c:v>
                </c:pt>
                <c:pt idx="3" formatCode="0%">
                  <c:v>0.22862675007447131</c:v>
                </c:pt>
                <c:pt idx="4" formatCode="0%">
                  <c:v>0.28466591702669114</c:v>
                </c:pt>
                <c:pt idx="5" formatCode="0%">
                  <c:v>0.3031980319803198</c:v>
                </c:pt>
                <c:pt idx="6" formatCode="0%">
                  <c:v>0.34898150479867929</c:v>
                </c:pt>
                <c:pt idx="7" formatCode="0%">
                  <c:v>0.32583850218240296</c:v>
                </c:pt>
                <c:pt idx="8" formatCode="0%">
                  <c:v>0.29887920298879206</c:v>
                </c:pt>
                <c:pt idx="9" formatCode="0%">
                  <c:v>0.22319218141791786</c:v>
                </c:pt>
                <c:pt idx="10" formatCode="0%">
                  <c:v>0.15166835187057634</c:v>
                </c:pt>
                <c:pt idx="11" formatCode="0%">
                  <c:v>0.189873417721519</c:v>
                </c:pt>
                <c:pt idx="12" formatCode="0%">
                  <c:v>0.19252548131370328</c:v>
                </c:pt>
                <c:pt idx="13" formatCode="0%">
                  <c:v>0.23920265780730898</c:v>
                </c:pt>
                <c:pt idx="14" formatCode="0%">
                  <c:v>0.23003863995727614</c:v>
                </c:pt>
                <c:pt idx="15" formatCode="0%">
                  <c:v>0.26923076923076922</c:v>
                </c:pt>
                <c:pt idx="16" formatCode="0%">
                  <c:v>0.17341040462427745</c:v>
                </c:pt>
                <c:pt idx="17" formatCode="0%">
                  <c:v>0.20188425302826377</c:v>
                </c:pt>
                <c:pt idx="18" formatCode="0%">
                  <c:v>0.28985507246376813</c:v>
                </c:pt>
                <c:pt idx="19" formatCode="0%">
                  <c:v>0.21889400921658986</c:v>
                </c:pt>
                <c:pt idx="20" formatCode="0%">
                  <c:v>0.19298245614035087</c:v>
                </c:pt>
                <c:pt idx="21" formatCode="0%">
                  <c:v>0.17306028266512835</c:v>
                </c:pt>
                <c:pt idx="22" formatCode="0%">
                  <c:v>0.18786127167630057</c:v>
                </c:pt>
                <c:pt idx="23" formatCode="0%">
                  <c:v>0.23686920700308958</c:v>
                </c:pt>
                <c:pt idx="24" formatCode="0%">
                  <c:v>0.18364739699776431</c:v>
                </c:pt>
                <c:pt idx="25" formatCode="0%">
                  <c:v>0.13950538998097656</c:v>
                </c:pt>
                <c:pt idx="26" formatCode="0%">
                  <c:v>0.15602836879432624</c:v>
                </c:pt>
                <c:pt idx="27" formatCode="0%">
                  <c:v>0.20618556701030927</c:v>
                </c:pt>
                <c:pt idx="28" formatCode="0%">
                  <c:v>0.28335301062573787</c:v>
                </c:pt>
                <c:pt idx="29" formatCode="0%">
                  <c:v>0.26041666666666669</c:v>
                </c:pt>
                <c:pt idx="30" formatCode="0%">
                  <c:v>0.14851485148514851</c:v>
                </c:pt>
                <c:pt idx="31" formatCode="0%">
                  <c:v>0.2</c:v>
                </c:pt>
                <c:pt idx="32" formatCode="0%">
                  <c:v>0.1910569105691057</c:v>
                </c:pt>
                <c:pt idx="33" formatCode="0%">
                  <c:v>0.24193548387096772</c:v>
                </c:pt>
                <c:pt idx="34" formatCode="0%">
                  <c:v>0.25</c:v>
                </c:pt>
                <c:pt idx="35" formatCode="0%">
                  <c:v>0.1971496437054632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3-4057-BF09-AD0FFDF8E24C}"/>
            </c:ext>
          </c:extLst>
        </c:ser>
        <c:ser>
          <c:idx val="6"/>
          <c:order val="2"/>
          <c:tx>
            <c:strRef>
              <c:f>'Data- Sorghum'!$A$79</c:f>
              <c:strCache>
                <c:ptCount val="1"/>
                <c:pt idx="0">
                  <c:v> Limpopo</c:v>
                </c:pt>
              </c:strCache>
            </c:strRef>
          </c:tx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Sorghum'!$B$79:$AK$79</c:f>
              <c:numCache>
                <c:formatCode>General</c:formatCode>
                <c:ptCount val="36"/>
                <c:pt idx="2" formatCode="0%">
                  <c:v>0.13600838170557569</c:v>
                </c:pt>
                <c:pt idx="3" formatCode="0%">
                  <c:v>0.11394101876675607</c:v>
                </c:pt>
                <c:pt idx="4" formatCode="0%">
                  <c:v>0.14381251109664439</c:v>
                </c:pt>
                <c:pt idx="5" formatCode="0%">
                  <c:v>7.9212792127921289E-2</c:v>
                </c:pt>
                <c:pt idx="6" formatCode="0%">
                  <c:v>3.1478217073784939E-2</c:v>
                </c:pt>
                <c:pt idx="7" formatCode="0%">
                  <c:v>6.3174821961865385E-2</c:v>
                </c:pt>
                <c:pt idx="8" formatCode="0%">
                  <c:v>4.3586550435865505E-2</c:v>
                </c:pt>
                <c:pt idx="9" formatCode="0%">
                  <c:v>5.7131104458511398E-2</c:v>
                </c:pt>
                <c:pt idx="10" formatCode="0%">
                  <c:v>5.0556117290192111E-2</c:v>
                </c:pt>
                <c:pt idx="11" formatCode="0%">
                  <c:v>7.3839662447257384E-2</c:v>
                </c:pt>
                <c:pt idx="12" formatCode="0%">
                  <c:v>7.7010192525481316E-2</c:v>
                </c:pt>
                <c:pt idx="13" formatCode="0%">
                  <c:v>0.11960132890365449</c:v>
                </c:pt>
                <c:pt idx="14" formatCode="0%">
                  <c:v>7.9081018251882254E-2</c:v>
                </c:pt>
                <c:pt idx="15" formatCode="0%">
                  <c:v>6.5384615384615388E-2</c:v>
                </c:pt>
                <c:pt idx="16" formatCode="0%">
                  <c:v>9.8265895953757232E-2</c:v>
                </c:pt>
                <c:pt idx="17" formatCode="0%">
                  <c:v>0.21534320323014802</c:v>
                </c:pt>
                <c:pt idx="18" formatCode="0%">
                  <c:v>6.5217391304347824E-2</c:v>
                </c:pt>
                <c:pt idx="19" formatCode="0%">
                  <c:v>0.13824884792626729</c:v>
                </c:pt>
                <c:pt idx="20" formatCode="0%">
                  <c:v>9.3567251461988299E-2</c:v>
                </c:pt>
                <c:pt idx="21" formatCode="0%">
                  <c:v>0.17306028266512835</c:v>
                </c:pt>
                <c:pt idx="22" formatCode="0%">
                  <c:v>0.11560693641618497</c:v>
                </c:pt>
                <c:pt idx="23" formatCode="0%">
                  <c:v>0.20597322348094746</c:v>
                </c:pt>
                <c:pt idx="24" formatCode="0%">
                  <c:v>0.1916320664324497</c:v>
                </c:pt>
                <c:pt idx="25" formatCode="0%">
                  <c:v>0.17755231452124287</c:v>
                </c:pt>
                <c:pt idx="26" formatCode="0%">
                  <c:v>0.22695035460992907</c:v>
                </c:pt>
                <c:pt idx="27" formatCode="0%">
                  <c:v>0.14432989690721648</c:v>
                </c:pt>
                <c:pt idx="28" formatCode="0%">
                  <c:v>0.42502951593860683</c:v>
                </c:pt>
                <c:pt idx="29" formatCode="0%">
                  <c:v>0.1736111111111111</c:v>
                </c:pt>
                <c:pt idx="30" formatCode="0%">
                  <c:v>0.49504950495049505</c:v>
                </c:pt>
                <c:pt idx="31" formatCode="0%">
                  <c:v>0.37647058823529411</c:v>
                </c:pt>
                <c:pt idx="32" formatCode="0%">
                  <c:v>0.34552845528455289</c:v>
                </c:pt>
                <c:pt idx="33" formatCode="0%">
                  <c:v>0.40322580645161288</c:v>
                </c:pt>
                <c:pt idx="34" formatCode="0%">
                  <c:v>0.45588235294117646</c:v>
                </c:pt>
                <c:pt idx="35" formatCode="0%">
                  <c:v>0.42755344418052255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3-4057-BF09-AD0FFDF8E24C}"/>
            </c:ext>
          </c:extLst>
        </c:ser>
        <c:ser>
          <c:idx val="8"/>
          <c:order val="3"/>
          <c:tx>
            <c:strRef>
              <c:f>'Data- Sorghum'!$A$81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ln>
              <a:solidFill>
                <a:srgbClr val="3B6367"/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Sorghum'!$B$81:$AK$81</c:f>
              <c:numCache>
                <c:formatCode>General</c:formatCode>
                <c:ptCount val="36"/>
                <c:pt idx="2" formatCode="0%">
                  <c:v>5.0577509653325213E-2</c:v>
                </c:pt>
                <c:pt idx="3" formatCode="0%">
                  <c:v>4.6172177539469776E-2</c:v>
                </c:pt>
                <c:pt idx="4" formatCode="0%">
                  <c:v>7.1610345031662428E-2</c:v>
                </c:pt>
                <c:pt idx="5" formatCode="0%">
                  <c:v>3.720787207872079E-2</c:v>
                </c:pt>
                <c:pt idx="6" formatCode="0%">
                  <c:v>4.6727664456196305E-2</c:v>
                </c:pt>
                <c:pt idx="7" formatCode="0%">
                  <c:v>8.8128876636802203E-2</c:v>
                </c:pt>
                <c:pt idx="8" formatCode="0%">
                  <c:v>9.3399750933997508E-2</c:v>
                </c:pt>
                <c:pt idx="9" formatCode="0%">
                  <c:v>0.11197696473868234</c:v>
                </c:pt>
                <c:pt idx="10" formatCode="0%">
                  <c:v>0.11122345803842264</c:v>
                </c:pt>
                <c:pt idx="11" formatCode="0%">
                  <c:v>0.11251758087201126</c:v>
                </c:pt>
                <c:pt idx="12" formatCode="0%">
                  <c:v>0.13590033975084939</c:v>
                </c:pt>
                <c:pt idx="13" formatCode="0%">
                  <c:v>7.3089700996677748E-2</c:v>
                </c:pt>
                <c:pt idx="14" formatCode="0%">
                  <c:v>5.8022765113040206E-2</c:v>
                </c:pt>
                <c:pt idx="15" formatCode="0%">
                  <c:v>6.3076923076923072E-2</c:v>
                </c:pt>
                <c:pt idx="16" formatCode="0%">
                  <c:v>5.1445086705202314E-2</c:v>
                </c:pt>
                <c:pt idx="17" formatCode="0%">
                  <c:v>0.10767160161507401</c:v>
                </c:pt>
                <c:pt idx="18" formatCode="0%">
                  <c:v>5.7971014492753624E-2</c:v>
                </c:pt>
                <c:pt idx="19" formatCode="0%">
                  <c:v>5.2995391705069124E-2</c:v>
                </c:pt>
                <c:pt idx="20" formatCode="0%">
                  <c:v>5.8479532163742687E-2</c:v>
                </c:pt>
                <c:pt idx="21" formatCode="0%">
                  <c:v>6.3455436977213731E-2</c:v>
                </c:pt>
                <c:pt idx="22" formatCode="0%">
                  <c:v>5.7803468208092484E-2</c:v>
                </c:pt>
                <c:pt idx="23" formatCode="0%">
                  <c:v>9.2687950566426355E-2</c:v>
                </c:pt>
                <c:pt idx="24" formatCode="0%">
                  <c:v>0.10060683487703609</c:v>
                </c:pt>
                <c:pt idx="25" formatCode="0%">
                  <c:v>0.12048192771084339</c:v>
                </c:pt>
                <c:pt idx="26" formatCode="0%">
                  <c:v>8.5106382978723402E-2</c:v>
                </c:pt>
                <c:pt idx="27" formatCode="0%">
                  <c:v>6.1855670103092786E-2</c:v>
                </c:pt>
                <c:pt idx="28" formatCode="0%">
                  <c:v>8.2644628099173556E-2</c:v>
                </c:pt>
                <c:pt idx="29" formatCode="0%">
                  <c:v>0.27777777777777779</c:v>
                </c:pt>
                <c:pt idx="30" formatCode="0%">
                  <c:v>0.16831683168316833</c:v>
                </c:pt>
                <c:pt idx="31" formatCode="0%">
                  <c:v>0.2</c:v>
                </c:pt>
                <c:pt idx="32" formatCode="0%">
                  <c:v>0.23373983739837401</c:v>
                </c:pt>
                <c:pt idx="33" formatCode="0%">
                  <c:v>0.13440860215053763</c:v>
                </c:pt>
                <c:pt idx="34" formatCode="0%">
                  <c:v>0.13529411764705881</c:v>
                </c:pt>
                <c:pt idx="35" formatCode="0%">
                  <c:v>9.5011876484560567E-2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3-4057-BF09-AD0FFDF8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65103"/>
        <c:axId val="1"/>
      </c:lineChart>
      <c:catAx>
        <c:axId val="35256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565103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5.8340097355671951E-2"/>
          <c:y val="0.93694835727192383"/>
          <c:w val="0.90550533606206718"/>
          <c:h val="4.7919551827378393E-2"/>
        </c:manualLayout>
      </c:layout>
      <c:overlay val="0"/>
      <c:txPr>
        <a:bodyPr/>
        <a:lstStyle/>
        <a:p>
          <a:pPr>
            <a:defRPr sz="114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Province: % Contrinbution to production
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58969108784082"/>
          <c:y val="0.11737960664900828"/>
          <c:w val="0.8372959728865178"/>
          <c:h val="0.64519236173147299"/>
        </c:manualLayout>
      </c:layout>
      <c:lineChart>
        <c:grouping val="standard"/>
        <c:varyColors val="0"/>
        <c:ser>
          <c:idx val="2"/>
          <c:order val="0"/>
          <c:tx>
            <c:strRef>
              <c:f>'Data- Sorghum'!$A$75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ln>
              <a:solidFill>
                <a:srgbClr val="AE9344"/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Sorghum'!$B$94:$AK$94</c:f>
              <c:numCache>
                <c:formatCode>0%</c:formatCode>
                <c:ptCount val="36"/>
                <c:pt idx="2">
                  <c:v>0.28036590991774896</c:v>
                </c:pt>
                <c:pt idx="3">
                  <c:v>0.445627802690583</c:v>
                </c:pt>
                <c:pt idx="4">
                  <c:v>0.47085346215781004</c:v>
                </c:pt>
                <c:pt idx="5">
                  <c:v>0.49268456375838926</c:v>
                </c:pt>
                <c:pt idx="6">
                  <c:v>0.55010360547036885</c:v>
                </c:pt>
                <c:pt idx="7">
                  <c:v>0.49393258426966297</c:v>
                </c:pt>
                <c:pt idx="8">
                  <c:v>0.52676056338028165</c:v>
                </c:pt>
                <c:pt idx="9">
                  <c:v>0.52910052910052907</c:v>
                </c:pt>
                <c:pt idx="10">
                  <c:v>0.53222186598268684</c:v>
                </c:pt>
                <c:pt idx="11">
                  <c:v>0.60774577954319764</c:v>
                </c:pt>
                <c:pt idx="12">
                  <c:v>0.49834833124501648</c:v>
                </c:pt>
                <c:pt idx="13">
                  <c:v>0.50626502974307053</c:v>
                </c:pt>
                <c:pt idx="14">
                  <c:v>0.57415766674713831</c:v>
                </c:pt>
                <c:pt idx="15">
                  <c:v>0.50201072386058976</c:v>
                </c:pt>
                <c:pt idx="16">
                  <c:v>0.6267307692307692</c:v>
                </c:pt>
                <c:pt idx="17">
                  <c:v>0.39999999999999997</c:v>
                </c:pt>
                <c:pt idx="18">
                  <c:v>0.54829545454545459</c:v>
                </c:pt>
                <c:pt idx="19">
                  <c:v>0.55882352941176472</c:v>
                </c:pt>
                <c:pt idx="20">
                  <c:v>0.6166365280289331</c:v>
                </c:pt>
                <c:pt idx="21">
                  <c:v>0.51908396946564883</c:v>
                </c:pt>
                <c:pt idx="22">
                  <c:v>0.52612903225806462</c:v>
                </c:pt>
                <c:pt idx="23">
                  <c:v>0.44649446494464945</c:v>
                </c:pt>
                <c:pt idx="24">
                  <c:v>0.46739130434782611</c:v>
                </c:pt>
                <c:pt idx="25">
                  <c:v>0.5252830188679245</c:v>
                </c:pt>
                <c:pt idx="26">
                  <c:v>0.37344398340248963</c:v>
                </c:pt>
                <c:pt idx="27">
                  <c:v>0.3425531914893617</c:v>
                </c:pt>
                <c:pt idx="28">
                  <c:v>0.16210526315789475</c:v>
                </c:pt>
                <c:pt idx="29">
                  <c:v>0.21913043478260869</c:v>
                </c:pt>
                <c:pt idx="30">
                  <c:v>0.1858267716535433</c:v>
                </c:pt>
                <c:pt idx="31">
                  <c:v>0.2227848101265823</c:v>
                </c:pt>
                <c:pt idx="32">
                  <c:v>0.20887453485922905</c:v>
                </c:pt>
                <c:pt idx="33">
                  <c:v>0.15125072716695753</c:v>
                </c:pt>
                <c:pt idx="34">
                  <c:v>0.15705807545570158</c:v>
                </c:pt>
                <c:pt idx="35">
                  <c:v>0.19200667849316497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8-49E2-81FD-D2C83B33AC47}"/>
            </c:ext>
          </c:extLst>
        </c:ser>
        <c:ser>
          <c:idx val="5"/>
          <c:order val="1"/>
          <c:tx>
            <c:strRef>
              <c:f>'Data- Sorghum'!$A$78</c:f>
              <c:strCache>
                <c:ptCount val="1"/>
                <c:pt idx="0">
                  <c:v> Mpumalanga</c:v>
                </c:pt>
              </c:strCache>
            </c:strRef>
          </c:tx>
          <c:spPr>
            <a:ln>
              <a:solidFill>
                <a:srgbClr val="3B6367"/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Sorghum'!$B$97:$AK$97</c:f>
              <c:numCache>
                <c:formatCode>0%</c:formatCode>
                <c:ptCount val="36"/>
                <c:pt idx="2">
                  <c:v>0.45974278288069664</c:v>
                </c:pt>
                <c:pt idx="3">
                  <c:v>0.28680866965620333</c:v>
                </c:pt>
                <c:pt idx="4">
                  <c:v>0.27954911433172308</c:v>
                </c:pt>
                <c:pt idx="5">
                  <c:v>0.38031319910514544</c:v>
                </c:pt>
                <c:pt idx="6">
                  <c:v>0.38400331537505178</c:v>
                </c:pt>
                <c:pt idx="7">
                  <c:v>0.34044943820224721</c:v>
                </c:pt>
                <c:pt idx="8">
                  <c:v>0.2892957746478873</c:v>
                </c:pt>
                <c:pt idx="9">
                  <c:v>0.26455026455026454</c:v>
                </c:pt>
                <c:pt idx="10">
                  <c:v>0.25649246553382499</c:v>
                </c:pt>
                <c:pt idx="11">
                  <c:v>0.19917718825365302</c:v>
                </c:pt>
                <c:pt idx="12">
                  <c:v>0.23721380567262784</c:v>
                </c:pt>
                <c:pt idx="13">
                  <c:v>0.29160865713200862</c:v>
                </c:pt>
                <c:pt idx="14">
                  <c:v>0.29018078792378577</c:v>
                </c:pt>
                <c:pt idx="15">
                  <c:v>0.31040214477211797</c:v>
                </c:pt>
                <c:pt idx="16">
                  <c:v>0.21861538461538463</c:v>
                </c:pt>
                <c:pt idx="17">
                  <c:v>0.26666666666666666</c:v>
                </c:pt>
                <c:pt idx="18">
                  <c:v>0.31818181818181818</c:v>
                </c:pt>
                <c:pt idx="19">
                  <c:v>0.24215686274509807</c:v>
                </c:pt>
                <c:pt idx="20">
                  <c:v>0.23869801084990958</c:v>
                </c:pt>
                <c:pt idx="21">
                  <c:v>0.24325699745547072</c:v>
                </c:pt>
                <c:pt idx="22">
                  <c:v>0.30000000000000004</c:v>
                </c:pt>
                <c:pt idx="23">
                  <c:v>0.36494464944649446</c:v>
                </c:pt>
                <c:pt idx="24">
                  <c:v>0.2895380434782609</c:v>
                </c:pt>
                <c:pt idx="25">
                  <c:v>0.20377358490566039</c:v>
                </c:pt>
                <c:pt idx="26">
                  <c:v>0.39834024896265557</c:v>
                </c:pt>
                <c:pt idx="27">
                  <c:v>0.46099290780141844</c:v>
                </c:pt>
                <c:pt idx="28">
                  <c:v>0.41052631578947368</c:v>
                </c:pt>
                <c:pt idx="29">
                  <c:v>0.35217391304347828</c:v>
                </c:pt>
                <c:pt idx="30">
                  <c:v>0.28346456692913385</c:v>
                </c:pt>
                <c:pt idx="31">
                  <c:v>0.29329113924050637</c:v>
                </c:pt>
                <c:pt idx="32">
                  <c:v>0.26838915022584192</c:v>
                </c:pt>
                <c:pt idx="33">
                  <c:v>0.43630017452006981</c:v>
                </c:pt>
                <c:pt idx="34">
                  <c:v>0.37383425180161084</c:v>
                </c:pt>
                <c:pt idx="35">
                  <c:v>0.37243034540331837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8-49E2-81FD-D2C83B33AC47}"/>
            </c:ext>
          </c:extLst>
        </c:ser>
        <c:ser>
          <c:idx val="6"/>
          <c:order val="2"/>
          <c:tx>
            <c:strRef>
              <c:f>'Data- Sorghum'!$A$79</c:f>
              <c:strCache>
                <c:ptCount val="1"/>
                <c:pt idx="0">
                  <c:v> Limpopo</c:v>
                </c:pt>
              </c:strCache>
            </c:strRef>
          </c:tx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Sorghum'!$B$98:$AK$98</c:f>
              <c:numCache>
                <c:formatCode>0%</c:formatCode>
                <c:ptCount val="36"/>
                <c:pt idx="2">
                  <c:v>0.16957276754068476</c:v>
                </c:pt>
                <c:pt idx="3">
                  <c:v>9.4357249626307926E-2</c:v>
                </c:pt>
                <c:pt idx="4">
                  <c:v>0.14718196457326896</c:v>
                </c:pt>
                <c:pt idx="5">
                  <c:v>5.959731543624161E-2</c:v>
                </c:pt>
                <c:pt idx="6">
                  <c:v>2.1135515955242434E-2</c:v>
                </c:pt>
                <c:pt idx="7">
                  <c:v>6.1797752808988762E-2</c:v>
                </c:pt>
                <c:pt idx="8">
                  <c:v>5.3239436619718306E-2</c:v>
                </c:pt>
                <c:pt idx="9">
                  <c:v>6.4247921390778534E-2</c:v>
                </c:pt>
                <c:pt idx="10">
                  <c:v>1.9236934915036873E-2</c:v>
                </c:pt>
                <c:pt idx="11">
                  <c:v>6.8520357497517378E-2</c:v>
                </c:pt>
                <c:pt idx="12">
                  <c:v>8.1330447659186692E-2</c:v>
                </c:pt>
                <c:pt idx="13">
                  <c:v>9.5684090621440315E-2</c:v>
                </c:pt>
                <c:pt idx="14">
                  <c:v>5.6759846769822216E-2</c:v>
                </c:pt>
                <c:pt idx="15">
                  <c:v>5.884718498659517E-2</c:v>
                </c:pt>
                <c:pt idx="16">
                  <c:v>5.5769230769230772E-2</c:v>
                </c:pt>
                <c:pt idx="17">
                  <c:v>0.16666666666666666</c:v>
                </c:pt>
                <c:pt idx="18">
                  <c:v>1.9886363636363636E-2</c:v>
                </c:pt>
                <c:pt idx="19">
                  <c:v>0.14117647058823532</c:v>
                </c:pt>
                <c:pt idx="20">
                  <c:v>8.3182640144665462E-2</c:v>
                </c:pt>
                <c:pt idx="21">
                  <c:v>0.15267175572519084</c:v>
                </c:pt>
                <c:pt idx="22">
                  <c:v>9.0322580645161313E-2</c:v>
                </c:pt>
                <c:pt idx="23">
                  <c:v>0.10110701107011069</c:v>
                </c:pt>
                <c:pt idx="24">
                  <c:v>0.14266304347826089</c:v>
                </c:pt>
                <c:pt idx="25">
                  <c:v>0.12150943396226416</c:v>
                </c:pt>
                <c:pt idx="26">
                  <c:v>0.14605809128630706</c:v>
                </c:pt>
                <c:pt idx="27">
                  <c:v>0.13900709219858157</c:v>
                </c:pt>
                <c:pt idx="28">
                  <c:v>0.33157894736842103</c:v>
                </c:pt>
                <c:pt idx="29">
                  <c:v>0.13478260869565217</c:v>
                </c:pt>
                <c:pt idx="30">
                  <c:v>0.36318897637795278</c:v>
                </c:pt>
                <c:pt idx="31">
                  <c:v>0.26550632911392408</c:v>
                </c:pt>
                <c:pt idx="32">
                  <c:v>0.28645650494979985</c:v>
                </c:pt>
                <c:pt idx="33">
                  <c:v>0.29086678301337987</c:v>
                </c:pt>
                <c:pt idx="34">
                  <c:v>0.35316871555743962</c:v>
                </c:pt>
                <c:pt idx="35">
                  <c:v>0.36627360951685278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8-49E2-81FD-D2C83B33AC47}"/>
            </c:ext>
          </c:extLst>
        </c:ser>
        <c:ser>
          <c:idx val="8"/>
          <c:order val="3"/>
          <c:tx>
            <c:strRef>
              <c:f>'Data- Sorghum'!$A$81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ln>
              <a:solidFill>
                <a:srgbClr val="58595B"/>
              </a:solidFill>
            </a:ln>
          </c:spPr>
          <c:marker>
            <c:symbol val="none"/>
          </c:marker>
          <c:cat>
            <c:strRef>
              <c:f>'Data- Sorghum'!$B$51:$AK$51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Sorghum'!$B$100:$AK$100</c:f>
              <c:numCache>
                <c:formatCode>0%</c:formatCode>
                <c:ptCount val="36"/>
                <c:pt idx="2">
                  <c:v>5.8299546550747677E-2</c:v>
                </c:pt>
                <c:pt idx="3">
                  <c:v>0.148542600896861</c:v>
                </c:pt>
                <c:pt idx="4">
                  <c:v>8.0515297906602265E-2</c:v>
                </c:pt>
                <c:pt idx="5">
                  <c:v>2.8859060402684565E-2</c:v>
                </c:pt>
                <c:pt idx="6">
                  <c:v>3.439701616245338E-2</c:v>
                </c:pt>
                <c:pt idx="7">
                  <c:v>9.0337078651685401E-2</c:v>
                </c:pt>
                <c:pt idx="8">
                  <c:v>0.11070422535211266</c:v>
                </c:pt>
                <c:pt idx="9">
                  <c:v>0.12471655328798185</c:v>
                </c:pt>
                <c:pt idx="10">
                  <c:v>0.12183392112856686</c:v>
                </c:pt>
                <c:pt idx="11">
                  <c:v>9.5332671300893748E-2</c:v>
                </c:pt>
                <c:pt idx="12">
                  <c:v>0.15035881079849639</c:v>
                </c:pt>
                <c:pt idx="13">
                  <c:v>6.9611441589672196E-2</c:v>
                </c:pt>
                <c:pt idx="14">
                  <c:v>4.4411243560369677E-2</c:v>
                </c:pt>
                <c:pt idx="15">
                  <c:v>6.0723860589812328E-2</c:v>
                </c:pt>
                <c:pt idx="16">
                  <c:v>4.6153846153846156E-2</c:v>
                </c:pt>
                <c:pt idx="17">
                  <c:v>0.10833333333333334</c:v>
                </c:pt>
                <c:pt idx="18">
                  <c:v>5.6818181818181816E-2</c:v>
                </c:pt>
                <c:pt idx="19">
                  <c:v>4.3921568627450981E-2</c:v>
                </c:pt>
                <c:pt idx="20">
                  <c:v>5.0632911392405063E-2</c:v>
                </c:pt>
                <c:pt idx="21">
                  <c:v>6.7175572519083959E-2</c:v>
                </c:pt>
                <c:pt idx="22">
                  <c:v>6.1935483870967749E-2</c:v>
                </c:pt>
                <c:pt idx="23">
                  <c:v>7.3800738007380073E-2</c:v>
                </c:pt>
                <c:pt idx="24">
                  <c:v>8.1521739130434784E-2</c:v>
                </c:pt>
                <c:pt idx="25">
                  <c:v>0.11471698113207547</c:v>
                </c:pt>
                <c:pt idx="26">
                  <c:v>4.2323651452282153E-2</c:v>
                </c:pt>
                <c:pt idx="27">
                  <c:v>3.4042553191489362E-2</c:v>
                </c:pt>
                <c:pt idx="28">
                  <c:v>7.0000000000000007E-2</c:v>
                </c:pt>
                <c:pt idx="29">
                  <c:v>0.23173913043478259</c:v>
                </c:pt>
                <c:pt idx="30">
                  <c:v>0.13051181102362205</c:v>
                </c:pt>
                <c:pt idx="31">
                  <c:v>0.18575949367088609</c:v>
                </c:pt>
                <c:pt idx="32">
                  <c:v>0.2206932060193311</c:v>
                </c:pt>
                <c:pt idx="33">
                  <c:v>0.10665115377157262</c:v>
                </c:pt>
                <c:pt idx="34">
                  <c:v>0.10724883425180161</c:v>
                </c:pt>
                <c:pt idx="35">
                  <c:v>5.8436815193571946E-2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8-49E2-81FD-D2C83B33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76799"/>
        <c:axId val="1"/>
      </c:lineChart>
      <c:catAx>
        <c:axId val="22697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976799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4.1906529304982253E-2"/>
          <c:y val="0.90909105896938758"/>
          <c:w val="0.91454368864684876"/>
          <c:h val="7.9545364618367365E-2"/>
        </c:manualLayout>
      </c:layout>
      <c:overlay val="0"/>
      <c:txPr>
        <a:bodyPr/>
        <a:lstStyle/>
        <a:p>
          <a:pPr>
            <a:defRPr sz="114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E19-4B39-AF43-6BDB71C65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19-4B39-AF43-6BDB71C657C3}"/>
              </c:ext>
            </c:extLst>
          </c:dPt>
          <c:dPt>
            <c:idx val="2"/>
            <c:bubble3D val="0"/>
            <c:spPr>
              <a:solidFill>
                <a:srgbClr val="3B636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19-4B39-AF43-6BDB71C65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19-4B39-AF43-6BDB71C657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19-4B39-AF43-6BDB71C657C3}"/>
              </c:ext>
            </c:extLst>
          </c:dPt>
          <c:dPt>
            <c:idx val="5"/>
            <c:bubble3D val="0"/>
            <c:spPr>
              <a:solidFill>
                <a:srgbClr val="AE934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19-4B39-AF43-6BDB71C657C3}"/>
              </c:ext>
            </c:extLst>
          </c:dPt>
          <c:dPt>
            <c:idx val="6"/>
            <c:bubble3D val="0"/>
            <c:spPr>
              <a:solidFill>
                <a:srgbClr val="5859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E19-4B39-AF43-6BDB71C657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19-4B39-AF43-6BDB71C657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E19-4B39-AF43-6BDB71C657C3}"/>
              </c:ext>
            </c:extLst>
          </c:dPt>
          <c:cat>
            <c:strRef>
              <c:f>'Province contribution'!$B$5:$B$13</c:f>
              <c:strCache>
                <c:ptCount val="9"/>
                <c:pt idx="0">
                  <c:v> Wes-Kaap/W. Cape</c:v>
                </c:pt>
                <c:pt idx="1">
                  <c:v> Noord-Kaap/N. Cape</c:v>
                </c:pt>
                <c:pt idx="2">
                  <c:v> Vrystaat/Free State</c:v>
                </c:pt>
                <c:pt idx="3">
                  <c:v> Oos-Kaap/E. Cape</c:v>
                </c:pt>
                <c:pt idx="4">
                  <c:v> Kwazulu-Natal</c:v>
                </c:pt>
                <c:pt idx="5">
                  <c:v> Mpumalanga</c:v>
                </c:pt>
                <c:pt idx="6">
                  <c:v> Limpopo</c:v>
                </c:pt>
                <c:pt idx="7">
                  <c:v> Gauteng</c:v>
                </c:pt>
                <c:pt idx="8">
                  <c:v> Noordwes/North West</c:v>
                </c:pt>
              </c:strCache>
            </c:strRef>
          </c:cat>
          <c:val>
            <c:numRef>
              <c:f>'Province contribution'!$D$5:$D$13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0.15294117647058825</c:v>
                </c:pt>
                <c:pt idx="3">
                  <c:v>0</c:v>
                </c:pt>
                <c:pt idx="4">
                  <c:v>2.9411764705882353E-3</c:v>
                </c:pt>
                <c:pt idx="5">
                  <c:v>0.25</c:v>
                </c:pt>
                <c:pt idx="6">
                  <c:v>0.45588235294117646</c:v>
                </c:pt>
                <c:pt idx="7">
                  <c:v>2.9411764705882353E-3</c:v>
                </c:pt>
                <c:pt idx="8">
                  <c:v>0.13529411764705881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19-4B39-AF43-6BDB71C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47991116495047E-2"/>
          <c:y val="4.4582619215727086E-2"/>
          <c:w val="0.81226683613592121"/>
          <c:h val="0.79842984728099142"/>
        </c:manualLayout>
      </c:layout>
      <c:barChart>
        <c:barDir val="col"/>
        <c:grouping val="clustered"/>
        <c:varyColors val="0"/>
        <c:ser>
          <c:idx val="0"/>
          <c:order val="0"/>
          <c:tx>
            <c:v>Area planted</c:v>
          </c:tx>
          <c:spPr>
            <a:pattFill prst="sphere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'Skattings 2016'!$B$7:$Q$7</c:f>
              <c:strCache>
                <c:ptCount val="7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</c:strCache>
            </c:strRef>
          </c:cat>
          <c:val>
            <c:numRef>
              <c:f>'Skattings 2016'!$J$21:$Q$21</c:f>
              <c:numCache>
                <c:formatCode>0.000</c:formatCode>
                <c:ptCount val="7"/>
                <c:pt idx="0">
                  <c:v>62.5</c:v>
                </c:pt>
                <c:pt idx="1">
                  <c:v>48.5</c:v>
                </c:pt>
                <c:pt idx="2">
                  <c:v>48.5</c:v>
                </c:pt>
                <c:pt idx="3">
                  <c:v>48.5</c:v>
                </c:pt>
                <c:pt idx="4">
                  <c:v>48.5</c:v>
                </c:pt>
                <c:pt idx="5">
                  <c:v>48.5</c:v>
                </c:pt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13D-B314-6F75CDAE2C51}"/>
            </c:ext>
          </c:extLst>
        </c:ser>
        <c:ser>
          <c:idx val="1"/>
          <c:order val="1"/>
          <c:tx>
            <c:v>Production</c:v>
          </c:tx>
          <c:spPr>
            <a:pattFill prst="pct7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'Skattings 2016'!$B$7:$Q$7</c:f>
              <c:strCache>
                <c:ptCount val="7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</c:strCache>
            </c:strRef>
          </c:cat>
          <c:val>
            <c:numRef>
              <c:f>'Skattings 2016'!$J$41:$Q$41</c:f>
              <c:numCache>
                <c:formatCode>0.000</c:formatCode>
                <c:ptCount val="7"/>
                <c:pt idx="0">
                  <c:v>119.4</c:v>
                </c:pt>
                <c:pt idx="1">
                  <c:v>93.4</c:v>
                </c:pt>
                <c:pt idx="2">
                  <c:v>92.7</c:v>
                </c:pt>
                <c:pt idx="3">
                  <c:v>88.5</c:v>
                </c:pt>
                <c:pt idx="4">
                  <c:v>88.5</c:v>
                </c:pt>
                <c:pt idx="5">
                  <c:v>88.5</c:v>
                </c:pt>
                <c:pt idx="6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8-413D-B314-6F75CDAE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70863"/>
        <c:axId val="1"/>
      </c:barChart>
      <c:lineChart>
        <c:grouping val="standard"/>
        <c:varyColors val="0"/>
        <c:ser>
          <c:idx val="2"/>
          <c:order val="2"/>
          <c:tx>
            <c:v>Yield</c:v>
          </c:tx>
          <c:spPr>
            <a:ln w="38100"/>
          </c:spPr>
          <c:marker>
            <c:symbol val="circle"/>
            <c:size val="7"/>
            <c:spPr>
              <a:solidFill>
                <a:schemeClr val="bg1"/>
              </a:solidFill>
              <a:ln w="12700"/>
            </c:spPr>
          </c:marker>
          <c:dLbls>
            <c:dLbl>
              <c:idx val="1"/>
              <c:layout>
                <c:manualLayout>
                  <c:x val="-4.3946187720120223E-3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8-413D-B314-6F75CDAE2C5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'Skattings 2016'!$B$7:$Q$7</c:f>
              <c:strCache>
                <c:ptCount val="7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</c:strCache>
            </c:strRef>
          </c:cat>
          <c:val>
            <c:numRef>
              <c:f>'Skattings 2016'!$J$59:$Q$59</c:f>
              <c:numCache>
                <c:formatCode>0.000</c:formatCode>
                <c:ptCount val="7"/>
                <c:pt idx="0">
                  <c:v>1.9104000000000001</c:v>
                </c:pt>
                <c:pt idx="1">
                  <c:v>1.9257731958762887</c:v>
                </c:pt>
                <c:pt idx="2">
                  <c:v>1.9113402061855671</c:v>
                </c:pt>
                <c:pt idx="3">
                  <c:v>1.8247422680412371</c:v>
                </c:pt>
                <c:pt idx="4">
                  <c:v>1.8247422680412371</c:v>
                </c:pt>
                <c:pt idx="5">
                  <c:v>1.8247422680412371</c:v>
                </c:pt>
                <c:pt idx="6">
                  <c:v>1.8247422680412371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8-413D-B314-6F75CDAE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2570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02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layout>
            <c:manualLayout>
              <c:xMode val="edge"/>
              <c:yMode val="edge"/>
              <c:x val="1.493808318013112E-2"/>
              <c:y val="0.430863306831791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5708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9.5154185022026425E-2"/>
          <c:y val="0.95133813673776224"/>
          <c:w val="0.89955947136563874"/>
          <c:h val="0.99878354101368405"/>
        </c:manualLayout>
      </c:layout>
      <c:overlay val="0"/>
      <c:txPr>
        <a:bodyPr/>
        <a:lstStyle/>
        <a:p>
          <a:pPr>
            <a:defRPr sz="50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Production of Sorghum in South Africa</a:t>
            </a:r>
          </a:p>
        </c:rich>
      </c:tx>
      <c:layout>
        <c:manualLayout>
          <c:xMode val="edge"/>
          <c:yMode val="edge"/>
          <c:x val="0.24338016118029301"/>
          <c:y val="3.2479490628998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62708982426583E-2"/>
          <c:y val="0.12597519707871041"/>
          <c:w val="0.78386551472874733"/>
          <c:h val="0.67883371463894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 Sorghum'!$A$37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Sorghum'!$D$37:$AK$37</c:f>
              <c:numCache>
                <c:formatCode>General</c:formatCode>
                <c:ptCount val="34"/>
                <c:pt idx="0">
                  <c:v>0.36</c:v>
                </c:pt>
                <c:pt idx="1">
                  <c:v>0</c:v>
                </c:pt>
                <c:pt idx="2">
                  <c:v>0</c:v>
                </c:pt>
                <c:pt idx="3">
                  <c:v>8.8800000000000008</c:v>
                </c:pt>
                <c:pt idx="4">
                  <c:v>2.5</c:v>
                </c:pt>
                <c:pt idx="5">
                  <c:v>1</c:v>
                </c:pt>
                <c:pt idx="6">
                  <c:v>0.9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0.03</c:v>
                </c:pt>
                <c:pt idx="13">
                  <c:v>0.3</c:v>
                </c:pt>
                <c:pt idx="14">
                  <c:v>0.02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A54-92C6-3F575D6B40BF}"/>
            </c:ext>
          </c:extLst>
        </c:ser>
        <c:ser>
          <c:idx val="1"/>
          <c:order val="1"/>
          <c:tx>
            <c:strRef>
              <c:f>'Data- Sorghum'!$A$36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Sorghum'!$D$36:$AK$36</c:f>
              <c:numCache>
                <c:formatCode>General</c:formatCode>
                <c:ptCount val="34"/>
                <c:pt idx="0">
                  <c:v>74.751999999999995</c:v>
                </c:pt>
                <c:pt idx="1">
                  <c:v>47.7</c:v>
                </c:pt>
                <c:pt idx="2">
                  <c:v>146.19999999999999</c:v>
                </c:pt>
                <c:pt idx="3">
                  <c:v>220.23</c:v>
                </c:pt>
                <c:pt idx="4">
                  <c:v>132.74</c:v>
                </c:pt>
                <c:pt idx="5">
                  <c:v>219.8</c:v>
                </c:pt>
                <c:pt idx="6">
                  <c:v>187</c:v>
                </c:pt>
                <c:pt idx="7">
                  <c:v>140</c:v>
                </c:pt>
                <c:pt idx="8">
                  <c:v>83</c:v>
                </c:pt>
                <c:pt idx="9">
                  <c:v>214.2</c:v>
                </c:pt>
                <c:pt idx="10">
                  <c:v>87.5</c:v>
                </c:pt>
                <c:pt idx="11">
                  <c:v>100</c:v>
                </c:pt>
                <c:pt idx="12">
                  <c:v>126.05</c:v>
                </c:pt>
                <c:pt idx="13">
                  <c:v>187.25</c:v>
                </c:pt>
                <c:pt idx="14">
                  <c:v>162.94999999999999</c:v>
                </c:pt>
                <c:pt idx="15">
                  <c:v>38.4</c:v>
                </c:pt>
                <c:pt idx="16">
                  <c:v>96.5</c:v>
                </c:pt>
                <c:pt idx="17">
                  <c:v>142.5</c:v>
                </c:pt>
                <c:pt idx="18">
                  <c:v>170.5</c:v>
                </c:pt>
                <c:pt idx="19">
                  <c:v>102</c:v>
                </c:pt>
                <c:pt idx="20">
                  <c:v>81.55</c:v>
                </c:pt>
                <c:pt idx="21">
                  <c:v>60.5</c:v>
                </c:pt>
                <c:pt idx="22">
                  <c:v>68.8</c:v>
                </c:pt>
                <c:pt idx="23">
                  <c:v>139.19999999999999</c:v>
                </c:pt>
                <c:pt idx="24">
                  <c:v>45</c:v>
                </c:pt>
                <c:pt idx="25">
                  <c:v>24.15</c:v>
                </c:pt>
                <c:pt idx="26">
                  <c:v>24.64</c:v>
                </c:pt>
                <c:pt idx="27">
                  <c:v>25.2</c:v>
                </c:pt>
                <c:pt idx="28">
                  <c:v>23.6</c:v>
                </c:pt>
                <c:pt idx="29">
                  <c:v>35.200000000000003</c:v>
                </c:pt>
                <c:pt idx="30">
                  <c:v>44.625</c:v>
                </c:pt>
                <c:pt idx="31">
                  <c:v>15.6</c:v>
                </c:pt>
                <c:pt idx="32">
                  <c:v>14.82</c:v>
                </c:pt>
                <c:pt idx="33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A54-92C6-3F575D6B40BF}"/>
            </c:ext>
          </c:extLst>
        </c:ser>
        <c:ser>
          <c:idx val="2"/>
          <c:order val="2"/>
          <c:tx>
            <c:strRef>
              <c:f>'Data- Sorghum'!$A$38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Sorghum'!$D$38:$AK$38</c:f>
              <c:numCache>
                <c:formatCode>General</c:formatCode>
                <c:ptCount val="34"/>
                <c:pt idx="0">
                  <c:v>1.052</c:v>
                </c:pt>
                <c:pt idx="1">
                  <c:v>1.4</c:v>
                </c:pt>
                <c:pt idx="2">
                  <c:v>0.7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0.125</c:v>
                </c:pt>
                <c:pt idx="12">
                  <c:v>0.30299999999999999</c:v>
                </c:pt>
                <c:pt idx="13">
                  <c:v>0.4</c:v>
                </c:pt>
                <c:pt idx="14">
                  <c:v>0.5</c:v>
                </c:pt>
                <c:pt idx="15">
                  <c:v>0.25</c:v>
                </c:pt>
                <c:pt idx="16">
                  <c:v>7</c:v>
                </c:pt>
                <c:pt idx="17">
                  <c:v>0.85</c:v>
                </c:pt>
                <c:pt idx="18">
                  <c:v>0.9</c:v>
                </c:pt>
                <c:pt idx="19">
                  <c:v>0.48</c:v>
                </c:pt>
                <c:pt idx="20">
                  <c:v>0.6</c:v>
                </c:pt>
                <c:pt idx="21">
                  <c:v>0.8</c:v>
                </c:pt>
                <c:pt idx="22">
                  <c:v>1.28</c:v>
                </c:pt>
                <c:pt idx="23">
                  <c:v>4.4000000000000004</c:v>
                </c:pt>
                <c:pt idx="24">
                  <c:v>2.2000000000000002</c:v>
                </c:pt>
                <c:pt idx="25">
                  <c:v>1.65</c:v>
                </c:pt>
                <c:pt idx="26">
                  <c:v>1.52</c:v>
                </c:pt>
                <c:pt idx="27">
                  <c:v>2.2000000000000002</c:v>
                </c:pt>
                <c:pt idx="28">
                  <c:v>1.5</c:v>
                </c:pt>
                <c:pt idx="29">
                  <c:v>4.2</c:v>
                </c:pt>
                <c:pt idx="30">
                  <c:v>2.25</c:v>
                </c:pt>
                <c:pt idx="31">
                  <c:v>0.74</c:v>
                </c:pt>
                <c:pt idx="32">
                  <c:v>0.4</c:v>
                </c:pt>
                <c:pt idx="3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2-4A54-92C6-3F575D6B40BF}"/>
            </c:ext>
          </c:extLst>
        </c:ser>
        <c:ser>
          <c:idx val="3"/>
          <c:order val="3"/>
          <c:tx>
            <c:strRef>
              <c:f>'Data- Sorghum'!$A$39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Sorghum'!$D$39:$AK$39</c:f>
              <c:numCache>
                <c:formatCode>General</c:formatCode>
                <c:ptCount val="34"/>
                <c:pt idx="0">
                  <c:v>122.578</c:v>
                </c:pt>
                <c:pt idx="1">
                  <c:v>30.7</c:v>
                </c:pt>
                <c:pt idx="2">
                  <c:v>86.8</c:v>
                </c:pt>
                <c:pt idx="3">
                  <c:v>170</c:v>
                </c:pt>
                <c:pt idx="4">
                  <c:v>92.66</c:v>
                </c:pt>
                <c:pt idx="5">
                  <c:v>151.5</c:v>
                </c:pt>
                <c:pt idx="6">
                  <c:v>102.7</c:v>
                </c:pt>
                <c:pt idx="7">
                  <c:v>70</c:v>
                </c:pt>
                <c:pt idx="8">
                  <c:v>40</c:v>
                </c:pt>
                <c:pt idx="9">
                  <c:v>70.2</c:v>
                </c:pt>
                <c:pt idx="10">
                  <c:v>41.65</c:v>
                </c:pt>
                <c:pt idx="11">
                  <c:v>57.6</c:v>
                </c:pt>
                <c:pt idx="12">
                  <c:v>63.706000000000003</c:v>
                </c:pt>
                <c:pt idx="13">
                  <c:v>115.78</c:v>
                </c:pt>
                <c:pt idx="14">
                  <c:v>56.84</c:v>
                </c:pt>
                <c:pt idx="15">
                  <c:v>25.6</c:v>
                </c:pt>
                <c:pt idx="16">
                  <c:v>56</c:v>
                </c:pt>
                <c:pt idx="17">
                  <c:v>61.75</c:v>
                </c:pt>
                <c:pt idx="18">
                  <c:v>66</c:v>
                </c:pt>
                <c:pt idx="19">
                  <c:v>47.8</c:v>
                </c:pt>
                <c:pt idx="20">
                  <c:v>46.5</c:v>
                </c:pt>
                <c:pt idx="21">
                  <c:v>49.45</c:v>
                </c:pt>
                <c:pt idx="22">
                  <c:v>42.62</c:v>
                </c:pt>
                <c:pt idx="23">
                  <c:v>54</c:v>
                </c:pt>
                <c:pt idx="24">
                  <c:v>48</c:v>
                </c:pt>
                <c:pt idx="25">
                  <c:v>32.5</c:v>
                </c:pt>
                <c:pt idx="26">
                  <c:v>62.4</c:v>
                </c:pt>
                <c:pt idx="27">
                  <c:v>40.5</c:v>
                </c:pt>
                <c:pt idx="28">
                  <c:v>36</c:v>
                </c:pt>
                <c:pt idx="29">
                  <c:v>46.34</c:v>
                </c:pt>
                <c:pt idx="30">
                  <c:v>57.34</c:v>
                </c:pt>
                <c:pt idx="31">
                  <c:v>45</c:v>
                </c:pt>
                <c:pt idx="32">
                  <c:v>35.274999999999999</c:v>
                </c:pt>
                <c:pt idx="33">
                  <c:v>35.69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2-4A54-92C6-3F575D6B40BF}"/>
            </c:ext>
          </c:extLst>
        </c:ser>
        <c:ser>
          <c:idx val="4"/>
          <c:order val="4"/>
          <c:tx>
            <c:strRef>
              <c:f>'Data- Sorghum'!$A$40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Sorghum'!$D$40:$AK$40</c:f>
              <c:numCache>
                <c:formatCode>General</c:formatCode>
                <c:ptCount val="34"/>
                <c:pt idx="0">
                  <c:v>45.212000000000003</c:v>
                </c:pt>
                <c:pt idx="1">
                  <c:v>10.1</c:v>
                </c:pt>
                <c:pt idx="2">
                  <c:v>45.7</c:v>
                </c:pt>
                <c:pt idx="3">
                  <c:v>26.64</c:v>
                </c:pt>
                <c:pt idx="4">
                  <c:v>5.0999999999999996</c:v>
                </c:pt>
                <c:pt idx="5">
                  <c:v>27.5</c:v>
                </c:pt>
                <c:pt idx="6">
                  <c:v>18.899999999999999</c:v>
                </c:pt>
                <c:pt idx="7">
                  <c:v>17</c:v>
                </c:pt>
                <c:pt idx="8">
                  <c:v>3</c:v>
                </c:pt>
                <c:pt idx="9">
                  <c:v>24.15</c:v>
                </c:pt>
                <c:pt idx="10">
                  <c:v>14.28</c:v>
                </c:pt>
                <c:pt idx="11">
                  <c:v>18.899999999999999</c:v>
                </c:pt>
                <c:pt idx="12">
                  <c:v>12.461</c:v>
                </c:pt>
                <c:pt idx="13">
                  <c:v>21.95</c:v>
                </c:pt>
                <c:pt idx="14">
                  <c:v>14.5</c:v>
                </c:pt>
                <c:pt idx="15">
                  <c:v>16</c:v>
                </c:pt>
                <c:pt idx="16">
                  <c:v>3.5</c:v>
                </c:pt>
                <c:pt idx="17">
                  <c:v>36</c:v>
                </c:pt>
                <c:pt idx="18">
                  <c:v>23</c:v>
                </c:pt>
                <c:pt idx="19">
                  <c:v>30</c:v>
                </c:pt>
                <c:pt idx="20">
                  <c:v>14</c:v>
                </c:pt>
                <c:pt idx="21">
                  <c:v>13.7</c:v>
                </c:pt>
                <c:pt idx="22">
                  <c:v>21</c:v>
                </c:pt>
                <c:pt idx="23">
                  <c:v>32.200000000000003</c:v>
                </c:pt>
                <c:pt idx="24">
                  <c:v>17.600000000000001</c:v>
                </c:pt>
                <c:pt idx="25">
                  <c:v>9.8000000000000007</c:v>
                </c:pt>
                <c:pt idx="26">
                  <c:v>50.4</c:v>
                </c:pt>
                <c:pt idx="27">
                  <c:v>15.5</c:v>
                </c:pt>
                <c:pt idx="28">
                  <c:v>46.125</c:v>
                </c:pt>
                <c:pt idx="29">
                  <c:v>41.95</c:v>
                </c:pt>
                <c:pt idx="30">
                  <c:v>61.2</c:v>
                </c:pt>
                <c:pt idx="31">
                  <c:v>30</c:v>
                </c:pt>
                <c:pt idx="32">
                  <c:v>33.325000000000003</c:v>
                </c:pt>
                <c:pt idx="33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2-4A54-92C6-3F575D6B40BF}"/>
            </c:ext>
          </c:extLst>
        </c:ser>
        <c:ser>
          <c:idx val="5"/>
          <c:order val="5"/>
          <c:tx>
            <c:strRef>
              <c:f>'Data- Sorghum'!$A$41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Sorghum'!$D$41:$AK$41</c:f>
              <c:numCache>
                <c:formatCode>General</c:formatCode>
                <c:ptCount val="34"/>
                <c:pt idx="0">
                  <c:v>6.33</c:v>
                </c:pt>
                <c:pt idx="1">
                  <c:v>0.6</c:v>
                </c:pt>
                <c:pt idx="2">
                  <c:v>5</c:v>
                </c:pt>
                <c:pt idx="3">
                  <c:v>5.35</c:v>
                </c:pt>
                <c:pt idx="4">
                  <c:v>0</c:v>
                </c:pt>
                <c:pt idx="5">
                  <c:v>5</c:v>
                </c:pt>
                <c:pt idx="6">
                  <c:v>6.2</c:v>
                </c:pt>
                <c:pt idx="7">
                  <c:v>4.4000000000000004</c:v>
                </c:pt>
                <c:pt idx="8">
                  <c:v>10</c:v>
                </c:pt>
                <c:pt idx="9">
                  <c:v>9.9</c:v>
                </c:pt>
                <c:pt idx="10">
                  <c:v>5.75</c:v>
                </c:pt>
                <c:pt idx="11">
                  <c:v>6.75</c:v>
                </c:pt>
                <c:pt idx="12">
                  <c:v>7.2389999999999999</c:v>
                </c:pt>
                <c:pt idx="13">
                  <c:v>24.67</c:v>
                </c:pt>
                <c:pt idx="14">
                  <c:v>13.15</c:v>
                </c:pt>
                <c:pt idx="15">
                  <c:v>5.25</c:v>
                </c:pt>
                <c:pt idx="16">
                  <c:v>3</c:v>
                </c:pt>
                <c:pt idx="17">
                  <c:v>2.7</c:v>
                </c:pt>
                <c:pt idx="18">
                  <c:v>2.1</c:v>
                </c:pt>
                <c:pt idx="19">
                  <c:v>2.96</c:v>
                </c:pt>
                <c:pt idx="20">
                  <c:v>2.75</c:v>
                </c:pt>
                <c:pt idx="21">
                  <c:v>1.05</c:v>
                </c:pt>
                <c:pt idx="22">
                  <c:v>1.5</c:v>
                </c:pt>
                <c:pt idx="23">
                  <c:v>4.8</c:v>
                </c:pt>
                <c:pt idx="24">
                  <c:v>2.6</c:v>
                </c:pt>
                <c:pt idx="25">
                  <c:v>0</c:v>
                </c:pt>
                <c:pt idx="26">
                  <c:v>2.4</c:v>
                </c:pt>
                <c:pt idx="27">
                  <c:v>4.95</c:v>
                </c:pt>
                <c:pt idx="28">
                  <c:v>3.2</c:v>
                </c:pt>
                <c:pt idx="29">
                  <c:v>0.96</c:v>
                </c:pt>
                <c:pt idx="30">
                  <c:v>1.08</c:v>
                </c:pt>
                <c:pt idx="31">
                  <c:v>0.8</c:v>
                </c:pt>
                <c:pt idx="32">
                  <c:v>0.42</c:v>
                </c:pt>
                <c:pt idx="3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2-4A54-92C6-3F575D6B40BF}"/>
            </c:ext>
          </c:extLst>
        </c:ser>
        <c:ser>
          <c:idx val="6"/>
          <c:order val="6"/>
          <c:tx>
            <c:strRef>
              <c:f>'Data- Sorghum'!$A$42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Sorghum'!$D$31:$AK$31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  <c:pt idx="33">
                  <c:v>2023/2024*</c:v>
                </c:pt>
              </c:strCache>
            </c:strRef>
          </c:cat>
          <c:val>
            <c:numRef>
              <c:f>'Data- Sorghum'!$D$42:$AK$42</c:f>
              <c:numCache>
                <c:formatCode>General</c:formatCode>
                <c:ptCount val="34"/>
                <c:pt idx="0">
                  <c:v>15.544</c:v>
                </c:pt>
                <c:pt idx="1">
                  <c:v>15.9</c:v>
                </c:pt>
                <c:pt idx="2">
                  <c:v>25</c:v>
                </c:pt>
                <c:pt idx="3">
                  <c:v>12.9</c:v>
                </c:pt>
                <c:pt idx="4">
                  <c:v>8.3000000000000007</c:v>
                </c:pt>
                <c:pt idx="5">
                  <c:v>40.200000000000003</c:v>
                </c:pt>
                <c:pt idx="6">
                  <c:v>39.299999999999997</c:v>
                </c:pt>
                <c:pt idx="7">
                  <c:v>33</c:v>
                </c:pt>
                <c:pt idx="8">
                  <c:v>19</c:v>
                </c:pt>
                <c:pt idx="9">
                  <c:v>33.6</c:v>
                </c:pt>
                <c:pt idx="10">
                  <c:v>26.4</c:v>
                </c:pt>
                <c:pt idx="11">
                  <c:v>13.75</c:v>
                </c:pt>
                <c:pt idx="12">
                  <c:v>9.75</c:v>
                </c:pt>
                <c:pt idx="13">
                  <c:v>22.65</c:v>
                </c:pt>
                <c:pt idx="14">
                  <c:v>12</c:v>
                </c:pt>
                <c:pt idx="15">
                  <c:v>10.4</c:v>
                </c:pt>
                <c:pt idx="16">
                  <c:v>10</c:v>
                </c:pt>
                <c:pt idx="17">
                  <c:v>11.2</c:v>
                </c:pt>
                <c:pt idx="18">
                  <c:v>14</c:v>
                </c:pt>
                <c:pt idx="19">
                  <c:v>13.2</c:v>
                </c:pt>
                <c:pt idx="20">
                  <c:v>9.6</c:v>
                </c:pt>
                <c:pt idx="21">
                  <c:v>10</c:v>
                </c:pt>
                <c:pt idx="22">
                  <c:v>12</c:v>
                </c:pt>
                <c:pt idx="23">
                  <c:v>30.4</c:v>
                </c:pt>
                <c:pt idx="24">
                  <c:v>5.0999999999999996</c:v>
                </c:pt>
                <c:pt idx="25">
                  <c:v>2.4</c:v>
                </c:pt>
                <c:pt idx="26">
                  <c:v>10.64</c:v>
                </c:pt>
                <c:pt idx="27">
                  <c:v>26.65</c:v>
                </c:pt>
                <c:pt idx="28">
                  <c:v>16.574999999999999</c:v>
                </c:pt>
                <c:pt idx="29">
                  <c:v>29.35</c:v>
                </c:pt>
                <c:pt idx="30">
                  <c:v>47.15</c:v>
                </c:pt>
                <c:pt idx="31">
                  <c:v>11</c:v>
                </c:pt>
                <c:pt idx="32">
                  <c:v>10.119999999999999</c:v>
                </c:pt>
                <c:pt idx="3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2-4A54-92C6-3F575D6B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257791"/>
        <c:axId val="1"/>
      </c:barChart>
      <c:catAx>
        <c:axId val="35525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39813833292864825"/>
              <c:y val="0.94237245940991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75351208852198E-2"/>
              <c:y val="0.3813559266147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257791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83143697896793745"/>
          <c:y val="9.7018392487371236E-2"/>
          <c:w val="0.15447824528541865"/>
          <c:h val="0.365647627903295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RSA SORGHUM: AREA PLANTED, PRODUCTION &amp; YIELDS</a:t>
            </a:r>
          </a:p>
        </c:rich>
      </c:tx>
      <c:layout>
        <c:manualLayout>
          <c:xMode val="edge"/>
          <c:yMode val="edge"/>
          <c:x val="0.2430197209193092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61817360334037E-2"/>
          <c:y val="9.6412631643538166E-2"/>
          <c:w val="0.83727449780298335"/>
          <c:h val="0.64915254237288134"/>
        </c:manualLayout>
      </c:layout>
      <c:barChart>
        <c:barDir val="col"/>
        <c:grouping val="clustered"/>
        <c:varyColors val="0"/>
        <c:ser>
          <c:idx val="1"/>
          <c:order val="0"/>
          <c:tx>
            <c:v>AREA PLANTED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TREND - AREA PLANTED</c:name>
            <c:spPr>
              <a:ln w="38100">
                <a:solidFill>
                  <a:srgbClr val="FF00FF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 Sorghum'!$D$11:$AJ$11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</c:strCache>
            </c:strRef>
          </c:cat>
          <c:val>
            <c:numRef>
              <c:f>'Data- Sorghum'!$N$24:$AJ$24</c:f>
              <c:numCache>
                <c:formatCode>0.00</c:formatCode>
                <c:ptCount val="23"/>
                <c:pt idx="0">
                  <c:v>88.3</c:v>
                </c:pt>
                <c:pt idx="1">
                  <c:v>75.25</c:v>
                </c:pt>
                <c:pt idx="2">
                  <c:v>95.497</c:v>
                </c:pt>
                <c:pt idx="3">
                  <c:v>130</c:v>
                </c:pt>
                <c:pt idx="4">
                  <c:v>86.5</c:v>
                </c:pt>
                <c:pt idx="5">
                  <c:v>37.150000000000006</c:v>
                </c:pt>
                <c:pt idx="6">
                  <c:v>69</c:v>
                </c:pt>
                <c:pt idx="7">
                  <c:v>86.8</c:v>
                </c:pt>
                <c:pt idx="8">
                  <c:v>85.5</c:v>
                </c:pt>
                <c:pt idx="9">
                  <c:v>86.674999999999997</c:v>
                </c:pt>
                <c:pt idx="10">
                  <c:v>69.2</c:v>
                </c:pt>
                <c:pt idx="11">
                  <c:v>48.550000000000004</c:v>
                </c:pt>
                <c:pt idx="12">
                  <c:v>62.62</c:v>
                </c:pt>
                <c:pt idx="13">
                  <c:v>78.849999999999994</c:v>
                </c:pt>
                <c:pt idx="14">
                  <c:v>70.5</c:v>
                </c:pt>
                <c:pt idx="15">
                  <c:v>48.5</c:v>
                </c:pt>
                <c:pt idx="16">
                  <c:v>42.35</c:v>
                </c:pt>
                <c:pt idx="17">
                  <c:v>28.8</c:v>
                </c:pt>
                <c:pt idx="18">
                  <c:v>50.5</c:v>
                </c:pt>
                <c:pt idx="19">
                  <c:v>42.5</c:v>
                </c:pt>
                <c:pt idx="20">
                  <c:v>49.199999999999996</c:v>
                </c:pt>
                <c:pt idx="21">
                  <c:v>37.200000000000003</c:v>
                </c:pt>
                <c:pt idx="2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D-4471-A9DF-6442F52A6876}"/>
            </c:ext>
          </c:extLst>
        </c:ser>
        <c:ser>
          <c:idx val="0"/>
          <c:order val="1"/>
          <c:tx>
            <c:v>PRODUCTION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TREND - PRODUCTION</c:name>
            <c:spPr>
              <a:ln w="38100">
                <a:solidFill>
                  <a:srgbClr val="00FFFF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strRef>
              <c:f>'Data- Sorghum'!$D$11:$AJ$11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2018/2019</c:v>
                </c:pt>
                <c:pt idx="29">
                  <c:v>2019/2020</c:v>
                </c:pt>
                <c:pt idx="30">
                  <c:v>2020/2021</c:v>
                </c:pt>
                <c:pt idx="31">
                  <c:v>2021/2022</c:v>
                </c:pt>
                <c:pt idx="32">
                  <c:v>2022/2023</c:v>
                </c:pt>
              </c:strCache>
            </c:strRef>
          </c:cat>
          <c:val>
            <c:numRef>
              <c:f>'Data- Sorghum'!$N$44:$AJ$44</c:f>
              <c:numCache>
                <c:formatCode>General</c:formatCode>
                <c:ptCount val="23"/>
                <c:pt idx="0">
                  <c:v>175.58</c:v>
                </c:pt>
                <c:pt idx="1">
                  <c:v>197.52500000000001</c:v>
                </c:pt>
                <c:pt idx="2">
                  <c:v>219.53900000000002</c:v>
                </c:pt>
                <c:pt idx="3">
                  <c:v>373</c:v>
                </c:pt>
                <c:pt idx="4">
                  <c:v>260</c:v>
                </c:pt>
                <c:pt idx="5">
                  <c:v>96</c:v>
                </c:pt>
                <c:pt idx="6">
                  <c:v>176</c:v>
                </c:pt>
                <c:pt idx="7">
                  <c:v>254.99999999999997</c:v>
                </c:pt>
                <c:pt idx="8">
                  <c:v>276.5</c:v>
                </c:pt>
                <c:pt idx="9">
                  <c:v>196.5</c:v>
                </c:pt>
                <c:pt idx="10">
                  <c:v>154.99999999999997</c:v>
                </c:pt>
                <c:pt idx="11">
                  <c:v>135.5</c:v>
                </c:pt>
                <c:pt idx="12">
                  <c:v>147.19999999999999</c:v>
                </c:pt>
                <c:pt idx="13">
                  <c:v>265</c:v>
                </c:pt>
                <c:pt idx="14">
                  <c:v>120.5</c:v>
                </c:pt>
                <c:pt idx="15">
                  <c:v>70.5</c:v>
                </c:pt>
                <c:pt idx="16">
                  <c:v>152</c:v>
                </c:pt>
                <c:pt idx="17">
                  <c:v>115</c:v>
                </c:pt>
                <c:pt idx="18">
                  <c:v>127</c:v>
                </c:pt>
                <c:pt idx="19">
                  <c:v>158</c:v>
                </c:pt>
                <c:pt idx="20">
                  <c:v>213.64500000000004</c:v>
                </c:pt>
                <c:pt idx="21">
                  <c:v>103.14</c:v>
                </c:pt>
                <c:pt idx="22">
                  <c:v>94.36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D-4471-A9DF-6442F52A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68943"/>
        <c:axId val="1"/>
      </c:barChart>
      <c:lineChart>
        <c:grouping val="standard"/>
        <c:varyColors val="0"/>
        <c:ser>
          <c:idx val="2"/>
          <c:order val="2"/>
          <c:tx>
            <c:v>YIELDS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name>TREND - YIELD</c:name>
            <c:spPr>
              <a:ln w="38100">
                <a:solidFill>
                  <a:srgbClr val="FFCC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'Data- Sorghum'!$N$11:$AJ$11</c:f>
              <c:strCache>
                <c:ptCount val="23"/>
                <c:pt idx="0">
                  <c:v>2000/2001</c:v>
                </c:pt>
                <c:pt idx="1">
                  <c:v>2001/2002</c:v>
                </c:pt>
                <c:pt idx="2">
                  <c:v>2002/2003</c:v>
                </c:pt>
                <c:pt idx="3">
                  <c:v>2003/2004</c:v>
                </c:pt>
                <c:pt idx="4">
                  <c:v>2004/2005</c:v>
                </c:pt>
                <c:pt idx="5">
                  <c:v>2005/2006</c:v>
                </c:pt>
                <c:pt idx="6">
                  <c:v>2006/2007</c:v>
                </c:pt>
                <c:pt idx="7">
                  <c:v>2007/2008</c:v>
                </c:pt>
                <c:pt idx="8">
                  <c:v>2008/2009</c:v>
                </c:pt>
                <c:pt idx="9">
                  <c:v>2009/2010</c:v>
                </c:pt>
                <c:pt idx="10">
                  <c:v>2010/2011</c:v>
                </c:pt>
                <c:pt idx="11">
                  <c:v>2011/2012</c:v>
                </c:pt>
                <c:pt idx="12">
                  <c:v>2012/2013</c:v>
                </c:pt>
                <c:pt idx="13">
                  <c:v>2013/2014</c:v>
                </c:pt>
                <c:pt idx="14">
                  <c:v>2014/2015</c:v>
                </c:pt>
                <c:pt idx="15">
                  <c:v>2015/2016</c:v>
                </c:pt>
                <c:pt idx="16">
                  <c:v>2016/2017</c:v>
                </c:pt>
                <c:pt idx="17">
                  <c:v>2017/2018</c:v>
                </c:pt>
                <c:pt idx="18">
                  <c:v>2018/2019</c:v>
                </c:pt>
                <c:pt idx="19">
                  <c:v>2019/2020</c:v>
                </c:pt>
                <c:pt idx="20">
                  <c:v>2020/2021</c:v>
                </c:pt>
                <c:pt idx="21">
                  <c:v>2021/2022</c:v>
                </c:pt>
                <c:pt idx="22">
                  <c:v>2022/2023</c:v>
                </c:pt>
              </c:strCache>
            </c:strRef>
          </c:cat>
          <c:val>
            <c:numRef>
              <c:f>'Data- Sorghum'!$N$64:$AJ$64</c:f>
              <c:numCache>
                <c:formatCode>0.0</c:formatCode>
                <c:ptCount val="23"/>
                <c:pt idx="0">
                  <c:v>1.9884484711211781</c:v>
                </c:pt>
                <c:pt idx="1">
                  <c:v>2.6249169435215949</c:v>
                </c:pt>
                <c:pt idx="2">
                  <c:v>2.2989099134004212</c:v>
                </c:pt>
                <c:pt idx="3">
                  <c:v>2.8692307692307693</c:v>
                </c:pt>
                <c:pt idx="4">
                  <c:v>3.0057803468208091</c:v>
                </c:pt>
                <c:pt idx="5">
                  <c:v>2.5841184387617764</c:v>
                </c:pt>
                <c:pt idx="6">
                  <c:v>2.5507246376811592</c:v>
                </c:pt>
                <c:pt idx="7">
                  <c:v>2.9377880184331793</c:v>
                </c:pt>
                <c:pt idx="8">
                  <c:v>3.2339181286549707</c:v>
                </c:pt>
                <c:pt idx="9">
                  <c:v>2.2670897029131813</c:v>
                </c:pt>
                <c:pt idx="10">
                  <c:v>2.2398843930635834</c:v>
                </c:pt>
                <c:pt idx="11">
                  <c:v>2.7909371781668382</c:v>
                </c:pt>
                <c:pt idx="12">
                  <c:v>2.3506866815713829</c:v>
                </c:pt>
                <c:pt idx="13">
                  <c:v>3.3608116677235258</c:v>
                </c:pt>
                <c:pt idx="14">
                  <c:v>1.7092198581560283</c:v>
                </c:pt>
                <c:pt idx="15" formatCode="0.00">
                  <c:v>1.4536082474226804</c:v>
                </c:pt>
                <c:pt idx="16" formatCode="0.00">
                  <c:v>3.5891381345926798</c:v>
                </c:pt>
                <c:pt idx="17" formatCode="0.00">
                  <c:v>3.9930555555555554</c:v>
                </c:pt>
                <c:pt idx="18" formatCode="0.00">
                  <c:v>2.5148514851485149</c:v>
                </c:pt>
                <c:pt idx="19" formatCode="0.00">
                  <c:v>3.7176470588235295</c:v>
                </c:pt>
                <c:pt idx="20" formatCode="0.00">
                  <c:v>4.3423780487804891</c:v>
                </c:pt>
                <c:pt idx="21" formatCode="0.00">
                  <c:v>2.7725806451612902</c:v>
                </c:pt>
                <c:pt idx="22" formatCode="0.00">
                  <c:v>2.7752941176470589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D-4471-A9DF-6442F52A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25689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75571632667704E-2"/>
              <c:y val="0.403389576302962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25689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TONS / HA</a:t>
                </a:r>
              </a:p>
            </c:rich>
          </c:tx>
          <c:layout>
            <c:manualLayout>
              <c:xMode val="edge"/>
              <c:yMode val="edge"/>
              <c:x val="0.96587382873743932"/>
              <c:y val="0.442372560572785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3.5808722956854916E-2"/>
          <c:y val="0.88994018604817249"/>
          <c:w val="0.97937849421680612"/>
          <c:h val="0.977346224579070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SORGHUM AREA PLANTED AND PRODUCTION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SORGHUM OPPERVLAKTE GEPLANT EN PRODUKSIE</a:t>
            </a:r>
          </a:p>
        </c:rich>
      </c:tx>
      <c:layout>
        <c:manualLayout>
          <c:xMode val="edge"/>
          <c:yMode val="edge"/>
          <c:x val="0.32520654745742994"/>
          <c:y val="1.07349081364829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31023784901758"/>
          <c:y val="0.11186440677966102"/>
          <c:w val="0.87624956911409857"/>
          <c:h val="0.66440677966101691"/>
        </c:manualLayout>
      </c:layout>
      <c:barChart>
        <c:barDir val="col"/>
        <c:grouping val="clustered"/>
        <c:varyColors val="0"/>
        <c:ser>
          <c:idx val="0"/>
          <c:order val="0"/>
          <c:tx>
            <c:v>Oppervlakte / Area</c:v>
          </c:tx>
          <c:spPr>
            <a:solidFill>
              <a:srgbClr val="58595B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182</a:t>
                    </a:r>
                  </a:p>
                </c:rich>
              </c:tx>
              <c:spPr>
                <a:solidFill>
                  <a:schemeClr val="accent1">
                    <a:lumMod val="20000"/>
                    <a:lumOff val="80000"/>
                  </a:schemeClr>
                </a:solidFill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B45-4CF4-941E-47BC4767E2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 Sorghum'!$B$31:$AK$31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Sorghum'!$B$24:$AK$24</c:f>
              <c:numCache>
                <c:formatCode>0.00</c:formatCode>
                <c:ptCount val="36"/>
                <c:pt idx="0">
                  <c:v>182.17999999999998</c:v>
                </c:pt>
                <c:pt idx="1">
                  <c:v>137.69799999999998</c:v>
                </c:pt>
                <c:pt idx="2">
                  <c:v>118.35300000000001</c:v>
                </c:pt>
                <c:pt idx="3">
                  <c:v>134.27999999999997</c:v>
                </c:pt>
                <c:pt idx="4">
                  <c:v>168.97</c:v>
                </c:pt>
                <c:pt idx="5">
                  <c:v>162.6</c:v>
                </c:pt>
                <c:pt idx="6">
                  <c:v>142.95600000000002</c:v>
                </c:pt>
                <c:pt idx="7">
                  <c:v>174.12</c:v>
                </c:pt>
                <c:pt idx="8">
                  <c:v>160.6</c:v>
                </c:pt>
                <c:pt idx="9">
                  <c:v>131.27699999999999</c:v>
                </c:pt>
                <c:pt idx="10">
                  <c:v>98.9</c:v>
                </c:pt>
                <c:pt idx="11">
                  <c:v>142.19999999999999</c:v>
                </c:pt>
                <c:pt idx="12">
                  <c:v>88.3</c:v>
                </c:pt>
                <c:pt idx="13">
                  <c:v>75.25</c:v>
                </c:pt>
                <c:pt idx="14">
                  <c:v>95.497</c:v>
                </c:pt>
                <c:pt idx="15">
                  <c:v>130</c:v>
                </c:pt>
                <c:pt idx="16">
                  <c:v>86.5</c:v>
                </c:pt>
                <c:pt idx="17">
                  <c:v>37.150000000000006</c:v>
                </c:pt>
                <c:pt idx="18">
                  <c:v>69</c:v>
                </c:pt>
                <c:pt idx="19">
                  <c:v>86.8</c:v>
                </c:pt>
                <c:pt idx="20">
                  <c:v>85.5</c:v>
                </c:pt>
                <c:pt idx="21">
                  <c:v>86.674999999999997</c:v>
                </c:pt>
                <c:pt idx="22">
                  <c:v>69.2</c:v>
                </c:pt>
                <c:pt idx="23">
                  <c:v>48.550000000000004</c:v>
                </c:pt>
                <c:pt idx="24">
                  <c:v>62.62</c:v>
                </c:pt>
                <c:pt idx="25">
                  <c:v>78.849999999999994</c:v>
                </c:pt>
                <c:pt idx="26">
                  <c:v>70.5</c:v>
                </c:pt>
                <c:pt idx="27">
                  <c:v>48.5</c:v>
                </c:pt>
                <c:pt idx="28">
                  <c:v>42.35</c:v>
                </c:pt>
                <c:pt idx="29">
                  <c:v>28.8</c:v>
                </c:pt>
                <c:pt idx="30">
                  <c:v>50.5</c:v>
                </c:pt>
                <c:pt idx="31">
                  <c:v>42.5</c:v>
                </c:pt>
                <c:pt idx="32">
                  <c:v>49.199999999999996</c:v>
                </c:pt>
                <c:pt idx="33">
                  <c:v>37.200000000000003</c:v>
                </c:pt>
                <c:pt idx="34">
                  <c:v>34</c:v>
                </c:pt>
                <c:pt idx="35" formatCode="General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5-4CF4-941E-47BC4767E27C}"/>
            </c:ext>
          </c:extLst>
        </c:ser>
        <c:ser>
          <c:idx val="1"/>
          <c:order val="1"/>
          <c:tx>
            <c:v>Produksie / Production</c:v>
          </c:tx>
          <c:spPr>
            <a:solidFill>
              <a:srgbClr val="AE934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511</a:t>
                    </a:r>
                  </a:p>
                </c:rich>
              </c:tx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B45-4CF4-941E-47BC4767E2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 Sorghum'!$B$31:$AK$31</c:f>
              <c:strCache>
                <c:ptCount val="3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  <c:pt idx="26">
                  <c:v>2014/2015</c:v>
                </c:pt>
                <c:pt idx="27">
                  <c:v>2015/2016</c:v>
                </c:pt>
                <c:pt idx="28">
                  <c:v>2016/2017</c:v>
                </c:pt>
                <c:pt idx="29">
                  <c:v>2017/2018</c:v>
                </c:pt>
                <c:pt idx="30">
                  <c:v>2018/2019</c:v>
                </c:pt>
                <c:pt idx="31">
                  <c:v>2019/2020</c:v>
                </c:pt>
                <c:pt idx="32">
                  <c:v>2020/2021</c:v>
                </c:pt>
                <c:pt idx="33">
                  <c:v>2021/2022</c:v>
                </c:pt>
                <c:pt idx="34">
                  <c:v>2022/2023</c:v>
                </c:pt>
                <c:pt idx="35">
                  <c:v>2023/2024*</c:v>
                </c:pt>
              </c:strCache>
            </c:strRef>
          </c:cat>
          <c:val>
            <c:numRef>
              <c:f>'Data- Sorghum'!$B$44:$AK$44</c:f>
              <c:numCache>
                <c:formatCode>General</c:formatCode>
                <c:ptCount val="36"/>
                <c:pt idx="0">
                  <c:v>511</c:v>
                </c:pt>
                <c:pt idx="1">
                  <c:v>341</c:v>
                </c:pt>
                <c:pt idx="2">
                  <c:v>266.62300000000005</c:v>
                </c:pt>
                <c:pt idx="3">
                  <c:v>107.03999999999999</c:v>
                </c:pt>
                <c:pt idx="4">
                  <c:v>310.49999999999994</c:v>
                </c:pt>
                <c:pt idx="5">
                  <c:v>447</c:v>
                </c:pt>
                <c:pt idx="6">
                  <c:v>241.3</c:v>
                </c:pt>
                <c:pt idx="7">
                  <c:v>445</c:v>
                </c:pt>
                <c:pt idx="8">
                  <c:v>355</c:v>
                </c:pt>
                <c:pt idx="9">
                  <c:v>264.60000000000002</c:v>
                </c:pt>
                <c:pt idx="10">
                  <c:v>155.94999999999999</c:v>
                </c:pt>
                <c:pt idx="11">
                  <c:v>352.45</c:v>
                </c:pt>
                <c:pt idx="12">
                  <c:v>175.58</c:v>
                </c:pt>
                <c:pt idx="13">
                  <c:v>197.52500000000001</c:v>
                </c:pt>
                <c:pt idx="14">
                  <c:v>219.53900000000002</c:v>
                </c:pt>
                <c:pt idx="15">
                  <c:v>373</c:v>
                </c:pt>
                <c:pt idx="16">
                  <c:v>260</c:v>
                </c:pt>
                <c:pt idx="17">
                  <c:v>96</c:v>
                </c:pt>
                <c:pt idx="18">
                  <c:v>176</c:v>
                </c:pt>
                <c:pt idx="19">
                  <c:v>254.99999999999997</c:v>
                </c:pt>
                <c:pt idx="20">
                  <c:v>276.5</c:v>
                </c:pt>
                <c:pt idx="21">
                  <c:v>196.5</c:v>
                </c:pt>
                <c:pt idx="22">
                  <c:v>154.99999999999997</c:v>
                </c:pt>
                <c:pt idx="23">
                  <c:v>135.5</c:v>
                </c:pt>
                <c:pt idx="24">
                  <c:v>147.19999999999999</c:v>
                </c:pt>
                <c:pt idx="25">
                  <c:v>265</c:v>
                </c:pt>
                <c:pt idx="26">
                  <c:v>120.5</c:v>
                </c:pt>
                <c:pt idx="27">
                  <c:v>70.5</c:v>
                </c:pt>
                <c:pt idx="28">
                  <c:v>152</c:v>
                </c:pt>
                <c:pt idx="29">
                  <c:v>115</c:v>
                </c:pt>
                <c:pt idx="30">
                  <c:v>127</c:v>
                </c:pt>
                <c:pt idx="31">
                  <c:v>158</c:v>
                </c:pt>
                <c:pt idx="32">
                  <c:v>213.64500000000004</c:v>
                </c:pt>
                <c:pt idx="33">
                  <c:v>103.14</c:v>
                </c:pt>
                <c:pt idx="34">
                  <c:v>94.36</c:v>
                </c:pt>
                <c:pt idx="35">
                  <c:v>95.83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5-4CF4-941E-47BC4767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66063"/>
        <c:axId val="1"/>
      </c:barChart>
      <c:catAx>
        <c:axId val="35256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Produksiejare / Production years</a:t>
                </a:r>
              </a:p>
            </c:rich>
          </c:tx>
          <c:layout>
            <c:manualLayout>
              <c:xMode val="edge"/>
              <c:yMode val="edge"/>
              <c:x val="0.39047802214378374"/>
              <c:y val="0.89076379603492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ton of ha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ton or ha</a:t>
                </a:r>
              </a:p>
            </c:rich>
          </c:tx>
          <c:layout>
            <c:manualLayout>
              <c:xMode val="edge"/>
              <c:yMode val="edge"/>
              <c:x val="4.1364441513776296E-3"/>
              <c:y val="0.3276610706680532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566063"/>
        <c:crosses val="autoZero"/>
        <c:crossBetween val="between"/>
        <c:majorUnit val="50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1.8061319921216745E-2"/>
          <c:y val="0.93175935555225409"/>
          <c:w val="0.95152017635726571"/>
          <c:h val="5.555555555555558E-2"/>
        </c:manualLayout>
      </c:layout>
      <c:overlay val="0"/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0" workbookViewId="0"/>
  </sheetViews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0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CA1D4-18FE-61F2-CF18-11D60BAB8D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D124B-8A50-23E4-9F30-02A3D3E833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04EF6-AA2D-B05D-1949-B40187A3B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D72B4-0B8B-14D0-6D6A-10A8D31054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114300</xdr:rowOff>
    </xdr:from>
    <xdr:to>
      <xdr:col>13</xdr:col>
      <xdr:colOff>365760</xdr:colOff>
      <xdr:row>23</xdr:row>
      <xdr:rowOff>144780</xdr:rowOff>
    </xdr:to>
    <xdr:graphicFrame macro="">
      <xdr:nvGraphicFramePr>
        <xdr:cNvPr id="1057" name="Chart 1">
          <a:extLst>
            <a:ext uri="{FF2B5EF4-FFF2-40B4-BE49-F238E27FC236}">
              <a16:creationId xmlns:a16="http://schemas.microsoft.com/office/drawing/2014/main" id="{5EA78443-8D17-1C14-1CEA-BB628818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EDAAB-A9D4-4701-3A69-4D74780F8D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41D0-8B4E-E0D8-76FC-E7FA80D613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C157A-D10F-F286-1BE1-1E5BFFE60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C078A-2726-B765-22CC-50CB0DB3C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HQ103"/>
  <sheetViews>
    <sheetView showGridLines="0" tabSelected="1" zoomScale="85" zoomScaleNormal="85" workbookViewId="0">
      <pane xSplit="1" ySplit="6" topLeftCell="Z7" activePane="bottomRight" state="frozen"/>
      <selection pane="topRight" activeCell="B1" sqref="B1"/>
      <selection pane="bottomLeft" activeCell="A7" sqref="A7"/>
      <selection pane="bottomRight" activeCell="AK22" sqref="AK22"/>
    </sheetView>
  </sheetViews>
  <sheetFormatPr defaultColWidth="9.6640625" defaultRowHeight="13.2" x14ac:dyDescent="0.25"/>
  <cols>
    <col min="1" max="1" width="48.5546875" style="84" customWidth="1"/>
    <col min="2" max="36" width="10.77734375" style="84" customWidth="1"/>
    <col min="37" max="37" width="13.21875" style="84" customWidth="1"/>
    <col min="38" max="40" width="14.44140625" style="84" hidden="1" customWidth="1"/>
    <col min="41" max="41" width="11.5546875" style="84" customWidth="1"/>
    <col min="42" max="16384" width="9.6640625" style="84"/>
  </cols>
  <sheetData>
    <row r="1" spans="1:41" ht="52.2" customHeight="1" x14ac:dyDescent="0.3">
      <c r="A1" s="82" t="s">
        <v>18</v>
      </c>
      <c r="B1" s="83"/>
      <c r="C1" s="83"/>
      <c r="D1" s="83"/>
      <c r="E1" s="83"/>
      <c r="F1" s="83"/>
      <c r="G1" s="83"/>
    </row>
    <row r="3" spans="1:41" x14ac:dyDescent="0.25">
      <c r="A3" s="84" t="s">
        <v>108</v>
      </c>
    </row>
    <row r="4" spans="1:41" x14ac:dyDescent="0.25">
      <c r="A4" s="84" t="s">
        <v>109</v>
      </c>
    </row>
    <row r="5" spans="1:41" x14ac:dyDescent="0.25">
      <c r="A5" s="85" t="s">
        <v>28</v>
      </c>
      <c r="B5" s="86"/>
      <c r="C5" s="86"/>
      <c r="D5" s="86"/>
      <c r="E5" s="86"/>
      <c r="F5" s="86"/>
      <c r="G5" s="86"/>
    </row>
    <row r="6" spans="1:41" x14ac:dyDescent="0.25">
      <c r="A6" s="85" t="s">
        <v>29</v>
      </c>
      <c r="B6" s="86"/>
      <c r="C6" s="86"/>
      <c r="D6" s="86"/>
      <c r="E6" s="86"/>
      <c r="F6" s="86"/>
      <c r="G6" s="86"/>
    </row>
    <row r="7" spans="1:41" x14ac:dyDescent="0.25">
      <c r="H7" s="87"/>
      <c r="I7" s="87"/>
      <c r="J7" s="87"/>
      <c r="K7" s="87"/>
    </row>
    <row r="8" spans="1:41" x14ac:dyDescent="0.25">
      <c r="A8" s="83" t="s">
        <v>30</v>
      </c>
      <c r="B8" s="83"/>
      <c r="C8" s="83"/>
      <c r="D8" s="83"/>
      <c r="E8" s="83"/>
      <c r="F8" s="83"/>
      <c r="G8" s="83"/>
    </row>
    <row r="9" spans="1:41" x14ac:dyDescent="0.25">
      <c r="A9" s="83" t="s">
        <v>35</v>
      </c>
      <c r="B9" s="83"/>
      <c r="C9" s="83"/>
      <c r="D9" s="83"/>
      <c r="E9" s="83"/>
      <c r="F9" s="83"/>
      <c r="G9" s="83"/>
    </row>
    <row r="10" spans="1:41" x14ac:dyDescent="0.25"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28"/>
      <c r="AL10" s="228"/>
      <c r="AM10" s="228"/>
      <c r="AN10" s="228"/>
      <c r="AO10" s="84" t="s">
        <v>110</v>
      </c>
    </row>
    <row r="11" spans="1:41" s="89" customFormat="1" x14ac:dyDescent="0.25">
      <c r="A11" s="88" t="s">
        <v>5</v>
      </c>
      <c r="B11" s="165" t="s">
        <v>44</v>
      </c>
      <c r="C11" s="165" t="s">
        <v>45</v>
      </c>
      <c r="D11" s="166" t="s">
        <v>38</v>
      </c>
      <c r="E11" s="166" t="s">
        <v>39</v>
      </c>
      <c r="F11" s="166" t="s">
        <v>40</v>
      </c>
      <c r="G11" s="166" t="s">
        <v>41</v>
      </c>
      <c r="H11" s="167" t="s">
        <v>0</v>
      </c>
      <c r="I11" s="168" t="s">
        <v>1</v>
      </c>
      <c r="J11" s="168" t="s">
        <v>2</v>
      </c>
      <c r="K11" s="168" t="s">
        <v>3</v>
      </c>
      <c r="L11" s="169" t="s">
        <v>4</v>
      </c>
      <c r="M11" s="170" t="s">
        <v>13</v>
      </c>
      <c r="N11" s="170" t="s">
        <v>14</v>
      </c>
      <c r="O11" s="170" t="s">
        <v>15</v>
      </c>
      <c r="P11" s="170" t="s">
        <v>16</v>
      </c>
      <c r="Q11" s="170" t="s">
        <v>17</v>
      </c>
      <c r="R11" s="170" t="s">
        <v>36</v>
      </c>
      <c r="S11" s="170" t="s">
        <v>37</v>
      </c>
      <c r="T11" s="170" t="s">
        <v>42</v>
      </c>
      <c r="U11" s="170" t="s">
        <v>43</v>
      </c>
      <c r="V11" s="170" t="s">
        <v>46</v>
      </c>
      <c r="W11" s="170" t="s">
        <v>61</v>
      </c>
      <c r="X11" s="171" t="s">
        <v>62</v>
      </c>
      <c r="Y11" s="166" t="s">
        <v>65</v>
      </c>
      <c r="Z11" s="166" t="s">
        <v>84</v>
      </c>
      <c r="AA11" s="171" t="s">
        <v>83</v>
      </c>
      <c r="AB11" s="166" t="s">
        <v>88</v>
      </c>
      <c r="AC11" s="166" t="s">
        <v>89</v>
      </c>
      <c r="AD11" s="166" t="s">
        <v>95</v>
      </c>
      <c r="AE11" s="166" t="s">
        <v>96</v>
      </c>
      <c r="AF11" s="166" t="s">
        <v>97</v>
      </c>
      <c r="AG11" s="166" t="s">
        <v>99</v>
      </c>
      <c r="AH11" s="166" t="s">
        <v>98</v>
      </c>
      <c r="AI11" s="166" t="s">
        <v>103</v>
      </c>
      <c r="AJ11" s="166" t="s">
        <v>101</v>
      </c>
      <c r="AK11" s="229" t="s">
        <v>102</v>
      </c>
      <c r="AL11" s="229" t="s">
        <v>102</v>
      </c>
      <c r="AM11" s="229" t="s">
        <v>102</v>
      </c>
      <c r="AN11" s="229" t="s">
        <v>102</v>
      </c>
      <c r="AO11" s="249" t="s">
        <v>111</v>
      </c>
    </row>
    <row r="12" spans="1:41" s="89" customFormat="1" x14ac:dyDescent="0.25">
      <c r="A12" s="90" t="s">
        <v>19</v>
      </c>
      <c r="B12" s="172" t="s">
        <v>6</v>
      </c>
      <c r="C12" s="172" t="s">
        <v>6</v>
      </c>
      <c r="D12" s="172" t="s">
        <v>6</v>
      </c>
      <c r="E12" s="172" t="s">
        <v>6</v>
      </c>
      <c r="F12" s="172" t="s">
        <v>6</v>
      </c>
      <c r="G12" s="172" t="s">
        <v>6</v>
      </c>
      <c r="H12" s="172" t="s">
        <v>6</v>
      </c>
      <c r="I12" s="173" t="s">
        <v>6</v>
      </c>
      <c r="J12" s="173" t="s">
        <v>6</v>
      </c>
      <c r="K12" s="173" t="s">
        <v>6</v>
      </c>
      <c r="L12" s="174" t="s">
        <v>6</v>
      </c>
      <c r="M12" s="174" t="s">
        <v>6</v>
      </c>
      <c r="N12" s="174" t="s">
        <v>6</v>
      </c>
      <c r="O12" s="174" t="s">
        <v>6</v>
      </c>
      <c r="P12" s="174" t="s">
        <v>6</v>
      </c>
      <c r="Q12" s="174" t="s">
        <v>6</v>
      </c>
      <c r="R12" s="175" t="s">
        <v>6</v>
      </c>
      <c r="S12" s="175" t="s">
        <v>6</v>
      </c>
      <c r="T12" s="175" t="s">
        <v>6</v>
      </c>
      <c r="U12" s="175" t="s">
        <v>6</v>
      </c>
      <c r="V12" s="175" t="s">
        <v>6</v>
      </c>
      <c r="W12" s="175" t="s">
        <v>6</v>
      </c>
      <c r="X12" s="176" t="s">
        <v>6</v>
      </c>
      <c r="Y12" s="177" t="s">
        <v>6</v>
      </c>
      <c r="Z12" s="172" t="s">
        <v>6</v>
      </c>
      <c r="AA12" s="178" t="s">
        <v>6</v>
      </c>
      <c r="AB12" s="172" t="s">
        <v>6</v>
      </c>
      <c r="AC12" s="172" t="s">
        <v>6</v>
      </c>
      <c r="AD12" s="172" t="s">
        <v>6</v>
      </c>
      <c r="AE12" s="172" t="s">
        <v>6</v>
      </c>
      <c r="AF12" s="172" t="s">
        <v>6</v>
      </c>
      <c r="AG12" s="172" t="s">
        <v>6</v>
      </c>
      <c r="AH12" s="172" t="s">
        <v>6</v>
      </c>
      <c r="AI12" s="172" t="s">
        <v>6</v>
      </c>
      <c r="AJ12" s="172" t="s">
        <v>6</v>
      </c>
      <c r="AK12" s="230" t="s">
        <v>6</v>
      </c>
      <c r="AL12" s="230" t="s">
        <v>6</v>
      </c>
      <c r="AM12" s="230" t="s">
        <v>6</v>
      </c>
      <c r="AN12" s="230" t="s">
        <v>6</v>
      </c>
      <c r="AO12" s="250" t="s">
        <v>6</v>
      </c>
    </row>
    <row r="13" spans="1:41" x14ac:dyDescent="0.25">
      <c r="A13" s="95"/>
      <c r="B13" s="179"/>
      <c r="C13" s="179"/>
      <c r="D13" s="180"/>
      <c r="E13" s="181"/>
      <c r="F13" s="180"/>
      <c r="G13" s="181"/>
      <c r="H13" s="182"/>
      <c r="I13" s="183"/>
      <c r="J13" s="183"/>
      <c r="K13" s="183"/>
      <c r="L13" s="3"/>
      <c r="M13" s="3"/>
      <c r="N13" s="3"/>
      <c r="O13" s="3"/>
      <c r="P13" s="3"/>
      <c r="Q13" s="3"/>
      <c r="R13" s="180"/>
      <c r="S13" s="180"/>
      <c r="T13" s="180"/>
      <c r="U13" s="180"/>
      <c r="V13" s="180"/>
      <c r="W13" s="180"/>
      <c r="X13" s="184"/>
      <c r="Y13" s="180"/>
      <c r="Z13" s="185"/>
      <c r="AA13" s="181"/>
      <c r="AB13" s="180"/>
      <c r="AC13" s="180"/>
      <c r="AD13" s="180"/>
      <c r="AE13" s="180"/>
      <c r="AF13" s="180"/>
      <c r="AG13" s="180"/>
      <c r="AH13" s="180"/>
      <c r="AI13" s="180"/>
      <c r="AJ13" s="180"/>
      <c r="AK13" s="231"/>
      <c r="AL13" s="231"/>
      <c r="AM13" s="231"/>
      <c r="AN13" s="231"/>
      <c r="AO13" s="251"/>
    </row>
    <row r="14" spans="1:41" x14ac:dyDescent="0.25">
      <c r="A14" s="100" t="s">
        <v>21</v>
      </c>
      <c r="B14" s="186">
        <v>0</v>
      </c>
      <c r="C14" s="186">
        <v>0</v>
      </c>
      <c r="D14" s="12">
        <v>0</v>
      </c>
      <c r="E14" s="11">
        <v>0</v>
      </c>
      <c r="F14" s="12">
        <v>0</v>
      </c>
      <c r="G14" s="11">
        <v>0</v>
      </c>
      <c r="H14" s="187">
        <v>0</v>
      </c>
      <c r="I14" s="188">
        <v>0</v>
      </c>
      <c r="J14" s="188">
        <v>0</v>
      </c>
      <c r="K14" s="188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185">
        <v>1.4999999999999999E-2</v>
      </c>
      <c r="S14" s="185">
        <v>0</v>
      </c>
      <c r="T14" s="185">
        <v>0</v>
      </c>
      <c r="U14" s="185">
        <v>0</v>
      </c>
      <c r="V14" s="185">
        <v>0</v>
      </c>
      <c r="W14" s="185">
        <v>0</v>
      </c>
      <c r="X14" s="179">
        <v>0</v>
      </c>
      <c r="Y14" s="185">
        <v>0</v>
      </c>
      <c r="Z14" s="185">
        <v>0</v>
      </c>
      <c r="AA14" s="181">
        <v>0</v>
      </c>
      <c r="AB14" s="185">
        <v>0</v>
      </c>
      <c r="AC14" s="185">
        <v>0</v>
      </c>
      <c r="AD14" s="185">
        <v>0</v>
      </c>
      <c r="AE14" s="185">
        <v>0</v>
      </c>
      <c r="AF14" s="185">
        <v>0</v>
      </c>
      <c r="AG14" s="185">
        <v>0</v>
      </c>
      <c r="AH14" s="185">
        <v>0</v>
      </c>
      <c r="AI14" s="185">
        <v>0</v>
      </c>
      <c r="AJ14" s="185">
        <v>0</v>
      </c>
      <c r="AK14" s="232">
        <v>0</v>
      </c>
      <c r="AL14" s="232">
        <v>0</v>
      </c>
      <c r="AM14" s="232">
        <v>0</v>
      </c>
      <c r="AN14" s="232">
        <v>0</v>
      </c>
      <c r="AO14" s="252"/>
    </row>
    <row r="15" spans="1:41" x14ac:dyDescent="0.25">
      <c r="A15" s="100" t="s">
        <v>22</v>
      </c>
      <c r="B15" s="186">
        <v>2.2770000000000001</v>
      </c>
      <c r="C15" s="186">
        <v>0.1</v>
      </c>
      <c r="D15" s="189">
        <v>0.56999999999999995</v>
      </c>
      <c r="E15" s="190">
        <v>1.58</v>
      </c>
      <c r="F15" s="189">
        <v>0.56999999999999995</v>
      </c>
      <c r="G15" s="190">
        <v>0</v>
      </c>
      <c r="H15" s="187">
        <v>0</v>
      </c>
      <c r="I15" s="188">
        <v>0</v>
      </c>
      <c r="J15" s="188">
        <v>0</v>
      </c>
      <c r="K15" s="188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85">
        <v>0</v>
      </c>
      <c r="S15" s="185">
        <v>0</v>
      </c>
      <c r="T15" s="185">
        <v>0</v>
      </c>
      <c r="U15" s="185">
        <v>0</v>
      </c>
      <c r="V15" s="185">
        <v>0</v>
      </c>
      <c r="W15" s="185">
        <v>2.5000000000000001E-2</v>
      </c>
      <c r="X15" s="179">
        <v>0</v>
      </c>
      <c r="Y15" s="185">
        <v>0</v>
      </c>
      <c r="Z15" s="185">
        <v>0</v>
      </c>
      <c r="AA15" s="181">
        <v>0</v>
      </c>
      <c r="AB15" s="185">
        <v>0</v>
      </c>
      <c r="AC15" s="185">
        <v>0</v>
      </c>
      <c r="AD15" s="185">
        <v>0</v>
      </c>
      <c r="AE15" s="185">
        <v>0</v>
      </c>
      <c r="AF15" s="185">
        <v>0</v>
      </c>
      <c r="AG15" s="185">
        <v>0</v>
      </c>
      <c r="AH15" s="185">
        <v>0</v>
      </c>
      <c r="AI15" s="185">
        <v>0</v>
      </c>
      <c r="AJ15" s="185">
        <v>0</v>
      </c>
      <c r="AK15" s="232">
        <v>0</v>
      </c>
      <c r="AL15" s="232">
        <v>0</v>
      </c>
      <c r="AM15" s="232">
        <v>0</v>
      </c>
      <c r="AN15" s="232">
        <v>0</v>
      </c>
      <c r="AO15" s="252"/>
    </row>
    <row r="16" spans="1:41" x14ac:dyDescent="0.25">
      <c r="A16" s="100" t="s">
        <v>24</v>
      </c>
      <c r="B16" s="186">
        <v>103.062</v>
      </c>
      <c r="C16" s="186">
        <v>84.572999999999993</v>
      </c>
      <c r="D16" s="189">
        <v>54.16</v>
      </c>
      <c r="E16" s="190">
        <v>78.3</v>
      </c>
      <c r="F16" s="189">
        <v>81.2</v>
      </c>
      <c r="G16" s="190">
        <v>87.33</v>
      </c>
      <c r="H16" s="187">
        <v>81.387</v>
      </c>
      <c r="I16" s="188">
        <v>87.62</v>
      </c>
      <c r="J16" s="188">
        <v>88</v>
      </c>
      <c r="K16" s="188">
        <v>78</v>
      </c>
      <c r="L16" s="2">
        <v>63</v>
      </c>
      <c r="M16" s="2">
        <v>84</v>
      </c>
      <c r="N16" s="2">
        <v>50</v>
      </c>
      <c r="O16" s="2">
        <v>40</v>
      </c>
      <c r="P16" s="2">
        <v>57.3</v>
      </c>
      <c r="Q16" s="2">
        <v>72.95</v>
      </c>
      <c r="R16" s="185">
        <v>54.5</v>
      </c>
      <c r="S16" s="185">
        <v>16</v>
      </c>
      <c r="T16" s="185">
        <v>38</v>
      </c>
      <c r="U16" s="185">
        <v>50</v>
      </c>
      <c r="V16" s="185">
        <v>55</v>
      </c>
      <c r="W16" s="185">
        <v>50</v>
      </c>
      <c r="X16" s="179">
        <v>43</v>
      </c>
      <c r="Y16" s="185">
        <v>22</v>
      </c>
      <c r="Z16" s="185">
        <v>32</v>
      </c>
      <c r="AA16" s="181">
        <v>42</v>
      </c>
      <c r="AB16" s="185">
        <v>36</v>
      </c>
      <c r="AC16" s="185">
        <v>28</v>
      </c>
      <c r="AD16" s="185">
        <v>7.7</v>
      </c>
      <c r="AE16" s="185">
        <v>6.3</v>
      </c>
      <c r="AF16" s="185">
        <v>8</v>
      </c>
      <c r="AG16" s="185">
        <v>8</v>
      </c>
      <c r="AH16" s="185">
        <v>10.5</v>
      </c>
      <c r="AI16" s="185">
        <v>7.8</v>
      </c>
      <c r="AJ16" s="185">
        <v>5.2</v>
      </c>
      <c r="AK16" s="232">
        <v>11.5</v>
      </c>
      <c r="AL16" s="232">
        <v>11.5</v>
      </c>
      <c r="AM16" s="232">
        <v>11.5</v>
      </c>
      <c r="AN16" s="232">
        <v>11.5</v>
      </c>
      <c r="AO16" s="252"/>
    </row>
    <row r="17" spans="1:41" x14ac:dyDescent="0.25">
      <c r="A17" s="100" t="s">
        <v>23</v>
      </c>
      <c r="B17" s="186">
        <v>0</v>
      </c>
      <c r="C17" s="186">
        <v>0.75</v>
      </c>
      <c r="D17" s="12">
        <v>0.2</v>
      </c>
      <c r="E17" s="11">
        <v>0</v>
      </c>
      <c r="F17" s="12">
        <v>0</v>
      </c>
      <c r="G17" s="11">
        <v>3.22</v>
      </c>
      <c r="H17" s="187">
        <v>0.5</v>
      </c>
      <c r="I17" s="188">
        <v>0.2</v>
      </c>
      <c r="J17" s="188">
        <v>0.6</v>
      </c>
      <c r="K17" s="188">
        <v>0</v>
      </c>
      <c r="L17" s="2">
        <v>0.8</v>
      </c>
      <c r="M17" s="2">
        <v>0</v>
      </c>
      <c r="N17" s="2">
        <v>0</v>
      </c>
      <c r="O17" s="2">
        <v>0.2</v>
      </c>
      <c r="P17" s="2">
        <v>0.01</v>
      </c>
      <c r="Q17" s="2">
        <v>0.15</v>
      </c>
      <c r="R17" s="185">
        <v>0.01</v>
      </c>
      <c r="S17" s="185">
        <v>0.05</v>
      </c>
      <c r="T17" s="185">
        <v>0</v>
      </c>
      <c r="U17" s="185">
        <v>0</v>
      </c>
      <c r="V17" s="185">
        <v>0</v>
      </c>
      <c r="W17" s="185">
        <v>0</v>
      </c>
      <c r="X17" s="179">
        <v>0</v>
      </c>
      <c r="Y17" s="185">
        <v>0</v>
      </c>
      <c r="Z17" s="185">
        <v>0</v>
      </c>
      <c r="AA17" s="181">
        <v>0</v>
      </c>
      <c r="AB17" s="185">
        <v>0</v>
      </c>
      <c r="AC17" s="185">
        <v>0</v>
      </c>
      <c r="AD17" s="185">
        <v>0</v>
      </c>
      <c r="AE17" s="185">
        <v>0</v>
      </c>
      <c r="AF17" s="185">
        <v>0</v>
      </c>
      <c r="AG17" s="185">
        <v>0</v>
      </c>
      <c r="AH17" s="185">
        <v>0</v>
      </c>
      <c r="AI17" s="185">
        <v>0</v>
      </c>
      <c r="AJ17" s="185">
        <v>0</v>
      </c>
      <c r="AK17" s="232">
        <v>0.1</v>
      </c>
      <c r="AL17" s="232">
        <v>0.1</v>
      </c>
      <c r="AM17" s="232">
        <v>0.1</v>
      </c>
      <c r="AN17" s="232">
        <v>0.1</v>
      </c>
      <c r="AO17" s="252"/>
    </row>
    <row r="18" spans="1:41" x14ac:dyDescent="0.25">
      <c r="A18" s="100" t="s">
        <v>7</v>
      </c>
      <c r="B18" s="186">
        <v>1.32</v>
      </c>
      <c r="C18" s="186">
        <v>0.63</v>
      </c>
      <c r="D18" s="12">
        <v>0.52900000000000003</v>
      </c>
      <c r="E18" s="11">
        <v>0.7</v>
      </c>
      <c r="F18" s="12">
        <v>0.7</v>
      </c>
      <c r="G18" s="11">
        <v>1.6</v>
      </c>
      <c r="H18" s="187">
        <v>0</v>
      </c>
      <c r="I18" s="188">
        <v>0</v>
      </c>
      <c r="J18" s="188">
        <v>0</v>
      </c>
      <c r="K18" s="188">
        <v>7.6999999999999999E-2</v>
      </c>
      <c r="L18" s="2">
        <v>0.1</v>
      </c>
      <c r="M18" s="2">
        <v>0.2</v>
      </c>
      <c r="N18" s="2">
        <v>0</v>
      </c>
      <c r="O18" s="2">
        <v>0.05</v>
      </c>
      <c r="P18" s="2">
        <v>0.11</v>
      </c>
      <c r="Q18" s="2">
        <v>0.1</v>
      </c>
      <c r="R18" s="185">
        <v>0.2</v>
      </c>
      <c r="S18" s="185">
        <v>0.1</v>
      </c>
      <c r="T18" s="185">
        <v>1.5</v>
      </c>
      <c r="U18" s="185">
        <v>0.3</v>
      </c>
      <c r="V18" s="185">
        <v>0.3</v>
      </c>
      <c r="W18" s="185">
        <v>0.15</v>
      </c>
      <c r="X18" s="179">
        <v>0.2</v>
      </c>
      <c r="Y18" s="185">
        <v>0.2</v>
      </c>
      <c r="Z18" s="185">
        <v>0.32</v>
      </c>
      <c r="AA18" s="181">
        <v>0.85</v>
      </c>
      <c r="AB18" s="185">
        <v>0.5</v>
      </c>
      <c r="AC18" s="185">
        <v>0.5</v>
      </c>
      <c r="AD18" s="185">
        <v>0.4</v>
      </c>
      <c r="AE18" s="185">
        <v>0.5</v>
      </c>
      <c r="AF18" s="185">
        <v>0.5</v>
      </c>
      <c r="AG18" s="185">
        <v>1.2</v>
      </c>
      <c r="AH18" s="185">
        <v>0.5</v>
      </c>
      <c r="AI18" s="185">
        <v>0.2</v>
      </c>
      <c r="AJ18" s="185">
        <v>0.1</v>
      </c>
      <c r="AK18" s="232">
        <v>0.1</v>
      </c>
      <c r="AL18" s="232">
        <v>0.1</v>
      </c>
      <c r="AM18" s="232">
        <v>0.1</v>
      </c>
      <c r="AN18" s="232">
        <v>0.1</v>
      </c>
      <c r="AO18" s="252"/>
    </row>
    <row r="19" spans="1:41" x14ac:dyDescent="0.25">
      <c r="A19" s="100" t="s">
        <v>8</v>
      </c>
      <c r="B19" s="186">
        <v>53.618000000000002</v>
      </c>
      <c r="C19" s="186">
        <v>39.738</v>
      </c>
      <c r="D19" s="12">
        <v>39.119</v>
      </c>
      <c r="E19" s="11">
        <v>30.7</v>
      </c>
      <c r="F19" s="12">
        <v>48.1</v>
      </c>
      <c r="G19" s="11">
        <v>49.3</v>
      </c>
      <c r="H19" s="187">
        <v>49.889000000000003</v>
      </c>
      <c r="I19" s="188">
        <v>56.734999999999999</v>
      </c>
      <c r="J19" s="188">
        <v>48</v>
      </c>
      <c r="K19" s="188">
        <v>29.3</v>
      </c>
      <c r="L19" s="2">
        <v>15</v>
      </c>
      <c r="M19" s="2">
        <v>27</v>
      </c>
      <c r="N19" s="2">
        <v>17</v>
      </c>
      <c r="O19" s="2">
        <v>18</v>
      </c>
      <c r="P19" s="2">
        <v>21.968</v>
      </c>
      <c r="Q19" s="2">
        <v>35</v>
      </c>
      <c r="R19" s="185">
        <v>15</v>
      </c>
      <c r="S19" s="185">
        <v>7.5</v>
      </c>
      <c r="T19" s="185">
        <v>20</v>
      </c>
      <c r="U19" s="185">
        <v>19</v>
      </c>
      <c r="V19" s="185">
        <v>16.5</v>
      </c>
      <c r="W19" s="185">
        <v>15</v>
      </c>
      <c r="X19" s="179">
        <v>13</v>
      </c>
      <c r="Y19" s="185">
        <v>11.5</v>
      </c>
      <c r="Z19" s="185">
        <v>11.5</v>
      </c>
      <c r="AA19" s="181">
        <v>11</v>
      </c>
      <c r="AB19" s="185">
        <v>11</v>
      </c>
      <c r="AC19" s="185">
        <v>10</v>
      </c>
      <c r="AD19" s="185">
        <v>12</v>
      </c>
      <c r="AE19" s="185">
        <v>7.5</v>
      </c>
      <c r="AF19" s="185">
        <v>7.5</v>
      </c>
      <c r="AG19" s="185">
        <v>8.5</v>
      </c>
      <c r="AH19" s="185">
        <v>9.4</v>
      </c>
      <c r="AI19" s="185">
        <v>9</v>
      </c>
      <c r="AJ19" s="185">
        <v>8.5</v>
      </c>
      <c r="AK19" s="232">
        <v>8.3000000000000007</v>
      </c>
      <c r="AL19" s="232">
        <v>8.3000000000000007</v>
      </c>
      <c r="AM19" s="232">
        <v>8.3000000000000007</v>
      </c>
      <c r="AN19" s="232">
        <v>8.3000000000000007</v>
      </c>
      <c r="AO19" s="252"/>
    </row>
    <row r="20" spans="1:41" x14ac:dyDescent="0.25">
      <c r="A20" s="100" t="s">
        <v>25</v>
      </c>
      <c r="B20" s="186">
        <v>9.6300000000000008</v>
      </c>
      <c r="C20" s="186">
        <v>3.95</v>
      </c>
      <c r="D20" s="12">
        <v>16.097000000000001</v>
      </c>
      <c r="E20" s="11">
        <v>15.3</v>
      </c>
      <c r="F20" s="12">
        <v>24.3</v>
      </c>
      <c r="G20" s="11">
        <v>12.88</v>
      </c>
      <c r="H20" s="187">
        <v>4.5</v>
      </c>
      <c r="I20" s="188">
        <v>11</v>
      </c>
      <c r="J20" s="188">
        <v>7</v>
      </c>
      <c r="K20" s="188">
        <v>7.5</v>
      </c>
      <c r="L20" s="2">
        <v>5</v>
      </c>
      <c r="M20" s="2">
        <v>10.5</v>
      </c>
      <c r="N20" s="2">
        <v>6.8</v>
      </c>
      <c r="O20" s="2">
        <v>9</v>
      </c>
      <c r="P20" s="2">
        <v>7.5519999999999996</v>
      </c>
      <c r="Q20" s="2">
        <v>8.5</v>
      </c>
      <c r="R20" s="185">
        <v>8.5</v>
      </c>
      <c r="S20" s="185">
        <v>8</v>
      </c>
      <c r="T20" s="185">
        <v>4.5</v>
      </c>
      <c r="U20" s="185">
        <v>12</v>
      </c>
      <c r="V20" s="185">
        <v>8</v>
      </c>
      <c r="W20" s="185">
        <v>15</v>
      </c>
      <c r="X20" s="179">
        <v>8</v>
      </c>
      <c r="Y20" s="185">
        <v>10</v>
      </c>
      <c r="Z20" s="185">
        <v>12</v>
      </c>
      <c r="AA20" s="181">
        <v>14</v>
      </c>
      <c r="AB20" s="185">
        <v>16</v>
      </c>
      <c r="AC20" s="185">
        <v>7</v>
      </c>
      <c r="AD20" s="185">
        <v>18</v>
      </c>
      <c r="AE20" s="185">
        <v>5</v>
      </c>
      <c r="AF20" s="185">
        <v>25</v>
      </c>
      <c r="AG20" s="185">
        <v>16</v>
      </c>
      <c r="AH20" s="185">
        <v>17</v>
      </c>
      <c r="AI20" s="185">
        <v>15</v>
      </c>
      <c r="AJ20" s="185">
        <v>15.5</v>
      </c>
      <c r="AK20" s="232">
        <v>18</v>
      </c>
      <c r="AL20" s="232">
        <v>18</v>
      </c>
      <c r="AM20" s="232">
        <v>18</v>
      </c>
      <c r="AN20" s="232">
        <v>18</v>
      </c>
      <c r="AO20" s="252"/>
    </row>
    <row r="21" spans="1:41" x14ac:dyDescent="0.25">
      <c r="A21" s="100" t="s">
        <v>9</v>
      </c>
      <c r="B21" s="186">
        <v>0</v>
      </c>
      <c r="C21" s="186">
        <v>0.60599999999999998</v>
      </c>
      <c r="D21" s="12">
        <v>1.6919999999999999</v>
      </c>
      <c r="E21" s="11">
        <v>1.5</v>
      </c>
      <c r="F21" s="12">
        <v>2</v>
      </c>
      <c r="G21" s="11">
        <v>2.2200000000000002</v>
      </c>
      <c r="H21" s="187">
        <v>0</v>
      </c>
      <c r="I21" s="188">
        <v>3.22</v>
      </c>
      <c r="J21" s="188">
        <v>2</v>
      </c>
      <c r="K21" s="188">
        <v>1.7</v>
      </c>
      <c r="L21" s="2">
        <v>4</v>
      </c>
      <c r="M21" s="2">
        <v>4.5</v>
      </c>
      <c r="N21" s="2">
        <v>2.5</v>
      </c>
      <c r="O21" s="2">
        <v>2.5</v>
      </c>
      <c r="P21" s="2">
        <v>3.016</v>
      </c>
      <c r="Q21" s="2">
        <v>5.0999999999999996</v>
      </c>
      <c r="R21" s="185">
        <v>3.8250000000000002</v>
      </c>
      <c r="S21" s="185">
        <v>1.5</v>
      </c>
      <c r="T21" s="185">
        <v>1</v>
      </c>
      <c r="U21" s="185">
        <v>0.9</v>
      </c>
      <c r="V21" s="185">
        <v>0.7</v>
      </c>
      <c r="W21" s="185">
        <v>1</v>
      </c>
      <c r="X21" s="179">
        <v>1</v>
      </c>
      <c r="Y21" s="185">
        <v>0.35</v>
      </c>
      <c r="Z21" s="185">
        <v>0.5</v>
      </c>
      <c r="AA21" s="181">
        <v>1.5</v>
      </c>
      <c r="AB21" s="185">
        <v>1</v>
      </c>
      <c r="AC21" s="185">
        <v>0</v>
      </c>
      <c r="AD21" s="185">
        <v>0.75</v>
      </c>
      <c r="AE21" s="185">
        <v>1.5</v>
      </c>
      <c r="AF21" s="185">
        <v>1</v>
      </c>
      <c r="AG21" s="185">
        <v>0.3</v>
      </c>
      <c r="AH21" s="185">
        <v>0.3</v>
      </c>
      <c r="AI21" s="185">
        <v>0.2</v>
      </c>
      <c r="AJ21" s="185">
        <v>0.1</v>
      </c>
      <c r="AK21" s="232">
        <v>0.1</v>
      </c>
      <c r="AL21" s="232">
        <v>0.1</v>
      </c>
      <c r="AM21" s="232">
        <v>0.1</v>
      </c>
      <c r="AN21" s="232">
        <v>0.1</v>
      </c>
      <c r="AO21" s="252"/>
    </row>
    <row r="22" spans="1:41" x14ac:dyDescent="0.25">
      <c r="A22" s="100" t="s">
        <v>26</v>
      </c>
      <c r="B22" s="186">
        <v>12.273</v>
      </c>
      <c r="C22" s="186">
        <v>7.351</v>
      </c>
      <c r="D22" s="189">
        <v>5.9859999999999998</v>
      </c>
      <c r="E22" s="190">
        <v>6.2</v>
      </c>
      <c r="F22" s="189">
        <v>12.1</v>
      </c>
      <c r="G22" s="190">
        <v>6.05</v>
      </c>
      <c r="H22" s="187">
        <v>6.68</v>
      </c>
      <c r="I22" s="188">
        <v>15.345000000000001</v>
      </c>
      <c r="J22" s="188">
        <v>15</v>
      </c>
      <c r="K22" s="188">
        <v>14.7</v>
      </c>
      <c r="L22" s="2">
        <v>11</v>
      </c>
      <c r="M22" s="2">
        <v>16</v>
      </c>
      <c r="N22" s="2">
        <v>12</v>
      </c>
      <c r="O22" s="2">
        <v>5.5</v>
      </c>
      <c r="P22" s="2">
        <v>5.5410000000000004</v>
      </c>
      <c r="Q22" s="2">
        <v>8.1999999999999993</v>
      </c>
      <c r="R22" s="185">
        <v>4.45</v>
      </c>
      <c r="S22" s="185">
        <v>4</v>
      </c>
      <c r="T22" s="185">
        <v>4</v>
      </c>
      <c r="U22" s="185">
        <v>4.5999999999999996</v>
      </c>
      <c r="V22" s="185">
        <v>5</v>
      </c>
      <c r="W22" s="185">
        <v>5.5</v>
      </c>
      <c r="X22" s="179">
        <v>4</v>
      </c>
      <c r="Y22" s="185">
        <v>4.5</v>
      </c>
      <c r="Z22" s="185">
        <v>6.3</v>
      </c>
      <c r="AA22" s="181">
        <v>9.5</v>
      </c>
      <c r="AB22" s="185">
        <v>6</v>
      </c>
      <c r="AC22" s="185">
        <v>3</v>
      </c>
      <c r="AD22" s="185">
        <v>3.5</v>
      </c>
      <c r="AE22" s="185">
        <v>8</v>
      </c>
      <c r="AF22" s="185">
        <v>8.5</v>
      </c>
      <c r="AG22" s="185">
        <v>8.5</v>
      </c>
      <c r="AH22" s="185">
        <v>11.5</v>
      </c>
      <c r="AI22" s="185">
        <v>5</v>
      </c>
      <c r="AJ22" s="185">
        <v>4.5999999999999996</v>
      </c>
      <c r="AK22" s="232">
        <v>4</v>
      </c>
      <c r="AL22" s="232">
        <v>4</v>
      </c>
      <c r="AM22" s="232">
        <v>4</v>
      </c>
      <c r="AN22" s="232">
        <v>4</v>
      </c>
      <c r="AO22" s="252"/>
    </row>
    <row r="23" spans="1:41" x14ac:dyDescent="0.25">
      <c r="A23" s="95"/>
      <c r="B23" s="191"/>
      <c r="C23" s="191"/>
      <c r="D23" s="185"/>
      <c r="E23" s="181"/>
      <c r="F23" s="185"/>
      <c r="G23" s="181"/>
      <c r="H23" s="182"/>
      <c r="I23" s="183"/>
      <c r="J23" s="183"/>
      <c r="K23" s="183"/>
      <c r="L23" s="3"/>
      <c r="M23" s="3"/>
      <c r="N23" s="3"/>
      <c r="O23" s="3"/>
      <c r="P23" s="3"/>
      <c r="Q23" s="3"/>
      <c r="R23" s="185"/>
      <c r="S23" s="185"/>
      <c r="T23" s="185"/>
      <c r="U23" s="185"/>
      <c r="V23" s="185"/>
      <c r="W23" s="185"/>
      <c r="X23" s="179"/>
      <c r="Y23" s="185"/>
      <c r="Z23" s="185"/>
      <c r="AA23" s="181"/>
      <c r="AB23" s="185"/>
      <c r="AC23" s="185"/>
      <c r="AD23" s="185"/>
      <c r="AE23" s="185"/>
      <c r="AF23" s="185"/>
      <c r="AG23" s="185"/>
      <c r="AH23" s="185"/>
      <c r="AI23" s="185"/>
      <c r="AJ23" s="185"/>
      <c r="AK23" s="232"/>
      <c r="AL23" s="232"/>
      <c r="AM23" s="232"/>
      <c r="AN23" s="232"/>
      <c r="AO23" s="252"/>
    </row>
    <row r="24" spans="1:41" x14ac:dyDescent="0.25">
      <c r="A24" s="108" t="s">
        <v>27</v>
      </c>
      <c r="B24" s="192">
        <f t="shared" ref="B24:G24" si="0">SUM(B14:B22)</f>
        <v>182.17999999999998</v>
      </c>
      <c r="C24" s="192">
        <f t="shared" si="0"/>
        <v>137.69799999999998</v>
      </c>
      <c r="D24" s="192">
        <f t="shared" si="0"/>
        <v>118.35300000000001</v>
      </c>
      <c r="E24" s="193">
        <f t="shared" si="0"/>
        <v>134.27999999999997</v>
      </c>
      <c r="F24" s="192">
        <f t="shared" si="0"/>
        <v>168.97</v>
      </c>
      <c r="G24" s="194">
        <f t="shared" si="0"/>
        <v>162.6</v>
      </c>
      <c r="H24" s="195">
        <f t="shared" ref="H24:R24" si="1">SUM(H14:H22)</f>
        <v>142.95600000000002</v>
      </c>
      <c r="I24" s="194">
        <f t="shared" si="1"/>
        <v>174.12</v>
      </c>
      <c r="J24" s="194">
        <f t="shared" si="1"/>
        <v>160.6</v>
      </c>
      <c r="K24" s="194">
        <f t="shared" si="1"/>
        <v>131.27699999999999</v>
      </c>
      <c r="L24" s="4">
        <f t="shared" si="1"/>
        <v>98.9</v>
      </c>
      <c r="M24" s="4">
        <f t="shared" si="1"/>
        <v>142.19999999999999</v>
      </c>
      <c r="N24" s="4">
        <f t="shared" si="1"/>
        <v>88.3</v>
      </c>
      <c r="O24" s="4">
        <f t="shared" si="1"/>
        <v>75.25</v>
      </c>
      <c r="P24" s="4">
        <f t="shared" si="1"/>
        <v>95.497</v>
      </c>
      <c r="Q24" s="4">
        <f t="shared" si="1"/>
        <v>130</v>
      </c>
      <c r="R24" s="4">
        <f t="shared" si="1"/>
        <v>86.5</v>
      </c>
      <c r="S24" s="4">
        <f t="shared" ref="S24:Y24" si="2">SUM(S14:S22)</f>
        <v>37.150000000000006</v>
      </c>
      <c r="T24" s="8">
        <f t="shared" si="2"/>
        <v>69</v>
      </c>
      <c r="U24" s="8">
        <f t="shared" si="2"/>
        <v>86.8</v>
      </c>
      <c r="V24" s="8">
        <f t="shared" si="2"/>
        <v>85.5</v>
      </c>
      <c r="W24" s="8">
        <f t="shared" si="2"/>
        <v>86.674999999999997</v>
      </c>
      <c r="X24" s="196">
        <f t="shared" si="2"/>
        <v>69.2</v>
      </c>
      <c r="Y24" s="8">
        <f t="shared" si="2"/>
        <v>48.550000000000004</v>
      </c>
      <c r="Z24" s="8">
        <f t="shared" ref="Z24:AE24" si="3">SUM(Z14:Z22)</f>
        <v>62.62</v>
      </c>
      <c r="AA24" s="196">
        <f t="shared" si="3"/>
        <v>78.849999999999994</v>
      </c>
      <c r="AB24" s="8">
        <f t="shared" si="3"/>
        <v>70.5</v>
      </c>
      <c r="AC24" s="8">
        <f t="shared" si="3"/>
        <v>48.5</v>
      </c>
      <c r="AD24" s="8">
        <f t="shared" si="3"/>
        <v>42.35</v>
      </c>
      <c r="AE24" s="8">
        <f t="shared" si="3"/>
        <v>28.8</v>
      </c>
      <c r="AF24" s="8">
        <f t="shared" ref="AF24:AJ24" si="4">SUM(AF14:AF22)</f>
        <v>50.5</v>
      </c>
      <c r="AG24" s="8">
        <f t="shared" si="4"/>
        <v>42.5</v>
      </c>
      <c r="AH24" s="8">
        <f t="shared" si="4"/>
        <v>49.199999999999996</v>
      </c>
      <c r="AI24" s="8">
        <f t="shared" si="4"/>
        <v>37.200000000000003</v>
      </c>
      <c r="AJ24" s="8">
        <f t="shared" si="4"/>
        <v>34</v>
      </c>
      <c r="AK24" s="233">
        <f>SUM(AK14:AK22)</f>
        <v>42.1</v>
      </c>
      <c r="AL24" s="233">
        <f t="shared" ref="AL24:AN24" si="5">SUM(AL14:AL22)</f>
        <v>42.1</v>
      </c>
      <c r="AM24" s="233">
        <f t="shared" si="5"/>
        <v>42.1</v>
      </c>
      <c r="AN24" s="233">
        <f t="shared" si="5"/>
        <v>42.1</v>
      </c>
      <c r="AO24" s="253">
        <v>54</v>
      </c>
    </row>
    <row r="25" spans="1:41" x14ac:dyDescent="0.25">
      <c r="A25" s="116"/>
      <c r="B25" s="197"/>
      <c r="C25" s="197"/>
      <c r="D25" s="198"/>
      <c r="E25" s="199"/>
      <c r="F25" s="198"/>
      <c r="G25" s="199"/>
      <c r="H25" s="200"/>
      <c r="I25" s="201"/>
      <c r="J25" s="201"/>
      <c r="K25" s="201"/>
      <c r="L25" s="5"/>
      <c r="M25" s="5"/>
      <c r="N25" s="5"/>
      <c r="O25" s="5"/>
      <c r="P25" s="5"/>
      <c r="Q25" s="5"/>
      <c r="R25" s="198"/>
      <c r="S25" s="198"/>
      <c r="T25" s="198"/>
      <c r="U25" s="198"/>
      <c r="V25" s="198"/>
      <c r="W25" s="198"/>
      <c r="X25" s="202"/>
      <c r="Y25" s="198"/>
      <c r="Z25" s="198"/>
      <c r="AA25" s="199"/>
      <c r="AB25" s="198"/>
      <c r="AC25" s="198"/>
      <c r="AD25" s="198"/>
      <c r="AE25" s="198"/>
      <c r="AF25" s="198"/>
      <c r="AG25" s="198"/>
      <c r="AH25" s="198"/>
      <c r="AI25" s="198"/>
      <c r="AJ25" s="198"/>
      <c r="AK25" s="234"/>
      <c r="AL25" s="234"/>
      <c r="AM25" s="234"/>
      <c r="AN25" s="234"/>
      <c r="AO25" s="254"/>
    </row>
    <row r="26" spans="1:41" x14ac:dyDescent="0.25"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H26" s="181"/>
      <c r="AK26" s="181"/>
    </row>
    <row r="27" spans="1:41" x14ac:dyDescent="0.25">
      <c r="K27" s="84">
        <f>270/2</f>
        <v>135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H27" s="181"/>
    </row>
    <row r="28" spans="1:41" x14ac:dyDescent="0.25">
      <c r="A28" s="83" t="s">
        <v>31</v>
      </c>
      <c r="B28" s="83"/>
      <c r="C28" s="83"/>
      <c r="D28" s="83"/>
      <c r="E28" s="83"/>
      <c r="F28" s="83"/>
      <c r="G28" s="87"/>
      <c r="H28" s="87"/>
      <c r="I28" s="87"/>
      <c r="J28" s="87"/>
    </row>
    <row r="29" spans="1:41" x14ac:dyDescent="0.25">
      <c r="A29" s="83" t="s">
        <v>32</v>
      </c>
      <c r="B29" s="83"/>
      <c r="C29" s="83"/>
      <c r="D29" s="83"/>
      <c r="E29" s="83"/>
      <c r="F29" s="83"/>
      <c r="G29" s="83"/>
    </row>
    <row r="30" spans="1:41" x14ac:dyDescent="0.25"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</row>
    <row r="31" spans="1:41" x14ac:dyDescent="0.25">
      <c r="A31" s="123" t="s">
        <v>5</v>
      </c>
      <c r="B31" s="124" t="str">
        <f>B11</f>
        <v>1988/89</v>
      </c>
      <c r="C31" s="124" t="str">
        <f>C11</f>
        <v>1989/90</v>
      </c>
      <c r="D31" s="125" t="s">
        <v>38</v>
      </c>
      <c r="E31" s="125" t="s">
        <v>39</v>
      </c>
      <c r="F31" s="125" t="s">
        <v>40</v>
      </c>
      <c r="G31" s="125" t="s">
        <v>41</v>
      </c>
      <c r="H31" s="126" t="s">
        <v>0</v>
      </c>
      <c r="I31" s="127" t="s">
        <v>1</v>
      </c>
      <c r="J31" s="127" t="s">
        <v>2</v>
      </c>
      <c r="K31" s="128" t="str">
        <f>K11</f>
        <v>1997/98</v>
      </c>
      <c r="L31" s="129" t="str">
        <f t="shared" ref="L31:R31" si="6">L11</f>
        <v>1998/99</v>
      </c>
      <c r="M31" s="129" t="str">
        <f t="shared" si="6"/>
        <v>1999/2000</v>
      </c>
      <c r="N31" s="129" t="str">
        <f t="shared" si="6"/>
        <v>2000/2001</v>
      </c>
      <c r="O31" s="129" t="str">
        <f t="shared" si="6"/>
        <v>2001/2002</v>
      </c>
      <c r="P31" s="129" t="str">
        <f t="shared" si="6"/>
        <v>2002/2003</v>
      </c>
      <c r="Q31" s="129" t="str">
        <f t="shared" si="6"/>
        <v>2003/2004</v>
      </c>
      <c r="R31" s="129" t="str">
        <f t="shared" si="6"/>
        <v>2004/2005</v>
      </c>
      <c r="S31" s="129" t="str">
        <f t="shared" ref="S31:X31" si="7">S11</f>
        <v>2005/2006</v>
      </c>
      <c r="T31" s="129" t="str">
        <f t="shared" si="7"/>
        <v>2006/2007</v>
      </c>
      <c r="U31" s="129" t="str">
        <f t="shared" si="7"/>
        <v>2007/2008</v>
      </c>
      <c r="V31" s="129" t="str">
        <f t="shared" si="7"/>
        <v>2008/2009</v>
      </c>
      <c r="W31" s="129" t="str">
        <f t="shared" si="7"/>
        <v>2009/2010</v>
      </c>
      <c r="X31" s="130" t="str">
        <f t="shared" si="7"/>
        <v>2010/2011</v>
      </c>
      <c r="Y31" s="131" t="str">
        <f t="shared" ref="Y31:AE31" si="8">Y11</f>
        <v>2011/2012</v>
      </c>
      <c r="Z31" s="131" t="str">
        <f t="shared" si="8"/>
        <v>2012/2013</v>
      </c>
      <c r="AA31" s="129" t="str">
        <f t="shared" si="8"/>
        <v>2013/2014</v>
      </c>
      <c r="AB31" s="129" t="str">
        <f t="shared" si="8"/>
        <v>2014/2015</v>
      </c>
      <c r="AC31" s="129" t="str">
        <f t="shared" si="8"/>
        <v>2015/2016</v>
      </c>
      <c r="AD31" s="129" t="str">
        <f t="shared" si="8"/>
        <v>2016/2017</v>
      </c>
      <c r="AE31" s="129" t="str">
        <f t="shared" si="8"/>
        <v>2017/2018</v>
      </c>
      <c r="AF31" s="129" t="str">
        <f>AF11</f>
        <v>2018/2019</v>
      </c>
      <c r="AG31" s="129" t="str">
        <f>AG11</f>
        <v>2019/2020</v>
      </c>
      <c r="AH31" s="129" t="str">
        <f>AH11</f>
        <v>2020/2021</v>
      </c>
      <c r="AI31" s="129" t="str">
        <f>AI11</f>
        <v>2021/2022</v>
      </c>
      <c r="AJ31" s="166" t="s">
        <v>101</v>
      </c>
      <c r="AK31" s="229" t="s">
        <v>102</v>
      </c>
      <c r="AL31" s="229" t="s">
        <v>105</v>
      </c>
      <c r="AM31" s="229" t="s">
        <v>106</v>
      </c>
      <c r="AN31" s="229" t="s">
        <v>107</v>
      </c>
    </row>
    <row r="32" spans="1:41" x14ac:dyDescent="0.25">
      <c r="A32" s="132" t="s">
        <v>19</v>
      </c>
      <c r="B32" s="132"/>
      <c r="C32" s="132"/>
      <c r="D32" s="133" t="s">
        <v>10</v>
      </c>
      <c r="E32" s="133" t="s">
        <v>10</v>
      </c>
      <c r="F32" s="133" t="s">
        <v>10</v>
      </c>
      <c r="G32" s="133" t="s">
        <v>10</v>
      </c>
      <c r="H32" s="133" t="s">
        <v>10</v>
      </c>
      <c r="I32" s="134" t="s">
        <v>10</v>
      </c>
      <c r="J32" s="134" t="s">
        <v>10</v>
      </c>
      <c r="K32" s="134" t="s">
        <v>10</v>
      </c>
      <c r="L32" s="135" t="s">
        <v>10</v>
      </c>
      <c r="M32" s="135" t="s">
        <v>10</v>
      </c>
      <c r="N32" s="135" t="s">
        <v>10</v>
      </c>
      <c r="O32" s="135" t="s">
        <v>10</v>
      </c>
      <c r="P32" s="135" t="s">
        <v>10</v>
      </c>
      <c r="Q32" s="135" t="s">
        <v>10</v>
      </c>
      <c r="R32" s="136" t="s">
        <v>10</v>
      </c>
      <c r="S32" s="136" t="s">
        <v>10</v>
      </c>
      <c r="T32" s="136" t="s">
        <v>10</v>
      </c>
      <c r="U32" s="136" t="s">
        <v>10</v>
      </c>
      <c r="V32" s="136" t="s">
        <v>10</v>
      </c>
      <c r="W32" s="136" t="s">
        <v>10</v>
      </c>
      <c r="X32" s="102" t="s">
        <v>10</v>
      </c>
      <c r="Y32" s="101" t="s">
        <v>10</v>
      </c>
      <c r="Z32" s="133" t="s">
        <v>10</v>
      </c>
      <c r="AA32" s="137" t="s">
        <v>10</v>
      </c>
      <c r="AB32" s="137" t="s">
        <v>10</v>
      </c>
      <c r="AC32" s="137" t="s">
        <v>10</v>
      </c>
      <c r="AD32" s="137" t="s">
        <v>10</v>
      </c>
      <c r="AE32" s="137" t="s">
        <v>10</v>
      </c>
      <c r="AF32" s="137" t="s">
        <v>10</v>
      </c>
      <c r="AG32" s="137" t="s">
        <v>10</v>
      </c>
      <c r="AH32" s="137" t="s">
        <v>10</v>
      </c>
      <c r="AI32" s="137" t="s">
        <v>10</v>
      </c>
      <c r="AJ32" s="137" t="s">
        <v>10</v>
      </c>
      <c r="AK32" s="235" t="s">
        <v>10</v>
      </c>
      <c r="AL32" s="235" t="s">
        <v>10</v>
      </c>
      <c r="AM32" s="235" t="s">
        <v>10</v>
      </c>
      <c r="AN32" s="235" t="s">
        <v>10</v>
      </c>
    </row>
    <row r="33" spans="1:40" x14ac:dyDescent="0.25">
      <c r="A33" s="95"/>
      <c r="B33" s="95"/>
      <c r="C33" s="95"/>
      <c r="D33" s="96"/>
      <c r="F33" s="96"/>
      <c r="H33" s="97"/>
      <c r="I33" s="98"/>
      <c r="J33" s="98"/>
      <c r="K33" s="98"/>
      <c r="L33" s="99"/>
      <c r="M33" s="99"/>
      <c r="N33" s="99"/>
      <c r="O33" s="99"/>
      <c r="P33" s="99"/>
      <c r="Q33" s="99"/>
      <c r="R33" s="96"/>
      <c r="S33" s="96"/>
      <c r="T33" s="96"/>
      <c r="U33" s="96"/>
      <c r="V33" s="96"/>
      <c r="W33" s="96"/>
      <c r="X33" s="138"/>
      <c r="Y33" s="96"/>
      <c r="Z33" s="107"/>
      <c r="AB33" s="96"/>
      <c r="AC33" s="96"/>
      <c r="AD33" s="96"/>
      <c r="AE33" s="96"/>
      <c r="AF33" s="96"/>
      <c r="AG33" s="96"/>
      <c r="AH33" s="96"/>
      <c r="AI33" s="96"/>
      <c r="AJ33" s="96"/>
      <c r="AK33" s="231"/>
      <c r="AL33" s="231"/>
      <c r="AM33" s="231"/>
      <c r="AN33" s="231"/>
    </row>
    <row r="34" spans="1:40" x14ac:dyDescent="0.25">
      <c r="A34" s="100" t="s">
        <v>21</v>
      </c>
      <c r="B34" s="100"/>
      <c r="C34" s="100"/>
      <c r="D34" s="101">
        <v>0</v>
      </c>
      <c r="E34" s="102">
        <v>0</v>
      </c>
      <c r="F34" s="101">
        <v>0</v>
      </c>
      <c r="G34" s="102">
        <v>0</v>
      </c>
      <c r="H34" s="103">
        <v>0</v>
      </c>
      <c r="I34" s="104">
        <v>0</v>
      </c>
      <c r="J34" s="104">
        <v>0</v>
      </c>
      <c r="K34" s="104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7">
        <v>0.04</v>
      </c>
      <c r="S34" s="107">
        <v>0</v>
      </c>
      <c r="T34" s="107">
        <v>0</v>
      </c>
      <c r="U34" s="107">
        <v>0</v>
      </c>
      <c r="V34" s="107">
        <v>0</v>
      </c>
      <c r="W34" s="107">
        <v>0</v>
      </c>
      <c r="X34" s="95">
        <v>0</v>
      </c>
      <c r="Y34" s="107">
        <v>0</v>
      </c>
      <c r="Z34" s="107">
        <v>0</v>
      </c>
      <c r="AA34" s="84">
        <v>0</v>
      </c>
      <c r="AB34" s="107">
        <v>0</v>
      </c>
      <c r="AC34" s="107">
        <v>0</v>
      </c>
      <c r="AD34" s="107">
        <v>0</v>
      </c>
      <c r="AE34" s="107">
        <v>0</v>
      </c>
      <c r="AF34" s="107">
        <v>0</v>
      </c>
      <c r="AG34" s="107">
        <v>0</v>
      </c>
      <c r="AH34" s="107">
        <v>0</v>
      </c>
      <c r="AI34" s="107">
        <v>0</v>
      </c>
      <c r="AJ34" s="107">
        <v>0</v>
      </c>
      <c r="AK34" s="232">
        <v>0</v>
      </c>
      <c r="AL34" s="232"/>
      <c r="AM34" s="232"/>
      <c r="AN34" s="232"/>
    </row>
    <row r="35" spans="1:40" x14ac:dyDescent="0.25">
      <c r="A35" s="100" t="s">
        <v>22</v>
      </c>
      <c r="B35" s="100"/>
      <c r="C35" s="100"/>
      <c r="D35" s="101">
        <v>0.79500000000000004</v>
      </c>
      <c r="E35" s="102">
        <v>0.64</v>
      </c>
      <c r="F35" s="101">
        <v>1.1000000000000001</v>
      </c>
      <c r="G35" s="102">
        <v>0</v>
      </c>
      <c r="H35" s="103">
        <v>0</v>
      </c>
      <c r="I35" s="104">
        <v>0</v>
      </c>
      <c r="J35" s="104">
        <v>0</v>
      </c>
      <c r="K35" s="104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7">
        <v>0</v>
      </c>
      <c r="S35" s="107">
        <v>0</v>
      </c>
      <c r="T35" s="107">
        <v>0</v>
      </c>
      <c r="U35" s="107">
        <v>0</v>
      </c>
      <c r="V35" s="107">
        <v>0</v>
      </c>
      <c r="W35" s="107">
        <v>0.06</v>
      </c>
      <c r="X35" s="95">
        <v>0</v>
      </c>
      <c r="Y35" s="107">
        <v>0</v>
      </c>
      <c r="Z35" s="107">
        <v>0</v>
      </c>
      <c r="AA35" s="84">
        <v>0</v>
      </c>
      <c r="AB35" s="107">
        <v>0</v>
      </c>
      <c r="AC35" s="107">
        <v>0</v>
      </c>
      <c r="AD35" s="107">
        <v>0</v>
      </c>
      <c r="AE35" s="107">
        <v>0</v>
      </c>
      <c r="AF35" s="107">
        <v>0</v>
      </c>
      <c r="AG35" s="107">
        <v>0</v>
      </c>
      <c r="AH35" s="107">
        <v>0</v>
      </c>
      <c r="AI35" s="107">
        <v>0</v>
      </c>
      <c r="AJ35" s="107">
        <v>0</v>
      </c>
      <c r="AK35" s="232">
        <v>0</v>
      </c>
      <c r="AL35" s="232"/>
      <c r="AM35" s="232"/>
      <c r="AN35" s="232"/>
    </row>
    <row r="36" spans="1:40" x14ac:dyDescent="0.25">
      <c r="A36" s="100" t="s">
        <v>24</v>
      </c>
      <c r="B36" s="100"/>
      <c r="C36" s="100"/>
      <c r="D36" s="101">
        <v>74.751999999999995</v>
      </c>
      <c r="E36" s="102">
        <v>47.7</v>
      </c>
      <c r="F36" s="101">
        <v>146.19999999999999</v>
      </c>
      <c r="G36" s="102">
        <v>220.23</v>
      </c>
      <c r="H36" s="103">
        <v>132.74</v>
      </c>
      <c r="I36" s="104">
        <v>219.8</v>
      </c>
      <c r="J36" s="104">
        <v>187</v>
      </c>
      <c r="K36" s="104">
        <v>140</v>
      </c>
      <c r="L36" s="105">
        <v>83</v>
      </c>
      <c r="M36" s="105">
        <v>214.2</v>
      </c>
      <c r="N36" s="105">
        <v>87.5</v>
      </c>
      <c r="O36" s="105">
        <v>100</v>
      </c>
      <c r="P36" s="105">
        <v>126.05</v>
      </c>
      <c r="Q36" s="105">
        <v>187.25</v>
      </c>
      <c r="R36" s="107">
        <v>162.94999999999999</v>
      </c>
      <c r="S36" s="107">
        <v>38.4</v>
      </c>
      <c r="T36" s="107">
        <v>96.5</v>
      </c>
      <c r="U36" s="107">
        <v>142.5</v>
      </c>
      <c r="V36" s="107">
        <v>170.5</v>
      </c>
      <c r="W36" s="107">
        <v>102</v>
      </c>
      <c r="X36" s="95">
        <v>81.55</v>
      </c>
      <c r="Y36" s="107">
        <v>60.5</v>
      </c>
      <c r="Z36" s="107">
        <v>68.8</v>
      </c>
      <c r="AA36" s="84">
        <v>139.19999999999999</v>
      </c>
      <c r="AB36" s="107">
        <v>45</v>
      </c>
      <c r="AC36" s="107">
        <v>24.15</v>
      </c>
      <c r="AD36" s="107">
        <v>24.64</v>
      </c>
      <c r="AE36" s="107">
        <v>25.2</v>
      </c>
      <c r="AF36" s="107">
        <v>23.6</v>
      </c>
      <c r="AG36" s="107">
        <v>35.200000000000003</v>
      </c>
      <c r="AH36" s="107">
        <v>44.625</v>
      </c>
      <c r="AI36" s="107">
        <v>15.6</v>
      </c>
      <c r="AJ36" s="107">
        <v>14.82</v>
      </c>
      <c r="AK36" s="232">
        <v>18.399999999999999</v>
      </c>
      <c r="AL36" s="232"/>
      <c r="AM36" s="232"/>
      <c r="AN36" s="232"/>
    </row>
    <row r="37" spans="1:40" x14ac:dyDescent="0.25">
      <c r="A37" s="100" t="s">
        <v>23</v>
      </c>
      <c r="B37" s="100"/>
      <c r="C37" s="100"/>
      <c r="D37" s="101">
        <v>0.36</v>
      </c>
      <c r="E37" s="102">
        <v>0</v>
      </c>
      <c r="F37" s="101">
        <v>0</v>
      </c>
      <c r="G37" s="102">
        <v>8.8800000000000008</v>
      </c>
      <c r="H37" s="103">
        <v>2.5</v>
      </c>
      <c r="I37" s="104">
        <v>1</v>
      </c>
      <c r="J37" s="104">
        <v>0.9</v>
      </c>
      <c r="K37" s="104">
        <v>0</v>
      </c>
      <c r="L37" s="105">
        <v>0.75</v>
      </c>
      <c r="M37" s="105">
        <v>0</v>
      </c>
      <c r="N37" s="105">
        <v>0</v>
      </c>
      <c r="O37" s="105">
        <v>0.4</v>
      </c>
      <c r="P37" s="105">
        <v>0.03</v>
      </c>
      <c r="Q37" s="105">
        <v>0.3</v>
      </c>
      <c r="R37" s="107">
        <v>0.02</v>
      </c>
      <c r="S37" s="107">
        <v>0.1</v>
      </c>
      <c r="T37" s="107">
        <v>0</v>
      </c>
      <c r="U37" s="107">
        <v>0</v>
      </c>
      <c r="V37" s="107">
        <v>0</v>
      </c>
      <c r="W37" s="107">
        <v>0</v>
      </c>
      <c r="X37" s="95">
        <v>0</v>
      </c>
      <c r="Y37" s="107">
        <v>0</v>
      </c>
      <c r="Z37" s="107">
        <v>0</v>
      </c>
      <c r="AA37" s="84">
        <v>0</v>
      </c>
      <c r="AB37" s="107">
        <v>0</v>
      </c>
      <c r="AC37" s="107">
        <v>0</v>
      </c>
      <c r="AD37" s="107">
        <v>0</v>
      </c>
      <c r="AE37" s="107">
        <v>0</v>
      </c>
      <c r="AF37" s="107">
        <v>0</v>
      </c>
      <c r="AG37" s="107">
        <v>0</v>
      </c>
      <c r="AH37" s="107">
        <v>0</v>
      </c>
      <c r="AI37" s="107">
        <v>0</v>
      </c>
      <c r="AJ37" s="107">
        <v>0</v>
      </c>
      <c r="AK37" s="232">
        <v>0.3</v>
      </c>
      <c r="AL37" s="232"/>
      <c r="AM37" s="232"/>
      <c r="AN37" s="232"/>
    </row>
    <row r="38" spans="1:40" x14ac:dyDescent="0.25">
      <c r="A38" s="100" t="s">
        <v>7</v>
      </c>
      <c r="B38" s="100"/>
      <c r="C38" s="100"/>
      <c r="D38" s="101">
        <v>1.052</v>
      </c>
      <c r="E38" s="102">
        <v>1.4</v>
      </c>
      <c r="F38" s="101">
        <v>0.7</v>
      </c>
      <c r="G38" s="102">
        <v>3</v>
      </c>
      <c r="H38" s="103">
        <v>0</v>
      </c>
      <c r="I38" s="104">
        <v>0</v>
      </c>
      <c r="J38" s="104">
        <v>0</v>
      </c>
      <c r="K38" s="104">
        <v>0.2</v>
      </c>
      <c r="L38" s="105">
        <v>0.2</v>
      </c>
      <c r="M38" s="105">
        <v>0.4</v>
      </c>
      <c r="N38" s="105">
        <v>0</v>
      </c>
      <c r="O38" s="105">
        <v>0.125</v>
      </c>
      <c r="P38" s="105">
        <v>0.30299999999999999</v>
      </c>
      <c r="Q38" s="105">
        <v>0.4</v>
      </c>
      <c r="R38" s="107">
        <v>0.5</v>
      </c>
      <c r="S38" s="107">
        <v>0.25</v>
      </c>
      <c r="T38" s="107">
        <v>7</v>
      </c>
      <c r="U38" s="107">
        <v>0.85</v>
      </c>
      <c r="V38" s="107">
        <v>0.9</v>
      </c>
      <c r="W38" s="107">
        <v>0.48</v>
      </c>
      <c r="X38" s="95">
        <v>0.6</v>
      </c>
      <c r="Y38" s="107">
        <v>0.8</v>
      </c>
      <c r="Z38" s="107">
        <v>1.28</v>
      </c>
      <c r="AA38" s="84">
        <v>4.4000000000000004</v>
      </c>
      <c r="AB38" s="107">
        <v>2.2000000000000002</v>
      </c>
      <c r="AC38" s="107">
        <v>1.65</v>
      </c>
      <c r="AD38" s="107">
        <v>1.52</v>
      </c>
      <c r="AE38" s="107">
        <v>2.2000000000000002</v>
      </c>
      <c r="AF38" s="107">
        <v>1.5</v>
      </c>
      <c r="AG38" s="107">
        <v>4.2</v>
      </c>
      <c r="AH38" s="107">
        <v>2.25</v>
      </c>
      <c r="AI38" s="107">
        <v>0.74</v>
      </c>
      <c r="AJ38" s="107">
        <v>0.4</v>
      </c>
      <c r="AK38" s="232">
        <v>0.35</v>
      </c>
      <c r="AL38" s="232"/>
      <c r="AM38" s="232"/>
      <c r="AN38" s="232"/>
    </row>
    <row r="39" spans="1:40" x14ac:dyDescent="0.25">
      <c r="A39" s="100" t="s">
        <v>8</v>
      </c>
      <c r="B39" s="100"/>
      <c r="C39" s="100"/>
      <c r="D39" s="101">
        <v>122.578</v>
      </c>
      <c r="E39" s="102">
        <v>30.7</v>
      </c>
      <c r="F39" s="101">
        <v>86.8</v>
      </c>
      <c r="G39" s="102">
        <v>170</v>
      </c>
      <c r="H39" s="103">
        <v>92.66</v>
      </c>
      <c r="I39" s="104">
        <v>151.5</v>
      </c>
      <c r="J39" s="104">
        <v>102.7</v>
      </c>
      <c r="K39" s="104">
        <v>70</v>
      </c>
      <c r="L39" s="105">
        <v>40</v>
      </c>
      <c r="M39" s="105">
        <v>70.2</v>
      </c>
      <c r="N39" s="105">
        <v>41.65</v>
      </c>
      <c r="O39" s="105">
        <v>57.6</v>
      </c>
      <c r="P39" s="105">
        <v>63.706000000000003</v>
      </c>
      <c r="Q39" s="105">
        <v>115.78</v>
      </c>
      <c r="R39" s="107">
        <v>56.84</v>
      </c>
      <c r="S39" s="107">
        <v>25.6</v>
      </c>
      <c r="T39" s="107">
        <v>56</v>
      </c>
      <c r="U39" s="107">
        <v>61.75</v>
      </c>
      <c r="V39" s="107">
        <v>66</v>
      </c>
      <c r="W39" s="107">
        <v>47.8</v>
      </c>
      <c r="X39" s="95">
        <v>46.5</v>
      </c>
      <c r="Y39" s="107">
        <v>49.45</v>
      </c>
      <c r="Z39" s="107">
        <v>42.62</v>
      </c>
      <c r="AA39" s="84">
        <v>54</v>
      </c>
      <c r="AB39" s="107">
        <v>48</v>
      </c>
      <c r="AC39" s="107">
        <v>32.5</v>
      </c>
      <c r="AD39" s="107">
        <v>62.4</v>
      </c>
      <c r="AE39" s="107">
        <v>40.5</v>
      </c>
      <c r="AF39" s="107">
        <v>36</v>
      </c>
      <c r="AG39" s="107">
        <v>46.34</v>
      </c>
      <c r="AH39" s="107">
        <v>57.34</v>
      </c>
      <c r="AI39" s="107">
        <v>45</v>
      </c>
      <c r="AJ39" s="107">
        <v>35.274999999999999</v>
      </c>
      <c r="AK39" s="232">
        <v>35.69</v>
      </c>
      <c r="AL39" s="232"/>
      <c r="AM39" s="232"/>
      <c r="AN39" s="232"/>
    </row>
    <row r="40" spans="1:40" x14ac:dyDescent="0.25">
      <c r="A40" s="100" t="s">
        <v>25</v>
      </c>
      <c r="B40" s="100"/>
      <c r="C40" s="100"/>
      <c r="D40" s="101">
        <v>45.212000000000003</v>
      </c>
      <c r="E40" s="102">
        <v>10.1</v>
      </c>
      <c r="F40" s="101">
        <v>45.7</v>
      </c>
      <c r="G40" s="102">
        <v>26.64</v>
      </c>
      <c r="H40" s="103">
        <v>5.0999999999999996</v>
      </c>
      <c r="I40" s="104">
        <v>27.5</v>
      </c>
      <c r="J40" s="104">
        <v>18.899999999999999</v>
      </c>
      <c r="K40" s="104">
        <v>17</v>
      </c>
      <c r="L40" s="105">
        <v>3</v>
      </c>
      <c r="M40" s="105">
        <v>24.15</v>
      </c>
      <c r="N40" s="105">
        <v>14.28</v>
      </c>
      <c r="O40" s="105">
        <v>18.899999999999999</v>
      </c>
      <c r="P40" s="105">
        <v>12.461</v>
      </c>
      <c r="Q40" s="105">
        <v>21.95</v>
      </c>
      <c r="R40" s="107">
        <v>14.5</v>
      </c>
      <c r="S40" s="107">
        <v>16</v>
      </c>
      <c r="T40" s="107">
        <v>3.5</v>
      </c>
      <c r="U40" s="107">
        <v>36</v>
      </c>
      <c r="V40" s="107">
        <v>23</v>
      </c>
      <c r="W40" s="107">
        <v>30</v>
      </c>
      <c r="X40" s="95">
        <v>14</v>
      </c>
      <c r="Y40" s="107">
        <v>13.7</v>
      </c>
      <c r="Z40" s="107">
        <v>21</v>
      </c>
      <c r="AA40" s="84">
        <v>32.200000000000003</v>
      </c>
      <c r="AB40" s="107">
        <v>17.600000000000001</v>
      </c>
      <c r="AC40" s="107">
        <v>9.8000000000000007</v>
      </c>
      <c r="AD40" s="107">
        <v>50.4</v>
      </c>
      <c r="AE40" s="107">
        <v>15.5</v>
      </c>
      <c r="AF40" s="107">
        <v>46.125</v>
      </c>
      <c r="AG40" s="107">
        <v>41.95</v>
      </c>
      <c r="AH40" s="107">
        <v>61.2</v>
      </c>
      <c r="AI40" s="107">
        <v>30</v>
      </c>
      <c r="AJ40" s="107">
        <v>33.325000000000003</v>
      </c>
      <c r="AK40" s="232">
        <v>35.1</v>
      </c>
      <c r="AL40" s="232"/>
      <c r="AM40" s="232"/>
      <c r="AN40" s="232"/>
    </row>
    <row r="41" spans="1:40" x14ac:dyDescent="0.25">
      <c r="A41" s="100" t="s">
        <v>9</v>
      </c>
      <c r="B41" s="100"/>
      <c r="C41" s="100"/>
      <c r="D41" s="101">
        <v>6.33</v>
      </c>
      <c r="E41" s="102">
        <v>0.6</v>
      </c>
      <c r="F41" s="101">
        <v>5</v>
      </c>
      <c r="G41" s="102">
        <v>5.35</v>
      </c>
      <c r="H41" s="103">
        <v>0</v>
      </c>
      <c r="I41" s="104">
        <v>5</v>
      </c>
      <c r="J41" s="104">
        <v>6.2</v>
      </c>
      <c r="K41" s="104">
        <v>4.4000000000000004</v>
      </c>
      <c r="L41" s="105">
        <v>10</v>
      </c>
      <c r="M41" s="105">
        <v>9.9</v>
      </c>
      <c r="N41" s="105">
        <v>5.75</v>
      </c>
      <c r="O41" s="105">
        <v>6.75</v>
      </c>
      <c r="P41" s="105">
        <v>7.2389999999999999</v>
      </c>
      <c r="Q41" s="105">
        <v>24.67</v>
      </c>
      <c r="R41" s="107">
        <v>13.15</v>
      </c>
      <c r="S41" s="107">
        <v>5.25</v>
      </c>
      <c r="T41" s="107">
        <v>3</v>
      </c>
      <c r="U41" s="107">
        <v>2.7</v>
      </c>
      <c r="V41" s="107">
        <v>2.1</v>
      </c>
      <c r="W41" s="107">
        <v>2.96</v>
      </c>
      <c r="X41" s="95">
        <v>2.75</v>
      </c>
      <c r="Y41" s="107">
        <v>1.05</v>
      </c>
      <c r="Z41" s="107">
        <v>1.5</v>
      </c>
      <c r="AA41" s="84">
        <v>4.8</v>
      </c>
      <c r="AB41" s="107">
        <v>2.6</v>
      </c>
      <c r="AC41" s="107">
        <v>0</v>
      </c>
      <c r="AD41" s="107">
        <v>2.4</v>
      </c>
      <c r="AE41" s="107">
        <v>4.95</v>
      </c>
      <c r="AF41" s="107">
        <v>3.2</v>
      </c>
      <c r="AG41" s="107">
        <v>0.96</v>
      </c>
      <c r="AH41" s="107">
        <v>1.08</v>
      </c>
      <c r="AI41" s="107">
        <v>0.8</v>
      </c>
      <c r="AJ41" s="107">
        <v>0.42</v>
      </c>
      <c r="AK41" s="232">
        <v>0.39</v>
      </c>
      <c r="AL41" s="232"/>
      <c r="AM41" s="232"/>
      <c r="AN41" s="232"/>
    </row>
    <row r="42" spans="1:40" x14ac:dyDescent="0.25">
      <c r="A42" s="100" t="s">
        <v>26</v>
      </c>
      <c r="B42" s="100"/>
      <c r="C42" s="100"/>
      <c r="D42" s="106">
        <v>15.544</v>
      </c>
      <c r="E42" s="87">
        <v>15.9</v>
      </c>
      <c r="F42" s="106">
        <v>25</v>
      </c>
      <c r="G42" s="87">
        <v>12.9</v>
      </c>
      <c r="H42" s="103">
        <v>8.3000000000000007</v>
      </c>
      <c r="I42" s="104">
        <v>40.200000000000003</v>
      </c>
      <c r="J42" s="104">
        <v>39.299999999999997</v>
      </c>
      <c r="K42" s="104">
        <v>33</v>
      </c>
      <c r="L42" s="105">
        <v>19</v>
      </c>
      <c r="M42" s="105">
        <v>33.6</v>
      </c>
      <c r="N42" s="105">
        <v>26.4</v>
      </c>
      <c r="O42" s="105">
        <v>13.75</v>
      </c>
      <c r="P42" s="105">
        <v>9.75</v>
      </c>
      <c r="Q42" s="105">
        <v>22.65</v>
      </c>
      <c r="R42" s="107">
        <v>12</v>
      </c>
      <c r="S42" s="107">
        <v>10.4</v>
      </c>
      <c r="T42" s="107">
        <v>10</v>
      </c>
      <c r="U42" s="107">
        <v>11.2</v>
      </c>
      <c r="V42" s="107">
        <v>14</v>
      </c>
      <c r="W42" s="107">
        <v>13.2</v>
      </c>
      <c r="X42" s="95">
        <v>9.6</v>
      </c>
      <c r="Y42" s="107">
        <v>10</v>
      </c>
      <c r="Z42" s="107">
        <v>12</v>
      </c>
      <c r="AA42" s="84">
        <v>30.4</v>
      </c>
      <c r="AB42" s="107">
        <v>5.0999999999999996</v>
      </c>
      <c r="AC42" s="107">
        <v>2.4</v>
      </c>
      <c r="AD42" s="107">
        <v>10.64</v>
      </c>
      <c r="AE42" s="107">
        <v>26.65</v>
      </c>
      <c r="AF42" s="107">
        <v>16.574999999999999</v>
      </c>
      <c r="AG42" s="107">
        <v>29.35</v>
      </c>
      <c r="AH42" s="107">
        <v>47.15</v>
      </c>
      <c r="AI42" s="107">
        <v>11</v>
      </c>
      <c r="AJ42" s="107">
        <v>10.119999999999999</v>
      </c>
      <c r="AK42" s="232">
        <v>5.6</v>
      </c>
      <c r="AL42" s="232"/>
      <c r="AM42" s="232"/>
      <c r="AN42" s="232"/>
    </row>
    <row r="43" spans="1:40" x14ac:dyDescent="0.25">
      <c r="A43" s="95"/>
      <c r="B43" s="95"/>
      <c r="C43" s="95"/>
      <c r="D43" s="107"/>
      <c r="F43" s="107"/>
      <c r="H43" s="97"/>
      <c r="I43" s="98"/>
      <c r="J43" s="98"/>
      <c r="K43" s="98"/>
      <c r="L43" s="99"/>
      <c r="M43" s="99"/>
      <c r="N43" s="99"/>
      <c r="O43" s="99"/>
      <c r="P43" s="99"/>
      <c r="Q43" s="99"/>
      <c r="R43" s="107"/>
      <c r="S43" s="107"/>
      <c r="T43" s="107"/>
      <c r="U43" s="107"/>
      <c r="V43" s="107"/>
      <c r="W43" s="107"/>
      <c r="X43" s="95"/>
      <c r="Y43" s="107"/>
      <c r="Z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232"/>
      <c r="AL43" s="232"/>
      <c r="AM43" s="232"/>
      <c r="AN43" s="232"/>
    </row>
    <row r="44" spans="1:40" x14ac:dyDescent="0.25">
      <c r="A44" s="108" t="s">
        <v>27</v>
      </c>
      <c r="B44" s="108">
        <v>511</v>
      </c>
      <c r="C44" s="108">
        <v>341</v>
      </c>
      <c r="D44" s="109">
        <f>SUM(D34:D42)</f>
        <v>266.62300000000005</v>
      </c>
      <c r="E44" s="110">
        <f>SUM(E34:E42)</f>
        <v>107.03999999999999</v>
      </c>
      <c r="F44" s="109">
        <f>SUM(F34:F42)</f>
        <v>310.49999999999994</v>
      </c>
      <c r="G44" s="111">
        <f>SUM(G34:G42)</f>
        <v>447</v>
      </c>
      <c r="H44" s="112">
        <f t="shared" ref="H44:R44" si="9">SUM(H34:H42)</f>
        <v>241.3</v>
      </c>
      <c r="I44" s="111">
        <f t="shared" si="9"/>
        <v>445</v>
      </c>
      <c r="J44" s="111">
        <f t="shared" si="9"/>
        <v>355</v>
      </c>
      <c r="K44" s="111">
        <f t="shared" si="9"/>
        <v>264.60000000000002</v>
      </c>
      <c r="L44" s="113">
        <f t="shared" si="9"/>
        <v>155.94999999999999</v>
      </c>
      <c r="M44" s="113">
        <f t="shared" si="9"/>
        <v>352.45</v>
      </c>
      <c r="N44" s="113">
        <f t="shared" si="9"/>
        <v>175.58</v>
      </c>
      <c r="O44" s="113">
        <f t="shared" si="9"/>
        <v>197.52500000000001</v>
      </c>
      <c r="P44" s="113">
        <f t="shared" si="9"/>
        <v>219.53900000000002</v>
      </c>
      <c r="Q44" s="113">
        <f t="shared" si="9"/>
        <v>373</v>
      </c>
      <c r="R44" s="113">
        <f t="shared" si="9"/>
        <v>260</v>
      </c>
      <c r="S44" s="113">
        <f t="shared" ref="S44:X44" si="10">SUM(S34:S42)</f>
        <v>96</v>
      </c>
      <c r="T44" s="114">
        <f t="shared" si="10"/>
        <v>176</v>
      </c>
      <c r="U44" s="114">
        <f t="shared" si="10"/>
        <v>254.99999999999997</v>
      </c>
      <c r="V44" s="114">
        <f t="shared" si="10"/>
        <v>276.5</v>
      </c>
      <c r="W44" s="114">
        <f t="shared" si="10"/>
        <v>196.5</v>
      </c>
      <c r="X44" s="115">
        <f t="shared" si="10"/>
        <v>154.99999999999997</v>
      </c>
      <c r="Y44" s="114">
        <f t="shared" ref="Y44:AE44" si="11">SUM(Y34:Y42)</f>
        <v>135.5</v>
      </c>
      <c r="Z44" s="114">
        <f t="shared" si="11"/>
        <v>147.19999999999999</v>
      </c>
      <c r="AA44" s="115">
        <f t="shared" si="11"/>
        <v>265</v>
      </c>
      <c r="AB44" s="114">
        <f t="shared" si="11"/>
        <v>120.5</v>
      </c>
      <c r="AC44" s="114">
        <f t="shared" si="11"/>
        <v>70.5</v>
      </c>
      <c r="AD44" s="114">
        <f t="shared" si="11"/>
        <v>152</v>
      </c>
      <c r="AE44" s="114">
        <f t="shared" si="11"/>
        <v>115</v>
      </c>
      <c r="AF44" s="114">
        <f>SUM(AF34:AF42)</f>
        <v>127</v>
      </c>
      <c r="AG44" s="114">
        <f>SUM(AG34:AG42)</f>
        <v>158</v>
      </c>
      <c r="AH44" s="114">
        <f>SUM(AH34:AH42)</f>
        <v>213.64500000000004</v>
      </c>
      <c r="AI44" s="114">
        <f>SUM(AI34:AI42)</f>
        <v>103.14</v>
      </c>
      <c r="AJ44" s="114">
        <f>SUM(AJ34:AJ42)</f>
        <v>94.36</v>
      </c>
      <c r="AK44" s="233">
        <f t="shared" ref="AK44:AN44" si="12">SUM(AK34:AK42)</f>
        <v>95.83</v>
      </c>
      <c r="AL44" s="233">
        <f t="shared" si="12"/>
        <v>0</v>
      </c>
      <c r="AM44" s="233">
        <f t="shared" si="12"/>
        <v>0</v>
      </c>
      <c r="AN44" s="233">
        <f t="shared" si="12"/>
        <v>0</v>
      </c>
    </row>
    <row r="45" spans="1:40" x14ac:dyDescent="0.25">
      <c r="A45" s="116"/>
      <c r="B45" s="116"/>
      <c r="C45" s="116"/>
      <c r="D45" s="117"/>
      <c r="E45" s="118"/>
      <c r="F45" s="117"/>
      <c r="G45" s="118"/>
      <c r="H45" s="119"/>
      <c r="I45" s="120"/>
      <c r="J45" s="120"/>
      <c r="K45" s="120"/>
      <c r="L45" s="121"/>
      <c r="M45" s="121"/>
      <c r="N45" s="121"/>
      <c r="O45" s="121"/>
      <c r="P45" s="121"/>
      <c r="Q45" s="121"/>
      <c r="R45" s="117"/>
      <c r="S45" s="117"/>
      <c r="T45" s="117"/>
      <c r="U45" s="117"/>
      <c r="V45" s="117"/>
      <c r="W45" s="117"/>
      <c r="X45" s="116"/>
      <c r="Y45" s="117"/>
      <c r="Z45" s="117"/>
      <c r="AA45" s="118"/>
      <c r="AB45" s="117"/>
      <c r="AC45" s="117"/>
      <c r="AD45" s="117"/>
      <c r="AE45" s="117"/>
      <c r="AF45" s="117"/>
      <c r="AG45" s="117"/>
      <c r="AH45" s="117"/>
      <c r="AI45" s="117"/>
      <c r="AJ45" s="117"/>
      <c r="AK45" s="234"/>
      <c r="AL45" s="234"/>
      <c r="AM45" s="234"/>
      <c r="AN45" s="234"/>
    </row>
    <row r="46" spans="1:40" x14ac:dyDescent="0.25">
      <c r="AJ46" s="246"/>
      <c r="AK46" s="246"/>
    </row>
    <row r="48" spans="1:40" x14ac:dyDescent="0.25">
      <c r="A48" s="83" t="s">
        <v>33</v>
      </c>
      <c r="B48" s="83"/>
      <c r="C48" s="83"/>
      <c r="D48" s="83"/>
      <c r="E48" s="83"/>
      <c r="F48" s="83"/>
      <c r="G48" s="83"/>
    </row>
    <row r="49" spans="1:41" x14ac:dyDescent="0.25">
      <c r="A49" s="83" t="s">
        <v>34</v>
      </c>
      <c r="B49" s="83"/>
      <c r="C49" s="83"/>
      <c r="D49" s="83"/>
      <c r="E49" s="83"/>
      <c r="F49" s="83"/>
      <c r="G49" s="83"/>
    </row>
    <row r="50" spans="1:41" x14ac:dyDescent="0.25"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</row>
    <row r="51" spans="1:41" x14ac:dyDescent="0.25">
      <c r="A51" s="132" t="s">
        <v>5</v>
      </c>
      <c r="B51" s="139" t="str">
        <f>B31</f>
        <v>1988/89</v>
      </c>
      <c r="C51" s="139" t="str">
        <f>C31</f>
        <v>1989/90</v>
      </c>
      <c r="D51" s="125" t="s">
        <v>38</v>
      </c>
      <c r="E51" s="125" t="s">
        <v>39</v>
      </c>
      <c r="F51" s="125" t="s">
        <v>40</v>
      </c>
      <c r="G51" s="125" t="s">
        <v>41</v>
      </c>
      <c r="H51" s="126" t="s">
        <v>0</v>
      </c>
      <c r="I51" s="127" t="s">
        <v>1</v>
      </c>
      <c r="J51" s="127" t="s">
        <v>2</v>
      </c>
      <c r="K51" s="128" t="str">
        <f>K11</f>
        <v>1997/98</v>
      </c>
      <c r="L51" s="129" t="str">
        <f t="shared" ref="L51:R51" si="13">L11</f>
        <v>1998/99</v>
      </c>
      <c r="M51" s="129" t="str">
        <f t="shared" si="13"/>
        <v>1999/2000</v>
      </c>
      <c r="N51" s="129" t="str">
        <f t="shared" si="13"/>
        <v>2000/2001</v>
      </c>
      <c r="O51" s="129" t="str">
        <f t="shared" si="13"/>
        <v>2001/2002</v>
      </c>
      <c r="P51" s="129" t="str">
        <f t="shared" si="13"/>
        <v>2002/2003</v>
      </c>
      <c r="Q51" s="129" t="str">
        <f t="shared" si="13"/>
        <v>2003/2004</v>
      </c>
      <c r="R51" s="129" t="str">
        <f t="shared" si="13"/>
        <v>2004/2005</v>
      </c>
      <c r="S51" s="129" t="str">
        <f t="shared" ref="S51:X51" si="14">S11</f>
        <v>2005/2006</v>
      </c>
      <c r="T51" s="129" t="str">
        <f t="shared" si="14"/>
        <v>2006/2007</v>
      </c>
      <c r="U51" s="129" t="str">
        <f t="shared" si="14"/>
        <v>2007/2008</v>
      </c>
      <c r="V51" s="129" t="str">
        <f t="shared" si="14"/>
        <v>2008/2009</v>
      </c>
      <c r="W51" s="129" t="str">
        <f t="shared" si="14"/>
        <v>2009/2010</v>
      </c>
      <c r="X51" s="129" t="str">
        <f t="shared" si="14"/>
        <v>2010/2011</v>
      </c>
      <c r="Y51" s="129" t="str">
        <f t="shared" ref="Y51:AD51" si="15">Y11</f>
        <v>2011/2012</v>
      </c>
      <c r="Z51" s="131" t="str">
        <f t="shared" si="15"/>
        <v>2012/2013</v>
      </c>
      <c r="AA51" s="131" t="str">
        <f t="shared" si="15"/>
        <v>2013/2014</v>
      </c>
      <c r="AB51" s="131" t="str">
        <f t="shared" si="15"/>
        <v>2014/2015</v>
      </c>
      <c r="AC51" s="131" t="str">
        <f t="shared" si="15"/>
        <v>2015/2016</v>
      </c>
      <c r="AD51" s="131" t="str">
        <f t="shared" si="15"/>
        <v>2016/2017</v>
      </c>
      <c r="AE51" s="131" t="str">
        <f t="shared" ref="AE51:AI51" si="16">AE11</f>
        <v>2017/2018</v>
      </c>
      <c r="AF51" s="131" t="str">
        <f t="shared" si="16"/>
        <v>2018/2019</v>
      </c>
      <c r="AG51" s="131" t="str">
        <f t="shared" si="16"/>
        <v>2019/2020</v>
      </c>
      <c r="AH51" s="131" t="str">
        <f t="shared" si="16"/>
        <v>2020/2021</v>
      </c>
      <c r="AI51" s="131" t="str">
        <f t="shared" si="16"/>
        <v>2021/2022</v>
      </c>
      <c r="AJ51" s="166" t="s">
        <v>101</v>
      </c>
      <c r="AK51" s="229" t="s">
        <v>102</v>
      </c>
      <c r="AL51" s="229" t="s">
        <v>105</v>
      </c>
      <c r="AM51" s="229" t="s">
        <v>106</v>
      </c>
      <c r="AN51" s="229" t="s">
        <v>107</v>
      </c>
    </row>
    <row r="52" spans="1:41" x14ac:dyDescent="0.25">
      <c r="A52" s="132" t="s">
        <v>20</v>
      </c>
      <c r="B52" s="132"/>
      <c r="C52" s="132"/>
      <c r="D52" s="91" t="s">
        <v>11</v>
      </c>
      <c r="E52" s="91" t="s">
        <v>11</v>
      </c>
      <c r="F52" s="91" t="s">
        <v>11</v>
      </c>
      <c r="G52" s="91" t="s">
        <v>11</v>
      </c>
      <c r="H52" s="91" t="s">
        <v>11</v>
      </c>
      <c r="I52" s="92" t="s">
        <v>11</v>
      </c>
      <c r="J52" s="92" t="s">
        <v>11</v>
      </c>
      <c r="K52" s="92" t="s">
        <v>11</v>
      </c>
      <c r="L52" s="93" t="s">
        <v>11</v>
      </c>
      <c r="M52" s="93" t="s">
        <v>11</v>
      </c>
      <c r="N52" s="93" t="s">
        <v>11</v>
      </c>
      <c r="O52" s="93" t="s">
        <v>11</v>
      </c>
      <c r="P52" s="93" t="s">
        <v>11</v>
      </c>
      <c r="Q52" s="93" t="s">
        <v>11</v>
      </c>
      <c r="R52" s="93" t="s">
        <v>11</v>
      </c>
      <c r="S52" s="93" t="s">
        <v>11</v>
      </c>
      <c r="T52" s="94" t="s">
        <v>11</v>
      </c>
      <c r="U52" s="94" t="s">
        <v>11</v>
      </c>
      <c r="V52" s="94" t="s">
        <v>11</v>
      </c>
      <c r="W52" s="94" t="s">
        <v>11</v>
      </c>
      <c r="X52" s="94" t="s">
        <v>11</v>
      </c>
      <c r="Y52" s="94" t="s">
        <v>11</v>
      </c>
      <c r="Z52" s="91" t="s">
        <v>11</v>
      </c>
      <c r="AA52" s="91" t="s">
        <v>11</v>
      </c>
      <c r="AB52" s="91" t="s">
        <v>11</v>
      </c>
      <c r="AC52" s="91" t="s">
        <v>11</v>
      </c>
      <c r="AD52" s="91" t="s">
        <v>11</v>
      </c>
      <c r="AE52" s="91" t="s">
        <v>11</v>
      </c>
      <c r="AF52" s="91" t="s">
        <v>11</v>
      </c>
      <c r="AG52" s="91" t="s">
        <v>11</v>
      </c>
      <c r="AH52" s="91" t="s">
        <v>11</v>
      </c>
      <c r="AI52" s="91" t="s">
        <v>11</v>
      </c>
      <c r="AJ52" s="91" t="s">
        <v>11</v>
      </c>
      <c r="AK52" s="236" t="s">
        <v>11</v>
      </c>
      <c r="AL52" s="236" t="s">
        <v>11</v>
      </c>
      <c r="AM52" s="236" t="s">
        <v>11</v>
      </c>
      <c r="AN52" s="236" t="s">
        <v>11</v>
      </c>
    </row>
    <row r="53" spans="1:41" x14ac:dyDescent="0.25">
      <c r="A53" s="95"/>
      <c r="B53" s="95"/>
      <c r="C53" s="95"/>
      <c r="D53" s="96"/>
      <c r="F53" s="96"/>
      <c r="H53" s="97"/>
      <c r="I53" s="98"/>
      <c r="J53" s="98"/>
      <c r="K53" s="98"/>
      <c r="L53" s="99"/>
      <c r="M53" s="99"/>
      <c r="N53" s="99"/>
      <c r="O53" s="99"/>
      <c r="P53" s="99"/>
      <c r="Q53" s="99"/>
      <c r="R53" s="99"/>
      <c r="S53" s="99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138"/>
      <c r="AK53" s="231"/>
      <c r="AL53" s="231"/>
      <c r="AM53" s="231"/>
      <c r="AN53" s="231"/>
    </row>
    <row r="54" spans="1:41" x14ac:dyDescent="0.25">
      <c r="A54" s="100" t="s">
        <v>21</v>
      </c>
      <c r="B54" s="100"/>
      <c r="C54" s="100"/>
      <c r="D54" s="213">
        <v>0</v>
      </c>
      <c r="E54" s="213">
        <v>0</v>
      </c>
      <c r="F54" s="213">
        <v>0</v>
      </c>
      <c r="G54" s="213">
        <v>0</v>
      </c>
      <c r="H54" s="213">
        <v>0</v>
      </c>
      <c r="I54" s="213">
        <v>0</v>
      </c>
      <c r="J54" s="213">
        <v>0</v>
      </c>
      <c r="K54" s="213">
        <v>0</v>
      </c>
      <c r="L54" s="213">
        <v>0</v>
      </c>
      <c r="M54" s="213">
        <v>0</v>
      </c>
      <c r="N54" s="213">
        <v>0</v>
      </c>
      <c r="O54" s="213">
        <v>0</v>
      </c>
      <c r="P54" s="213">
        <v>0</v>
      </c>
      <c r="Q54" s="213">
        <v>0</v>
      </c>
      <c r="R54" s="213">
        <v>0</v>
      </c>
      <c r="S54" s="213">
        <v>0</v>
      </c>
      <c r="T54" s="213">
        <v>0</v>
      </c>
      <c r="U54" s="213">
        <v>0</v>
      </c>
      <c r="V54" s="213">
        <v>0</v>
      </c>
      <c r="W54" s="213">
        <v>0</v>
      </c>
      <c r="X54" s="213">
        <v>0</v>
      </c>
      <c r="Y54" s="213">
        <v>0</v>
      </c>
      <c r="Z54" s="213">
        <v>0</v>
      </c>
      <c r="AA54" s="213">
        <v>0</v>
      </c>
      <c r="AB54" s="213">
        <v>0</v>
      </c>
      <c r="AC54" s="213">
        <v>0</v>
      </c>
      <c r="AD54" s="213">
        <v>0</v>
      </c>
      <c r="AE54" s="213">
        <v>0</v>
      </c>
      <c r="AF54" s="213">
        <v>0</v>
      </c>
      <c r="AG54" s="213">
        <v>0</v>
      </c>
      <c r="AH54" s="213">
        <v>0</v>
      </c>
      <c r="AI54" s="213">
        <v>0</v>
      </c>
      <c r="AJ54" s="244">
        <v>0</v>
      </c>
      <c r="AK54" s="232">
        <v>0</v>
      </c>
      <c r="AL54" s="232">
        <v>0</v>
      </c>
      <c r="AM54" s="232">
        <v>0</v>
      </c>
      <c r="AN54" s="232">
        <v>0</v>
      </c>
    </row>
    <row r="55" spans="1:41" x14ac:dyDescent="0.25">
      <c r="A55" s="100" t="s">
        <v>22</v>
      </c>
      <c r="B55" s="100"/>
      <c r="C55" s="100"/>
      <c r="D55" s="204">
        <f t="shared" ref="D55:F56" si="17">D35/D15</f>
        <v>1.3947368421052633</v>
      </c>
      <c r="E55" s="205">
        <f t="shared" si="17"/>
        <v>0.4050632911392405</v>
      </c>
      <c r="F55" s="204">
        <f t="shared" si="17"/>
        <v>1.929824561403509</v>
      </c>
      <c r="G55" s="205">
        <v>0</v>
      </c>
      <c r="H55" s="206">
        <v>0</v>
      </c>
      <c r="I55" s="206">
        <v>0</v>
      </c>
      <c r="J55" s="206">
        <v>0</v>
      </c>
      <c r="K55" s="206">
        <v>0</v>
      </c>
      <c r="L55" s="206">
        <v>0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R55" s="206">
        <v>0</v>
      </c>
      <c r="S55" s="206">
        <v>0</v>
      </c>
      <c r="T55" s="206">
        <v>0</v>
      </c>
      <c r="U55" s="206">
        <v>0</v>
      </c>
      <c r="V55" s="206">
        <v>0</v>
      </c>
      <c r="W55" s="206">
        <v>0</v>
      </c>
      <c r="X55" s="206">
        <v>0</v>
      </c>
      <c r="Y55" s="206">
        <v>0</v>
      </c>
      <c r="Z55" s="206">
        <v>0</v>
      </c>
      <c r="AA55" s="206">
        <v>0</v>
      </c>
      <c r="AB55" s="206">
        <v>0</v>
      </c>
      <c r="AC55" s="206">
        <v>0</v>
      </c>
      <c r="AD55" s="206">
        <v>0</v>
      </c>
      <c r="AE55" s="206">
        <v>0</v>
      </c>
      <c r="AF55" s="206">
        <v>0</v>
      </c>
      <c r="AG55" s="206">
        <v>0</v>
      </c>
      <c r="AH55" s="206">
        <v>0</v>
      </c>
      <c r="AI55" s="206">
        <v>0</v>
      </c>
      <c r="AJ55" s="206">
        <v>0</v>
      </c>
      <c r="AK55" s="232">
        <v>0</v>
      </c>
      <c r="AL55" s="232">
        <v>0</v>
      </c>
      <c r="AM55" s="232">
        <v>0</v>
      </c>
      <c r="AN55" s="232">
        <v>0</v>
      </c>
    </row>
    <row r="56" spans="1:41" x14ac:dyDescent="0.25">
      <c r="A56" s="100" t="s">
        <v>24</v>
      </c>
      <c r="B56" s="100"/>
      <c r="C56" s="100"/>
      <c r="D56" s="204">
        <f t="shared" si="17"/>
        <v>1.3802067946824224</v>
      </c>
      <c r="E56" s="205">
        <f t="shared" si="17"/>
        <v>0.60919540229885061</v>
      </c>
      <c r="F56" s="204">
        <f t="shared" si="17"/>
        <v>1.8004926108374382</v>
      </c>
      <c r="G56" s="205">
        <f t="shared" ref="G56:G62" si="18">G36/G16</f>
        <v>2.5218138096873925</v>
      </c>
      <c r="H56" s="209">
        <f t="shared" ref="H56:S56" si="19">+H36/H16</f>
        <v>1.6309730055168516</v>
      </c>
      <c r="I56" s="210">
        <f t="shared" si="19"/>
        <v>2.5085596895685915</v>
      </c>
      <c r="J56" s="210">
        <f t="shared" si="19"/>
        <v>2.125</v>
      </c>
      <c r="K56" s="210">
        <f t="shared" si="19"/>
        <v>1.7948717948717949</v>
      </c>
      <c r="L56" s="211">
        <f t="shared" si="19"/>
        <v>1.3174603174603174</v>
      </c>
      <c r="M56" s="211">
        <f t="shared" si="19"/>
        <v>2.5499999999999998</v>
      </c>
      <c r="N56" s="211">
        <f t="shared" si="19"/>
        <v>1.75</v>
      </c>
      <c r="O56" s="211">
        <f t="shared" si="19"/>
        <v>2.5</v>
      </c>
      <c r="P56" s="211">
        <f t="shared" si="19"/>
        <v>2.1998254799301922</v>
      </c>
      <c r="Q56" s="211">
        <f t="shared" si="19"/>
        <v>2.5668265935572308</v>
      </c>
      <c r="R56" s="211">
        <f t="shared" si="19"/>
        <v>2.9899082568807338</v>
      </c>
      <c r="S56" s="211">
        <f t="shared" si="19"/>
        <v>2.4</v>
      </c>
      <c r="T56" s="212">
        <f t="shared" ref="T56:Y56" si="20">T36/T16</f>
        <v>2.5394736842105261</v>
      </c>
      <c r="U56" s="212">
        <f t="shared" si="20"/>
        <v>2.85</v>
      </c>
      <c r="V56" s="212">
        <f t="shared" si="20"/>
        <v>3.1</v>
      </c>
      <c r="W56" s="212">
        <f t="shared" si="20"/>
        <v>2.04</v>
      </c>
      <c r="X56" s="212">
        <f t="shared" si="20"/>
        <v>1.8965116279069767</v>
      </c>
      <c r="Y56" s="212">
        <f t="shared" si="20"/>
        <v>2.75</v>
      </c>
      <c r="Z56" s="212">
        <f t="shared" ref="Z56:AE56" si="21">Z36/Z16</f>
        <v>2.15</v>
      </c>
      <c r="AA56" s="212">
        <f t="shared" si="21"/>
        <v>3.3142857142857141</v>
      </c>
      <c r="AB56" s="212">
        <f t="shared" si="21"/>
        <v>1.25</v>
      </c>
      <c r="AC56" s="212">
        <f t="shared" si="21"/>
        <v>0.86249999999999993</v>
      </c>
      <c r="AD56" s="212">
        <f t="shared" si="21"/>
        <v>3.2</v>
      </c>
      <c r="AE56" s="212">
        <f t="shared" si="21"/>
        <v>4</v>
      </c>
      <c r="AF56" s="212">
        <f>AF36/AF16</f>
        <v>2.95</v>
      </c>
      <c r="AG56" s="212">
        <f>AG36/AG16</f>
        <v>4.4000000000000004</v>
      </c>
      <c r="AH56" s="212">
        <f>AH36/AH16</f>
        <v>4.25</v>
      </c>
      <c r="AI56" s="212">
        <f>AI36/AI16</f>
        <v>2</v>
      </c>
      <c r="AJ56" s="245">
        <f>AJ36/AJ16</f>
        <v>2.85</v>
      </c>
      <c r="AK56" s="232">
        <f t="shared" ref="AK56:AN56" si="22">AK36/AK16</f>
        <v>1.5999999999999999</v>
      </c>
      <c r="AL56" s="232">
        <f t="shared" si="22"/>
        <v>0</v>
      </c>
      <c r="AM56" s="232">
        <f t="shared" si="22"/>
        <v>0</v>
      </c>
      <c r="AN56" s="232">
        <f t="shared" si="22"/>
        <v>0</v>
      </c>
    </row>
    <row r="57" spans="1:41" x14ac:dyDescent="0.25">
      <c r="A57" s="100" t="s">
        <v>23</v>
      </c>
      <c r="B57" s="100"/>
      <c r="C57" s="100"/>
      <c r="D57" s="204">
        <f t="shared" ref="D57:D62" si="23">D37/D17</f>
        <v>1.7999999999999998</v>
      </c>
      <c r="E57" s="205">
        <v>0</v>
      </c>
      <c r="F57" s="205">
        <v>0</v>
      </c>
      <c r="G57" s="205">
        <f t="shared" si="18"/>
        <v>2.7577639751552794</v>
      </c>
      <c r="H57" s="209">
        <f>+H37/H17</f>
        <v>5</v>
      </c>
      <c r="I57" s="209">
        <f>+I37/I17</f>
        <v>5</v>
      </c>
      <c r="J57" s="209">
        <f>+J37/J17</f>
        <v>1.5</v>
      </c>
      <c r="K57" s="207">
        <v>0</v>
      </c>
      <c r="L57" s="211">
        <f t="shared" ref="L57:L62" si="24">+L37/L17</f>
        <v>0.9375</v>
      </c>
      <c r="M57" s="208">
        <v>0</v>
      </c>
      <c r="N57" s="208">
        <v>0</v>
      </c>
      <c r="O57" s="208">
        <v>0</v>
      </c>
      <c r="P57" s="208">
        <v>0</v>
      </c>
      <c r="Q57" s="208">
        <v>0</v>
      </c>
      <c r="R57" s="208">
        <v>0</v>
      </c>
      <c r="S57" s="208">
        <v>0</v>
      </c>
      <c r="T57" s="208">
        <v>0</v>
      </c>
      <c r="U57" s="208">
        <v>0</v>
      </c>
      <c r="V57" s="208">
        <v>0</v>
      </c>
      <c r="W57" s="208">
        <v>0</v>
      </c>
      <c r="X57" s="208">
        <v>0</v>
      </c>
      <c r="Y57" s="208">
        <v>0</v>
      </c>
      <c r="Z57" s="208">
        <v>0</v>
      </c>
      <c r="AA57" s="208">
        <v>0</v>
      </c>
      <c r="AB57" s="208">
        <v>0</v>
      </c>
      <c r="AC57" s="208">
        <v>0</v>
      </c>
      <c r="AD57" s="208">
        <v>0</v>
      </c>
      <c r="AE57" s="208">
        <v>0</v>
      </c>
      <c r="AF57" s="208">
        <v>0</v>
      </c>
      <c r="AG57" s="208">
        <v>0</v>
      </c>
      <c r="AH57" s="208">
        <v>0</v>
      </c>
      <c r="AI57" s="208">
        <v>0</v>
      </c>
      <c r="AJ57" s="206">
        <v>0</v>
      </c>
      <c r="AK57" s="232">
        <v>0</v>
      </c>
      <c r="AL57" s="232">
        <v>0</v>
      </c>
      <c r="AM57" s="232">
        <v>0</v>
      </c>
      <c r="AN57" s="232">
        <v>0</v>
      </c>
    </row>
    <row r="58" spans="1:41" x14ac:dyDescent="0.25">
      <c r="A58" s="100" t="s">
        <v>7</v>
      </c>
      <c r="B58" s="100"/>
      <c r="C58" s="100"/>
      <c r="D58" s="204">
        <f t="shared" si="23"/>
        <v>1.9886578449905481</v>
      </c>
      <c r="E58" s="205">
        <f t="shared" ref="E58:F62" si="25">E38/E18</f>
        <v>2</v>
      </c>
      <c r="F58" s="204">
        <f t="shared" si="25"/>
        <v>1</v>
      </c>
      <c r="G58" s="205">
        <f t="shared" si="18"/>
        <v>1.875</v>
      </c>
      <c r="H58" s="207">
        <v>0</v>
      </c>
      <c r="I58" s="207">
        <v>0</v>
      </c>
      <c r="J58" s="207">
        <v>0</v>
      </c>
      <c r="K58" s="210">
        <f>+K38/K18</f>
        <v>2.5974025974025974</v>
      </c>
      <c r="L58" s="211">
        <f t="shared" si="24"/>
        <v>2</v>
      </c>
      <c r="M58" s="211">
        <f>+M38/M18</f>
        <v>2</v>
      </c>
      <c r="N58" s="208">
        <v>0</v>
      </c>
      <c r="O58" s="208">
        <v>0</v>
      </c>
      <c r="P58" s="208">
        <v>0</v>
      </c>
      <c r="Q58" s="211">
        <f t="shared" ref="Q58:S62" si="26">+Q38/Q18</f>
        <v>4</v>
      </c>
      <c r="R58" s="211">
        <f t="shared" si="26"/>
        <v>2.5</v>
      </c>
      <c r="S58" s="211">
        <f t="shared" si="26"/>
        <v>2.5</v>
      </c>
      <c r="T58" s="212">
        <f t="shared" ref="T58:U62" si="27">T38/T18</f>
        <v>4.666666666666667</v>
      </c>
      <c r="U58" s="212">
        <f t="shared" si="27"/>
        <v>2.8333333333333335</v>
      </c>
      <c r="V58" s="212">
        <f t="shared" ref="V58:W62" si="28">V38/V18</f>
        <v>3</v>
      </c>
      <c r="W58" s="212">
        <f t="shared" si="28"/>
        <v>3.2</v>
      </c>
      <c r="X58" s="212">
        <f t="shared" ref="X58:Y62" si="29">X38/X18</f>
        <v>2.9999999999999996</v>
      </c>
      <c r="Y58" s="212">
        <f t="shared" si="29"/>
        <v>4</v>
      </c>
      <c r="Z58" s="212">
        <f t="shared" ref="Z58:AA62" si="30">Z38/Z18</f>
        <v>4</v>
      </c>
      <c r="AA58" s="212">
        <f t="shared" si="30"/>
        <v>5.1764705882352944</v>
      </c>
      <c r="AB58" s="212">
        <f t="shared" ref="AB58:AC60" si="31">AB38/AB18</f>
        <v>4.4000000000000004</v>
      </c>
      <c r="AC58" s="212">
        <f t="shared" si="31"/>
        <v>3.3</v>
      </c>
      <c r="AD58" s="212">
        <f t="shared" ref="AD58:AE60" si="32">AD38/AD18</f>
        <v>3.8</v>
      </c>
      <c r="AE58" s="212">
        <f t="shared" si="32"/>
        <v>4.4000000000000004</v>
      </c>
      <c r="AF58" s="212">
        <f>AF38/AF18</f>
        <v>3</v>
      </c>
      <c r="AG58" s="212">
        <f t="shared" ref="AG58:AH60" si="33">AG38/AG18</f>
        <v>3.5000000000000004</v>
      </c>
      <c r="AH58" s="212">
        <f t="shared" si="33"/>
        <v>4.5</v>
      </c>
      <c r="AI58" s="212">
        <f t="shared" ref="AI58:AJ60" si="34">AI38/AI18</f>
        <v>3.6999999999999997</v>
      </c>
      <c r="AJ58" s="245">
        <f t="shared" si="34"/>
        <v>4</v>
      </c>
      <c r="AK58" s="232">
        <f t="shared" ref="AK58:AN58" si="35">AK38/AK18</f>
        <v>3.4999999999999996</v>
      </c>
      <c r="AL58" s="232">
        <f t="shared" si="35"/>
        <v>0</v>
      </c>
      <c r="AM58" s="232">
        <f t="shared" si="35"/>
        <v>0</v>
      </c>
      <c r="AN58" s="232">
        <f t="shared" si="35"/>
        <v>0</v>
      </c>
    </row>
    <row r="59" spans="1:41" x14ac:dyDescent="0.25">
      <c r="A59" s="100" t="s">
        <v>8</v>
      </c>
      <c r="B59" s="100"/>
      <c r="C59" s="100"/>
      <c r="D59" s="204">
        <f t="shared" si="23"/>
        <v>3.1334645568649506</v>
      </c>
      <c r="E59" s="205">
        <f t="shared" si="25"/>
        <v>1</v>
      </c>
      <c r="F59" s="204">
        <f t="shared" si="25"/>
        <v>1.8045738045738045</v>
      </c>
      <c r="G59" s="205">
        <f t="shared" si="18"/>
        <v>3.4482758620689657</v>
      </c>
      <c r="H59" s="209">
        <f t="shared" ref="H59:J60" si="36">+H39/H19</f>
        <v>1.8573232576319427</v>
      </c>
      <c r="I59" s="210">
        <f t="shared" si="36"/>
        <v>2.6703093328633121</v>
      </c>
      <c r="J59" s="210">
        <f t="shared" si="36"/>
        <v>2.1395833333333334</v>
      </c>
      <c r="K59" s="210">
        <f>+K39/K19</f>
        <v>2.3890784982935154</v>
      </c>
      <c r="L59" s="211">
        <f t="shared" si="24"/>
        <v>2.6666666666666665</v>
      </c>
      <c r="M59" s="211">
        <f>+M39/M19</f>
        <v>2.6</v>
      </c>
      <c r="N59" s="211">
        <f t="shared" ref="N59:P62" si="37">+N39/N19</f>
        <v>2.4499999999999997</v>
      </c>
      <c r="O59" s="211">
        <f t="shared" si="37"/>
        <v>3.2</v>
      </c>
      <c r="P59" s="211">
        <f t="shared" si="37"/>
        <v>2.8999453750910416</v>
      </c>
      <c r="Q59" s="211">
        <f t="shared" si="26"/>
        <v>3.3079999999999998</v>
      </c>
      <c r="R59" s="211">
        <f t="shared" si="26"/>
        <v>3.7893333333333334</v>
      </c>
      <c r="S59" s="211">
        <f t="shared" si="26"/>
        <v>3.4133333333333336</v>
      </c>
      <c r="T59" s="212">
        <f t="shared" si="27"/>
        <v>2.8</v>
      </c>
      <c r="U59" s="212">
        <f t="shared" si="27"/>
        <v>3.25</v>
      </c>
      <c r="V59" s="212">
        <f t="shared" si="28"/>
        <v>4</v>
      </c>
      <c r="W59" s="212">
        <f t="shared" si="28"/>
        <v>3.1866666666666665</v>
      </c>
      <c r="X59" s="212">
        <f t="shared" si="29"/>
        <v>3.5769230769230771</v>
      </c>
      <c r="Y59" s="212">
        <f t="shared" si="29"/>
        <v>4.3</v>
      </c>
      <c r="Z59" s="212">
        <f t="shared" si="30"/>
        <v>3.7060869565217387</v>
      </c>
      <c r="AA59" s="212">
        <f t="shared" si="30"/>
        <v>4.9090909090909092</v>
      </c>
      <c r="AB59" s="212">
        <f t="shared" si="31"/>
        <v>4.3636363636363633</v>
      </c>
      <c r="AC59" s="212">
        <f t="shared" si="31"/>
        <v>3.25</v>
      </c>
      <c r="AD59" s="212">
        <f t="shared" si="32"/>
        <v>5.2</v>
      </c>
      <c r="AE59" s="212">
        <f t="shared" si="32"/>
        <v>5.4</v>
      </c>
      <c r="AF59" s="212">
        <f>AF39/AF19</f>
        <v>4.8</v>
      </c>
      <c r="AG59" s="212">
        <f t="shared" si="33"/>
        <v>5.4517647058823533</v>
      </c>
      <c r="AH59" s="212">
        <f t="shared" si="33"/>
        <v>6.1000000000000005</v>
      </c>
      <c r="AI59" s="212">
        <f t="shared" si="34"/>
        <v>5</v>
      </c>
      <c r="AJ59" s="245">
        <f t="shared" si="34"/>
        <v>4.1499999999999995</v>
      </c>
      <c r="AK59" s="232">
        <f t="shared" ref="AK59:AN59" si="38">AK39/AK19</f>
        <v>4.2999999999999989</v>
      </c>
      <c r="AL59" s="232">
        <f t="shared" si="38"/>
        <v>0</v>
      </c>
      <c r="AM59" s="232">
        <f t="shared" si="38"/>
        <v>0</v>
      </c>
      <c r="AN59" s="232">
        <f t="shared" si="38"/>
        <v>0</v>
      </c>
    </row>
    <row r="60" spans="1:41" x14ac:dyDescent="0.25">
      <c r="A60" s="100" t="s">
        <v>25</v>
      </c>
      <c r="B60" s="100"/>
      <c r="C60" s="100"/>
      <c r="D60" s="204">
        <f t="shared" si="23"/>
        <v>2.8087221221345593</v>
      </c>
      <c r="E60" s="205">
        <f t="shared" si="25"/>
        <v>0.66013071895424835</v>
      </c>
      <c r="F60" s="204">
        <f t="shared" si="25"/>
        <v>1.8806584362139918</v>
      </c>
      <c r="G60" s="205">
        <f t="shared" si="18"/>
        <v>2.0683229813664594</v>
      </c>
      <c r="H60" s="209">
        <f t="shared" si="36"/>
        <v>1.1333333333333333</v>
      </c>
      <c r="I60" s="210">
        <f t="shared" si="36"/>
        <v>2.5</v>
      </c>
      <c r="J60" s="210">
        <f t="shared" si="36"/>
        <v>2.6999999999999997</v>
      </c>
      <c r="K60" s="210">
        <f>+K40/K20</f>
        <v>2.2666666666666666</v>
      </c>
      <c r="L60" s="211">
        <f t="shared" si="24"/>
        <v>0.6</v>
      </c>
      <c r="M60" s="211">
        <f>+M40/M20</f>
        <v>2.2999999999999998</v>
      </c>
      <c r="N60" s="211">
        <f t="shared" si="37"/>
        <v>2.1</v>
      </c>
      <c r="O60" s="211">
        <f t="shared" si="37"/>
        <v>2.0999999999999996</v>
      </c>
      <c r="P60" s="211">
        <f t="shared" si="37"/>
        <v>1.6500264830508475</v>
      </c>
      <c r="Q60" s="211">
        <f t="shared" si="26"/>
        <v>2.5823529411764703</v>
      </c>
      <c r="R60" s="211">
        <f t="shared" si="26"/>
        <v>1.7058823529411764</v>
      </c>
      <c r="S60" s="211">
        <f t="shared" si="26"/>
        <v>2</v>
      </c>
      <c r="T60" s="212">
        <f t="shared" si="27"/>
        <v>0.77777777777777779</v>
      </c>
      <c r="U60" s="212">
        <f t="shared" si="27"/>
        <v>3</v>
      </c>
      <c r="V60" s="212">
        <f t="shared" si="28"/>
        <v>2.875</v>
      </c>
      <c r="W60" s="212">
        <f t="shared" si="28"/>
        <v>2</v>
      </c>
      <c r="X60" s="212">
        <f t="shared" si="29"/>
        <v>1.75</v>
      </c>
      <c r="Y60" s="212">
        <f t="shared" si="29"/>
        <v>1.3699999999999999</v>
      </c>
      <c r="Z60" s="212">
        <f t="shared" si="30"/>
        <v>1.75</v>
      </c>
      <c r="AA60" s="212">
        <f t="shared" si="30"/>
        <v>2.3000000000000003</v>
      </c>
      <c r="AB60" s="212">
        <f t="shared" si="31"/>
        <v>1.1000000000000001</v>
      </c>
      <c r="AC60" s="212">
        <f t="shared" si="31"/>
        <v>1.4000000000000001</v>
      </c>
      <c r="AD60" s="212">
        <f t="shared" si="32"/>
        <v>2.8</v>
      </c>
      <c r="AE60" s="212">
        <f t="shared" si="32"/>
        <v>3.1</v>
      </c>
      <c r="AF60" s="212">
        <f>AF40/AF20</f>
        <v>1.845</v>
      </c>
      <c r="AG60" s="212">
        <f t="shared" si="33"/>
        <v>2.6218750000000002</v>
      </c>
      <c r="AH60" s="212">
        <f t="shared" si="33"/>
        <v>3.6</v>
      </c>
      <c r="AI60" s="212">
        <f t="shared" si="34"/>
        <v>2</v>
      </c>
      <c r="AJ60" s="245">
        <f t="shared" si="34"/>
        <v>2.1500000000000004</v>
      </c>
      <c r="AK60" s="232">
        <f t="shared" ref="AK60:AN60" si="39">AK40/AK20</f>
        <v>1.9500000000000002</v>
      </c>
      <c r="AL60" s="232">
        <f t="shared" si="39"/>
        <v>0</v>
      </c>
      <c r="AM60" s="232">
        <f t="shared" si="39"/>
        <v>0</v>
      </c>
      <c r="AN60" s="232">
        <f t="shared" si="39"/>
        <v>0</v>
      </c>
    </row>
    <row r="61" spans="1:41" x14ac:dyDescent="0.25">
      <c r="A61" s="100" t="s">
        <v>9</v>
      </c>
      <c r="B61" s="100"/>
      <c r="C61" s="100"/>
      <c r="D61" s="204">
        <f t="shared" si="23"/>
        <v>3.7411347517730498</v>
      </c>
      <c r="E61" s="205">
        <f t="shared" si="25"/>
        <v>0.39999999999999997</v>
      </c>
      <c r="F61" s="204">
        <f t="shared" si="25"/>
        <v>2.5</v>
      </c>
      <c r="G61" s="205">
        <f t="shared" si="18"/>
        <v>2.4099099099099095</v>
      </c>
      <c r="H61" s="207">
        <v>0</v>
      </c>
      <c r="I61" s="210">
        <f>+I41/I21</f>
        <v>1.5527950310559004</v>
      </c>
      <c r="J61" s="210">
        <f>+J41/J21</f>
        <v>3.1</v>
      </c>
      <c r="K61" s="210">
        <f>+K41/K21</f>
        <v>2.5882352941176472</v>
      </c>
      <c r="L61" s="211">
        <f t="shared" si="24"/>
        <v>2.5</v>
      </c>
      <c r="M61" s="211">
        <f>+M41/M21</f>
        <v>2.2000000000000002</v>
      </c>
      <c r="N61" s="211">
        <f t="shared" si="37"/>
        <v>2.2999999999999998</v>
      </c>
      <c r="O61" s="211">
        <f t="shared" si="37"/>
        <v>2.7</v>
      </c>
      <c r="P61" s="211">
        <f t="shared" si="37"/>
        <v>2.4001989389920424</v>
      </c>
      <c r="Q61" s="211">
        <f t="shared" si="26"/>
        <v>4.8372549019607849</v>
      </c>
      <c r="R61" s="211">
        <f t="shared" si="26"/>
        <v>3.4379084967320259</v>
      </c>
      <c r="S61" s="211">
        <f t="shared" si="26"/>
        <v>3.5</v>
      </c>
      <c r="T61" s="212">
        <f t="shared" si="27"/>
        <v>3</v>
      </c>
      <c r="U61" s="212">
        <f t="shared" si="27"/>
        <v>3</v>
      </c>
      <c r="V61" s="212">
        <f t="shared" si="28"/>
        <v>3.0000000000000004</v>
      </c>
      <c r="W61" s="212">
        <f t="shared" si="28"/>
        <v>2.96</v>
      </c>
      <c r="X61" s="212">
        <f t="shared" si="29"/>
        <v>2.75</v>
      </c>
      <c r="Y61" s="212">
        <f t="shared" si="29"/>
        <v>3.0000000000000004</v>
      </c>
      <c r="Z61" s="212">
        <f t="shared" si="30"/>
        <v>3</v>
      </c>
      <c r="AA61" s="212">
        <f t="shared" si="30"/>
        <v>3.1999999999999997</v>
      </c>
      <c r="AB61" s="212">
        <f>AB41/AB21</f>
        <v>2.6</v>
      </c>
      <c r="AC61" s="212">
        <v>0</v>
      </c>
      <c r="AD61" s="212">
        <v>1</v>
      </c>
      <c r="AE61" s="212">
        <v>2</v>
      </c>
      <c r="AF61" s="212">
        <v>3</v>
      </c>
      <c r="AG61" s="212">
        <v>3</v>
      </c>
      <c r="AH61" s="212">
        <v>4</v>
      </c>
      <c r="AI61" s="212">
        <v>5</v>
      </c>
      <c r="AJ61" s="245">
        <v>6</v>
      </c>
      <c r="AK61" s="232">
        <v>35</v>
      </c>
      <c r="AL61" s="232">
        <v>36</v>
      </c>
      <c r="AM61" s="232">
        <v>37</v>
      </c>
      <c r="AN61" s="232">
        <v>38</v>
      </c>
    </row>
    <row r="62" spans="1:41" x14ac:dyDescent="0.25">
      <c r="A62" s="100" t="s">
        <v>26</v>
      </c>
      <c r="B62" s="100"/>
      <c r="C62" s="100"/>
      <c r="D62" s="204">
        <f t="shared" si="23"/>
        <v>2.5967256932843301</v>
      </c>
      <c r="E62" s="205">
        <f t="shared" si="25"/>
        <v>2.564516129032258</v>
      </c>
      <c r="F62" s="204">
        <f t="shared" si="25"/>
        <v>2.0661157024793391</v>
      </c>
      <c r="G62" s="205">
        <f t="shared" si="18"/>
        <v>2.1322314049586777</v>
      </c>
      <c r="H62" s="209">
        <f>+H42/H22</f>
        <v>1.2425149700598803</v>
      </c>
      <c r="I62" s="210">
        <f>+I42/I22</f>
        <v>2.6197458455522971</v>
      </c>
      <c r="J62" s="210">
        <f>+J42/J22</f>
        <v>2.6199999999999997</v>
      </c>
      <c r="K62" s="210">
        <f>+K42/K22</f>
        <v>2.2448979591836737</v>
      </c>
      <c r="L62" s="211">
        <f t="shared" si="24"/>
        <v>1.7272727272727273</v>
      </c>
      <c r="M62" s="211">
        <f>+M42/M22</f>
        <v>2.1</v>
      </c>
      <c r="N62" s="211">
        <f t="shared" si="37"/>
        <v>2.1999999999999997</v>
      </c>
      <c r="O62" s="211">
        <f t="shared" si="37"/>
        <v>2.5</v>
      </c>
      <c r="P62" s="211">
        <f t="shared" si="37"/>
        <v>1.7596101786681104</v>
      </c>
      <c r="Q62" s="211">
        <f t="shared" si="26"/>
        <v>2.7621951219512195</v>
      </c>
      <c r="R62" s="211">
        <f t="shared" si="26"/>
        <v>2.696629213483146</v>
      </c>
      <c r="S62" s="211">
        <f t="shared" si="26"/>
        <v>2.6</v>
      </c>
      <c r="T62" s="212">
        <f t="shared" si="27"/>
        <v>2.5</v>
      </c>
      <c r="U62" s="212">
        <f t="shared" si="27"/>
        <v>2.4347826086956523</v>
      </c>
      <c r="V62" s="212">
        <f t="shared" si="28"/>
        <v>2.8</v>
      </c>
      <c r="W62" s="212">
        <f t="shared" si="28"/>
        <v>2.4</v>
      </c>
      <c r="X62" s="212">
        <f t="shared" si="29"/>
        <v>2.4</v>
      </c>
      <c r="Y62" s="212">
        <f t="shared" si="29"/>
        <v>2.2222222222222223</v>
      </c>
      <c r="Z62" s="212">
        <f t="shared" si="30"/>
        <v>1.9047619047619049</v>
      </c>
      <c r="AA62" s="212">
        <f t="shared" si="30"/>
        <v>3.1999999999999997</v>
      </c>
      <c r="AB62" s="212">
        <f>AB42/AB22</f>
        <v>0.85</v>
      </c>
      <c r="AC62" s="212">
        <f t="shared" ref="AC62:AJ62" si="40">AC42/AC22</f>
        <v>0.79999999999999993</v>
      </c>
      <c r="AD62" s="212">
        <f t="shared" si="40"/>
        <v>3.04</v>
      </c>
      <c r="AE62" s="212">
        <f t="shared" si="40"/>
        <v>3.3312499999999998</v>
      </c>
      <c r="AF62" s="212">
        <f t="shared" si="40"/>
        <v>1.95</v>
      </c>
      <c r="AG62" s="212">
        <f t="shared" si="40"/>
        <v>3.4529411764705884</v>
      </c>
      <c r="AH62" s="212">
        <f t="shared" si="40"/>
        <v>4.0999999999999996</v>
      </c>
      <c r="AI62" s="212">
        <f t="shared" si="40"/>
        <v>2.2000000000000002</v>
      </c>
      <c r="AJ62" s="245">
        <f t="shared" si="40"/>
        <v>2.2000000000000002</v>
      </c>
      <c r="AK62" s="232">
        <f t="shared" ref="AK62:AN62" si="41">AK42/AK22</f>
        <v>1.4</v>
      </c>
      <c r="AL62" s="232">
        <f t="shared" si="41"/>
        <v>0</v>
      </c>
      <c r="AM62" s="232">
        <f t="shared" si="41"/>
        <v>0</v>
      </c>
      <c r="AN62" s="232">
        <f t="shared" si="41"/>
        <v>0</v>
      </c>
    </row>
    <row r="63" spans="1:41" x14ac:dyDescent="0.25">
      <c r="A63" s="95"/>
      <c r="B63" s="95"/>
      <c r="C63" s="95"/>
      <c r="D63" s="212"/>
      <c r="E63" s="214"/>
      <c r="F63" s="212"/>
      <c r="G63" s="214"/>
      <c r="H63" s="215" t="s">
        <v>12</v>
      </c>
      <c r="I63" s="216" t="s">
        <v>12</v>
      </c>
      <c r="J63" s="216" t="s">
        <v>12</v>
      </c>
      <c r="K63" s="216" t="s">
        <v>12</v>
      </c>
      <c r="L63" s="217" t="s">
        <v>12</v>
      </c>
      <c r="M63" s="217" t="s">
        <v>12</v>
      </c>
      <c r="N63" s="217" t="s">
        <v>12</v>
      </c>
      <c r="O63" s="217" t="s">
        <v>12</v>
      </c>
      <c r="P63" s="217" t="s">
        <v>12</v>
      </c>
      <c r="Q63" s="217" t="s">
        <v>12</v>
      </c>
      <c r="R63" s="217" t="s">
        <v>12</v>
      </c>
      <c r="S63" s="217" t="s">
        <v>12</v>
      </c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45"/>
      <c r="AK63" s="232"/>
      <c r="AL63" s="232"/>
      <c r="AM63" s="232"/>
      <c r="AN63" s="232"/>
    </row>
    <row r="64" spans="1:41" x14ac:dyDescent="0.25">
      <c r="A64" s="108" t="s">
        <v>27</v>
      </c>
      <c r="B64" s="109">
        <f>+B44/B24</f>
        <v>2.8049182127566148</v>
      </c>
      <c r="C64" s="109">
        <f>+C44/C24</f>
        <v>2.4764339351334081</v>
      </c>
      <c r="D64" s="218">
        <f>+D44/D24</f>
        <v>2.252777707366945</v>
      </c>
      <c r="E64" s="219">
        <f t="shared" ref="E64:S64" si="42">+E44/E24</f>
        <v>0.79714030384271684</v>
      </c>
      <c r="F64" s="218">
        <f t="shared" si="42"/>
        <v>1.8376043084571223</v>
      </c>
      <c r="G64" s="220">
        <f t="shared" si="42"/>
        <v>2.749077490774908</v>
      </c>
      <c r="H64" s="221">
        <f t="shared" si="42"/>
        <v>1.6879319510898456</v>
      </c>
      <c r="I64" s="220">
        <f t="shared" si="42"/>
        <v>2.5557087066390993</v>
      </c>
      <c r="J64" s="220">
        <f t="shared" si="42"/>
        <v>2.2104607721046077</v>
      </c>
      <c r="K64" s="220">
        <f t="shared" si="42"/>
        <v>2.0155853652962823</v>
      </c>
      <c r="L64" s="222">
        <f t="shared" si="42"/>
        <v>1.5768452982810919</v>
      </c>
      <c r="M64" s="222">
        <f t="shared" si="42"/>
        <v>2.478551336146273</v>
      </c>
      <c r="N64" s="222">
        <f t="shared" si="42"/>
        <v>1.9884484711211781</v>
      </c>
      <c r="O64" s="222">
        <f t="shared" si="42"/>
        <v>2.6249169435215949</v>
      </c>
      <c r="P64" s="222">
        <f t="shared" si="42"/>
        <v>2.2989099134004212</v>
      </c>
      <c r="Q64" s="222">
        <f t="shared" si="42"/>
        <v>2.8692307692307693</v>
      </c>
      <c r="R64" s="222">
        <f t="shared" si="42"/>
        <v>3.0057803468208091</v>
      </c>
      <c r="S64" s="222">
        <f t="shared" si="42"/>
        <v>2.5841184387617764</v>
      </c>
      <c r="T64" s="223">
        <f t="shared" ref="T64:Y64" si="43">T44/T24</f>
        <v>2.5507246376811592</v>
      </c>
      <c r="U64" s="223">
        <f t="shared" si="43"/>
        <v>2.9377880184331793</v>
      </c>
      <c r="V64" s="223">
        <f t="shared" si="43"/>
        <v>3.2339181286549707</v>
      </c>
      <c r="W64" s="223">
        <f t="shared" si="43"/>
        <v>2.2670897029131813</v>
      </c>
      <c r="X64" s="223">
        <f t="shared" si="43"/>
        <v>2.2398843930635834</v>
      </c>
      <c r="Y64" s="223">
        <f t="shared" si="43"/>
        <v>2.7909371781668382</v>
      </c>
      <c r="Z64" s="223">
        <f t="shared" ref="Z64:AE64" si="44">Z44/Z24</f>
        <v>2.3506866815713829</v>
      </c>
      <c r="AA64" s="223">
        <f t="shared" si="44"/>
        <v>3.3608116677235258</v>
      </c>
      <c r="AB64" s="223">
        <f t="shared" si="44"/>
        <v>1.7092198581560283</v>
      </c>
      <c r="AC64" s="8">
        <f t="shared" si="44"/>
        <v>1.4536082474226804</v>
      </c>
      <c r="AD64" s="8">
        <f t="shared" si="44"/>
        <v>3.5891381345926798</v>
      </c>
      <c r="AE64" s="8">
        <f t="shared" si="44"/>
        <v>3.9930555555555554</v>
      </c>
      <c r="AF64" s="8">
        <f>AF44/AF24</f>
        <v>2.5148514851485149</v>
      </c>
      <c r="AG64" s="8">
        <f>AG44/AG24</f>
        <v>3.7176470588235295</v>
      </c>
      <c r="AH64" s="8">
        <f>AH44/AH24</f>
        <v>4.3423780487804891</v>
      </c>
      <c r="AI64" s="8">
        <f>AI44/AI24</f>
        <v>2.7725806451612902</v>
      </c>
      <c r="AJ64" s="196">
        <f>AJ44/AJ24</f>
        <v>2.7752941176470589</v>
      </c>
      <c r="AK64" s="248">
        <f t="shared" ref="AK64:AN64" si="45">AK44/AK24</f>
        <v>2.2762470308788596</v>
      </c>
      <c r="AL64" s="232">
        <f t="shared" si="45"/>
        <v>0</v>
      </c>
      <c r="AM64" s="232">
        <f t="shared" si="45"/>
        <v>0</v>
      </c>
      <c r="AN64" s="232">
        <f t="shared" si="45"/>
        <v>0</v>
      </c>
      <c r="AO64" s="247"/>
    </row>
    <row r="65" spans="1:40" x14ac:dyDescent="0.25">
      <c r="A65" s="116"/>
      <c r="B65" s="116"/>
      <c r="C65" s="116"/>
      <c r="D65" s="117"/>
      <c r="E65" s="118"/>
      <c r="F65" s="117"/>
      <c r="G65" s="118"/>
      <c r="H65" s="119"/>
      <c r="I65" s="120"/>
      <c r="J65" s="120"/>
      <c r="K65" s="120"/>
      <c r="L65" s="121"/>
      <c r="M65" s="121"/>
      <c r="N65" s="121"/>
      <c r="O65" s="121"/>
      <c r="P65" s="121"/>
      <c r="Q65" s="121"/>
      <c r="R65" s="121"/>
      <c r="S65" s="121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6"/>
      <c r="AK65" s="234"/>
      <c r="AL65" s="234"/>
      <c r="AM65" s="234"/>
      <c r="AN65" s="234"/>
    </row>
    <row r="66" spans="1:40" x14ac:dyDescent="0.25">
      <c r="AK66" s="214"/>
      <c r="AL66" s="214"/>
      <c r="AM66" s="214"/>
      <c r="AN66" s="214"/>
    </row>
    <row r="67" spans="1:40" x14ac:dyDescent="0.25">
      <c r="AK67" s="214"/>
      <c r="AL67" s="214"/>
      <c r="AM67" s="214"/>
      <c r="AN67" s="214"/>
    </row>
    <row r="68" spans="1:40" s="142" customFormat="1" x14ac:dyDescent="0.25">
      <c r="A68" s="140" t="s">
        <v>92</v>
      </c>
      <c r="B68" s="141"/>
      <c r="C68" s="141"/>
      <c r="D68" s="141"/>
      <c r="E68" s="141"/>
      <c r="F68" s="141"/>
    </row>
    <row r="69" spans="1:40" s="142" customFormat="1" x14ac:dyDescent="0.25">
      <c r="A69" s="143" t="s">
        <v>93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</row>
    <row r="70" spans="1:40" s="142" customFormat="1" x14ac:dyDescent="0.25">
      <c r="A70" s="144"/>
      <c r="B70" s="145" t="s">
        <v>44</v>
      </c>
      <c r="C70" s="145" t="s">
        <v>45</v>
      </c>
      <c r="D70" s="125" t="s">
        <v>38</v>
      </c>
      <c r="E70" s="125" t="s">
        <v>39</v>
      </c>
      <c r="F70" s="125" t="s">
        <v>40</v>
      </c>
      <c r="G70" s="125" t="s">
        <v>41</v>
      </c>
      <c r="H70" s="126" t="s">
        <v>0</v>
      </c>
      <c r="I70" s="127" t="s">
        <v>1</v>
      </c>
      <c r="J70" s="127" t="s">
        <v>2</v>
      </c>
      <c r="K70" s="127" t="s">
        <v>3</v>
      </c>
      <c r="L70" s="146" t="s">
        <v>4</v>
      </c>
      <c r="M70" s="147" t="s">
        <v>13</v>
      </c>
      <c r="N70" s="147" t="s">
        <v>14</v>
      </c>
      <c r="O70" s="147" t="s">
        <v>15</v>
      </c>
      <c r="P70" s="147" t="s">
        <v>16</v>
      </c>
      <c r="Q70" s="147" t="s">
        <v>17</v>
      </c>
      <c r="R70" s="147" t="s">
        <v>36</v>
      </c>
      <c r="S70" s="147" t="s">
        <v>37</v>
      </c>
      <c r="T70" s="147" t="s">
        <v>42</v>
      </c>
      <c r="U70" s="147" t="s">
        <v>43</v>
      </c>
      <c r="V70" s="147" t="s">
        <v>46</v>
      </c>
      <c r="W70" s="147" t="s">
        <v>61</v>
      </c>
      <c r="X70" s="148" t="s">
        <v>62</v>
      </c>
      <c r="Y70" s="149" t="s">
        <v>65</v>
      </c>
      <c r="Z70" s="149" t="s">
        <v>84</v>
      </c>
      <c r="AA70" s="148" t="s">
        <v>83</v>
      </c>
      <c r="AB70" s="149" t="str">
        <f t="shared" ref="AB70:AI70" si="46">AB11</f>
        <v>2014/2015</v>
      </c>
      <c r="AC70" s="149" t="str">
        <f t="shared" si="46"/>
        <v>2015/2016</v>
      </c>
      <c r="AD70" s="149" t="str">
        <f t="shared" si="46"/>
        <v>2016/2017</v>
      </c>
      <c r="AE70" s="149" t="str">
        <f t="shared" si="46"/>
        <v>2017/2018</v>
      </c>
      <c r="AF70" s="149" t="str">
        <f t="shared" si="46"/>
        <v>2018/2019</v>
      </c>
      <c r="AG70" s="149" t="str">
        <f t="shared" si="46"/>
        <v>2019/2020</v>
      </c>
      <c r="AH70" s="149" t="str">
        <f t="shared" si="46"/>
        <v>2020/2021</v>
      </c>
      <c r="AI70" s="149" t="str">
        <f t="shared" si="46"/>
        <v>2021/2022</v>
      </c>
      <c r="AJ70" s="166" t="s">
        <v>101</v>
      </c>
      <c r="AK70" s="229" t="s">
        <v>102</v>
      </c>
      <c r="AL70" s="229" t="s">
        <v>105</v>
      </c>
      <c r="AM70" s="229" t="s">
        <v>106</v>
      </c>
      <c r="AN70" s="229" t="s">
        <v>107</v>
      </c>
    </row>
    <row r="71" spans="1:40" s="142" customFormat="1" ht="12.6" x14ac:dyDescent="0.25">
      <c r="A71" s="150" t="s">
        <v>5</v>
      </c>
      <c r="B71" s="150"/>
      <c r="C71" s="150"/>
      <c r="D71" s="227" t="s">
        <v>104</v>
      </c>
      <c r="E71" s="151" t="s">
        <v>90</v>
      </c>
      <c r="F71" s="151" t="s">
        <v>90</v>
      </c>
      <c r="G71" s="151" t="s">
        <v>90</v>
      </c>
      <c r="H71" s="151" t="s">
        <v>90</v>
      </c>
      <c r="I71" s="151" t="s">
        <v>90</v>
      </c>
      <c r="J71" s="151" t="s">
        <v>90</v>
      </c>
      <c r="K71" s="151" t="s">
        <v>90</v>
      </c>
      <c r="L71" s="151" t="s">
        <v>90</v>
      </c>
      <c r="M71" s="151" t="s">
        <v>90</v>
      </c>
      <c r="N71" s="151" t="s">
        <v>90</v>
      </c>
      <c r="O71" s="151" t="s">
        <v>90</v>
      </c>
      <c r="P71" s="151" t="s">
        <v>90</v>
      </c>
      <c r="Q71" s="151" t="s">
        <v>90</v>
      </c>
      <c r="R71" s="151" t="s">
        <v>90</v>
      </c>
      <c r="S71" s="151" t="s">
        <v>90</v>
      </c>
      <c r="T71" s="151" t="s">
        <v>90</v>
      </c>
      <c r="U71" s="151" t="s">
        <v>90</v>
      </c>
      <c r="V71" s="151" t="s">
        <v>90</v>
      </c>
      <c r="W71" s="151" t="s">
        <v>90</v>
      </c>
      <c r="X71" s="151" t="s">
        <v>90</v>
      </c>
      <c r="Y71" s="151" t="s">
        <v>90</v>
      </c>
      <c r="Z71" s="151" t="s">
        <v>90</v>
      </c>
      <c r="AA71" s="151" t="s">
        <v>90</v>
      </c>
      <c r="AB71" s="151" t="s">
        <v>90</v>
      </c>
      <c r="AC71" s="151" t="s">
        <v>90</v>
      </c>
      <c r="AD71" s="151" t="s">
        <v>90</v>
      </c>
      <c r="AE71" s="151" t="s">
        <v>90</v>
      </c>
      <c r="AF71" s="151" t="s">
        <v>90</v>
      </c>
      <c r="AG71" s="151" t="s">
        <v>90</v>
      </c>
      <c r="AH71" s="151" t="s">
        <v>90</v>
      </c>
      <c r="AI71" s="151" t="s">
        <v>90</v>
      </c>
      <c r="AJ71" s="151" t="s">
        <v>90</v>
      </c>
      <c r="AK71" s="237" t="s">
        <v>90</v>
      </c>
      <c r="AL71" s="237" t="s">
        <v>90</v>
      </c>
      <c r="AM71" s="237" t="s">
        <v>90</v>
      </c>
      <c r="AN71" s="237" t="s">
        <v>90</v>
      </c>
    </row>
    <row r="72" spans="1:40" s="142" customFormat="1" ht="12.6" x14ac:dyDescent="0.25">
      <c r="A72" s="152"/>
      <c r="B72" s="152"/>
      <c r="C72" s="152"/>
      <c r="D72" s="152"/>
      <c r="E72" s="152"/>
      <c r="F72" s="152"/>
      <c r="G72" s="153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238"/>
      <c r="AL72" s="238"/>
      <c r="AM72" s="238"/>
      <c r="AN72" s="238"/>
    </row>
    <row r="73" spans="1:40" s="142" customFormat="1" x14ac:dyDescent="0.25">
      <c r="A73" s="100" t="s">
        <v>21</v>
      </c>
      <c r="B73" s="156"/>
      <c r="C73" s="156"/>
      <c r="D73" s="157">
        <f t="shared" ref="D73:AC73" si="47">(D14/D24)</f>
        <v>0</v>
      </c>
      <c r="E73" s="157">
        <f t="shared" si="47"/>
        <v>0</v>
      </c>
      <c r="F73" s="157">
        <f t="shared" si="47"/>
        <v>0</v>
      </c>
      <c r="G73" s="157">
        <f t="shared" si="47"/>
        <v>0</v>
      </c>
      <c r="H73" s="157">
        <f t="shared" si="47"/>
        <v>0</v>
      </c>
      <c r="I73" s="157">
        <f t="shared" si="47"/>
        <v>0</v>
      </c>
      <c r="J73" s="157">
        <f t="shared" si="47"/>
        <v>0</v>
      </c>
      <c r="K73" s="157">
        <f t="shared" si="47"/>
        <v>0</v>
      </c>
      <c r="L73" s="157">
        <f t="shared" si="47"/>
        <v>0</v>
      </c>
      <c r="M73" s="157">
        <f t="shared" si="47"/>
        <v>0</v>
      </c>
      <c r="N73" s="157">
        <f t="shared" si="47"/>
        <v>0</v>
      </c>
      <c r="O73" s="157">
        <f t="shared" si="47"/>
        <v>0</v>
      </c>
      <c r="P73" s="157">
        <f t="shared" si="47"/>
        <v>0</v>
      </c>
      <c r="Q73" s="157">
        <f t="shared" si="47"/>
        <v>0</v>
      </c>
      <c r="R73" s="157">
        <f t="shared" si="47"/>
        <v>1.7341040462427745E-4</v>
      </c>
      <c r="S73" s="157">
        <f t="shared" si="47"/>
        <v>0</v>
      </c>
      <c r="T73" s="157">
        <f t="shared" si="47"/>
        <v>0</v>
      </c>
      <c r="U73" s="157">
        <f t="shared" si="47"/>
        <v>0</v>
      </c>
      <c r="V73" s="157">
        <f t="shared" si="47"/>
        <v>0</v>
      </c>
      <c r="W73" s="157">
        <f t="shared" si="47"/>
        <v>0</v>
      </c>
      <c r="X73" s="157">
        <f t="shared" si="47"/>
        <v>0</v>
      </c>
      <c r="Y73" s="157">
        <f t="shared" si="47"/>
        <v>0</v>
      </c>
      <c r="Z73" s="157">
        <f t="shared" si="47"/>
        <v>0</v>
      </c>
      <c r="AA73" s="157">
        <f t="shared" si="47"/>
        <v>0</v>
      </c>
      <c r="AB73" s="157">
        <f t="shared" si="47"/>
        <v>0</v>
      </c>
      <c r="AC73" s="157">
        <f t="shared" si="47"/>
        <v>0</v>
      </c>
      <c r="AD73" s="157">
        <f t="shared" ref="AD73:AJ73" si="48">(AD14/AD24)</f>
        <v>0</v>
      </c>
      <c r="AE73" s="157">
        <f t="shared" si="48"/>
        <v>0</v>
      </c>
      <c r="AF73" s="157">
        <f t="shared" si="48"/>
        <v>0</v>
      </c>
      <c r="AG73" s="157">
        <f t="shared" si="48"/>
        <v>0</v>
      </c>
      <c r="AH73" s="157">
        <f t="shared" si="48"/>
        <v>0</v>
      </c>
      <c r="AI73" s="157">
        <f t="shared" si="48"/>
        <v>0</v>
      </c>
      <c r="AJ73" s="157">
        <f t="shared" si="48"/>
        <v>0</v>
      </c>
      <c r="AK73" s="239">
        <f t="shared" ref="AK73:AN73" si="49">(AK14/AK24)</f>
        <v>0</v>
      </c>
      <c r="AL73" s="239">
        <f t="shared" si="49"/>
        <v>0</v>
      </c>
      <c r="AM73" s="239">
        <f t="shared" si="49"/>
        <v>0</v>
      </c>
      <c r="AN73" s="239">
        <f t="shared" si="49"/>
        <v>0</v>
      </c>
    </row>
    <row r="74" spans="1:40" s="142" customFormat="1" x14ac:dyDescent="0.25">
      <c r="A74" s="100" t="s">
        <v>22</v>
      </c>
      <c r="B74" s="156"/>
      <c r="C74" s="156"/>
      <c r="D74" s="225">
        <f t="shared" ref="D74:AD74" si="50">(D15/D24)</f>
        <v>4.8161009860333065E-3</v>
      </c>
      <c r="E74" s="225">
        <f t="shared" si="50"/>
        <v>1.1766458147155202E-2</v>
      </c>
      <c r="F74" s="225">
        <f t="shared" si="50"/>
        <v>3.3733798899212874E-3</v>
      </c>
      <c r="G74" s="225">
        <f t="shared" si="50"/>
        <v>0</v>
      </c>
      <c r="H74" s="225">
        <f t="shared" si="50"/>
        <v>0</v>
      </c>
      <c r="I74" s="225">
        <f t="shared" si="50"/>
        <v>0</v>
      </c>
      <c r="J74" s="225">
        <f t="shared" si="50"/>
        <v>0</v>
      </c>
      <c r="K74" s="225">
        <f t="shared" si="50"/>
        <v>0</v>
      </c>
      <c r="L74" s="225">
        <f t="shared" si="50"/>
        <v>0</v>
      </c>
      <c r="M74" s="225">
        <f t="shared" si="50"/>
        <v>0</v>
      </c>
      <c r="N74" s="225">
        <f t="shared" si="50"/>
        <v>0</v>
      </c>
      <c r="O74" s="225">
        <f t="shared" si="50"/>
        <v>0</v>
      </c>
      <c r="P74" s="225">
        <f t="shared" si="50"/>
        <v>0</v>
      </c>
      <c r="Q74" s="225">
        <f t="shared" si="50"/>
        <v>0</v>
      </c>
      <c r="R74" s="225">
        <f t="shared" si="50"/>
        <v>0</v>
      </c>
      <c r="S74" s="225">
        <f t="shared" si="50"/>
        <v>0</v>
      </c>
      <c r="T74" s="225">
        <f t="shared" si="50"/>
        <v>0</v>
      </c>
      <c r="U74" s="225">
        <f t="shared" si="50"/>
        <v>0</v>
      </c>
      <c r="V74" s="225">
        <f t="shared" si="50"/>
        <v>0</v>
      </c>
      <c r="W74" s="225">
        <f t="shared" si="50"/>
        <v>2.8843380444188062E-4</v>
      </c>
      <c r="X74" s="225">
        <f t="shared" si="50"/>
        <v>0</v>
      </c>
      <c r="Y74" s="225">
        <f t="shared" si="50"/>
        <v>0</v>
      </c>
      <c r="Z74" s="225">
        <f t="shared" si="50"/>
        <v>0</v>
      </c>
      <c r="AA74" s="225">
        <f t="shared" si="50"/>
        <v>0</v>
      </c>
      <c r="AB74" s="225">
        <f t="shared" si="50"/>
        <v>0</v>
      </c>
      <c r="AC74" s="225">
        <f t="shared" si="50"/>
        <v>0</v>
      </c>
      <c r="AD74" s="225">
        <f t="shared" si="50"/>
        <v>0</v>
      </c>
      <c r="AE74" s="225">
        <f t="shared" ref="AE74:AJ74" si="51">(AE15/AE24)</f>
        <v>0</v>
      </c>
      <c r="AF74" s="225">
        <f t="shared" si="51"/>
        <v>0</v>
      </c>
      <c r="AG74" s="225">
        <f t="shared" si="51"/>
        <v>0</v>
      </c>
      <c r="AH74" s="225">
        <f t="shared" si="51"/>
        <v>0</v>
      </c>
      <c r="AI74" s="225">
        <f t="shared" si="51"/>
        <v>0</v>
      </c>
      <c r="AJ74" s="225">
        <f t="shared" si="51"/>
        <v>0</v>
      </c>
      <c r="AK74" s="240">
        <f t="shared" ref="AK74:AN74" si="52">(AK15/AK24)</f>
        <v>0</v>
      </c>
      <c r="AL74" s="240">
        <f t="shared" si="52"/>
        <v>0</v>
      </c>
      <c r="AM74" s="240">
        <f t="shared" si="52"/>
        <v>0</v>
      </c>
      <c r="AN74" s="240">
        <f t="shared" si="52"/>
        <v>0</v>
      </c>
    </row>
    <row r="75" spans="1:40" s="142" customFormat="1" x14ac:dyDescent="0.25">
      <c r="A75" s="100" t="s">
        <v>24</v>
      </c>
      <c r="B75" s="156"/>
      <c r="C75" s="156"/>
      <c r="D75" s="225">
        <f t="shared" ref="D75:AC75" si="53">(D16/D24)</f>
        <v>0.45761408667291908</v>
      </c>
      <c r="E75" s="225">
        <f t="shared" si="53"/>
        <v>0.58310991957104563</v>
      </c>
      <c r="F75" s="225">
        <f t="shared" si="53"/>
        <v>0.48055867905545363</v>
      </c>
      <c r="G75" s="225">
        <f t="shared" si="53"/>
        <v>0.53708487084870848</v>
      </c>
      <c r="H75" s="225">
        <f t="shared" si="53"/>
        <v>0.56931503399647443</v>
      </c>
      <c r="I75" s="225">
        <f t="shared" si="53"/>
        <v>0.50321617275442221</v>
      </c>
      <c r="J75" s="225">
        <f t="shared" si="53"/>
        <v>0.54794520547945202</v>
      </c>
      <c r="K75" s="225">
        <f t="shared" si="53"/>
        <v>0.59416348636851857</v>
      </c>
      <c r="L75" s="225">
        <f t="shared" si="53"/>
        <v>0.63700707785642063</v>
      </c>
      <c r="M75" s="225">
        <f t="shared" si="53"/>
        <v>0.59071729957805907</v>
      </c>
      <c r="N75" s="225">
        <f t="shared" si="53"/>
        <v>0.56625141562853909</v>
      </c>
      <c r="O75" s="225">
        <f t="shared" si="53"/>
        <v>0.53156146179401997</v>
      </c>
      <c r="P75" s="225">
        <f t="shared" si="53"/>
        <v>0.60001884875964684</v>
      </c>
      <c r="Q75" s="225">
        <f t="shared" si="53"/>
        <v>0.56115384615384623</v>
      </c>
      <c r="R75" s="225">
        <f t="shared" si="53"/>
        <v>0.63005780346820806</v>
      </c>
      <c r="S75" s="225">
        <f t="shared" si="53"/>
        <v>0.43068640646029605</v>
      </c>
      <c r="T75" s="225">
        <f t="shared" si="53"/>
        <v>0.55072463768115942</v>
      </c>
      <c r="U75" s="225">
        <f t="shared" si="53"/>
        <v>0.57603686635944706</v>
      </c>
      <c r="V75" s="225">
        <f t="shared" si="53"/>
        <v>0.64327485380116955</v>
      </c>
      <c r="W75" s="225">
        <f t="shared" si="53"/>
        <v>0.57686760888376121</v>
      </c>
      <c r="X75" s="225">
        <f t="shared" si="53"/>
        <v>0.62138728323699421</v>
      </c>
      <c r="Y75" s="225">
        <f t="shared" si="53"/>
        <v>0.45314109165808442</v>
      </c>
      <c r="Z75" s="225">
        <f t="shared" si="53"/>
        <v>0.51101884381986584</v>
      </c>
      <c r="AA75" s="225">
        <f t="shared" si="53"/>
        <v>0.53265694356372861</v>
      </c>
      <c r="AB75" s="225">
        <f t="shared" si="53"/>
        <v>0.51063829787234039</v>
      </c>
      <c r="AC75" s="225">
        <f t="shared" si="53"/>
        <v>0.57731958762886593</v>
      </c>
      <c r="AD75" s="225">
        <f t="shared" ref="AD75:AJ75" si="54">(AD16/AD24)</f>
        <v>0.18181818181818182</v>
      </c>
      <c r="AE75" s="225">
        <f t="shared" si="54"/>
        <v>0.21875</v>
      </c>
      <c r="AF75" s="225">
        <f t="shared" si="54"/>
        <v>0.15841584158415842</v>
      </c>
      <c r="AG75" s="225">
        <f t="shared" si="54"/>
        <v>0.18823529411764706</v>
      </c>
      <c r="AH75" s="225">
        <f t="shared" si="54"/>
        <v>0.21341463414634149</v>
      </c>
      <c r="AI75" s="225">
        <f t="shared" si="54"/>
        <v>0.20967741935483869</v>
      </c>
      <c r="AJ75" s="225">
        <f t="shared" si="54"/>
        <v>0.15294117647058825</v>
      </c>
      <c r="AK75" s="240">
        <f t="shared" ref="AK75:AN75" si="55">(AK16/AK24)</f>
        <v>0.27315914489311161</v>
      </c>
      <c r="AL75" s="240">
        <f t="shared" si="55"/>
        <v>0.27315914489311161</v>
      </c>
      <c r="AM75" s="240">
        <f t="shared" si="55"/>
        <v>0.27315914489311161</v>
      </c>
      <c r="AN75" s="240">
        <f t="shared" si="55"/>
        <v>0.27315914489311161</v>
      </c>
    </row>
    <row r="76" spans="1:40" s="142" customFormat="1" x14ac:dyDescent="0.25">
      <c r="A76" s="100" t="s">
        <v>23</v>
      </c>
      <c r="B76" s="156"/>
      <c r="C76" s="156"/>
      <c r="D76" s="225">
        <f t="shared" ref="D76:AD76" si="56">(D17/D24)</f>
        <v>1.689859995099406E-3</v>
      </c>
      <c r="E76" s="225">
        <f t="shared" si="56"/>
        <v>0</v>
      </c>
      <c r="F76" s="225">
        <f t="shared" si="56"/>
        <v>0</v>
      </c>
      <c r="G76" s="225">
        <f t="shared" si="56"/>
        <v>1.9803198031980322E-2</v>
      </c>
      <c r="H76" s="225">
        <f t="shared" si="56"/>
        <v>3.4975796748649931E-3</v>
      </c>
      <c r="I76" s="225">
        <f t="shared" si="56"/>
        <v>1.1486331265793705E-3</v>
      </c>
      <c r="J76" s="225">
        <f t="shared" si="56"/>
        <v>3.7359900373599006E-3</v>
      </c>
      <c r="K76" s="225">
        <f t="shared" si="56"/>
        <v>0</v>
      </c>
      <c r="L76" s="225">
        <f t="shared" si="56"/>
        <v>8.0889787664307385E-3</v>
      </c>
      <c r="M76" s="225">
        <f t="shared" si="56"/>
        <v>0</v>
      </c>
      <c r="N76" s="225">
        <f t="shared" si="56"/>
        <v>0</v>
      </c>
      <c r="O76" s="225">
        <f t="shared" si="56"/>
        <v>2.6578073089700998E-3</v>
      </c>
      <c r="P76" s="225">
        <f t="shared" si="56"/>
        <v>1.0471533137166613E-4</v>
      </c>
      <c r="Q76" s="225">
        <f t="shared" si="56"/>
        <v>1.1538461538461537E-3</v>
      </c>
      <c r="R76" s="225">
        <f t="shared" si="56"/>
        <v>1.1560693641618497E-4</v>
      </c>
      <c r="S76" s="225">
        <f t="shared" si="56"/>
        <v>1.3458950201884251E-3</v>
      </c>
      <c r="T76" s="225">
        <f t="shared" si="56"/>
        <v>0</v>
      </c>
      <c r="U76" s="225">
        <f t="shared" si="56"/>
        <v>0</v>
      </c>
      <c r="V76" s="225">
        <f t="shared" si="56"/>
        <v>0</v>
      </c>
      <c r="W76" s="225">
        <f t="shared" si="56"/>
        <v>0</v>
      </c>
      <c r="X76" s="225">
        <f t="shared" si="56"/>
        <v>0</v>
      </c>
      <c r="Y76" s="225">
        <f t="shared" si="56"/>
        <v>0</v>
      </c>
      <c r="Z76" s="225">
        <f t="shared" si="56"/>
        <v>0</v>
      </c>
      <c r="AA76" s="225">
        <f t="shared" si="56"/>
        <v>0</v>
      </c>
      <c r="AB76" s="225">
        <f t="shared" si="56"/>
        <v>0</v>
      </c>
      <c r="AC76" s="225">
        <f t="shared" si="56"/>
        <v>0</v>
      </c>
      <c r="AD76" s="225">
        <f t="shared" si="56"/>
        <v>0</v>
      </c>
      <c r="AE76" s="225">
        <f t="shared" ref="AE76:AJ76" si="57">(AE17/AE24)</f>
        <v>0</v>
      </c>
      <c r="AF76" s="225">
        <f t="shared" si="57"/>
        <v>0</v>
      </c>
      <c r="AG76" s="225">
        <f t="shared" si="57"/>
        <v>0</v>
      </c>
      <c r="AH76" s="225">
        <f t="shared" si="57"/>
        <v>0</v>
      </c>
      <c r="AI76" s="225">
        <f t="shared" si="57"/>
        <v>0</v>
      </c>
      <c r="AJ76" s="225">
        <f t="shared" si="57"/>
        <v>0</v>
      </c>
      <c r="AK76" s="240">
        <f t="shared" ref="AK76:AN76" si="58">(AK17/AK24)</f>
        <v>2.3752969121140144E-3</v>
      </c>
      <c r="AL76" s="240">
        <f t="shared" si="58"/>
        <v>2.3752969121140144E-3</v>
      </c>
      <c r="AM76" s="240">
        <f t="shared" si="58"/>
        <v>2.3752969121140144E-3</v>
      </c>
      <c r="AN76" s="240">
        <f t="shared" si="58"/>
        <v>2.3752969121140144E-3</v>
      </c>
    </row>
    <row r="77" spans="1:40" s="142" customFormat="1" x14ac:dyDescent="0.25">
      <c r="A77" s="100" t="s">
        <v>7</v>
      </c>
      <c r="B77" s="156"/>
      <c r="C77" s="156"/>
      <c r="D77" s="225">
        <f t="shared" ref="D77:AD77" si="59">(D18/D24)</f>
        <v>4.469679687037929E-3</v>
      </c>
      <c r="E77" s="225">
        <f t="shared" si="59"/>
        <v>5.2129877867143288E-3</v>
      </c>
      <c r="F77" s="225">
        <f t="shared" si="59"/>
        <v>4.1427472332366691E-3</v>
      </c>
      <c r="G77" s="225">
        <f t="shared" si="59"/>
        <v>9.8400984009840101E-3</v>
      </c>
      <c r="H77" s="225">
        <f t="shared" si="59"/>
        <v>0</v>
      </c>
      <c r="I77" s="225">
        <f t="shared" si="59"/>
        <v>0</v>
      </c>
      <c r="J77" s="225">
        <f t="shared" si="59"/>
        <v>0</v>
      </c>
      <c r="K77" s="225">
        <f t="shared" si="59"/>
        <v>5.8654600577405036E-4</v>
      </c>
      <c r="L77" s="225">
        <f t="shared" si="59"/>
        <v>1.0111223458038423E-3</v>
      </c>
      <c r="M77" s="225">
        <f t="shared" si="59"/>
        <v>1.4064697609001409E-3</v>
      </c>
      <c r="N77" s="225">
        <f t="shared" si="59"/>
        <v>0</v>
      </c>
      <c r="O77" s="225">
        <f t="shared" si="59"/>
        <v>6.6445182724252495E-4</v>
      </c>
      <c r="P77" s="225">
        <f t="shared" si="59"/>
        <v>1.1518686450883275E-3</v>
      </c>
      <c r="Q77" s="225">
        <f t="shared" si="59"/>
        <v>7.6923076923076923E-4</v>
      </c>
      <c r="R77" s="225">
        <f t="shared" si="59"/>
        <v>2.3121387283236996E-3</v>
      </c>
      <c r="S77" s="225">
        <f t="shared" si="59"/>
        <v>2.6917900403768502E-3</v>
      </c>
      <c r="T77" s="225">
        <f t="shared" si="59"/>
        <v>2.1739130434782608E-2</v>
      </c>
      <c r="U77" s="225">
        <f t="shared" si="59"/>
        <v>3.4562211981566818E-3</v>
      </c>
      <c r="V77" s="225">
        <f t="shared" si="59"/>
        <v>3.5087719298245615E-3</v>
      </c>
      <c r="W77" s="225">
        <f t="shared" si="59"/>
        <v>1.7306028266512836E-3</v>
      </c>
      <c r="X77" s="225">
        <f t="shared" si="59"/>
        <v>2.8901734104046241E-3</v>
      </c>
      <c r="Y77" s="225">
        <f t="shared" si="59"/>
        <v>4.1194644696189494E-3</v>
      </c>
      <c r="Z77" s="225">
        <f t="shared" si="59"/>
        <v>5.1101884381986587E-3</v>
      </c>
      <c r="AA77" s="225">
        <f t="shared" si="59"/>
        <v>1.077996195307546E-2</v>
      </c>
      <c r="AB77" s="225">
        <f t="shared" si="59"/>
        <v>7.0921985815602835E-3</v>
      </c>
      <c r="AC77" s="225">
        <f t="shared" si="59"/>
        <v>1.0309278350515464E-2</v>
      </c>
      <c r="AD77" s="225">
        <f t="shared" si="59"/>
        <v>9.4451003541912628E-3</v>
      </c>
      <c r="AE77" s="225">
        <f t="shared" ref="AE77:AJ77" si="60">(AE18/AE24)</f>
        <v>1.7361111111111112E-2</v>
      </c>
      <c r="AF77" s="225">
        <f t="shared" si="60"/>
        <v>9.9009900990099011E-3</v>
      </c>
      <c r="AG77" s="225">
        <f t="shared" si="60"/>
        <v>2.8235294117647056E-2</v>
      </c>
      <c r="AH77" s="225">
        <f t="shared" si="60"/>
        <v>1.0162601626016262E-2</v>
      </c>
      <c r="AI77" s="225">
        <f t="shared" si="60"/>
        <v>5.3763440860215049E-3</v>
      </c>
      <c r="AJ77" s="225">
        <f t="shared" si="60"/>
        <v>2.9411764705882353E-3</v>
      </c>
      <c r="AK77" s="240">
        <f t="shared" ref="AK77:AN77" si="61">(AK18/AK24)</f>
        <v>2.3752969121140144E-3</v>
      </c>
      <c r="AL77" s="240">
        <f t="shared" si="61"/>
        <v>2.3752969121140144E-3</v>
      </c>
      <c r="AM77" s="240">
        <f t="shared" si="61"/>
        <v>2.3752969121140144E-3</v>
      </c>
      <c r="AN77" s="240">
        <f t="shared" si="61"/>
        <v>2.3752969121140144E-3</v>
      </c>
    </row>
    <row r="78" spans="1:40" s="142" customFormat="1" x14ac:dyDescent="0.25">
      <c r="A78" s="100" t="s">
        <v>8</v>
      </c>
      <c r="B78" s="156"/>
      <c r="C78" s="156"/>
      <c r="D78" s="225">
        <f t="shared" ref="D78:AC78" si="62">(D19/D24)</f>
        <v>0.33052816574146832</v>
      </c>
      <c r="E78" s="225">
        <f t="shared" si="62"/>
        <v>0.22862675007447131</v>
      </c>
      <c r="F78" s="225">
        <f t="shared" si="62"/>
        <v>0.28466591702669114</v>
      </c>
      <c r="G78" s="225">
        <f t="shared" si="62"/>
        <v>0.3031980319803198</v>
      </c>
      <c r="H78" s="225">
        <f t="shared" si="62"/>
        <v>0.34898150479867929</v>
      </c>
      <c r="I78" s="225">
        <f t="shared" si="62"/>
        <v>0.32583850218240296</v>
      </c>
      <c r="J78" s="225">
        <f t="shared" si="62"/>
        <v>0.29887920298879206</v>
      </c>
      <c r="K78" s="225">
        <f t="shared" si="62"/>
        <v>0.22319218141791786</v>
      </c>
      <c r="L78" s="225">
        <f t="shared" si="62"/>
        <v>0.15166835187057634</v>
      </c>
      <c r="M78" s="225">
        <f t="shared" si="62"/>
        <v>0.189873417721519</v>
      </c>
      <c r="N78" s="225">
        <f t="shared" si="62"/>
        <v>0.19252548131370328</v>
      </c>
      <c r="O78" s="225">
        <f t="shared" si="62"/>
        <v>0.23920265780730898</v>
      </c>
      <c r="P78" s="225">
        <f t="shared" si="62"/>
        <v>0.23003863995727614</v>
      </c>
      <c r="Q78" s="225">
        <f t="shared" si="62"/>
        <v>0.26923076923076922</v>
      </c>
      <c r="R78" s="225">
        <f t="shared" si="62"/>
        <v>0.17341040462427745</v>
      </c>
      <c r="S78" s="225">
        <f t="shared" si="62"/>
        <v>0.20188425302826377</v>
      </c>
      <c r="T78" s="225">
        <f t="shared" si="62"/>
        <v>0.28985507246376813</v>
      </c>
      <c r="U78" s="225">
        <f t="shared" si="62"/>
        <v>0.21889400921658986</v>
      </c>
      <c r="V78" s="225">
        <f t="shared" si="62"/>
        <v>0.19298245614035087</v>
      </c>
      <c r="W78" s="225">
        <f t="shared" si="62"/>
        <v>0.17306028266512835</v>
      </c>
      <c r="X78" s="225">
        <f t="shared" si="62"/>
        <v>0.18786127167630057</v>
      </c>
      <c r="Y78" s="225">
        <f t="shared" si="62"/>
        <v>0.23686920700308958</v>
      </c>
      <c r="Z78" s="225">
        <f t="shared" si="62"/>
        <v>0.18364739699776431</v>
      </c>
      <c r="AA78" s="225">
        <f t="shared" si="62"/>
        <v>0.13950538998097656</v>
      </c>
      <c r="AB78" s="225">
        <f t="shared" si="62"/>
        <v>0.15602836879432624</v>
      </c>
      <c r="AC78" s="225">
        <f t="shared" si="62"/>
        <v>0.20618556701030927</v>
      </c>
      <c r="AD78" s="225">
        <f t="shared" ref="AD78:AJ78" si="63">(AD19/AD24)</f>
        <v>0.28335301062573787</v>
      </c>
      <c r="AE78" s="225">
        <f t="shared" si="63"/>
        <v>0.26041666666666669</v>
      </c>
      <c r="AF78" s="225">
        <f t="shared" si="63"/>
        <v>0.14851485148514851</v>
      </c>
      <c r="AG78" s="225">
        <f t="shared" si="63"/>
        <v>0.2</v>
      </c>
      <c r="AH78" s="225">
        <f t="shared" si="63"/>
        <v>0.1910569105691057</v>
      </c>
      <c r="AI78" s="225">
        <f t="shared" si="63"/>
        <v>0.24193548387096772</v>
      </c>
      <c r="AJ78" s="225">
        <f t="shared" si="63"/>
        <v>0.25</v>
      </c>
      <c r="AK78" s="240">
        <f t="shared" ref="AK78:AN78" si="64">(AK19/AK24)</f>
        <v>0.1971496437054632</v>
      </c>
      <c r="AL78" s="240">
        <f t="shared" si="64"/>
        <v>0.1971496437054632</v>
      </c>
      <c r="AM78" s="240">
        <f t="shared" si="64"/>
        <v>0.1971496437054632</v>
      </c>
      <c r="AN78" s="240">
        <f t="shared" si="64"/>
        <v>0.1971496437054632</v>
      </c>
    </row>
    <row r="79" spans="1:40" s="142" customFormat="1" x14ac:dyDescent="0.25">
      <c r="A79" s="100" t="s">
        <v>25</v>
      </c>
      <c r="B79" s="156"/>
      <c r="C79" s="156"/>
      <c r="D79" s="225">
        <f t="shared" ref="D79:AC79" si="65">(D20/D24)</f>
        <v>0.13600838170557569</v>
      </c>
      <c r="E79" s="225">
        <f t="shared" si="65"/>
        <v>0.11394101876675607</v>
      </c>
      <c r="F79" s="225">
        <f t="shared" si="65"/>
        <v>0.14381251109664439</v>
      </c>
      <c r="G79" s="225">
        <f t="shared" si="65"/>
        <v>7.9212792127921289E-2</v>
      </c>
      <c r="H79" s="225">
        <f t="shared" si="65"/>
        <v>3.1478217073784939E-2</v>
      </c>
      <c r="I79" s="225">
        <f t="shared" si="65"/>
        <v>6.3174821961865385E-2</v>
      </c>
      <c r="J79" s="225">
        <f t="shared" si="65"/>
        <v>4.3586550435865505E-2</v>
      </c>
      <c r="K79" s="225">
        <f t="shared" si="65"/>
        <v>5.7131104458511398E-2</v>
      </c>
      <c r="L79" s="225">
        <f t="shared" si="65"/>
        <v>5.0556117290192111E-2</v>
      </c>
      <c r="M79" s="225">
        <f t="shared" si="65"/>
        <v>7.3839662447257384E-2</v>
      </c>
      <c r="N79" s="225">
        <f t="shared" si="65"/>
        <v>7.7010192525481316E-2</v>
      </c>
      <c r="O79" s="225">
        <f t="shared" si="65"/>
        <v>0.11960132890365449</v>
      </c>
      <c r="P79" s="225">
        <f t="shared" si="65"/>
        <v>7.9081018251882254E-2</v>
      </c>
      <c r="Q79" s="225">
        <f t="shared" si="65"/>
        <v>6.5384615384615388E-2</v>
      </c>
      <c r="R79" s="225">
        <f t="shared" si="65"/>
        <v>9.8265895953757232E-2</v>
      </c>
      <c r="S79" s="225">
        <f t="shared" si="65"/>
        <v>0.21534320323014802</v>
      </c>
      <c r="T79" s="225">
        <f t="shared" si="65"/>
        <v>6.5217391304347824E-2</v>
      </c>
      <c r="U79" s="225">
        <f t="shared" si="65"/>
        <v>0.13824884792626729</v>
      </c>
      <c r="V79" s="225">
        <f t="shared" si="65"/>
        <v>9.3567251461988299E-2</v>
      </c>
      <c r="W79" s="225">
        <f t="shared" si="65"/>
        <v>0.17306028266512835</v>
      </c>
      <c r="X79" s="225">
        <f t="shared" si="65"/>
        <v>0.11560693641618497</v>
      </c>
      <c r="Y79" s="225">
        <f t="shared" si="65"/>
        <v>0.20597322348094746</v>
      </c>
      <c r="Z79" s="225">
        <f t="shared" si="65"/>
        <v>0.1916320664324497</v>
      </c>
      <c r="AA79" s="225">
        <f t="shared" si="65"/>
        <v>0.17755231452124287</v>
      </c>
      <c r="AB79" s="225">
        <f t="shared" si="65"/>
        <v>0.22695035460992907</v>
      </c>
      <c r="AC79" s="225">
        <f t="shared" si="65"/>
        <v>0.14432989690721648</v>
      </c>
      <c r="AD79" s="225">
        <f t="shared" ref="AD79:AJ79" si="66">(AD20/AD24)</f>
        <v>0.42502951593860683</v>
      </c>
      <c r="AE79" s="225">
        <f t="shared" si="66"/>
        <v>0.1736111111111111</v>
      </c>
      <c r="AF79" s="225">
        <f t="shared" si="66"/>
        <v>0.49504950495049505</v>
      </c>
      <c r="AG79" s="225">
        <f t="shared" si="66"/>
        <v>0.37647058823529411</v>
      </c>
      <c r="AH79" s="225">
        <f t="shared" si="66"/>
        <v>0.34552845528455289</v>
      </c>
      <c r="AI79" s="225">
        <f t="shared" si="66"/>
        <v>0.40322580645161288</v>
      </c>
      <c r="AJ79" s="225">
        <f t="shared" si="66"/>
        <v>0.45588235294117646</v>
      </c>
      <c r="AK79" s="240">
        <f t="shared" ref="AK79:AN79" si="67">(AK20/AK24)</f>
        <v>0.42755344418052255</v>
      </c>
      <c r="AL79" s="240">
        <f t="shared" si="67"/>
        <v>0.42755344418052255</v>
      </c>
      <c r="AM79" s="240">
        <f t="shared" si="67"/>
        <v>0.42755344418052255</v>
      </c>
      <c r="AN79" s="240">
        <f t="shared" si="67"/>
        <v>0.42755344418052255</v>
      </c>
    </row>
    <row r="80" spans="1:40" s="142" customFormat="1" x14ac:dyDescent="0.25">
      <c r="A80" s="100" t="s">
        <v>9</v>
      </c>
      <c r="B80" s="156"/>
      <c r="C80" s="156"/>
      <c r="D80" s="225">
        <f t="shared" ref="D80:T80" si="68">(D21/D24)</f>
        <v>1.4296215558540973E-2</v>
      </c>
      <c r="E80" s="225">
        <f t="shared" si="68"/>
        <v>1.1170688114387848E-2</v>
      </c>
      <c r="F80" s="225">
        <f t="shared" si="68"/>
        <v>1.1836420666390483E-2</v>
      </c>
      <c r="G80" s="225">
        <f t="shared" si="68"/>
        <v>1.3653136531365316E-2</v>
      </c>
      <c r="H80" s="225">
        <f t="shared" si="68"/>
        <v>0</v>
      </c>
      <c r="I80" s="225">
        <f t="shared" si="68"/>
        <v>1.8492993337927865E-2</v>
      </c>
      <c r="J80" s="225">
        <f t="shared" si="68"/>
        <v>1.2453300124533002E-2</v>
      </c>
      <c r="K80" s="225">
        <f t="shared" si="68"/>
        <v>1.2949717010595916E-2</v>
      </c>
      <c r="L80" s="225">
        <f t="shared" si="68"/>
        <v>4.0444893832153689E-2</v>
      </c>
      <c r="M80" s="225">
        <f t="shared" si="68"/>
        <v>3.1645569620253167E-2</v>
      </c>
      <c r="N80" s="225">
        <f t="shared" si="68"/>
        <v>2.8312570781426953E-2</v>
      </c>
      <c r="O80" s="225">
        <f t="shared" si="68"/>
        <v>3.3222591362126248E-2</v>
      </c>
      <c r="P80" s="225">
        <f t="shared" si="68"/>
        <v>3.1582143941694507E-2</v>
      </c>
      <c r="Q80" s="225">
        <f>(Q21/Q24)</f>
        <v>3.9230769230769229E-2</v>
      </c>
      <c r="R80" s="225">
        <f>(R21/R24)</f>
        <v>4.421965317919075E-2</v>
      </c>
      <c r="S80" s="225">
        <f>(S21/S24)</f>
        <v>4.0376850605652756E-2</v>
      </c>
      <c r="T80" s="225">
        <f t="shared" si="68"/>
        <v>1.4492753623188406E-2</v>
      </c>
      <c r="U80" s="225">
        <f t="shared" ref="U80:AD80" si="69">(U21/U24)</f>
        <v>1.0368663594470046E-2</v>
      </c>
      <c r="V80" s="225">
        <f t="shared" si="69"/>
        <v>8.1871345029239755E-3</v>
      </c>
      <c r="W80" s="225">
        <f t="shared" si="69"/>
        <v>1.1537352177675224E-2</v>
      </c>
      <c r="X80" s="225">
        <f t="shared" si="69"/>
        <v>1.4450867052023121E-2</v>
      </c>
      <c r="Y80" s="225">
        <f t="shared" si="69"/>
        <v>7.209062821833161E-3</v>
      </c>
      <c r="Z80" s="225">
        <f t="shared" si="69"/>
        <v>7.9846694346854038E-3</v>
      </c>
      <c r="AA80" s="225">
        <f t="shared" si="69"/>
        <v>1.9023462270133167E-2</v>
      </c>
      <c r="AB80" s="225">
        <f t="shared" si="69"/>
        <v>1.4184397163120567E-2</v>
      </c>
      <c r="AC80" s="225">
        <f t="shared" si="69"/>
        <v>0</v>
      </c>
      <c r="AD80" s="225">
        <f t="shared" si="69"/>
        <v>1.7709563164108617E-2</v>
      </c>
      <c r="AE80" s="225">
        <f t="shared" ref="AE80:AJ80" si="70">(AE21/AE24)</f>
        <v>5.2083333333333329E-2</v>
      </c>
      <c r="AF80" s="225">
        <f t="shared" si="70"/>
        <v>1.9801980198019802E-2</v>
      </c>
      <c r="AG80" s="225">
        <f t="shared" si="70"/>
        <v>7.0588235294117641E-3</v>
      </c>
      <c r="AH80" s="225">
        <f t="shared" si="70"/>
        <v>6.0975609756097563E-3</v>
      </c>
      <c r="AI80" s="225">
        <f t="shared" si="70"/>
        <v>5.3763440860215049E-3</v>
      </c>
      <c r="AJ80" s="225">
        <f t="shared" si="70"/>
        <v>2.9411764705882353E-3</v>
      </c>
      <c r="AK80" s="240">
        <f t="shared" ref="AK80:AN80" si="71">(AK21/AK24)</f>
        <v>2.3752969121140144E-3</v>
      </c>
      <c r="AL80" s="240">
        <f t="shared" si="71"/>
        <v>2.3752969121140144E-3</v>
      </c>
      <c r="AM80" s="240">
        <f t="shared" si="71"/>
        <v>2.3752969121140144E-3</v>
      </c>
      <c r="AN80" s="240">
        <f t="shared" si="71"/>
        <v>2.3752969121140144E-3</v>
      </c>
    </row>
    <row r="81" spans="1:225" s="142" customFormat="1" x14ac:dyDescent="0.25">
      <c r="A81" s="100" t="s">
        <v>26</v>
      </c>
      <c r="B81" s="156"/>
      <c r="C81" s="156"/>
      <c r="D81" s="225">
        <f t="shared" ref="D81:AC81" si="72">(D22/D24)</f>
        <v>5.0577509653325213E-2</v>
      </c>
      <c r="E81" s="225">
        <f t="shared" si="72"/>
        <v>4.6172177539469776E-2</v>
      </c>
      <c r="F81" s="225">
        <f t="shared" si="72"/>
        <v>7.1610345031662428E-2</v>
      </c>
      <c r="G81" s="225">
        <f t="shared" si="72"/>
        <v>3.720787207872079E-2</v>
      </c>
      <c r="H81" s="225">
        <f t="shared" si="72"/>
        <v>4.6727664456196305E-2</v>
      </c>
      <c r="I81" s="225">
        <f t="shared" si="72"/>
        <v>8.8128876636802203E-2</v>
      </c>
      <c r="J81" s="225">
        <f t="shared" si="72"/>
        <v>9.3399750933997508E-2</v>
      </c>
      <c r="K81" s="225">
        <f t="shared" si="72"/>
        <v>0.11197696473868234</v>
      </c>
      <c r="L81" s="225">
        <f t="shared" si="72"/>
        <v>0.11122345803842264</v>
      </c>
      <c r="M81" s="225">
        <f t="shared" si="72"/>
        <v>0.11251758087201126</v>
      </c>
      <c r="N81" s="225">
        <f t="shared" si="72"/>
        <v>0.13590033975084939</v>
      </c>
      <c r="O81" s="225">
        <f t="shared" si="72"/>
        <v>7.3089700996677748E-2</v>
      </c>
      <c r="P81" s="225">
        <f t="shared" si="72"/>
        <v>5.8022765113040206E-2</v>
      </c>
      <c r="Q81" s="225">
        <f t="shared" si="72"/>
        <v>6.3076923076923072E-2</v>
      </c>
      <c r="R81" s="225">
        <f t="shared" si="72"/>
        <v>5.1445086705202314E-2</v>
      </c>
      <c r="S81" s="225">
        <f t="shared" si="72"/>
        <v>0.10767160161507401</v>
      </c>
      <c r="T81" s="225">
        <f t="shared" si="72"/>
        <v>5.7971014492753624E-2</v>
      </c>
      <c r="U81" s="225">
        <f t="shared" si="72"/>
        <v>5.2995391705069124E-2</v>
      </c>
      <c r="V81" s="225">
        <f t="shared" si="72"/>
        <v>5.8479532163742687E-2</v>
      </c>
      <c r="W81" s="225">
        <f t="shared" si="72"/>
        <v>6.3455436977213731E-2</v>
      </c>
      <c r="X81" s="225">
        <f t="shared" si="72"/>
        <v>5.7803468208092484E-2</v>
      </c>
      <c r="Y81" s="225">
        <f t="shared" si="72"/>
        <v>9.2687950566426355E-2</v>
      </c>
      <c r="Z81" s="225">
        <f t="shared" si="72"/>
        <v>0.10060683487703609</v>
      </c>
      <c r="AA81" s="225">
        <f t="shared" si="72"/>
        <v>0.12048192771084339</v>
      </c>
      <c r="AB81" s="225">
        <f t="shared" si="72"/>
        <v>8.5106382978723402E-2</v>
      </c>
      <c r="AC81" s="225">
        <f t="shared" si="72"/>
        <v>6.1855670103092786E-2</v>
      </c>
      <c r="AD81" s="225">
        <f t="shared" ref="AD81:AJ81" si="73">(AD22/AD24)</f>
        <v>8.2644628099173556E-2</v>
      </c>
      <c r="AE81" s="225">
        <f t="shared" si="73"/>
        <v>0.27777777777777779</v>
      </c>
      <c r="AF81" s="225">
        <f t="shared" si="73"/>
        <v>0.16831683168316833</v>
      </c>
      <c r="AG81" s="225">
        <f t="shared" si="73"/>
        <v>0.2</v>
      </c>
      <c r="AH81" s="225">
        <f t="shared" si="73"/>
        <v>0.23373983739837401</v>
      </c>
      <c r="AI81" s="225">
        <f t="shared" si="73"/>
        <v>0.13440860215053763</v>
      </c>
      <c r="AJ81" s="225">
        <f t="shared" si="73"/>
        <v>0.13529411764705881</v>
      </c>
      <c r="AK81" s="240">
        <f t="shared" ref="AK81:AN81" si="74">(AK22/AK24)</f>
        <v>9.5011876484560567E-2</v>
      </c>
      <c r="AL81" s="240">
        <f t="shared" si="74"/>
        <v>9.5011876484560567E-2</v>
      </c>
      <c r="AM81" s="240">
        <f t="shared" si="74"/>
        <v>9.5011876484560567E-2</v>
      </c>
      <c r="AN81" s="240">
        <f t="shared" si="74"/>
        <v>9.5011876484560567E-2</v>
      </c>
    </row>
    <row r="82" spans="1:225" s="142" customFormat="1" ht="12.6" x14ac:dyDescent="0.25">
      <c r="A82" s="152"/>
      <c r="B82" s="152"/>
      <c r="C82" s="152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241"/>
      <c r="AL82" s="241"/>
      <c r="AM82" s="241"/>
      <c r="AN82" s="241"/>
    </row>
    <row r="83" spans="1:225" s="142" customFormat="1" x14ac:dyDescent="0.25">
      <c r="A83" s="159" t="s">
        <v>53</v>
      </c>
      <c r="B83" s="159"/>
      <c r="C83" s="159"/>
      <c r="D83" s="160">
        <f t="shared" ref="D83:AC83" si="75">AVERAGE(SUM(D73:D81))</f>
        <v>0.99999999999999989</v>
      </c>
      <c r="E83" s="160">
        <f t="shared" si="75"/>
        <v>1</v>
      </c>
      <c r="F83" s="160">
        <f t="shared" si="75"/>
        <v>1</v>
      </c>
      <c r="G83" s="160">
        <f t="shared" si="75"/>
        <v>1</v>
      </c>
      <c r="H83" s="160">
        <f t="shared" si="75"/>
        <v>1</v>
      </c>
      <c r="I83" s="160">
        <f t="shared" si="75"/>
        <v>1</v>
      </c>
      <c r="J83" s="160">
        <f t="shared" si="75"/>
        <v>1</v>
      </c>
      <c r="K83" s="160">
        <f t="shared" si="75"/>
        <v>1</v>
      </c>
      <c r="L83" s="160">
        <f t="shared" si="75"/>
        <v>1</v>
      </c>
      <c r="M83" s="160">
        <f t="shared" si="75"/>
        <v>0.99999999999999989</v>
      </c>
      <c r="N83" s="160">
        <f t="shared" si="75"/>
        <v>1</v>
      </c>
      <c r="O83" s="160">
        <f t="shared" si="75"/>
        <v>1</v>
      </c>
      <c r="P83" s="160">
        <f t="shared" si="75"/>
        <v>0.99999999999999989</v>
      </c>
      <c r="Q83" s="160">
        <f t="shared" si="75"/>
        <v>1</v>
      </c>
      <c r="R83" s="160">
        <f t="shared" si="75"/>
        <v>1</v>
      </c>
      <c r="S83" s="160">
        <f t="shared" si="75"/>
        <v>0.99999999999999989</v>
      </c>
      <c r="T83" s="160">
        <f>AVERAGE(SUM(T73:T81))</f>
        <v>1</v>
      </c>
      <c r="U83" s="160">
        <f t="shared" si="75"/>
        <v>1</v>
      </c>
      <c r="V83" s="160">
        <f t="shared" si="75"/>
        <v>1</v>
      </c>
      <c r="W83" s="160">
        <f t="shared" si="75"/>
        <v>1</v>
      </c>
      <c r="X83" s="160">
        <f t="shared" si="75"/>
        <v>0.99999999999999989</v>
      </c>
      <c r="Y83" s="160">
        <f t="shared" si="75"/>
        <v>1</v>
      </c>
      <c r="Z83" s="160">
        <f t="shared" si="75"/>
        <v>1</v>
      </c>
      <c r="AA83" s="160">
        <f t="shared" si="75"/>
        <v>1</v>
      </c>
      <c r="AB83" s="160">
        <f t="shared" si="75"/>
        <v>1</v>
      </c>
      <c r="AC83" s="160">
        <f t="shared" si="75"/>
        <v>0.99999999999999978</v>
      </c>
      <c r="AD83" s="160">
        <f t="shared" ref="AD83:AJ83" si="76">AVERAGE(SUM(AD73:AD81))</f>
        <v>1</v>
      </c>
      <c r="AE83" s="160">
        <f t="shared" si="76"/>
        <v>1</v>
      </c>
      <c r="AF83" s="160">
        <f t="shared" si="76"/>
        <v>1</v>
      </c>
      <c r="AG83" s="160">
        <f t="shared" si="76"/>
        <v>1</v>
      </c>
      <c r="AH83" s="160">
        <f t="shared" si="76"/>
        <v>1</v>
      </c>
      <c r="AI83" s="160">
        <f t="shared" si="76"/>
        <v>0.99999999999999989</v>
      </c>
      <c r="AJ83" s="160">
        <f t="shared" si="76"/>
        <v>1</v>
      </c>
      <c r="AK83" s="242">
        <f t="shared" ref="AK83:AN83" si="77">AVERAGE(SUM(AK73:AK81))</f>
        <v>1</v>
      </c>
      <c r="AL83" s="242">
        <f t="shared" si="77"/>
        <v>1</v>
      </c>
      <c r="AM83" s="242">
        <f t="shared" si="77"/>
        <v>1</v>
      </c>
      <c r="AN83" s="242">
        <f t="shared" si="77"/>
        <v>1</v>
      </c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  <c r="CT83" s="161"/>
      <c r="CU83" s="161"/>
      <c r="CV83" s="161"/>
      <c r="CW83" s="161"/>
      <c r="CX83" s="161"/>
      <c r="CY83" s="161"/>
      <c r="CZ83" s="161"/>
      <c r="DA83" s="161"/>
      <c r="DB83" s="161"/>
      <c r="DC83" s="161"/>
      <c r="DD83" s="161"/>
      <c r="DE83" s="161"/>
      <c r="DF83" s="161"/>
      <c r="DG83" s="161"/>
      <c r="DH83" s="161"/>
      <c r="DI83" s="161"/>
      <c r="DJ83" s="161"/>
      <c r="DK83" s="161"/>
      <c r="DL83" s="161"/>
      <c r="DM83" s="161"/>
      <c r="DN83" s="161"/>
      <c r="DO83" s="161"/>
      <c r="DP83" s="161"/>
      <c r="DQ83" s="161"/>
      <c r="DR83" s="161"/>
      <c r="DS83" s="161"/>
      <c r="DT83" s="161"/>
      <c r="DU83" s="161"/>
      <c r="DV83" s="161"/>
      <c r="DW83" s="161"/>
      <c r="DX83" s="161"/>
      <c r="DY83" s="161"/>
      <c r="DZ83" s="161"/>
      <c r="EA83" s="161"/>
      <c r="EB83" s="161"/>
      <c r="EC83" s="161"/>
      <c r="ED83" s="161"/>
      <c r="EE83" s="161"/>
      <c r="EF83" s="161"/>
      <c r="EG83" s="161"/>
      <c r="EH83" s="161"/>
      <c r="EI83" s="161"/>
      <c r="EJ83" s="161"/>
      <c r="EK83" s="161"/>
      <c r="EL83" s="161"/>
      <c r="EM83" s="161"/>
      <c r="EN83" s="161"/>
      <c r="EO83" s="161"/>
      <c r="EP83" s="161"/>
      <c r="EQ83" s="161"/>
      <c r="ER83" s="161"/>
      <c r="ES83" s="161"/>
      <c r="ET83" s="161"/>
      <c r="EU83" s="161"/>
      <c r="EV83" s="161"/>
      <c r="EW83" s="161"/>
      <c r="EX83" s="161"/>
      <c r="EY83" s="161"/>
      <c r="EZ83" s="161"/>
      <c r="FA83" s="161"/>
      <c r="FB83" s="161"/>
      <c r="FC83" s="161"/>
      <c r="FD83" s="161"/>
      <c r="FE83" s="161"/>
      <c r="FF83" s="161"/>
      <c r="FG83" s="161"/>
      <c r="FH83" s="161"/>
      <c r="FI83" s="161"/>
      <c r="FJ83" s="161"/>
      <c r="FK83" s="161"/>
      <c r="FL83" s="161"/>
      <c r="FM83" s="161"/>
      <c r="FN83" s="161"/>
      <c r="FO83" s="161"/>
      <c r="FP83" s="161"/>
      <c r="FQ83" s="161"/>
      <c r="FR83" s="161"/>
      <c r="FS83" s="161"/>
      <c r="FT83" s="161"/>
      <c r="FU83" s="161"/>
      <c r="FV83" s="161"/>
      <c r="FW83" s="161"/>
      <c r="FX83" s="161"/>
      <c r="FY83" s="161"/>
      <c r="FZ83" s="161"/>
      <c r="GA83" s="161"/>
      <c r="GB83" s="161"/>
      <c r="GC83" s="161"/>
      <c r="GD83" s="161"/>
      <c r="GE83" s="161"/>
      <c r="GF83" s="161"/>
      <c r="GG83" s="161"/>
      <c r="GH83" s="161"/>
      <c r="GI83" s="161"/>
      <c r="GJ83" s="161"/>
      <c r="GK83" s="161"/>
      <c r="GL83" s="161"/>
      <c r="GM83" s="161"/>
      <c r="GN83" s="161"/>
      <c r="GO83" s="161"/>
      <c r="GP83" s="161"/>
      <c r="GQ83" s="161"/>
      <c r="GR83" s="161"/>
      <c r="GS83" s="161"/>
      <c r="GT83" s="161"/>
      <c r="GU83" s="161"/>
      <c r="GV83" s="161"/>
      <c r="GW83" s="161"/>
      <c r="GX83" s="161"/>
      <c r="GY83" s="161"/>
      <c r="GZ83" s="161"/>
      <c r="HA83" s="161"/>
      <c r="HB83" s="161"/>
      <c r="HC83" s="161"/>
      <c r="HD83" s="161"/>
      <c r="HE83" s="161"/>
      <c r="HF83" s="161"/>
      <c r="HG83" s="161"/>
      <c r="HH83" s="161"/>
      <c r="HI83" s="161"/>
      <c r="HJ83" s="161"/>
      <c r="HK83" s="161"/>
      <c r="HL83" s="161"/>
      <c r="HM83" s="161"/>
      <c r="HN83" s="161"/>
      <c r="HO83" s="161"/>
      <c r="HP83" s="161"/>
      <c r="HQ83" s="161"/>
    </row>
    <row r="84" spans="1:225" s="142" customFormat="1" ht="12.6" x14ac:dyDescent="0.25">
      <c r="A84" s="162"/>
      <c r="B84" s="162"/>
      <c r="C84" s="162"/>
      <c r="D84" s="162"/>
      <c r="E84" s="162"/>
      <c r="F84" s="162"/>
      <c r="G84" s="163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243"/>
      <c r="AL84" s="243"/>
      <c r="AM84" s="243"/>
      <c r="AN84" s="243"/>
    </row>
    <row r="87" spans="1:225" s="142" customFormat="1" x14ac:dyDescent="0.25">
      <c r="A87" s="140" t="s">
        <v>94</v>
      </c>
      <c r="B87" s="141"/>
      <c r="C87" s="141"/>
      <c r="D87" s="141"/>
      <c r="E87" s="141"/>
      <c r="F87" s="141"/>
    </row>
    <row r="88" spans="1:225" s="142" customFormat="1" x14ac:dyDescent="0.25">
      <c r="A88" s="143" t="s">
        <v>91</v>
      </c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</row>
    <row r="89" spans="1:225" s="142" customFormat="1" x14ac:dyDescent="0.25">
      <c r="A89" s="144"/>
      <c r="B89" s="145" t="s">
        <v>44</v>
      </c>
      <c r="C89" s="145" t="s">
        <v>45</v>
      </c>
      <c r="D89" s="125" t="s">
        <v>38</v>
      </c>
      <c r="E89" s="125" t="s">
        <v>39</v>
      </c>
      <c r="F89" s="125" t="s">
        <v>40</v>
      </c>
      <c r="G89" s="125" t="s">
        <v>41</v>
      </c>
      <c r="H89" s="126" t="s">
        <v>0</v>
      </c>
      <c r="I89" s="127" t="s">
        <v>1</v>
      </c>
      <c r="J89" s="127" t="s">
        <v>2</v>
      </c>
      <c r="K89" s="127" t="s">
        <v>3</v>
      </c>
      <c r="L89" s="146" t="s">
        <v>4</v>
      </c>
      <c r="M89" s="147" t="s">
        <v>13</v>
      </c>
      <c r="N89" s="147" t="s">
        <v>14</v>
      </c>
      <c r="O89" s="147" t="s">
        <v>15</v>
      </c>
      <c r="P89" s="147" t="s">
        <v>16</v>
      </c>
      <c r="Q89" s="147" t="s">
        <v>17</v>
      </c>
      <c r="R89" s="147" t="s">
        <v>36</v>
      </c>
      <c r="S89" s="147" t="s">
        <v>37</v>
      </c>
      <c r="T89" s="147" t="s">
        <v>42</v>
      </c>
      <c r="U89" s="147" t="s">
        <v>43</v>
      </c>
      <c r="V89" s="147" t="s">
        <v>46</v>
      </c>
      <c r="W89" s="147" t="s">
        <v>61</v>
      </c>
      <c r="X89" s="148" t="s">
        <v>62</v>
      </c>
      <c r="Y89" s="149" t="s">
        <v>65</v>
      </c>
      <c r="Z89" s="149" t="s">
        <v>84</v>
      </c>
      <c r="AA89" s="148" t="s">
        <v>83</v>
      </c>
      <c r="AB89" s="149" t="s">
        <v>88</v>
      </c>
      <c r="AC89" s="149" t="s">
        <v>89</v>
      </c>
      <c r="AD89" s="149" t="s">
        <v>95</v>
      </c>
      <c r="AE89" s="149" t="str">
        <f t="shared" ref="AE89:AI89" si="78">AE70</f>
        <v>2017/2018</v>
      </c>
      <c r="AF89" s="149" t="str">
        <f t="shared" si="78"/>
        <v>2018/2019</v>
      </c>
      <c r="AG89" s="149" t="str">
        <f t="shared" si="78"/>
        <v>2019/2020</v>
      </c>
      <c r="AH89" s="149" t="str">
        <f t="shared" si="78"/>
        <v>2020/2021</v>
      </c>
      <c r="AI89" s="149" t="str">
        <f t="shared" si="78"/>
        <v>2021/2022</v>
      </c>
      <c r="AJ89" s="166" t="s">
        <v>101</v>
      </c>
      <c r="AK89" s="229" t="s">
        <v>102</v>
      </c>
      <c r="AL89" s="229" t="s">
        <v>105</v>
      </c>
      <c r="AM89" s="229" t="s">
        <v>106</v>
      </c>
      <c r="AN89" s="229" t="s">
        <v>107</v>
      </c>
    </row>
    <row r="90" spans="1:225" s="142" customFormat="1" ht="12.6" x14ac:dyDescent="0.25">
      <c r="A90" s="150" t="s">
        <v>5</v>
      </c>
      <c r="B90" s="150"/>
      <c r="C90" s="150"/>
      <c r="D90" s="151" t="s">
        <v>90</v>
      </c>
      <c r="E90" s="151" t="s">
        <v>90</v>
      </c>
      <c r="F90" s="151" t="s">
        <v>90</v>
      </c>
      <c r="G90" s="151" t="s">
        <v>90</v>
      </c>
      <c r="H90" s="151" t="s">
        <v>90</v>
      </c>
      <c r="I90" s="151" t="s">
        <v>90</v>
      </c>
      <c r="J90" s="151" t="s">
        <v>90</v>
      </c>
      <c r="K90" s="151" t="s">
        <v>90</v>
      </c>
      <c r="L90" s="151" t="s">
        <v>90</v>
      </c>
      <c r="M90" s="151" t="s">
        <v>90</v>
      </c>
      <c r="N90" s="151" t="s">
        <v>90</v>
      </c>
      <c r="O90" s="151" t="s">
        <v>90</v>
      </c>
      <c r="P90" s="151" t="s">
        <v>90</v>
      </c>
      <c r="Q90" s="151" t="s">
        <v>90</v>
      </c>
      <c r="R90" s="151" t="s">
        <v>90</v>
      </c>
      <c r="S90" s="151" t="s">
        <v>90</v>
      </c>
      <c r="T90" s="151" t="s">
        <v>90</v>
      </c>
      <c r="U90" s="151" t="s">
        <v>90</v>
      </c>
      <c r="V90" s="151" t="s">
        <v>90</v>
      </c>
      <c r="W90" s="151" t="s">
        <v>90</v>
      </c>
      <c r="X90" s="151" t="s">
        <v>90</v>
      </c>
      <c r="Y90" s="151" t="s">
        <v>90</v>
      </c>
      <c r="Z90" s="151" t="s">
        <v>90</v>
      </c>
      <c r="AA90" s="151" t="s">
        <v>90</v>
      </c>
      <c r="AB90" s="151" t="s">
        <v>90</v>
      </c>
      <c r="AC90" s="151" t="s">
        <v>90</v>
      </c>
      <c r="AD90" s="151" t="s">
        <v>90</v>
      </c>
      <c r="AE90" s="151" t="s">
        <v>90</v>
      </c>
      <c r="AF90" s="151" t="s">
        <v>90</v>
      </c>
      <c r="AG90" s="151" t="s">
        <v>90</v>
      </c>
      <c r="AH90" s="151" t="s">
        <v>90</v>
      </c>
      <c r="AI90" s="151" t="s">
        <v>90</v>
      </c>
      <c r="AJ90" s="151" t="s">
        <v>90</v>
      </c>
      <c r="AK90" s="237" t="s">
        <v>90</v>
      </c>
      <c r="AL90" s="237" t="s">
        <v>90</v>
      </c>
      <c r="AM90" s="237" t="s">
        <v>90</v>
      </c>
      <c r="AN90" s="237" t="s">
        <v>90</v>
      </c>
    </row>
    <row r="91" spans="1:225" s="142" customFormat="1" ht="12.6" x14ac:dyDescent="0.25">
      <c r="A91" s="152"/>
      <c r="B91" s="152"/>
      <c r="C91" s="152"/>
      <c r="D91" s="152"/>
      <c r="E91" s="152"/>
      <c r="F91" s="152"/>
      <c r="G91" s="153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238"/>
      <c r="AL91" s="238"/>
      <c r="AM91" s="238"/>
      <c r="AN91" s="238"/>
    </row>
    <row r="92" spans="1:225" s="142" customFormat="1" x14ac:dyDescent="0.25">
      <c r="A92" s="100" t="s">
        <v>21</v>
      </c>
      <c r="B92" s="226"/>
      <c r="C92" s="226"/>
      <c r="D92" s="225">
        <f t="shared" ref="D92:AB92" si="79">D34/D44</f>
        <v>0</v>
      </c>
      <c r="E92" s="225">
        <f t="shared" si="79"/>
        <v>0</v>
      </c>
      <c r="F92" s="225">
        <f t="shared" si="79"/>
        <v>0</v>
      </c>
      <c r="G92" s="225">
        <f t="shared" si="79"/>
        <v>0</v>
      </c>
      <c r="H92" s="225">
        <f t="shared" si="79"/>
        <v>0</v>
      </c>
      <c r="I92" s="225">
        <f t="shared" si="79"/>
        <v>0</v>
      </c>
      <c r="J92" s="225">
        <f t="shared" si="79"/>
        <v>0</v>
      </c>
      <c r="K92" s="225">
        <f t="shared" si="79"/>
        <v>0</v>
      </c>
      <c r="L92" s="225">
        <f t="shared" si="79"/>
        <v>0</v>
      </c>
      <c r="M92" s="225">
        <f t="shared" si="79"/>
        <v>0</v>
      </c>
      <c r="N92" s="225">
        <f t="shared" si="79"/>
        <v>0</v>
      </c>
      <c r="O92" s="225">
        <f t="shared" si="79"/>
        <v>0</v>
      </c>
      <c r="P92" s="225">
        <f t="shared" si="79"/>
        <v>0</v>
      </c>
      <c r="Q92" s="225">
        <f t="shared" si="79"/>
        <v>0</v>
      </c>
      <c r="R92" s="225">
        <f t="shared" si="79"/>
        <v>1.5384615384615385E-4</v>
      </c>
      <c r="S92" s="225">
        <f t="shared" ref="S92:X92" si="80">S34/S44</f>
        <v>0</v>
      </c>
      <c r="T92" s="225">
        <f t="shared" si="80"/>
        <v>0</v>
      </c>
      <c r="U92" s="225">
        <f t="shared" si="80"/>
        <v>0</v>
      </c>
      <c r="V92" s="225">
        <f t="shared" si="80"/>
        <v>0</v>
      </c>
      <c r="W92" s="225">
        <f t="shared" si="80"/>
        <v>0</v>
      </c>
      <c r="X92" s="225">
        <f t="shared" si="80"/>
        <v>0</v>
      </c>
      <c r="Y92" s="225">
        <f t="shared" si="79"/>
        <v>0</v>
      </c>
      <c r="Z92" s="225">
        <f t="shared" si="79"/>
        <v>0</v>
      </c>
      <c r="AA92" s="225">
        <f t="shared" si="79"/>
        <v>0</v>
      </c>
      <c r="AB92" s="225">
        <f t="shared" si="79"/>
        <v>0</v>
      </c>
      <c r="AC92" s="225">
        <f t="shared" ref="AC92:AJ92" si="81">AC34/AC44</f>
        <v>0</v>
      </c>
      <c r="AD92" s="225">
        <f t="shared" si="81"/>
        <v>0</v>
      </c>
      <c r="AE92" s="225">
        <f t="shared" si="81"/>
        <v>0</v>
      </c>
      <c r="AF92" s="225">
        <f t="shared" si="81"/>
        <v>0</v>
      </c>
      <c r="AG92" s="225">
        <f t="shared" si="81"/>
        <v>0</v>
      </c>
      <c r="AH92" s="225">
        <f t="shared" si="81"/>
        <v>0</v>
      </c>
      <c r="AI92" s="225">
        <f t="shared" si="81"/>
        <v>0</v>
      </c>
      <c r="AJ92" s="225">
        <f t="shared" si="81"/>
        <v>0</v>
      </c>
      <c r="AK92" s="240">
        <f t="shared" ref="AK92:AN92" si="82">AK34/AK44</f>
        <v>0</v>
      </c>
      <c r="AL92" s="240" t="e">
        <f t="shared" si="82"/>
        <v>#DIV/0!</v>
      </c>
      <c r="AM92" s="240" t="e">
        <f t="shared" si="82"/>
        <v>#DIV/0!</v>
      </c>
      <c r="AN92" s="240" t="e">
        <f t="shared" si="82"/>
        <v>#DIV/0!</v>
      </c>
    </row>
    <row r="93" spans="1:225" s="142" customFormat="1" x14ac:dyDescent="0.25">
      <c r="A93" s="100" t="s">
        <v>22</v>
      </c>
      <c r="B93" s="226"/>
      <c r="C93" s="226"/>
      <c r="D93" s="225">
        <f t="shared" ref="D93:AB93" si="83">D35/D44</f>
        <v>2.9817382596400155E-3</v>
      </c>
      <c r="E93" s="225">
        <f t="shared" si="83"/>
        <v>5.9790732436472349E-3</v>
      </c>
      <c r="F93" s="225">
        <f t="shared" si="83"/>
        <v>3.5426731078905E-3</v>
      </c>
      <c r="G93" s="225">
        <f t="shared" si="83"/>
        <v>0</v>
      </c>
      <c r="H93" s="225">
        <f t="shared" si="83"/>
        <v>0</v>
      </c>
      <c r="I93" s="225">
        <f t="shared" si="83"/>
        <v>0</v>
      </c>
      <c r="J93" s="225">
        <f t="shared" si="83"/>
        <v>0</v>
      </c>
      <c r="K93" s="225">
        <f>K35/K44</f>
        <v>0</v>
      </c>
      <c r="L93" s="225">
        <f>L35/L44</f>
        <v>0</v>
      </c>
      <c r="M93" s="225">
        <f t="shared" si="83"/>
        <v>0</v>
      </c>
      <c r="N93" s="225">
        <f t="shared" si="83"/>
        <v>0</v>
      </c>
      <c r="O93" s="225">
        <f t="shared" si="83"/>
        <v>0</v>
      </c>
      <c r="P93" s="225">
        <f t="shared" si="83"/>
        <v>0</v>
      </c>
      <c r="Q93" s="225">
        <f t="shared" si="83"/>
        <v>0</v>
      </c>
      <c r="R93" s="225">
        <f t="shared" si="83"/>
        <v>0</v>
      </c>
      <c r="S93" s="225">
        <f t="shared" ref="S93:X93" si="84">S35/S44</f>
        <v>0</v>
      </c>
      <c r="T93" s="225">
        <f t="shared" si="84"/>
        <v>0</v>
      </c>
      <c r="U93" s="225">
        <f t="shared" si="84"/>
        <v>0</v>
      </c>
      <c r="V93" s="225">
        <f t="shared" si="84"/>
        <v>0</v>
      </c>
      <c r="W93" s="225">
        <f t="shared" si="84"/>
        <v>3.0534351145038169E-4</v>
      </c>
      <c r="X93" s="225">
        <f t="shared" si="84"/>
        <v>0</v>
      </c>
      <c r="Y93" s="225">
        <f t="shared" si="83"/>
        <v>0</v>
      </c>
      <c r="Z93" s="225">
        <f t="shared" si="83"/>
        <v>0</v>
      </c>
      <c r="AA93" s="225">
        <f t="shared" si="83"/>
        <v>0</v>
      </c>
      <c r="AB93" s="225">
        <f t="shared" si="83"/>
        <v>0</v>
      </c>
      <c r="AC93" s="225">
        <f t="shared" ref="AC93:AJ93" si="85">AC35/AC44</f>
        <v>0</v>
      </c>
      <c r="AD93" s="225">
        <f t="shared" si="85"/>
        <v>0</v>
      </c>
      <c r="AE93" s="225">
        <f t="shared" si="85"/>
        <v>0</v>
      </c>
      <c r="AF93" s="225">
        <f t="shared" si="85"/>
        <v>0</v>
      </c>
      <c r="AG93" s="225">
        <f t="shared" si="85"/>
        <v>0</v>
      </c>
      <c r="AH93" s="225">
        <f t="shared" si="85"/>
        <v>0</v>
      </c>
      <c r="AI93" s="225">
        <f t="shared" si="85"/>
        <v>0</v>
      </c>
      <c r="AJ93" s="225">
        <f t="shared" si="85"/>
        <v>0</v>
      </c>
      <c r="AK93" s="240">
        <f t="shared" ref="AK93:AN93" si="86">AK35/AK44</f>
        <v>0</v>
      </c>
      <c r="AL93" s="240" t="e">
        <f t="shared" si="86"/>
        <v>#DIV/0!</v>
      </c>
      <c r="AM93" s="240" t="e">
        <f t="shared" si="86"/>
        <v>#DIV/0!</v>
      </c>
      <c r="AN93" s="240" t="e">
        <f t="shared" si="86"/>
        <v>#DIV/0!</v>
      </c>
    </row>
    <row r="94" spans="1:225" s="142" customFormat="1" x14ac:dyDescent="0.25">
      <c r="A94" s="100" t="s">
        <v>24</v>
      </c>
      <c r="B94" s="226"/>
      <c r="C94" s="226"/>
      <c r="D94" s="225">
        <f t="shared" ref="D94:AD94" si="87">D36/D44</f>
        <v>0.28036590991774896</v>
      </c>
      <c r="E94" s="225">
        <f t="shared" si="87"/>
        <v>0.445627802690583</v>
      </c>
      <c r="F94" s="225">
        <f t="shared" si="87"/>
        <v>0.47085346215781004</v>
      </c>
      <c r="G94" s="225">
        <f t="shared" si="87"/>
        <v>0.49268456375838926</v>
      </c>
      <c r="H94" s="225">
        <f t="shared" si="87"/>
        <v>0.55010360547036885</v>
      </c>
      <c r="I94" s="225">
        <f t="shared" si="87"/>
        <v>0.49393258426966297</v>
      </c>
      <c r="J94" s="225">
        <f t="shared" si="87"/>
        <v>0.52676056338028165</v>
      </c>
      <c r="K94" s="225">
        <f t="shared" si="87"/>
        <v>0.52910052910052907</v>
      </c>
      <c r="L94" s="225">
        <f t="shared" si="87"/>
        <v>0.53222186598268684</v>
      </c>
      <c r="M94" s="225">
        <f t="shared" si="87"/>
        <v>0.60774577954319764</v>
      </c>
      <c r="N94" s="225">
        <f t="shared" si="87"/>
        <v>0.49834833124501648</v>
      </c>
      <c r="O94" s="225">
        <f t="shared" si="87"/>
        <v>0.50626502974307053</v>
      </c>
      <c r="P94" s="225">
        <f t="shared" si="87"/>
        <v>0.57415766674713831</v>
      </c>
      <c r="Q94" s="225">
        <f t="shared" si="87"/>
        <v>0.50201072386058976</v>
      </c>
      <c r="R94" s="225">
        <f t="shared" si="87"/>
        <v>0.6267307692307692</v>
      </c>
      <c r="S94" s="225">
        <f t="shared" si="87"/>
        <v>0.39999999999999997</v>
      </c>
      <c r="T94" s="225">
        <f t="shared" si="87"/>
        <v>0.54829545454545459</v>
      </c>
      <c r="U94" s="225">
        <f t="shared" si="87"/>
        <v>0.55882352941176472</v>
      </c>
      <c r="V94" s="225">
        <f t="shared" si="87"/>
        <v>0.6166365280289331</v>
      </c>
      <c r="W94" s="225">
        <f t="shared" si="87"/>
        <v>0.51908396946564883</v>
      </c>
      <c r="X94" s="225">
        <f t="shared" si="87"/>
        <v>0.52612903225806462</v>
      </c>
      <c r="Y94" s="225">
        <f t="shared" si="87"/>
        <v>0.44649446494464945</v>
      </c>
      <c r="Z94" s="225">
        <f t="shared" si="87"/>
        <v>0.46739130434782611</v>
      </c>
      <c r="AA94" s="225">
        <f t="shared" si="87"/>
        <v>0.5252830188679245</v>
      </c>
      <c r="AB94" s="225">
        <f t="shared" si="87"/>
        <v>0.37344398340248963</v>
      </c>
      <c r="AC94" s="225">
        <f t="shared" si="87"/>
        <v>0.3425531914893617</v>
      </c>
      <c r="AD94" s="225">
        <f t="shared" si="87"/>
        <v>0.16210526315789475</v>
      </c>
      <c r="AE94" s="225">
        <f t="shared" ref="AE94:AJ94" si="88">AE36/AE44</f>
        <v>0.21913043478260869</v>
      </c>
      <c r="AF94" s="225">
        <f t="shared" si="88"/>
        <v>0.1858267716535433</v>
      </c>
      <c r="AG94" s="225">
        <f t="shared" si="88"/>
        <v>0.2227848101265823</v>
      </c>
      <c r="AH94" s="225">
        <f t="shared" si="88"/>
        <v>0.20887453485922905</v>
      </c>
      <c r="AI94" s="225">
        <f t="shared" si="88"/>
        <v>0.15125072716695753</v>
      </c>
      <c r="AJ94" s="225">
        <f t="shared" si="88"/>
        <v>0.15705807545570158</v>
      </c>
      <c r="AK94" s="240">
        <f t="shared" ref="AK94:AN94" si="89">AK36/AK44</f>
        <v>0.19200667849316497</v>
      </c>
      <c r="AL94" s="240" t="e">
        <f t="shared" si="89"/>
        <v>#DIV/0!</v>
      </c>
      <c r="AM94" s="240" t="e">
        <f t="shared" si="89"/>
        <v>#DIV/0!</v>
      </c>
      <c r="AN94" s="240" t="e">
        <f t="shared" si="89"/>
        <v>#DIV/0!</v>
      </c>
    </row>
    <row r="95" spans="1:225" s="142" customFormat="1" x14ac:dyDescent="0.25">
      <c r="A95" s="100" t="s">
        <v>23</v>
      </c>
      <c r="B95" s="226"/>
      <c r="C95" s="226"/>
      <c r="D95" s="225">
        <f t="shared" ref="D95:AB95" si="90">D37/D44</f>
        <v>1.3502210987049127E-3</v>
      </c>
      <c r="E95" s="225">
        <f t="shared" si="90"/>
        <v>0</v>
      </c>
      <c r="F95" s="225">
        <f t="shared" si="90"/>
        <v>0</v>
      </c>
      <c r="G95" s="225">
        <f t="shared" si="90"/>
        <v>1.9865771812080539E-2</v>
      </c>
      <c r="H95" s="225">
        <f t="shared" si="90"/>
        <v>1.0360547036883548E-2</v>
      </c>
      <c r="I95" s="225">
        <f t="shared" si="90"/>
        <v>2.2471910112359553E-3</v>
      </c>
      <c r="J95" s="225">
        <f t="shared" si="90"/>
        <v>2.5352112676056337E-3</v>
      </c>
      <c r="K95" s="225">
        <f t="shared" si="90"/>
        <v>0</v>
      </c>
      <c r="L95" s="225">
        <f t="shared" si="90"/>
        <v>4.8092337287592183E-3</v>
      </c>
      <c r="M95" s="225">
        <f t="shared" si="90"/>
        <v>0</v>
      </c>
      <c r="N95" s="225">
        <f t="shared" si="90"/>
        <v>0</v>
      </c>
      <c r="O95" s="225">
        <f t="shared" si="90"/>
        <v>2.0250601189722821E-3</v>
      </c>
      <c r="P95" s="225">
        <f t="shared" si="90"/>
        <v>1.3664998018575285E-4</v>
      </c>
      <c r="Q95" s="225">
        <f t="shared" si="90"/>
        <v>8.042895442359249E-4</v>
      </c>
      <c r="R95" s="225">
        <f t="shared" si="90"/>
        <v>7.6923076923076926E-5</v>
      </c>
      <c r="S95" s="225">
        <f t="shared" ref="S95:X95" si="91">S37/S44</f>
        <v>1.0416666666666667E-3</v>
      </c>
      <c r="T95" s="225">
        <f t="shared" si="91"/>
        <v>0</v>
      </c>
      <c r="U95" s="225">
        <f t="shared" si="91"/>
        <v>0</v>
      </c>
      <c r="V95" s="225">
        <f t="shared" si="91"/>
        <v>0</v>
      </c>
      <c r="W95" s="225">
        <f t="shared" si="91"/>
        <v>0</v>
      </c>
      <c r="X95" s="225">
        <f t="shared" si="91"/>
        <v>0</v>
      </c>
      <c r="Y95" s="225">
        <f t="shared" si="90"/>
        <v>0</v>
      </c>
      <c r="Z95" s="225">
        <f t="shared" si="90"/>
        <v>0</v>
      </c>
      <c r="AA95" s="225">
        <f t="shared" si="90"/>
        <v>0</v>
      </c>
      <c r="AB95" s="225">
        <f t="shared" si="90"/>
        <v>0</v>
      </c>
      <c r="AC95" s="225">
        <f t="shared" ref="AC95:AJ95" si="92">AC37/AC44</f>
        <v>0</v>
      </c>
      <c r="AD95" s="225">
        <f t="shared" si="92"/>
        <v>0</v>
      </c>
      <c r="AE95" s="225">
        <f t="shared" si="92"/>
        <v>0</v>
      </c>
      <c r="AF95" s="225">
        <f t="shared" si="92"/>
        <v>0</v>
      </c>
      <c r="AG95" s="225">
        <f t="shared" si="92"/>
        <v>0</v>
      </c>
      <c r="AH95" s="225">
        <f t="shared" si="92"/>
        <v>0</v>
      </c>
      <c r="AI95" s="225">
        <f t="shared" si="92"/>
        <v>0</v>
      </c>
      <c r="AJ95" s="225">
        <f t="shared" si="92"/>
        <v>0</v>
      </c>
      <c r="AK95" s="240">
        <f t="shared" ref="AK95:AN95" si="93">AK37/AK44</f>
        <v>3.1305436710842116E-3</v>
      </c>
      <c r="AL95" s="240" t="e">
        <f t="shared" si="93"/>
        <v>#DIV/0!</v>
      </c>
      <c r="AM95" s="240" t="e">
        <f t="shared" si="93"/>
        <v>#DIV/0!</v>
      </c>
      <c r="AN95" s="240" t="e">
        <f t="shared" si="93"/>
        <v>#DIV/0!</v>
      </c>
    </row>
    <row r="96" spans="1:225" s="142" customFormat="1" x14ac:dyDescent="0.25">
      <c r="A96" s="100" t="s">
        <v>7</v>
      </c>
      <c r="B96" s="226"/>
      <c r="C96" s="226"/>
      <c r="D96" s="225">
        <f t="shared" ref="D96:AD96" si="94">D38/D44</f>
        <v>3.9456460995488003E-3</v>
      </c>
      <c r="E96" s="225">
        <f t="shared" si="94"/>
        <v>1.3079222720478326E-2</v>
      </c>
      <c r="F96" s="225">
        <f t="shared" si="94"/>
        <v>2.2544283413848632E-3</v>
      </c>
      <c r="G96" s="225">
        <f t="shared" si="94"/>
        <v>6.7114093959731542E-3</v>
      </c>
      <c r="H96" s="225">
        <f t="shared" si="94"/>
        <v>0</v>
      </c>
      <c r="I96" s="225">
        <f t="shared" si="94"/>
        <v>0</v>
      </c>
      <c r="J96" s="225">
        <f t="shared" si="94"/>
        <v>0</v>
      </c>
      <c r="K96" s="225">
        <f t="shared" si="94"/>
        <v>7.5585789871504159E-4</v>
      </c>
      <c r="L96" s="225">
        <f t="shared" si="94"/>
        <v>1.282462327669125E-3</v>
      </c>
      <c r="M96" s="225">
        <f t="shared" si="94"/>
        <v>1.1349127535820686E-3</v>
      </c>
      <c r="N96" s="225">
        <f t="shared" si="94"/>
        <v>0</v>
      </c>
      <c r="O96" s="225">
        <f t="shared" si="94"/>
        <v>6.3283128717883815E-4</v>
      </c>
      <c r="P96" s="225">
        <f t="shared" si="94"/>
        <v>1.3801647998761039E-3</v>
      </c>
      <c r="Q96" s="225">
        <f t="shared" si="94"/>
        <v>1.0723860589812334E-3</v>
      </c>
      <c r="R96" s="225">
        <f t="shared" si="94"/>
        <v>1.9230769230769232E-3</v>
      </c>
      <c r="S96" s="225">
        <f t="shared" si="94"/>
        <v>2.6041666666666665E-3</v>
      </c>
      <c r="T96" s="225">
        <f t="shared" si="94"/>
        <v>3.9772727272727272E-2</v>
      </c>
      <c r="U96" s="225">
        <f t="shared" si="94"/>
        <v>3.3333333333333335E-3</v>
      </c>
      <c r="V96" s="225">
        <f t="shared" si="94"/>
        <v>3.2549728752260397E-3</v>
      </c>
      <c r="W96" s="225">
        <f t="shared" si="94"/>
        <v>2.4427480916030535E-3</v>
      </c>
      <c r="X96" s="225">
        <f t="shared" si="94"/>
        <v>3.8709677419354843E-3</v>
      </c>
      <c r="Y96" s="225">
        <f t="shared" si="94"/>
        <v>5.9040590405904066E-3</v>
      </c>
      <c r="Z96" s="225">
        <f t="shared" si="94"/>
        <v>8.6956521739130436E-3</v>
      </c>
      <c r="AA96" s="225">
        <f t="shared" si="94"/>
        <v>1.6603773584905661E-2</v>
      </c>
      <c r="AB96" s="225">
        <f t="shared" si="94"/>
        <v>1.8257261410788383E-2</v>
      </c>
      <c r="AC96" s="225">
        <f t="shared" si="94"/>
        <v>2.3404255319148935E-2</v>
      </c>
      <c r="AD96" s="225">
        <f t="shared" si="94"/>
        <v>0.01</v>
      </c>
      <c r="AE96" s="225">
        <f t="shared" ref="AE96:AJ96" si="95">AE38/AE44</f>
        <v>1.9130434782608698E-2</v>
      </c>
      <c r="AF96" s="225">
        <f t="shared" si="95"/>
        <v>1.1811023622047244E-2</v>
      </c>
      <c r="AG96" s="225">
        <f t="shared" si="95"/>
        <v>2.6582278481012658E-2</v>
      </c>
      <c r="AH96" s="225">
        <f t="shared" si="95"/>
        <v>1.0531489152566171E-2</v>
      </c>
      <c r="AI96" s="225">
        <f t="shared" si="95"/>
        <v>7.1747139809967032E-3</v>
      </c>
      <c r="AJ96" s="225">
        <f t="shared" si="95"/>
        <v>4.2390843577787204E-3</v>
      </c>
      <c r="AK96" s="240">
        <f t="shared" ref="AK96:AN96" si="96">AK38/AK44</f>
        <v>3.6523009495982466E-3</v>
      </c>
      <c r="AL96" s="240" t="e">
        <f t="shared" si="96"/>
        <v>#DIV/0!</v>
      </c>
      <c r="AM96" s="240" t="e">
        <f t="shared" si="96"/>
        <v>#DIV/0!</v>
      </c>
      <c r="AN96" s="240" t="e">
        <f t="shared" si="96"/>
        <v>#DIV/0!</v>
      </c>
    </row>
    <row r="97" spans="1:225" s="142" customFormat="1" x14ac:dyDescent="0.25">
      <c r="A97" s="100" t="s">
        <v>8</v>
      </c>
      <c r="B97" s="226"/>
      <c r="C97" s="226"/>
      <c r="D97" s="225">
        <f t="shared" ref="D97:AC97" si="97">D39/D44</f>
        <v>0.45974278288069664</v>
      </c>
      <c r="E97" s="225">
        <f t="shared" si="97"/>
        <v>0.28680866965620333</v>
      </c>
      <c r="F97" s="225">
        <f t="shared" si="97"/>
        <v>0.27954911433172308</v>
      </c>
      <c r="G97" s="225">
        <f t="shared" si="97"/>
        <v>0.38031319910514544</v>
      </c>
      <c r="H97" s="225">
        <f t="shared" si="97"/>
        <v>0.38400331537505178</v>
      </c>
      <c r="I97" s="225">
        <f t="shared" si="97"/>
        <v>0.34044943820224721</v>
      </c>
      <c r="J97" s="225">
        <f t="shared" si="97"/>
        <v>0.2892957746478873</v>
      </c>
      <c r="K97" s="225">
        <f t="shared" si="97"/>
        <v>0.26455026455026454</v>
      </c>
      <c r="L97" s="225">
        <f t="shared" si="97"/>
        <v>0.25649246553382499</v>
      </c>
      <c r="M97" s="225">
        <f t="shared" si="97"/>
        <v>0.19917718825365302</v>
      </c>
      <c r="N97" s="225">
        <f t="shared" si="97"/>
        <v>0.23721380567262784</v>
      </c>
      <c r="O97" s="225">
        <f t="shared" si="97"/>
        <v>0.29160865713200862</v>
      </c>
      <c r="P97" s="225">
        <f t="shared" si="97"/>
        <v>0.29018078792378577</v>
      </c>
      <c r="Q97" s="225">
        <f t="shared" si="97"/>
        <v>0.31040214477211797</v>
      </c>
      <c r="R97" s="225">
        <f t="shared" si="97"/>
        <v>0.21861538461538463</v>
      </c>
      <c r="S97" s="225">
        <f t="shared" si="97"/>
        <v>0.26666666666666666</v>
      </c>
      <c r="T97" s="225">
        <f t="shared" si="97"/>
        <v>0.31818181818181818</v>
      </c>
      <c r="U97" s="225">
        <f t="shared" si="97"/>
        <v>0.24215686274509807</v>
      </c>
      <c r="V97" s="225">
        <f t="shared" si="97"/>
        <v>0.23869801084990958</v>
      </c>
      <c r="W97" s="225">
        <f t="shared" si="97"/>
        <v>0.24325699745547072</v>
      </c>
      <c r="X97" s="225">
        <f t="shared" si="97"/>
        <v>0.30000000000000004</v>
      </c>
      <c r="Y97" s="225">
        <f t="shared" si="97"/>
        <v>0.36494464944649446</v>
      </c>
      <c r="Z97" s="225">
        <f t="shared" si="97"/>
        <v>0.2895380434782609</v>
      </c>
      <c r="AA97" s="225">
        <f t="shared" si="97"/>
        <v>0.20377358490566039</v>
      </c>
      <c r="AB97" s="225">
        <f t="shared" si="97"/>
        <v>0.39834024896265557</v>
      </c>
      <c r="AC97" s="225">
        <f t="shared" si="97"/>
        <v>0.46099290780141844</v>
      </c>
      <c r="AD97" s="225">
        <f t="shared" ref="AD97:AJ97" si="98">AD39/AD44</f>
        <v>0.41052631578947368</v>
      </c>
      <c r="AE97" s="225">
        <f t="shared" si="98"/>
        <v>0.35217391304347828</v>
      </c>
      <c r="AF97" s="225">
        <f t="shared" si="98"/>
        <v>0.28346456692913385</v>
      </c>
      <c r="AG97" s="225">
        <f t="shared" si="98"/>
        <v>0.29329113924050637</v>
      </c>
      <c r="AH97" s="225">
        <f t="shared" si="98"/>
        <v>0.26838915022584192</v>
      </c>
      <c r="AI97" s="225">
        <f t="shared" si="98"/>
        <v>0.43630017452006981</v>
      </c>
      <c r="AJ97" s="225">
        <f t="shared" si="98"/>
        <v>0.37383425180161084</v>
      </c>
      <c r="AK97" s="240">
        <f t="shared" ref="AK97:AN97" si="99">AK39/AK44</f>
        <v>0.37243034540331837</v>
      </c>
      <c r="AL97" s="240" t="e">
        <f t="shared" si="99"/>
        <v>#DIV/0!</v>
      </c>
      <c r="AM97" s="240" t="e">
        <f t="shared" si="99"/>
        <v>#DIV/0!</v>
      </c>
      <c r="AN97" s="240" t="e">
        <f t="shared" si="99"/>
        <v>#DIV/0!</v>
      </c>
    </row>
    <row r="98" spans="1:225" s="142" customFormat="1" x14ac:dyDescent="0.25">
      <c r="A98" s="100" t="s">
        <v>25</v>
      </c>
      <c r="B98" s="226"/>
      <c r="C98" s="226"/>
      <c r="D98" s="225">
        <f t="shared" ref="D98:AC98" si="100">D40/D44</f>
        <v>0.16957276754068476</v>
      </c>
      <c r="E98" s="225">
        <f t="shared" si="100"/>
        <v>9.4357249626307926E-2</v>
      </c>
      <c r="F98" s="225">
        <f t="shared" si="100"/>
        <v>0.14718196457326896</v>
      </c>
      <c r="G98" s="225">
        <f t="shared" si="100"/>
        <v>5.959731543624161E-2</v>
      </c>
      <c r="H98" s="225">
        <f t="shared" si="100"/>
        <v>2.1135515955242434E-2</v>
      </c>
      <c r="I98" s="225">
        <f t="shared" si="100"/>
        <v>6.1797752808988762E-2</v>
      </c>
      <c r="J98" s="225">
        <f t="shared" si="100"/>
        <v>5.3239436619718306E-2</v>
      </c>
      <c r="K98" s="225">
        <f t="shared" si="100"/>
        <v>6.4247921390778534E-2</v>
      </c>
      <c r="L98" s="225">
        <f t="shared" si="100"/>
        <v>1.9236934915036873E-2</v>
      </c>
      <c r="M98" s="225">
        <f t="shared" si="100"/>
        <v>6.8520357497517378E-2</v>
      </c>
      <c r="N98" s="225">
        <f t="shared" si="100"/>
        <v>8.1330447659186692E-2</v>
      </c>
      <c r="O98" s="225">
        <f t="shared" si="100"/>
        <v>9.5684090621440315E-2</v>
      </c>
      <c r="P98" s="225">
        <f t="shared" si="100"/>
        <v>5.6759846769822216E-2</v>
      </c>
      <c r="Q98" s="225">
        <f t="shared" si="100"/>
        <v>5.884718498659517E-2</v>
      </c>
      <c r="R98" s="225">
        <f t="shared" si="100"/>
        <v>5.5769230769230772E-2</v>
      </c>
      <c r="S98" s="225">
        <f t="shared" si="100"/>
        <v>0.16666666666666666</v>
      </c>
      <c r="T98" s="225">
        <f t="shared" si="100"/>
        <v>1.9886363636363636E-2</v>
      </c>
      <c r="U98" s="225">
        <f t="shared" si="100"/>
        <v>0.14117647058823532</v>
      </c>
      <c r="V98" s="225">
        <f t="shared" si="100"/>
        <v>8.3182640144665462E-2</v>
      </c>
      <c r="W98" s="225">
        <f t="shared" si="100"/>
        <v>0.15267175572519084</v>
      </c>
      <c r="X98" s="225">
        <f t="shared" si="100"/>
        <v>9.0322580645161313E-2</v>
      </c>
      <c r="Y98" s="225">
        <f t="shared" si="100"/>
        <v>0.10110701107011069</v>
      </c>
      <c r="Z98" s="225">
        <f t="shared" si="100"/>
        <v>0.14266304347826089</v>
      </c>
      <c r="AA98" s="225">
        <f t="shared" si="100"/>
        <v>0.12150943396226416</v>
      </c>
      <c r="AB98" s="225">
        <f t="shared" si="100"/>
        <v>0.14605809128630706</v>
      </c>
      <c r="AC98" s="225">
        <f t="shared" si="100"/>
        <v>0.13900709219858157</v>
      </c>
      <c r="AD98" s="225">
        <f t="shared" ref="AD98:AJ98" si="101">AD40/AD44</f>
        <v>0.33157894736842103</v>
      </c>
      <c r="AE98" s="225">
        <f t="shared" si="101"/>
        <v>0.13478260869565217</v>
      </c>
      <c r="AF98" s="225">
        <f t="shared" si="101"/>
        <v>0.36318897637795278</v>
      </c>
      <c r="AG98" s="225">
        <f t="shared" si="101"/>
        <v>0.26550632911392408</v>
      </c>
      <c r="AH98" s="225">
        <f t="shared" si="101"/>
        <v>0.28645650494979985</v>
      </c>
      <c r="AI98" s="225">
        <f t="shared" si="101"/>
        <v>0.29086678301337987</v>
      </c>
      <c r="AJ98" s="225">
        <f t="shared" si="101"/>
        <v>0.35316871555743962</v>
      </c>
      <c r="AK98" s="240">
        <f t="shared" ref="AK98:AN98" si="102">AK40/AK44</f>
        <v>0.36627360951685278</v>
      </c>
      <c r="AL98" s="240" t="e">
        <f t="shared" si="102"/>
        <v>#DIV/0!</v>
      </c>
      <c r="AM98" s="240" t="e">
        <f t="shared" si="102"/>
        <v>#DIV/0!</v>
      </c>
      <c r="AN98" s="240" t="e">
        <f t="shared" si="102"/>
        <v>#DIV/0!</v>
      </c>
    </row>
    <row r="99" spans="1:225" s="142" customFormat="1" x14ac:dyDescent="0.25">
      <c r="A99" s="100" t="s">
        <v>9</v>
      </c>
      <c r="B99" s="226"/>
      <c r="C99" s="226"/>
      <c r="D99" s="225">
        <f t="shared" ref="D99:AC99" si="103">D41/D44</f>
        <v>2.3741387652228049E-2</v>
      </c>
      <c r="E99" s="225">
        <f t="shared" si="103"/>
        <v>5.6053811659192831E-3</v>
      </c>
      <c r="F99" s="225">
        <f t="shared" si="103"/>
        <v>1.6103059581320453E-2</v>
      </c>
      <c r="G99" s="225">
        <f t="shared" si="103"/>
        <v>1.1968680089485458E-2</v>
      </c>
      <c r="H99" s="225">
        <f t="shared" si="103"/>
        <v>0</v>
      </c>
      <c r="I99" s="225">
        <f t="shared" si="103"/>
        <v>1.1235955056179775E-2</v>
      </c>
      <c r="J99" s="225">
        <f t="shared" si="103"/>
        <v>1.7464788732394366E-2</v>
      </c>
      <c r="K99" s="225">
        <f t="shared" si="103"/>
        <v>1.6628873771730914E-2</v>
      </c>
      <c r="L99" s="225">
        <f t="shared" si="103"/>
        <v>6.4123116383456247E-2</v>
      </c>
      <c r="M99" s="225">
        <f t="shared" si="103"/>
        <v>2.8089090651156196E-2</v>
      </c>
      <c r="N99" s="225">
        <f t="shared" si="103"/>
        <v>3.2748604624672509E-2</v>
      </c>
      <c r="O99" s="225">
        <f t="shared" si="103"/>
        <v>3.4172889507657254E-2</v>
      </c>
      <c r="P99" s="225">
        <f t="shared" si="103"/>
        <v>3.2973640218822167E-2</v>
      </c>
      <c r="Q99" s="225">
        <f t="shared" si="103"/>
        <v>6.6139410187667572E-2</v>
      </c>
      <c r="R99" s="225">
        <f t="shared" si="103"/>
        <v>5.0576923076923075E-2</v>
      </c>
      <c r="S99" s="225">
        <f t="shared" si="103"/>
        <v>5.46875E-2</v>
      </c>
      <c r="T99" s="225">
        <f t="shared" si="103"/>
        <v>1.7045454545454544E-2</v>
      </c>
      <c r="U99" s="225">
        <f t="shared" si="103"/>
        <v>1.0588235294117648E-2</v>
      </c>
      <c r="V99" s="225">
        <f t="shared" si="103"/>
        <v>7.5949367088607601E-3</v>
      </c>
      <c r="W99" s="225">
        <f t="shared" si="103"/>
        <v>1.5063613231552163E-2</v>
      </c>
      <c r="X99" s="225">
        <f t="shared" si="103"/>
        <v>1.7741935483870971E-2</v>
      </c>
      <c r="Y99" s="225">
        <f t="shared" si="103"/>
        <v>7.7490774907749077E-3</v>
      </c>
      <c r="Z99" s="225">
        <f t="shared" si="103"/>
        <v>1.0190217391304348E-2</v>
      </c>
      <c r="AA99" s="225">
        <f t="shared" si="103"/>
        <v>1.8113207547169812E-2</v>
      </c>
      <c r="AB99" s="225">
        <f t="shared" si="103"/>
        <v>2.1576763485477178E-2</v>
      </c>
      <c r="AC99" s="225">
        <f t="shared" si="103"/>
        <v>0</v>
      </c>
      <c r="AD99" s="225">
        <f t="shared" ref="AD99:AJ99" si="104">AD41/AD44</f>
        <v>1.5789473684210527E-2</v>
      </c>
      <c r="AE99" s="225">
        <f t="shared" si="104"/>
        <v>4.3043478260869565E-2</v>
      </c>
      <c r="AF99" s="225">
        <f t="shared" si="104"/>
        <v>2.5196850393700791E-2</v>
      </c>
      <c r="AG99" s="225">
        <f t="shared" si="104"/>
        <v>6.0759493670886075E-3</v>
      </c>
      <c r="AH99" s="225">
        <f t="shared" si="104"/>
        <v>5.0551147932317627E-3</v>
      </c>
      <c r="AI99" s="225">
        <f t="shared" si="104"/>
        <v>7.7564475470234635E-3</v>
      </c>
      <c r="AJ99" s="225">
        <f t="shared" si="104"/>
        <v>4.4510385756676559E-3</v>
      </c>
      <c r="AK99" s="240">
        <f t="shared" ref="AK99:AN99" si="105">AK41/AK44</f>
        <v>4.0697067724094751E-3</v>
      </c>
      <c r="AL99" s="240" t="e">
        <f t="shared" si="105"/>
        <v>#DIV/0!</v>
      </c>
      <c r="AM99" s="240" t="e">
        <f t="shared" si="105"/>
        <v>#DIV/0!</v>
      </c>
      <c r="AN99" s="240" t="e">
        <f t="shared" si="105"/>
        <v>#DIV/0!</v>
      </c>
    </row>
    <row r="100" spans="1:225" s="142" customFormat="1" x14ac:dyDescent="0.25">
      <c r="A100" s="100" t="s">
        <v>26</v>
      </c>
      <c r="B100" s="226"/>
      <c r="C100" s="226"/>
      <c r="D100" s="225">
        <f t="shared" ref="D100:AC100" si="106">D42/D44</f>
        <v>5.8299546550747677E-2</v>
      </c>
      <c r="E100" s="225">
        <f t="shared" si="106"/>
        <v>0.148542600896861</v>
      </c>
      <c r="F100" s="225">
        <f t="shared" si="106"/>
        <v>8.0515297906602265E-2</v>
      </c>
      <c r="G100" s="225">
        <f t="shared" si="106"/>
        <v>2.8859060402684565E-2</v>
      </c>
      <c r="H100" s="225">
        <f t="shared" si="106"/>
        <v>3.439701616245338E-2</v>
      </c>
      <c r="I100" s="225">
        <f t="shared" si="106"/>
        <v>9.0337078651685401E-2</v>
      </c>
      <c r="J100" s="225">
        <f t="shared" si="106"/>
        <v>0.11070422535211266</v>
      </c>
      <c r="K100" s="225">
        <f t="shared" si="106"/>
        <v>0.12471655328798185</v>
      </c>
      <c r="L100" s="225">
        <f t="shared" si="106"/>
        <v>0.12183392112856686</v>
      </c>
      <c r="M100" s="225">
        <f t="shared" si="106"/>
        <v>9.5332671300893748E-2</v>
      </c>
      <c r="N100" s="225">
        <f t="shared" si="106"/>
        <v>0.15035881079849639</v>
      </c>
      <c r="O100" s="225">
        <f t="shared" si="106"/>
        <v>6.9611441589672196E-2</v>
      </c>
      <c r="P100" s="225">
        <f t="shared" si="106"/>
        <v>4.4411243560369677E-2</v>
      </c>
      <c r="Q100" s="225">
        <f t="shared" si="106"/>
        <v>6.0723860589812328E-2</v>
      </c>
      <c r="R100" s="225">
        <f t="shared" si="106"/>
        <v>4.6153846153846156E-2</v>
      </c>
      <c r="S100" s="225">
        <f t="shared" si="106"/>
        <v>0.10833333333333334</v>
      </c>
      <c r="T100" s="225">
        <f t="shared" si="106"/>
        <v>5.6818181818181816E-2</v>
      </c>
      <c r="U100" s="225">
        <f t="shared" si="106"/>
        <v>4.3921568627450981E-2</v>
      </c>
      <c r="V100" s="225">
        <f t="shared" si="106"/>
        <v>5.0632911392405063E-2</v>
      </c>
      <c r="W100" s="225">
        <f t="shared" si="106"/>
        <v>6.7175572519083959E-2</v>
      </c>
      <c r="X100" s="225">
        <f t="shared" si="106"/>
        <v>6.1935483870967749E-2</v>
      </c>
      <c r="Y100" s="225">
        <f t="shared" si="106"/>
        <v>7.3800738007380073E-2</v>
      </c>
      <c r="Z100" s="225">
        <f t="shared" si="106"/>
        <v>8.1521739130434784E-2</v>
      </c>
      <c r="AA100" s="225">
        <f t="shared" si="106"/>
        <v>0.11471698113207547</v>
      </c>
      <c r="AB100" s="225">
        <f t="shared" si="106"/>
        <v>4.2323651452282153E-2</v>
      </c>
      <c r="AC100" s="225">
        <f t="shared" si="106"/>
        <v>3.4042553191489362E-2</v>
      </c>
      <c r="AD100" s="225">
        <f t="shared" ref="AD100:AJ100" si="107">AD42/AD44</f>
        <v>7.0000000000000007E-2</v>
      </c>
      <c r="AE100" s="225">
        <f t="shared" si="107"/>
        <v>0.23173913043478259</v>
      </c>
      <c r="AF100" s="225">
        <f t="shared" si="107"/>
        <v>0.13051181102362205</v>
      </c>
      <c r="AG100" s="225">
        <f t="shared" si="107"/>
        <v>0.18575949367088609</v>
      </c>
      <c r="AH100" s="225">
        <f t="shared" si="107"/>
        <v>0.2206932060193311</v>
      </c>
      <c r="AI100" s="225">
        <f t="shared" si="107"/>
        <v>0.10665115377157262</v>
      </c>
      <c r="AJ100" s="225">
        <f t="shared" si="107"/>
        <v>0.10724883425180161</v>
      </c>
      <c r="AK100" s="240">
        <f t="shared" ref="AK100:AN100" si="108">AK42/AK44</f>
        <v>5.8436815193571946E-2</v>
      </c>
      <c r="AL100" s="240" t="e">
        <f t="shared" si="108"/>
        <v>#DIV/0!</v>
      </c>
      <c r="AM100" s="240" t="e">
        <f t="shared" si="108"/>
        <v>#DIV/0!</v>
      </c>
      <c r="AN100" s="240" t="e">
        <f t="shared" si="108"/>
        <v>#DIV/0!</v>
      </c>
    </row>
    <row r="101" spans="1:225" s="142" customFormat="1" ht="12.6" x14ac:dyDescent="0.25">
      <c r="A101" s="152"/>
      <c r="B101" s="152"/>
      <c r="C101" s="152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241"/>
      <c r="AL101" s="241"/>
      <c r="AM101" s="241"/>
      <c r="AN101" s="241"/>
    </row>
    <row r="102" spans="1:225" s="142" customFormat="1" x14ac:dyDescent="0.25">
      <c r="A102" s="159" t="s">
        <v>53</v>
      </c>
      <c r="B102" s="159"/>
      <c r="C102" s="159"/>
      <c r="D102" s="160">
        <f t="shared" ref="D102:AC102" si="109">AVERAGE(SUM(D92:D100))</f>
        <v>0.99999999999999978</v>
      </c>
      <c r="E102" s="160">
        <f t="shared" si="109"/>
        <v>1</v>
      </c>
      <c r="F102" s="160">
        <f t="shared" si="109"/>
        <v>1</v>
      </c>
      <c r="G102" s="160">
        <f t="shared" si="109"/>
        <v>1</v>
      </c>
      <c r="H102" s="160">
        <f t="shared" si="109"/>
        <v>1</v>
      </c>
      <c r="I102" s="160">
        <f t="shared" si="109"/>
        <v>1.0000000000000002</v>
      </c>
      <c r="J102" s="160">
        <f t="shared" si="109"/>
        <v>0.99999999999999978</v>
      </c>
      <c r="K102" s="160">
        <f t="shared" si="109"/>
        <v>0.99999999999999989</v>
      </c>
      <c r="L102" s="160">
        <f t="shared" si="109"/>
        <v>1.0000000000000002</v>
      </c>
      <c r="M102" s="160">
        <f t="shared" si="109"/>
        <v>1</v>
      </c>
      <c r="N102" s="160">
        <f t="shared" si="109"/>
        <v>1</v>
      </c>
      <c r="O102" s="160">
        <f t="shared" si="109"/>
        <v>1.0000000000000002</v>
      </c>
      <c r="P102" s="160">
        <f t="shared" si="109"/>
        <v>1</v>
      </c>
      <c r="Q102" s="160">
        <f t="shared" si="109"/>
        <v>0.99999999999999978</v>
      </c>
      <c r="R102" s="160">
        <f t="shared" si="109"/>
        <v>1</v>
      </c>
      <c r="S102" s="160">
        <f t="shared" si="109"/>
        <v>1</v>
      </c>
      <c r="T102" s="160">
        <f t="shared" si="109"/>
        <v>1</v>
      </c>
      <c r="U102" s="160">
        <f t="shared" si="109"/>
        <v>1</v>
      </c>
      <c r="V102" s="160">
        <f t="shared" si="109"/>
        <v>1</v>
      </c>
      <c r="W102" s="160">
        <f t="shared" si="109"/>
        <v>1</v>
      </c>
      <c r="X102" s="160">
        <f t="shared" si="109"/>
        <v>1.0000000000000002</v>
      </c>
      <c r="Y102" s="160">
        <f t="shared" si="109"/>
        <v>0.99999999999999989</v>
      </c>
      <c r="Z102" s="160">
        <f t="shared" si="109"/>
        <v>1</v>
      </c>
      <c r="AA102" s="160">
        <f t="shared" si="109"/>
        <v>1</v>
      </c>
      <c r="AB102" s="160">
        <f t="shared" si="109"/>
        <v>1</v>
      </c>
      <c r="AC102" s="160">
        <f t="shared" si="109"/>
        <v>1</v>
      </c>
      <c r="AD102" s="160">
        <f t="shared" ref="AD102:AJ102" si="110">AVERAGE(SUM(AD92:AD100))</f>
        <v>1</v>
      </c>
      <c r="AE102" s="160">
        <f t="shared" si="110"/>
        <v>0.99999999999999989</v>
      </c>
      <c r="AF102" s="160">
        <f t="shared" si="110"/>
        <v>1</v>
      </c>
      <c r="AG102" s="160">
        <f t="shared" si="110"/>
        <v>1.0000000000000002</v>
      </c>
      <c r="AH102" s="160">
        <f t="shared" si="110"/>
        <v>0.99999999999999978</v>
      </c>
      <c r="AI102" s="160">
        <f t="shared" si="110"/>
        <v>1</v>
      </c>
      <c r="AJ102" s="160">
        <f t="shared" si="110"/>
        <v>1</v>
      </c>
      <c r="AK102" s="242">
        <f t="shared" ref="AK102:AN102" si="111">AVERAGE(SUM(AK92:AK100))</f>
        <v>0.99999999999999989</v>
      </c>
      <c r="AL102" s="242" t="e">
        <f t="shared" si="111"/>
        <v>#DIV/0!</v>
      </c>
      <c r="AM102" s="242" t="e">
        <f t="shared" si="111"/>
        <v>#DIV/0!</v>
      </c>
      <c r="AN102" s="242" t="e">
        <f t="shared" si="111"/>
        <v>#DIV/0!</v>
      </c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1"/>
      <c r="CY102" s="161"/>
      <c r="CZ102" s="161"/>
      <c r="DA102" s="161"/>
      <c r="DB102" s="161"/>
      <c r="DC102" s="161"/>
      <c r="DD102" s="161"/>
      <c r="DE102" s="161"/>
      <c r="DF102" s="161"/>
      <c r="DG102" s="161"/>
      <c r="DH102" s="161"/>
      <c r="DI102" s="161"/>
      <c r="DJ102" s="161"/>
      <c r="DK102" s="161"/>
      <c r="DL102" s="161"/>
      <c r="DM102" s="161"/>
      <c r="DN102" s="161"/>
      <c r="DO102" s="161"/>
      <c r="DP102" s="161"/>
      <c r="DQ102" s="161"/>
      <c r="DR102" s="161"/>
      <c r="DS102" s="161"/>
      <c r="DT102" s="161"/>
      <c r="DU102" s="161"/>
      <c r="DV102" s="161"/>
      <c r="DW102" s="161"/>
      <c r="DX102" s="161"/>
      <c r="DY102" s="161"/>
      <c r="DZ102" s="161"/>
      <c r="EA102" s="161"/>
      <c r="EB102" s="161"/>
      <c r="EC102" s="161"/>
      <c r="ED102" s="161"/>
      <c r="EE102" s="161"/>
      <c r="EF102" s="161"/>
      <c r="EG102" s="161"/>
      <c r="EH102" s="161"/>
      <c r="EI102" s="161"/>
      <c r="EJ102" s="161"/>
      <c r="EK102" s="161"/>
      <c r="EL102" s="161"/>
      <c r="EM102" s="161"/>
      <c r="EN102" s="161"/>
      <c r="EO102" s="161"/>
      <c r="EP102" s="161"/>
      <c r="EQ102" s="161"/>
      <c r="ER102" s="161"/>
      <c r="ES102" s="161"/>
      <c r="ET102" s="161"/>
      <c r="EU102" s="161"/>
      <c r="EV102" s="161"/>
      <c r="EW102" s="161"/>
      <c r="EX102" s="161"/>
      <c r="EY102" s="161"/>
      <c r="EZ102" s="161"/>
      <c r="FA102" s="161"/>
      <c r="FB102" s="161"/>
      <c r="FC102" s="161"/>
      <c r="FD102" s="161"/>
      <c r="FE102" s="161"/>
      <c r="FF102" s="161"/>
      <c r="FG102" s="161"/>
      <c r="FH102" s="161"/>
      <c r="FI102" s="161"/>
      <c r="FJ102" s="161"/>
      <c r="FK102" s="161"/>
      <c r="FL102" s="161"/>
      <c r="FM102" s="161"/>
      <c r="FN102" s="161"/>
      <c r="FO102" s="161"/>
      <c r="FP102" s="161"/>
      <c r="FQ102" s="161"/>
      <c r="FR102" s="161"/>
      <c r="FS102" s="161"/>
      <c r="FT102" s="161"/>
      <c r="FU102" s="161"/>
      <c r="FV102" s="161"/>
      <c r="FW102" s="161"/>
      <c r="FX102" s="161"/>
      <c r="FY102" s="161"/>
      <c r="FZ102" s="161"/>
      <c r="GA102" s="161"/>
      <c r="GB102" s="161"/>
      <c r="GC102" s="161"/>
      <c r="GD102" s="161"/>
      <c r="GE102" s="161"/>
      <c r="GF102" s="161"/>
      <c r="GG102" s="161"/>
      <c r="GH102" s="161"/>
      <c r="GI102" s="161"/>
      <c r="GJ102" s="161"/>
      <c r="GK102" s="161"/>
      <c r="GL102" s="161"/>
      <c r="GM102" s="161"/>
      <c r="GN102" s="161"/>
      <c r="GO102" s="161"/>
      <c r="GP102" s="161"/>
      <c r="GQ102" s="161"/>
      <c r="GR102" s="161"/>
      <c r="GS102" s="161"/>
      <c r="GT102" s="161"/>
      <c r="GU102" s="161"/>
      <c r="GV102" s="161"/>
      <c r="GW102" s="161"/>
      <c r="GX102" s="161"/>
      <c r="GY102" s="161"/>
      <c r="GZ102" s="161"/>
      <c r="HA102" s="161"/>
      <c r="HB102" s="161"/>
      <c r="HC102" s="161"/>
      <c r="HD102" s="161"/>
      <c r="HE102" s="161"/>
      <c r="HF102" s="161"/>
      <c r="HG102" s="161"/>
      <c r="HH102" s="161"/>
      <c r="HI102" s="161"/>
      <c r="HJ102" s="161"/>
      <c r="HK102" s="161"/>
      <c r="HL102" s="161"/>
      <c r="HM102" s="161"/>
      <c r="HN102" s="161"/>
      <c r="HO102" s="161"/>
      <c r="HP102" s="161"/>
      <c r="HQ102" s="161"/>
    </row>
    <row r="103" spans="1:225" s="142" customFormat="1" ht="12.6" x14ac:dyDescent="0.25">
      <c r="A103" s="162"/>
      <c r="B103" s="162"/>
      <c r="C103" s="162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243"/>
      <c r="AL103" s="243"/>
      <c r="AM103" s="243"/>
      <c r="AN103" s="243"/>
    </row>
  </sheetData>
  <phoneticPr fontId="5" type="noConversion"/>
  <pageMargins left="0.78740157480314965" right="0.78740157480314965" top="0" bottom="0" header="0.51181102362204722" footer="0.51181102362204722"/>
  <pageSetup scale="21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6"/>
  <sheetViews>
    <sheetView workbookViewId="0">
      <selection activeCell="Q14" sqref="Q14"/>
    </sheetView>
  </sheetViews>
  <sheetFormatPr defaultRowHeight="12.6" x14ac:dyDescent="0.25"/>
  <cols>
    <col min="2" max="2" width="21.88671875" customWidth="1"/>
    <col min="3" max="3" width="10.44140625" customWidth="1"/>
  </cols>
  <sheetData>
    <row r="2" spans="2:4" ht="13.2" x14ac:dyDescent="0.25">
      <c r="B2" s="88" t="s">
        <v>5</v>
      </c>
      <c r="C2" s="166" t="s">
        <v>100</v>
      </c>
    </row>
    <row r="3" spans="2:4" ht="13.2" x14ac:dyDescent="0.25">
      <c r="B3" s="90" t="s">
        <v>19</v>
      </c>
      <c r="C3" s="172" t="s">
        <v>6</v>
      </c>
    </row>
    <row r="4" spans="2:4" ht="13.2" x14ac:dyDescent="0.25">
      <c r="B4" s="95"/>
      <c r="C4" s="180"/>
    </row>
    <row r="5" spans="2:4" ht="13.2" x14ac:dyDescent="0.25">
      <c r="B5" s="100" t="s">
        <v>21</v>
      </c>
      <c r="C5" s="185">
        <v>0</v>
      </c>
      <c r="D5" s="224">
        <f>C5/$C$15</f>
        <v>0</v>
      </c>
    </row>
    <row r="6" spans="2:4" ht="13.2" x14ac:dyDescent="0.25">
      <c r="B6" s="100" t="s">
        <v>22</v>
      </c>
      <c r="C6" s="185">
        <v>0</v>
      </c>
      <c r="D6" s="224">
        <f t="shared" ref="D6:D13" si="0">C6/$C$15</f>
        <v>0</v>
      </c>
    </row>
    <row r="7" spans="2:4" ht="13.2" x14ac:dyDescent="0.25">
      <c r="B7" s="100" t="s">
        <v>24</v>
      </c>
      <c r="C7" s="185">
        <v>5.2</v>
      </c>
      <c r="D7" s="224">
        <f t="shared" si="0"/>
        <v>0.15294117647058825</v>
      </c>
    </row>
    <row r="8" spans="2:4" ht="13.2" x14ac:dyDescent="0.25">
      <c r="B8" s="100" t="s">
        <v>23</v>
      </c>
      <c r="C8" s="185">
        <v>0</v>
      </c>
      <c r="D8" s="224">
        <f t="shared" si="0"/>
        <v>0</v>
      </c>
    </row>
    <row r="9" spans="2:4" ht="13.2" x14ac:dyDescent="0.25">
      <c r="B9" s="100" t="s">
        <v>7</v>
      </c>
      <c r="C9" s="185">
        <v>0.1</v>
      </c>
      <c r="D9" s="224">
        <f t="shared" si="0"/>
        <v>2.9411764705882353E-3</v>
      </c>
    </row>
    <row r="10" spans="2:4" ht="13.2" x14ac:dyDescent="0.25">
      <c r="B10" s="100" t="s">
        <v>8</v>
      </c>
      <c r="C10" s="185">
        <v>8.5</v>
      </c>
      <c r="D10" s="224">
        <f t="shared" si="0"/>
        <v>0.25</v>
      </c>
    </row>
    <row r="11" spans="2:4" ht="13.2" x14ac:dyDescent="0.25">
      <c r="B11" s="100" t="s">
        <v>25</v>
      </c>
      <c r="C11" s="185">
        <v>15.5</v>
      </c>
      <c r="D11" s="224">
        <f t="shared" si="0"/>
        <v>0.45588235294117646</v>
      </c>
    </row>
    <row r="12" spans="2:4" ht="13.2" x14ac:dyDescent="0.25">
      <c r="B12" s="100" t="s">
        <v>9</v>
      </c>
      <c r="C12" s="185">
        <v>0.1</v>
      </c>
      <c r="D12" s="224">
        <f t="shared" si="0"/>
        <v>2.9411764705882353E-3</v>
      </c>
    </row>
    <row r="13" spans="2:4" ht="13.2" x14ac:dyDescent="0.25">
      <c r="B13" s="100" t="s">
        <v>26</v>
      </c>
      <c r="C13" s="185">
        <v>4.5999999999999996</v>
      </c>
      <c r="D13" s="224">
        <f t="shared" si="0"/>
        <v>0.13529411764705881</v>
      </c>
    </row>
    <row r="14" spans="2:4" ht="13.2" x14ac:dyDescent="0.25">
      <c r="B14" s="95"/>
      <c r="C14" s="185"/>
    </row>
    <row r="15" spans="2:4" ht="13.2" x14ac:dyDescent="0.25">
      <c r="B15" s="108" t="s">
        <v>27</v>
      </c>
      <c r="C15" s="8">
        <f>SUM(C5:C13)</f>
        <v>34</v>
      </c>
    </row>
    <row r="16" spans="2:4" ht="13.2" x14ac:dyDescent="0.25">
      <c r="B16" s="116"/>
      <c r="C16" s="19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F59"/>
  <sheetViews>
    <sheetView zoomScale="70" zoomScaleNormal="70" workbookViewId="0">
      <selection activeCell="U88" sqref="U87:U88"/>
    </sheetView>
  </sheetViews>
  <sheetFormatPr defaultColWidth="9.109375" defaultRowHeight="12.6" x14ac:dyDescent="0.25"/>
  <cols>
    <col min="1" max="1" width="70.88671875" style="9" bestFit="1" customWidth="1"/>
    <col min="2" max="2" width="19.5546875" style="9" hidden="1" customWidth="1"/>
    <col min="3" max="3" width="21.109375" style="9" hidden="1" customWidth="1"/>
    <col min="4" max="4" width="17.109375" style="9" hidden="1" customWidth="1"/>
    <col min="5" max="5" width="21.6640625" style="9" hidden="1" customWidth="1"/>
    <col min="6" max="6" width="14" style="9" hidden="1" customWidth="1"/>
    <col min="7" max="7" width="15.44140625" style="9" hidden="1" customWidth="1"/>
    <col min="8" max="8" width="16.109375" style="9" hidden="1" customWidth="1"/>
    <col min="9" max="9" width="15.88671875" style="9" hidden="1" customWidth="1"/>
    <col min="10" max="10" width="13.6640625" style="9" customWidth="1"/>
    <col min="11" max="11" width="17.109375" style="9" customWidth="1"/>
    <col min="12" max="12" width="12.6640625" style="9" bestFit="1" customWidth="1"/>
    <col min="13" max="13" width="12.5546875" style="9" bestFit="1" customWidth="1"/>
    <col min="14" max="14" width="12.33203125" style="9" bestFit="1" customWidth="1"/>
    <col min="15" max="15" width="12.5546875" style="9" bestFit="1" customWidth="1"/>
    <col min="16" max="16" width="12.33203125" style="9" bestFit="1" customWidth="1"/>
    <col min="17" max="17" width="13.6640625" style="9" hidden="1" customWidth="1"/>
    <col min="18" max="18" width="10.44140625" style="9" customWidth="1"/>
    <col min="19" max="27" width="7.88671875" style="9" customWidth="1"/>
    <col min="28" max="28" width="11.5546875" style="9" customWidth="1"/>
    <col min="29" max="29" width="9.6640625" style="9" customWidth="1"/>
    <col min="30" max="38" width="11.5546875" style="9" customWidth="1"/>
    <col min="39" max="16384" width="9.109375" style="9"/>
  </cols>
  <sheetData>
    <row r="1" spans="1:17" ht="34.5" customHeight="1" x14ac:dyDescent="0.35">
      <c r="A1" s="14" t="s">
        <v>70</v>
      </c>
      <c r="B1" s="14"/>
      <c r="C1" s="14"/>
      <c r="D1" s="14"/>
      <c r="E1" s="14"/>
      <c r="F1" s="14"/>
      <c r="G1" s="15"/>
      <c r="H1" s="15"/>
      <c r="I1" s="15"/>
      <c r="J1" s="15"/>
      <c r="K1" s="15"/>
    </row>
    <row r="2" spans="1:17" ht="18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7" ht="18" x14ac:dyDescent="0.35">
      <c r="A3" s="16" t="s">
        <v>86</v>
      </c>
      <c r="B3" s="16"/>
      <c r="C3" s="17"/>
      <c r="D3" s="17"/>
      <c r="E3" s="17"/>
      <c r="F3" s="17"/>
      <c r="G3" s="15"/>
      <c r="H3" s="15"/>
      <c r="I3" s="15"/>
      <c r="J3" s="15"/>
      <c r="K3" s="15"/>
    </row>
    <row r="4" spans="1:17" ht="18" x14ac:dyDescent="0.35">
      <c r="A4" s="17"/>
      <c r="B4" s="17"/>
      <c r="C4" s="17"/>
      <c r="D4" s="17"/>
      <c r="E4" s="17"/>
      <c r="F4" s="17"/>
      <c r="G4" s="15"/>
      <c r="H4" s="15"/>
      <c r="I4" s="15"/>
      <c r="J4" s="15"/>
      <c r="K4" s="15"/>
    </row>
    <row r="5" spans="1:17" ht="18" x14ac:dyDescent="0.35">
      <c r="A5" s="18" t="s">
        <v>85</v>
      </c>
      <c r="B5" s="18"/>
      <c r="C5" s="18"/>
      <c r="D5" s="18"/>
      <c r="E5" s="18"/>
      <c r="F5" s="18"/>
      <c r="G5" s="15"/>
      <c r="H5" s="15"/>
      <c r="I5" s="15"/>
      <c r="J5" s="15"/>
      <c r="K5" s="15"/>
    </row>
    <row r="6" spans="1:17" ht="18" x14ac:dyDescent="0.35">
      <c r="A6" s="14" t="s">
        <v>58</v>
      </c>
      <c r="B6" s="14"/>
      <c r="C6" s="14"/>
      <c r="D6" s="19"/>
      <c r="E6" s="14"/>
      <c r="F6" s="14"/>
      <c r="G6" s="15"/>
      <c r="H6" s="15"/>
      <c r="I6" s="15"/>
      <c r="J6" s="15"/>
      <c r="K6" s="15"/>
    </row>
    <row r="7" spans="1:17" ht="17.399999999999999" x14ac:dyDescent="0.3">
      <c r="A7" s="20" t="s">
        <v>55</v>
      </c>
      <c r="B7" s="21" t="s">
        <v>66</v>
      </c>
      <c r="C7" s="21" t="s">
        <v>64</v>
      </c>
      <c r="D7" s="22" t="s">
        <v>67</v>
      </c>
      <c r="E7" s="22" t="s">
        <v>68</v>
      </c>
      <c r="F7" s="22" t="s">
        <v>69</v>
      </c>
      <c r="G7" s="47" t="s">
        <v>71</v>
      </c>
      <c r="H7" s="47" t="s">
        <v>72</v>
      </c>
      <c r="I7" s="47" t="s">
        <v>73</v>
      </c>
      <c r="J7" s="52" t="s">
        <v>74</v>
      </c>
      <c r="K7" s="52" t="s">
        <v>75</v>
      </c>
      <c r="L7" s="52" t="s">
        <v>76</v>
      </c>
      <c r="M7" s="52" t="s">
        <v>77</v>
      </c>
      <c r="N7" s="52" t="s">
        <v>78</v>
      </c>
      <c r="O7" s="52" t="s">
        <v>79</v>
      </c>
      <c r="P7" s="60" t="s">
        <v>81</v>
      </c>
      <c r="Q7" s="60" t="s">
        <v>82</v>
      </c>
    </row>
    <row r="8" spans="1:17" ht="18" x14ac:dyDescent="0.35">
      <c r="A8" s="23"/>
      <c r="B8" s="24" t="s">
        <v>63</v>
      </c>
      <c r="C8" s="24" t="s">
        <v>63</v>
      </c>
      <c r="D8" s="24" t="s">
        <v>63</v>
      </c>
      <c r="E8" s="24" t="s">
        <v>63</v>
      </c>
      <c r="F8" s="24" t="s">
        <v>63</v>
      </c>
      <c r="G8" s="43" t="s">
        <v>63</v>
      </c>
      <c r="H8" s="43" t="s">
        <v>63</v>
      </c>
      <c r="I8" s="50" t="s">
        <v>63</v>
      </c>
      <c r="J8" s="59" t="s">
        <v>87</v>
      </c>
      <c r="K8" s="59" t="s">
        <v>87</v>
      </c>
      <c r="L8" s="59" t="s">
        <v>87</v>
      </c>
      <c r="M8" s="59" t="s">
        <v>87</v>
      </c>
      <c r="N8" s="59" t="s">
        <v>87</v>
      </c>
      <c r="O8" s="59" t="s">
        <v>87</v>
      </c>
      <c r="P8" s="59" t="s">
        <v>87</v>
      </c>
      <c r="Q8" s="59" t="s">
        <v>87</v>
      </c>
    </row>
    <row r="9" spans="1:17" ht="18" x14ac:dyDescent="0.35">
      <c r="A9" s="25" t="s">
        <v>5</v>
      </c>
      <c r="B9" s="26" t="s">
        <v>6</v>
      </c>
      <c r="C9" s="26" t="s">
        <v>6</v>
      </c>
      <c r="D9" s="26" t="s">
        <v>6</v>
      </c>
      <c r="E9" s="26" t="s">
        <v>6</v>
      </c>
      <c r="F9" s="26" t="s">
        <v>6</v>
      </c>
      <c r="G9" s="44" t="s">
        <v>6</v>
      </c>
      <c r="H9" s="44" t="s">
        <v>6</v>
      </c>
      <c r="I9" s="51" t="s">
        <v>6</v>
      </c>
      <c r="J9" s="59" t="s">
        <v>6</v>
      </c>
      <c r="K9" s="59" t="s">
        <v>6</v>
      </c>
      <c r="L9" s="59" t="s">
        <v>6</v>
      </c>
      <c r="M9" s="59" t="s">
        <v>6</v>
      </c>
      <c r="N9" s="59" t="s">
        <v>6</v>
      </c>
      <c r="O9" s="59" t="s">
        <v>6</v>
      </c>
      <c r="P9" s="61" t="s">
        <v>6</v>
      </c>
      <c r="Q9" s="61" t="s">
        <v>6</v>
      </c>
    </row>
    <row r="10" spans="1:17" ht="18" x14ac:dyDescent="0.35">
      <c r="A10" s="27"/>
      <c r="B10" s="28"/>
      <c r="C10" s="29"/>
      <c r="D10" s="29"/>
      <c r="E10" s="19"/>
      <c r="F10" s="19"/>
      <c r="G10" s="45"/>
      <c r="H10" s="45"/>
      <c r="I10" s="45"/>
      <c r="J10" s="53"/>
      <c r="K10" s="53"/>
      <c r="L10" s="53"/>
      <c r="M10" s="53"/>
      <c r="N10" s="53"/>
      <c r="O10" s="53"/>
      <c r="P10" s="61"/>
      <c r="Q10" s="61"/>
    </row>
    <row r="11" spans="1:17" ht="18" x14ac:dyDescent="0.35">
      <c r="A11" s="30" t="s">
        <v>47</v>
      </c>
      <c r="B11" s="31">
        <v>0</v>
      </c>
      <c r="C11" s="32">
        <v>0</v>
      </c>
      <c r="D11" s="32">
        <v>0</v>
      </c>
      <c r="E11" s="19">
        <v>0</v>
      </c>
      <c r="F11" s="19">
        <v>0</v>
      </c>
      <c r="G11" s="45">
        <v>0</v>
      </c>
      <c r="H11" s="45">
        <v>0</v>
      </c>
      <c r="I11" s="45">
        <v>0</v>
      </c>
      <c r="J11" s="79"/>
      <c r="K11" s="79"/>
      <c r="L11" s="79"/>
      <c r="M11" s="79"/>
      <c r="N11" s="79"/>
      <c r="O11" s="79"/>
      <c r="P11" s="79"/>
      <c r="Q11" s="49"/>
    </row>
    <row r="12" spans="1:17" ht="18" x14ac:dyDescent="0.35">
      <c r="A12" s="30" t="s">
        <v>48</v>
      </c>
      <c r="B12" s="31">
        <v>0</v>
      </c>
      <c r="C12" s="32">
        <v>0</v>
      </c>
      <c r="D12" s="32">
        <v>0</v>
      </c>
      <c r="E12" s="19">
        <v>0</v>
      </c>
      <c r="F12" s="19">
        <v>0</v>
      </c>
      <c r="G12" s="45">
        <v>0</v>
      </c>
      <c r="H12" s="45">
        <v>0</v>
      </c>
      <c r="I12" s="45">
        <v>0</v>
      </c>
      <c r="J12" s="79"/>
      <c r="K12" s="79"/>
      <c r="L12" s="79"/>
      <c r="M12" s="79"/>
      <c r="N12" s="79"/>
      <c r="O12" s="79"/>
      <c r="P12" s="79"/>
      <c r="Q12" s="49"/>
    </row>
    <row r="13" spans="1:17" ht="18" x14ac:dyDescent="0.35">
      <c r="A13" s="30" t="s">
        <v>49</v>
      </c>
      <c r="B13" s="31">
        <v>32</v>
      </c>
      <c r="C13" s="32">
        <v>32</v>
      </c>
      <c r="D13" s="32">
        <v>32</v>
      </c>
      <c r="E13" s="19">
        <v>32</v>
      </c>
      <c r="F13" s="19">
        <v>32</v>
      </c>
      <c r="G13" s="45">
        <v>32</v>
      </c>
      <c r="H13" s="45">
        <v>32</v>
      </c>
      <c r="I13" s="45">
        <v>32</v>
      </c>
      <c r="J13" s="80">
        <v>39</v>
      </c>
      <c r="K13" s="80">
        <v>28</v>
      </c>
      <c r="L13" s="80">
        <v>28</v>
      </c>
      <c r="M13" s="80">
        <v>28</v>
      </c>
      <c r="N13" s="80">
        <v>28</v>
      </c>
      <c r="O13" s="80">
        <v>28</v>
      </c>
      <c r="P13" s="80">
        <v>28</v>
      </c>
      <c r="Q13" s="49"/>
    </row>
    <row r="14" spans="1:17" ht="18" x14ac:dyDescent="0.35">
      <c r="A14" s="30" t="s">
        <v>50</v>
      </c>
      <c r="B14" s="31">
        <v>0</v>
      </c>
      <c r="C14" s="32">
        <v>0</v>
      </c>
      <c r="D14" s="32">
        <v>0</v>
      </c>
      <c r="E14" s="19">
        <v>0</v>
      </c>
      <c r="F14" s="19">
        <v>0</v>
      </c>
      <c r="G14" s="45">
        <v>0</v>
      </c>
      <c r="H14" s="45">
        <v>0</v>
      </c>
      <c r="I14" s="45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49"/>
    </row>
    <row r="15" spans="1:17" ht="18" x14ac:dyDescent="0.35">
      <c r="A15" s="30" t="s">
        <v>7</v>
      </c>
      <c r="B15" s="31">
        <v>0.32</v>
      </c>
      <c r="C15" s="32">
        <v>0.32</v>
      </c>
      <c r="D15" s="32">
        <v>0.32</v>
      </c>
      <c r="E15" s="19">
        <v>0.32</v>
      </c>
      <c r="F15" s="19">
        <v>0.32</v>
      </c>
      <c r="G15" s="45">
        <v>0.32</v>
      </c>
      <c r="H15" s="45">
        <v>0.32</v>
      </c>
      <c r="I15" s="45">
        <v>0.32</v>
      </c>
      <c r="J15" s="80">
        <v>0.5</v>
      </c>
      <c r="K15" s="80">
        <v>0.5</v>
      </c>
      <c r="L15" s="80">
        <v>0.5</v>
      </c>
      <c r="M15" s="80">
        <v>0.5</v>
      </c>
      <c r="N15" s="80">
        <v>0.5</v>
      </c>
      <c r="O15" s="80">
        <v>0.5</v>
      </c>
      <c r="P15" s="80">
        <v>0.5</v>
      </c>
      <c r="Q15" s="49"/>
    </row>
    <row r="16" spans="1:17" ht="18" x14ac:dyDescent="0.35">
      <c r="A16" s="30" t="s">
        <v>8</v>
      </c>
      <c r="B16" s="31">
        <v>11.5</v>
      </c>
      <c r="C16" s="32">
        <v>11.5</v>
      </c>
      <c r="D16" s="32">
        <v>11.5</v>
      </c>
      <c r="E16" s="19">
        <v>11.5</v>
      </c>
      <c r="F16" s="19">
        <v>11.5</v>
      </c>
      <c r="G16" s="45">
        <v>11.5</v>
      </c>
      <c r="H16" s="45">
        <v>11.5</v>
      </c>
      <c r="I16" s="45">
        <v>11.5</v>
      </c>
      <c r="J16" s="80">
        <v>10</v>
      </c>
      <c r="K16" s="80">
        <v>10</v>
      </c>
      <c r="L16" s="80">
        <v>10</v>
      </c>
      <c r="M16" s="80">
        <v>10</v>
      </c>
      <c r="N16" s="80">
        <v>10</v>
      </c>
      <c r="O16" s="80">
        <v>10</v>
      </c>
      <c r="P16" s="80">
        <v>10</v>
      </c>
      <c r="Q16" s="49"/>
    </row>
    <row r="17" spans="1:240" ht="18" x14ac:dyDescent="0.35">
      <c r="A17" s="30" t="s">
        <v>51</v>
      </c>
      <c r="B17" s="31">
        <v>12</v>
      </c>
      <c r="C17" s="32">
        <v>12</v>
      </c>
      <c r="D17" s="32">
        <v>12</v>
      </c>
      <c r="E17" s="19">
        <v>12</v>
      </c>
      <c r="F17" s="19">
        <v>12</v>
      </c>
      <c r="G17" s="45">
        <v>12</v>
      </c>
      <c r="H17" s="45">
        <v>12</v>
      </c>
      <c r="I17" s="45">
        <v>12</v>
      </c>
      <c r="J17" s="80">
        <v>10</v>
      </c>
      <c r="K17" s="80">
        <v>7</v>
      </c>
      <c r="L17" s="80">
        <v>7</v>
      </c>
      <c r="M17" s="80">
        <v>7</v>
      </c>
      <c r="N17" s="80">
        <v>7</v>
      </c>
      <c r="O17" s="80">
        <v>7</v>
      </c>
      <c r="P17" s="80">
        <v>7</v>
      </c>
      <c r="Q17" s="49"/>
    </row>
    <row r="18" spans="1:240" ht="18" x14ac:dyDescent="0.35">
      <c r="A18" s="30" t="s">
        <v>9</v>
      </c>
      <c r="B18" s="31">
        <v>0.5</v>
      </c>
      <c r="C18" s="32">
        <v>0.5</v>
      </c>
      <c r="D18" s="32">
        <v>0.5</v>
      </c>
      <c r="E18" s="19">
        <v>0.5</v>
      </c>
      <c r="F18" s="19">
        <v>0.5</v>
      </c>
      <c r="G18" s="45">
        <v>0.5</v>
      </c>
      <c r="H18" s="45">
        <v>0.5</v>
      </c>
      <c r="I18" s="45">
        <v>0.5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49"/>
    </row>
    <row r="19" spans="1:240" ht="18" x14ac:dyDescent="0.35">
      <c r="A19" s="30" t="s">
        <v>52</v>
      </c>
      <c r="B19" s="31">
        <v>6.3</v>
      </c>
      <c r="C19" s="32">
        <v>6.3</v>
      </c>
      <c r="D19" s="32">
        <v>6.3</v>
      </c>
      <c r="E19" s="19">
        <v>6.3</v>
      </c>
      <c r="F19" s="19">
        <v>6.3</v>
      </c>
      <c r="G19" s="45">
        <v>6.3</v>
      </c>
      <c r="H19" s="45">
        <v>6.3</v>
      </c>
      <c r="I19" s="45">
        <v>6.3</v>
      </c>
      <c r="J19" s="80">
        <v>3</v>
      </c>
      <c r="K19" s="80">
        <v>3</v>
      </c>
      <c r="L19" s="80">
        <v>3</v>
      </c>
      <c r="M19" s="80">
        <v>3</v>
      </c>
      <c r="N19" s="80">
        <v>3</v>
      </c>
      <c r="O19" s="80">
        <v>3</v>
      </c>
      <c r="P19" s="80">
        <v>3</v>
      </c>
      <c r="Q19" s="49"/>
    </row>
    <row r="20" spans="1:240" ht="18" x14ac:dyDescent="0.35">
      <c r="A20" s="27"/>
      <c r="B20" s="31"/>
      <c r="C20" s="32"/>
      <c r="D20" s="32"/>
      <c r="E20" s="19"/>
      <c r="F20" s="19"/>
      <c r="G20" s="45"/>
      <c r="H20" s="45"/>
      <c r="I20" s="45"/>
      <c r="J20" s="53"/>
      <c r="K20" s="53"/>
      <c r="L20" s="53"/>
      <c r="M20" s="53"/>
      <c r="N20" s="53"/>
      <c r="O20" s="53"/>
      <c r="P20" s="53"/>
      <c r="Q20" s="53"/>
    </row>
    <row r="21" spans="1:240" ht="17.399999999999999" x14ac:dyDescent="0.3">
      <c r="A21" s="33" t="s">
        <v>53</v>
      </c>
      <c r="B21" s="34">
        <f>SUM(B11:B20)</f>
        <v>62.62</v>
      </c>
      <c r="C21" s="35">
        <f t="shared" ref="C21:H21" si="0">SUM(C11:C19)</f>
        <v>62.62</v>
      </c>
      <c r="D21" s="35">
        <f t="shared" si="0"/>
        <v>62.62</v>
      </c>
      <c r="E21" s="36">
        <f t="shared" si="0"/>
        <v>62.62</v>
      </c>
      <c r="F21" s="36">
        <f t="shared" si="0"/>
        <v>62.62</v>
      </c>
      <c r="G21" s="46">
        <f t="shared" si="0"/>
        <v>62.62</v>
      </c>
      <c r="H21" s="46">
        <f t="shared" si="0"/>
        <v>62.62</v>
      </c>
      <c r="I21" s="46">
        <f t="shared" ref="I21:P21" si="1">SUM(I11:I19)</f>
        <v>62.62</v>
      </c>
      <c r="J21" s="55">
        <f t="shared" si="1"/>
        <v>62.5</v>
      </c>
      <c r="K21" s="55">
        <f t="shared" si="1"/>
        <v>48.5</v>
      </c>
      <c r="L21" s="55">
        <f t="shared" si="1"/>
        <v>48.5</v>
      </c>
      <c r="M21" s="55">
        <f t="shared" si="1"/>
        <v>48.5</v>
      </c>
      <c r="N21" s="55">
        <f t="shared" si="1"/>
        <v>48.5</v>
      </c>
      <c r="O21" s="55">
        <f t="shared" si="1"/>
        <v>48.5</v>
      </c>
      <c r="P21" s="55">
        <f t="shared" si="1"/>
        <v>48.5</v>
      </c>
      <c r="Q21" s="5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ht="18" x14ac:dyDescent="0.35">
      <c r="A22" s="37"/>
      <c r="B22" s="37"/>
      <c r="C22" s="38"/>
      <c r="D22" s="37"/>
      <c r="E22" s="37"/>
      <c r="F22" s="37"/>
      <c r="G22" s="38"/>
      <c r="H22" s="38"/>
      <c r="I22" s="37"/>
      <c r="J22" s="54"/>
      <c r="K22" s="54"/>
      <c r="L22" s="54"/>
      <c r="M22" s="54"/>
      <c r="N22" s="54"/>
      <c r="O22" s="54"/>
      <c r="P22" s="61"/>
      <c r="Q22" s="61"/>
    </row>
    <row r="23" spans="1:240" ht="18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"/>
      <c r="K23" s="1"/>
      <c r="N23" s="13"/>
    </row>
    <row r="24" spans="1:240" ht="18" x14ac:dyDescent="0.35">
      <c r="A24" s="14"/>
      <c r="B24" s="14"/>
      <c r="C24" s="14"/>
      <c r="D24" s="14"/>
      <c r="E24" s="14"/>
      <c r="F24" s="14"/>
      <c r="G24" s="15"/>
      <c r="H24" s="15"/>
      <c r="I24" s="15"/>
      <c r="J24" s="1"/>
      <c r="K24" s="1"/>
      <c r="N24" s="13"/>
    </row>
    <row r="25" spans="1:240" ht="18" x14ac:dyDescent="0.35">
      <c r="A25" s="14" t="s">
        <v>59</v>
      </c>
      <c r="B25" s="14"/>
      <c r="C25" s="14"/>
      <c r="D25" s="14"/>
      <c r="E25" s="14"/>
      <c r="F25" s="14"/>
      <c r="G25" s="15"/>
      <c r="H25" s="15"/>
      <c r="I25" s="15"/>
      <c r="J25" s="1"/>
      <c r="K25" s="1"/>
    </row>
    <row r="26" spans="1:240" ht="17.399999999999999" x14ac:dyDescent="0.3">
      <c r="A26" s="20" t="s">
        <v>56</v>
      </c>
      <c r="B26" s="20" t="s">
        <v>66</v>
      </c>
      <c r="C26" s="39" t="s">
        <v>64</v>
      </c>
      <c r="D26" s="40" t="s">
        <v>67</v>
      </c>
      <c r="E26" s="41" t="s">
        <v>68</v>
      </c>
      <c r="F26" s="41" t="s">
        <v>69</v>
      </c>
      <c r="G26" s="48" t="s">
        <v>71</v>
      </c>
      <c r="H26" s="48" t="s">
        <v>72</v>
      </c>
      <c r="I26" s="48" t="s">
        <v>73</v>
      </c>
      <c r="J26" s="1"/>
      <c r="K26" s="1"/>
    </row>
    <row r="27" spans="1:240" ht="18" x14ac:dyDescent="0.35">
      <c r="A27" s="56"/>
      <c r="B27" s="65" t="s">
        <v>63</v>
      </c>
      <c r="C27" s="65" t="s">
        <v>63</v>
      </c>
      <c r="D27" s="66" t="s">
        <v>63</v>
      </c>
      <c r="E27" s="67" t="s">
        <v>63</v>
      </c>
      <c r="F27" s="67" t="s">
        <v>63</v>
      </c>
      <c r="G27" s="68" t="s">
        <v>63</v>
      </c>
      <c r="H27" s="68" t="s">
        <v>63</v>
      </c>
      <c r="I27" s="68" t="s">
        <v>63</v>
      </c>
      <c r="J27" s="53" t="str">
        <f t="shared" ref="J27:N28" si="2">J7</f>
        <v>1st Forecast</v>
      </c>
      <c r="K27" s="53" t="str">
        <f t="shared" si="2"/>
        <v>2nd Forecast</v>
      </c>
      <c r="L27" s="53" t="str">
        <f t="shared" si="2"/>
        <v>3rd Forecast</v>
      </c>
      <c r="M27" s="54" t="str">
        <f t="shared" si="2"/>
        <v>4th Forecast</v>
      </c>
      <c r="N27" s="54" t="str">
        <f t="shared" si="2"/>
        <v>5th Forecast</v>
      </c>
      <c r="O27" s="54" t="s">
        <v>80</v>
      </c>
      <c r="P27" s="62" t="str">
        <f>P7</f>
        <v>7th Forecast</v>
      </c>
      <c r="Q27" s="54" t="str">
        <f>Q7</f>
        <v>Final Forecast</v>
      </c>
    </row>
    <row r="28" spans="1:240" ht="18" x14ac:dyDescent="0.35">
      <c r="A28" s="69" t="s">
        <v>5</v>
      </c>
      <c r="B28" s="70" t="s">
        <v>10</v>
      </c>
      <c r="C28" s="70" t="s">
        <v>10</v>
      </c>
      <c r="D28" s="70" t="s">
        <v>10</v>
      </c>
      <c r="E28" s="70" t="s">
        <v>10</v>
      </c>
      <c r="F28" s="70" t="s">
        <v>10</v>
      </c>
      <c r="G28" s="71" t="s">
        <v>10</v>
      </c>
      <c r="H28" s="71" t="s">
        <v>10</v>
      </c>
      <c r="I28" s="71" t="s">
        <v>10</v>
      </c>
      <c r="J28" s="72" t="str">
        <f t="shared" si="2"/>
        <v>2015/2016*</v>
      </c>
      <c r="K28" s="72" t="str">
        <f t="shared" si="2"/>
        <v>2015/2016*</v>
      </c>
      <c r="L28" s="54" t="str">
        <f t="shared" si="2"/>
        <v>2015/2016*</v>
      </c>
      <c r="M28" s="54" t="str">
        <f t="shared" si="2"/>
        <v>2015/2016*</v>
      </c>
      <c r="N28" s="54" t="str">
        <f t="shared" si="2"/>
        <v>2015/2016*</v>
      </c>
      <c r="O28" s="54" t="str">
        <f>N28</f>
        <v>2015/2016*</v>
      </c>
      <c r="P28" s="54" t="str">
        <f>O28</f>
        <v>2015/2016*</v>
      </c>
      <c r="Q28" s="54" t="str">
        <f>P28</f>
        <v>2015/2016*</v>
      </c>
    </row>
    <row r="29" spans="1:240" ht="18" x14ac:dyDescent="0.35">
      <c r="A29" s="69"/>
      <c r="B29" s="58"/>
      <c r="C29" s="58"/>
      <c r="D29" s="58"/>
      <c r="E29" s="58"/>
      <c r="F29" s="58"/>
      <c r="G29" s="73"/>
      <c r="H29" s="73"/>
      <c r="I29" s="73"/>
      <c r="J29" s="63" t="s">
        <v>10</v>
      </c>
      <c r="K29" s="63" t="s">
        <v>10</v>
      </c>
      <c r="L29" s="54" t="s">
        <v>10</v>
      </c>
      <c r="M29" s="54" t="s">
        <v>10</v>
      </c>
      <c r="N29" s="54" t="s">
        <v>10</v>
      </c>
      <c r="O29" s="54" t="s">
        <v>10</v>
      </c>
      <c r="P29" s="63" t="s">
        <v>10</v>
      </c>
      <c r="Q29" s="63" t="s">
        <v>10</v>
      </c>
    </row>
    <row r="30" spans="1:240" ht="18" x14ac:dyDescent="0.35">
      <c r="A30" s="56"/>
      <c r="B30" s="58">
        <v>0</v>
      </c>
      <c r="C30" s="58">
        <v>0</v>
      </c>
      <c r="D30" s="58">
        <v>0</v>
      </c>
      <c r="E30" s="58">
        <v>0</v>
      </c>
      <c r="F30" s="58">
        <v>0</v>
      </c>
      <c r="G30" s="73">
        <v>0</v>
      </c>
      <c r="H30" s="73">
        <v>0</v>
      </c>
      <c r="I30" s="73">
        <v>0</v>
      </c>
      <c r="J30" s="54"/>
      <c r="K30" s="54"/>
      <c r="L30" s="54"/>
      <c r="M30" s="54"/>
      <c r="N30" s="54"/>
      <c r="O30" s="54"/>
      <c r="P30" s="54"/>
      <c r="Q30" s="54"/>
    </row>
    <row r="31" spans="1:240" ht="18" x14ac:dyDescent="0.35">
      <c r="A31" s="69" t="s">
        <v>47</v>
      </c>
      <c r="B31" s="58">
        <v>0</v>
      </c>
      <c r="C31" s="58">
        <v>0</v>
      </c>
      <c r="D31" s="58">
        <v>0</v>
      </c>
      <c r="E31" s="58">
        <v>0</v>
      </c>
      <c r="F31" s="58">
        <v>0</v>
      </c>
      <c r="G31" s="73">
        <v>0</v>
      </c>
      <c r="H31" s="73">
        <v>0</v>
      </c>
      <c r="I31" s="73">
        <v>0</v>
      </c>
      <c r="J31" s="81"/>
      <c r="K31" s="79"/>
      <c r="L31" s="79"/>
      <c r="M31" s="79"/>
      <c r="N31" s="79"/>
      <c r="O31" s="79"/>
      <c r="P31" s="79"/>
      <c r="Q31" s="7"/>
    </row>
    <row r="32" spans="1:240" ht="18" x14ac:dyDescent="0.35">
      <c r="A32" s="69" t="s">
        <v>48</v>
      </c>
      <c r="B32" s="58">
        <v>92.8</v>
      </c>
      <c r="C32" s="58">
        <v>80</v>
      </c>
      <c r="D32" s="58">
        <v>80</v>
      </c>
      <c r="E32" s="58">
        <v>80</v>
      </c>
      <c r="F32" s="58">
        <v>80</v>
      </c>
      <c r="G32" s="73">
        <v>76.8</v>
      </c>
      <c r="H32" s="73">
        <v>72</v>
      </c>
      <c r="I32" s="73">
        <v>70.400000000000006</v>
      </c>
      <c r="J32" s="80"/>
      <c r="K32" s="79"/>
      <c r="L32" s="79"/>
      <c r="M32" s="79"/>
      <c r="N32" s="79"/>
      <c r="O32" s="79"/>
      <c r="P32" s="79"/>
      <c r="Q32" s="7"/>
    </row>
    <row r="33" spans="1:240" ht="18" x14ac:dyDescent="0.35">
      <c r="A33" s="69" t="s">
        <v>49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73">
        <v>0</v>
      </c>
      <c r="H33" s="73">
        <v>0</v>
      </c>
      <c r="I33" s="73">
        <v>0</v>
      </c>
      <c r="J33" s="80">
        <v>58.5</v>
      </c>
      <c r="K33" s="80">
        <v>42</v>
      </c>
      <c r="L33" s="80">
        <v>40.6</v>
      </c>
      <c r="M33" s="80">
        <v>37.799999999999997</v>
      </c>
      <c r="N33" s="80">
        <v>37.799999999999997</v>
      </c>
      <c r="O33" s="80">
        <v>37.799999999999997</v>
      </c>
      <c r="P33" s="80">
        <v>37.799999999999997</v>
      </c>
      <c r="Q33" s="7"/>
    </row>
    <row r="34" spans="1:240" ht="18" x14ac:dyDescent="0.35">
      <c r="A34" s="69" t="s">
        <v>50</v>
      </c>
      <c r="B34" s="58">
        <v>1.3440000000000001</v>
      </c>
      <c r="C34" s="58">
        <v>1.3440000000000001</v>
      </c>
      <c r="D34" s="58">
        <v>1.3440000000000001</v>
      </c>
      <c r="E34" s="58">
        <v>1.3440000000000001</v>
      </c>
      <c r="F34" s="58">
        <v>1.3440000000000001</v>
      </c>
      <c r="G34" s="73">
        <v>1.3440000000000001</v>
      </c>
      <c r="H34" s="73">
        <v>1.3440000000000001</v>
      </c>
      <c r="I34" s="73">
        <v>1.3440000000000001</v>
      </c>
      <c r="J34" s="80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"/>
    </row>
    <row r="35" spans="1:240" ht="18" x14ac:dyDescent="0.35">
      <c r="A35" s="69" t="s">
        <v>7</v>
      </c>
      <c r="B35" s="58">
        <v>42.55</v>
      </c>
      <c r="C35" s="58">
        <v>42.55</v>
      </c>
      <c r="D35" s="58">
        <v>42.55</v>
      </c>
      <c r="E35" s="58">
        <v>42.55</v>
      </c>
      <c r="F35" s="58">
        <v>47.15</v>
      </c>
      <c r="G35" s="73">
        <v>45.424999999999997</v>
      </c>
      <c r="H35" s="73">
        <v>44.85</v>
      </c>
      <c r="I35" s="73">
        <v>44.85</v>
      </c>
      <c r="J35" s="80">
        <v>2</v>
      </c>
      <c r="K35" s="80">
        <v>2</v>
      </c>
      <c r="L35" s="80">
        <v>2</v>
      </c>
      <c r="M35" s="80">
        <v>2</v>
      </c>
      <c r="N35" s="80">
        <v>2</v>
      </c>
      <c r="O35" s="80">
        <v>2</v>
      </c>
      <c r="P35" s="80">
        <v>2</v>
      </c>
      <c r="Q35" s="7"/>
    </row>
    <row r="36" spans="1:240" ht="18" x14ac:dyDescent="0.35">
      <c r="A36" s="69" t="s">
        <v>8</v>
      </c>
      <c r="B36" s="58">
        <v>27.6</v>
      </c>
      <c r="C36" s="58">
        <v>27.6</v>
      </c>
      <c r="D36" s="58">
        <v>27.6</v>
      </c>
      <c r="E36" s="58">
        <v>27.6</v>
      </c>
      <c r="F36" s="58">
        <v>29.4</v>
      </c>
      <c r="G36" s="73">
        <v>26.4</v>
      </c>
      <c r="H36" s="73">
        <v>22.2</v>
      </c>
      <c r="I36" s="73">
        <v>21</v>
      </c>
      <c r="J36" s="80">
        <v>35</v>
      </c>
      <c r="K36" s="80">
        <v>35</v>
      </c>
      <c r="L36" s="80">
        <v>35</v>
      </c>
      <c r="M36" s="80">
        <v>35</v>
      </c>
      <c r="N36" s="80">
        <v>35</v>
      </c>
      <c r="O36" s="80">
        <v>35</v>
      </c>
      <c r="P36" s="80">
        <v>35</v>
      </c>
      <c r="Q36" s="7"/>
    </row>
    <row r="37" spans="1:240" ht="18" x14ac:dyDescent="0.35">
      <c r="A37" s="69" t="s">
        <v>54</v>
      </c>
      <c r="B37" s="58">
        <v>1.5</v>
      </c>
      <c r="C37" s="58">
        <v>1.5</v>
      </c>
      <c r="D37" s="58">
        <v>1.5</v>
      </c>
      <c r="E37" s="58">
        <v>1.5</v>
      </c>
      <c r="F37" s="58">
        <v>1.5</v>
      </c>
      <c r="G37" s="73">
        <v>1.5</v>
      </c>
      <c r="H37" s="73">
        <v>1.5</v>
      </c>
      <c r="I37" s="73">
        <v>1.5</v>
      </c>
      <c r="J37" s="80">
        <v>20</v>
      </c>
      <c r="K37" s="80">
        <v>10.5</v>
      </c>
      <c r="L37" s="80">
        <v>11.2</v>
      </c>
      <c r="M37" s="80">
        <v>9.8000000000000007</v>
      </c>
      <c r="N37" s="80">
        <v>9.8000000000000007</v>
      </c>
      <c r="O37" s="80">
        <v>9.8000000000000007</v>
      </c>
      <c r="P37" s="80">
        <v>9.8000000000000007</v>
      </c>
      <c r="Q37" s="7"/>
    </row>
    <row r="38" spans="1:240" ht="18" x14ac:dyDescent="0.35">
      <c r="A38" s="69" t="s">
        <v>9</v>
      </c>
      <c r="B38" s="58">
        <v>15.75</v>
      </c>
      <c r="C38" s="58">
        <v>15.12</v>
      </c>
      <c r="D38" s="58">
        <v>15.12</v>
      </c>
      <c r="E38" s="58">
        <v>15.12</v>
      </c>
      <c r="F38" s="58">
        <v>14.49</v>
      </c>
      <c r="G38" s="73">
        <v>12.6</v>
      </c>
      <c r="H38" s="73">
        <v>12.6</v>
      </c>
      <c r="I38" s="73">
        <v>11.97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7"/>
    </row>
    <row r="39" spans="1:240" ht="18" x14ac:dyDescent="0.35">
      <c r="A39" s="69" t="s">
        <v>52</v>
      </c>
      <c r="B39" s="58"/>
      <c r="C39" s="58"/>
      <c r="D39" s="58"/>
      <c r="E39" s="58"/>
      <c r="F39" s="58"/>
      <c r="G39" s="73"/>
      <c r="H39" s="73"/>
      <c r="I39" s="73"/>
      <c r="J39" s="80">
        <v>3.9</v>
      </c>
      <c r="K39" s="80">
        <v>3.9</v>
      </c>
      <c r="L39" s="80">
        <v>3.9</v>
      </c>
      <c r="M39" s="80">
        <v>3.9</v>
      </c>
      <c r="N39" s="80">
        <v>3.9</v>
      </c>
      <c r="O39" s="80">
        <v>3.9</v>
      </c>
      <c r="P39" s="80">
        <v>3.9</v>
      </c>
      <c r="Q39" s="7"/>
    </row>
    <row r="40" spans="1:240" ht="18" x14ac:dyDescent="0.35">
      <c r="A40" s="69"/>
      <c r="B40" s="58"/>
      <c r="C40" s="58"/>
      <c r="D40" s="58"/>
      <c r="E40" s="58"/>
      <c r="F40" s="58"/>
      <c r="G40" s="73"/>
      <c r="H40" s="73"/>
      <c r="I40" s="73"/>
      <c r="J40" s="54"/>
      <c r="K40" s="54"/>
      <c r="L40" s="54"/>
      <c r="M40" s="7"/>
      <c r="N40" s="7"/>
      <c r="O40" s="54"/>
      <c r="P40" s="54"/>
      <c r="Q40" s="7"/>
    </row>
    <row r="41" spans="1:240" ht="17.399999999999999" x14ac:dyDescent="0.3">
      <c r="A41" s="74" t="s">
        <v>53</v>
      </c>
      <c r="B41" s="75">
        <f t="shared" ref="B41:G41" si="3">SUM(B30:B38)</f>
        <v>181.54399999999998</v>
      </c>
      <c r="C41" s="75">
        <f t="shared" si="3"/>
        <v>168.114</v>
      </c>
      <c r="D41" s="75">
        <f t="shared" si="3"/>
        <v>168.114</v>
      </c>
      <c r="E41" s="75">
        <f t="shared" si="3"/>
        <v>168.114</v>
      </c>
      <c r="F41" s="75">
        <f t="shared" si="3"/>
        <v>173.88400000000001</v>
      </c>
      <c r="G41" s="76">
        <f t="shared" si="3"/>
        <v>164.06899999999999</v>
      </c>
      <c r="H41" s="76">
        <f>SUM(H30:H38)</f>
        <v>154.49399999999997</v>
      </c>
      <c r="I41" s="76">
        <f>SUM(I30:I38)</f>
        <v>151.06399999999999</v>
      </c>
      <c r="J41" s="55">
        <f>SUM(J31:J39)</f>
        <v>119.4</v>
      </c>
      <c r="K41" s="55">
        <f t="shared" ref="K41:Q41" si="4">SUM(K31:K39)</f>
        <v>93.4</v>
      </c>
      <c r="L41" s="55">
        <f t="shared" si="4"/>
        <v>92.7</v>
      </c>
      <c r="M41" s="55">
        <f t="shared" si="4"/>
        <v>88.5</v>
      </c>
      <c r="N41" s="55">
        <f t="shared" si="4"/>
        <v>88.5</v>
      </c>
      <c r="O41" s="55">
        <f t="shared" si="4"/>
        <v>88.5</v>
      </c>
      <c r="P41" s="55">
        <f t="shared" si="4"/>
        <v>88.5</v>
      </c>
      <c r="Q41" s="55">
        <f t="shared" si="4"/>
        <v>0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ht="18" x14ac:dyDescent="0.35">
      <c r="A42" s="42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240" ht="18" x14ac:dyDescent="0.35">
      <c r="A43" s="15"/>
      <c r="B43" s="14"/>
      <c r="C43" s="14"/>
      <c r="D43" s="14"/>
      <c r="E43" s="14"/>
      <c r="F43" s="14"/>
      <c r="G43" s="15"/>
      <c r="H43" s="15"/>
      <c r="I43" s="15"/>
      <c r="J43" s="15"/>
      <c r="K43" s="15"/>
    </row>
    <row r="44" spans="1:240" ht="18" x14ac:dyDescent="0.35">
      <c r="A44" s="14" t="s">
        <v>60</v>
      </c>
      <c r="B44" s="20" t="s">
        <v>66</v>
      </c>
      <c r="C44" s="14" t="s">
        <v>64</v>
      </c>
      <c r="D44" s="41" t="s">
        <v>67</v>
      </c>
      <c r="E44" s="41" t="s">
        <v>68</v>
      </c>
      <c r="F44" s="41" t="s">
        <v>69</v>
      </c>
      <c r="G44" s="41" t="s">
        <v>71</v>
      </c>
      <c r="H44" s="41" t="s">
        <v>72</v>
      </c>
      <c r="I44" s="20" t="s">
        <v>73</v>
      </c>
      <c r="J44" s="64"/>
      <c r="K44" s="15"/>
    </row>
    <row r="45" spans="1:240" ht="17.399999999999999" x14ac:dyDescent="0.3">
      <c r="A45" s="20" t="s">
        <v>57</v>
      </c>
      <c r="B45" s="24" t="s">
        <v>63</v>
      </c>
      <c r="C45" s="24" t="s">
        <v>63</v>
      </c>
      <c r="D45" s="24" t="s">
        <v>63</v>
      </c>
      <c r="E45" s="24" t="s">
        <v>63</v>
      </c>
      <c r="F45" s="24" t="s">
        <v>63</v>
      </c>
      <c r="G45" s="24" t="s">
        <v>63</v>
      </c>
      <c r="H45" s="24" t="s">
        <v>63</v>
      </c>
      <c r="I45" s="24" t="s">
        <v>63</v>
      </c>
      <c r="J45" s="6" t="str">
        <f t="shared" ref="J45:Q45" si="5">J27</f>
        <v>1st Forecast</v>
      </c>
      <c r="K45" s="6" t="str">
        <f t="shared" si="5"/>
        <v>2nd Forecast</v>
      </c>
      <c r="L45" s="6" t="str">
        <f t="shared" si="5"/>
        <v>3rd Forecast</v>
      </c>
      <c r="M45" s="6" t="str">
        <f t="shared" si="5"/>
        <v>4th Forecast</v>
      </c>
      <c r="N45" s="6" t="str">
        <f t="shared" si="5"/>
        <v>5th Forecast</v>
      </c>
      <c r="O45" s="6" t="str">
        <f t="shared" si="5"/>
        <v>6th Forcast</v>
      </c>
      <c r="P45" s="6" t="str">
        <f t="shared" si="5"/>
        <v>7th Forecast</v>
      </c>
      <c r="Q45" s="6" t="str">
        <f t="shared" si="5"/>
        <v>Final Forecast</v>
      </c>
    </row>
    <row r="46" spans="1:240" ht="18" x14ac:dyDescent="0.35">
      <c r="A46" s="56"/>
      <c r="B46" s="77" t="s">
        <v>11</v>
      </c>
      <c r="C46" s="77" t="s">
        <v>11</v>
      </c>
      <c r="D46" s="77" t="s">
        <v>11</v>
      </c>
      <c r="E46" s="77" t="s">
        <v>11</v>
      </c>
      <c r="F46" s="77" t="s">
        <v>11</v>
      </c>
      <c r="G46" s="77" t="s">
        <v>11</v>
      </c>
      <c r="H46" s="77" t="s">
        <v>11</v>
      </c>
      <c r="I46" s="77" t="s">
        <v>11</v>
      </c>
      <c r="J46" s="53" t="str">
        <f t="shared" ref="J46:Q46" si="6">J28</f>
        <v>2015/2016*</v>
      </c>
      <c r="K46" s="53" t="str">
        <f t="shared" si="6"/>
        <v>2015/2016*</v>
      </c>
      <c r="L46" s="53" t="str">
        <f t="shared" si="6"/>
        <v>2015/2016*</v>
      </c>
      <c r="M46" s="53" t="str">
        <f t="shared" si="6"/>
        <v>2015/2016*</v>
      </c>
      <c r="N46" s="53" t="str">
        <f t="shared" si="6"/>
        <v>2015/2016*</v>
      </c>
      <c r="O46" s="53" t="str">
        <f t="shared" si="6"/>
        <v>2015/2016*</v>
      </c>
      <c r="P46" s="53" t="str">
        <f t="shared" si="6"/>
        <v>2015/2016*</v>
      </c>
      <c r="Q46" s="53" t="str">
        <f t="shared" si="6"/>
        <v>2015/2016*</v>
      </c>
    </row>
    <row r="47" spans="1:240" ht="18" x14ac:dyDescent="0.35">
      <c r="A47" s="69" t="s">
        <v>5</v>
      </c>
      <c r="B47" s="58"/>
      <c r="C47" s="58"/>
      <c r="D47" s="56"/>
      <c r="E47" s="56"/>
      <c r="F47" s="56"/>
      <c r="G47" s="56"/>
      <c r="H47" s="56"/>
      <c r="I47" s="56"/>
      <c r="J47" s="53" t="s">
        <v>11</v>
      </c>
      <c r="K47" s="53" t="s">
        <v>11</v>
      </c>
      <c r="L47" s="53" t="s">
        <v>11</v>
      </c>
      <c r="M47" s="53" t="s">
        <v>11</v>
      </c>
      <c r="N47" s="53" t="s">
        <v>11</v>
      </c>
      <c r="O47" s="53" t="s">
        <v>11</v>
      </c>
      <c r="P47" s="53" t="s">
        <v>11</v>
      </c>
      <c r="Q47" s="53" t="s">
        <v>11</v>
      </c>
    </row>
    <row r="48" spans="1:240" ht="18" x14ac:dyDescent="0.35">
      <c r="A48" s="56"/>
      <c r="B48" s="58"/>
      <c r="C48" s="58"/>
      <c r="D48" s="58"/>
      <c r="E48" s="58"/>
      <c r="F48" s="58"/>
      <c r="G48" s="58"/>
      <c r="H48" s="58"/>
      <c r="I48" s="57"/>
      <c r="J48" s="54"/>
      <c r="K48" s="56"/>
      <c r="L48" s="56"/>
      <c r="M48" s="56"/>
      <c r="N48" s="56"/>
      <c r="O48" s="56"/>
      <c r="P48" s="56"/>
      <c r="Q48" s="56"/>
    </row>
    <row r="49" spans="1:240" ht="18" x14ac:dyDescent="0.35">
      <c r="A49" s="69" t="s">
        <v>47</v>
      </c>
      <c r="B49" s="58"/>
      <c r="C49" s="58"/>
      <c r="D49" s="58"/>
      <c r="E49" s="58"/>
      <c r="F49" s="58"/>
      <c r="G49" s="58"/>
      <c r="H49" s="58"/>
      <c r="I49" s="57"/>
      <c r="J49" s="54"/>
      <c r="K49" s="57"/>
      <c r="L49" s="57"/>
      <c r="M49" s="57"/>
      <c r="N49" s="57"/>
      <c r="O49" s="57"/>
      <c r="P49" s="57"/>
      <c r="Q49" s="57"/>
    </row>
    <row r="50" spans="1:240" ht="18" x14ac:dyDescent="0.35">
      <c r="A50" s="69" t="s">
        <v>48</v>
      </c>
      <c r="B50" s="58">
        <f t="shared" ref="B50:G50" si="7">B32/B13</f>
        <v>2.9</v>
      </c>
      <c r="C50" s="58">
        <f t="shared" si="7"/>
        <v>2.5</v>
      </c>
      <c r="D50" s="58">
        <f t="shared" si="7"/>
        <v>2.5</v>
      </c>
      <c r="E50" s="58">
        <f t="shared" si="7"/>
        <v>2.5</v>
      </c>
      <c r="F50" s="58">
        <f t="shared" si="7"/>
        <v>2.5</v>
      </c>
      <c r="G50" s="58">
        <f t="shared" si="7"/>
        <v>2.4</v>
      </c>
      <c r="H50" s="58">
        <f>H32/H13</f>
        <v>2.25</v>
      </c>
      <c r="I50" s="58">
        <f>I32/I13</f>
        <v>2.2000000000000002</v>
      </c>
      <c r="J50" s="54"/>
      <c r="K50" s="54"/>
      <c r="L50" s="54"/>
      <c r="M50" s="54"/>
      <c r="N50" s="54"/>
      <c r="O50" s="54"/>
      <c r="P50" s="54"/>
      <c r="Q50" s="54"/>
    </row>
    <row r="51" spans="1:240" ht="18" x14ac:dyDescent="0.35">
      <c r="A51" s="69" t="s">
        <v>49</v>
      </c>
      <c r="B51" s="58"/>
      <c r="C51" s="58"/>
      <c r="D51" s="58"/>
      <c r="E51" s="58"/>
      <c r="F51" s="58"/>
      <c r="G51" s="58"/>
      <c r="H51" s="58"/>
      <c r="I51" s="58"/>
      <c r="J51" s="54">
        <f t="shared" ref="J51:O51" si="8">J33/J13</f>
        <v>1.5</v>
      </c>
      <c r="K51" s="54">
        <f t="shared" si="8"/>
        <v>1.5</v>
      </c>
      <c r="L51" s="54">
        <f t="shared" si="8"/>
        <v>1.45</v>
      </c>
      <c r="M51" s="54">
        <f t="shared" si="8"/>
        <v>1.3499999999999999</v>
      </c>
      <c r="N51" s="54">
        <f t="shared" si="8"/>
        <v>1.3499999999999999</v>
      </c>
      <c r="O51" s="54">
        <f t="shared" si="8"/>
        <v>1.3499999999999999</v>
      </c>
      <c r="P51" s="54">
        <f>P33/P13</f>
        <v>1.3499999999999999</v>
      </c>
      <c r="Q51" s="54" t="e">
        <f>Q33/Q13</f>
        <v>#DIV/0!</v>
      </c>
    </row>
    <row r="52" spans="1:240" ht="18" x14ac:dyDescent="0.35">
      <c r="A52" s="69" t="s">
        <v>50</v>
      </c>
      <c r="B52" s="58">
        <f t="shared" ref="B52:I56" si="9">B34/B15</f>
        <v>4.2</v>
      </c>
      <c r="C52" s="58">
        <f t="shared" si="9"/>
        <v>4.2</v>
      </c>
      <c r="D52" s="58">
        <f t="shared" si="9"/>
        <v>4.2</v>
      </c>
      <c r="E52" s="58">
        <f t="shared" si="9"/>
        <v>4.2</v>
      </c>
      <c r="F52" s="58">
        <f t="shared" si="9"/>
        <v>4.2</v>
      </c>
      <c r="G52" s="58">
        <f t="shared" si="9"/>
        <v>4.2</v>
      </c>
      <c r="H52" s="58">
        <f t="shared" si="9"/>
        <v>4.2</v>
      </c>
      <c r="I52" s="58">
        <f t="shared" si="9"/>
        <v>4.2</v>
      </c>
      <c r="J52" s="54"/>
      <c r="K52" s="54"/>
      <c r="L52" s="54"/>
      <c r="M52" s="54"/>
      <c r="N52" s="54"/>
      <c r="O52" s="54"/>
      <c r="P52" s="54"/>
      <c r="Q52" s="54"/>
    </row>
    <row r="53" spans="1:240" ht="18" x14ac:dyDescent="0.35">
      <c r="A53" s="69" t="s">
        <v>7</v>
      </c>
      <c r="B53" s="58">
        <f t="shared" si="9"/>
        <v>3.6999999999999997</v>
      </c>
      <c r="C53" s="58">
        <f t="shared" si="9"/>
        <v>3.6999999999999997</v>
      </c>
      <c r="D53" s="58">
        <f t="shared" si="9"/>
        <v>3.6999999999999997</v>
      </c>
      <c r="E53" s="58">
        <f t="shared" si="9"/>
        <v>3.6999999999999997</v>
      </c>
      <c r="F53" s="58">
        <f t="shared" si="9"/>
        <v>4.0999999999999996</v>
      </c>
      <c r="G53" s="58">
        <f t="shared" si="9"/>
        <v>3.9499999999999997</v>
      </c>
      <c r="H53" s="58">
        <f t="shared" si="9"/>
        <v>3.9</v>
      </c>
      <c r="I53" s="58">
        <f t="shared" si="9"/>
        <v>3.9</v>
      </c>
      <c r="J53" s="54">
        <f t="shared" ref="J53:L57" si="10">J35/J15</f>
        <v>4</v>
      </c>
      <c r="K53" s="54">
        <f t="shared" si="10"/>
        <v>4</v>
      </c>
      <c r="L53" s="54">
        <f t="shared" si="10"/>
        <v>4</v>
      </c>
      <c r="M53" s="54">
        <f t="shared" ref="M53:N57" si="11">M35/M15</f>
        <v>4</v>
      </c>
      <c r="N53" s="54">
        <f t="shared" si="11"/>
        <v>4</v>
      </c>
      <c r="O53" s="54">
        <f t="shared" ref="O53:Q57" si="12">O35/O15</f>
        <v>4</v>
      </c>
      <c r="P53" s="54">
        <f t="shared" si="12"/>
        <v>4</v>
      </c>
      <c r="Q53" s="54" t="e">
        <f t="shared" si="12"/>
        <v>#DIV/0!</v>
      </c>
    </row>
    <row r="54" spans="1:240" ht="18" x14ac:dyDescent="0.35">
      <c r="A54" s="69" t="s">
        <v>8</v>
      </c>
      <c r="B54" s="58">
        <f t="shared" si="9"/>
        <v>2.3000000000000003</v>
      </c>
      <c r="C54" s="58">
        <f t="shared" si="9"/>
        <v>2.3000000000000003</v>
      </c>
      <c r="D54" s="58">
        <f t="shared" si="9"/>
        <v>2.3000000000000003</v>
      </c>
      <c r="E54" s="58">
        <f t="shared" si="9"/>
        <v>2.3000000000000003</v>
      </c>
      <c r="F54" s="58">
        <f t="shared" si="9"/>
        <v>2.4499999999999997</v>
      </c>
      <c r="G54" s="58">
        <f t="shared" si="9"/>
        <v>2.1999999999999997</v>
      </c>
      <c r="H54" s="58">
        <f t="shared" si="9"/>
        <v>1.8499999999999999</v>
      </c>
      <c r="I54" s="58">
        <f t="shared" si="9"/>
        <v>1.75</v>
      </c>
      <c r="J54" s="54">
        <f t="shared" si="10"/>
        <v>3.5</v>
      </c>
      <c r="K54" s="54">
        <f t="shared" si="10"/>
        <v>3.5</v>
      </c>
      <c r="L54" s="54">
        <f t="shared" si="10"/>
        <v>3.5</v>
      </c>
      <c r="M54" s="54">
        <f t="shared" si="11"/>
        <v>3.5</v>
      </c>
      <c r="N54" s="54">
        <f t="shared" si="11"/>
        <v>3.5</v>
      </c>
      <c r="O54" s="54">
        <f t="shared" si="12"/>
        <v>3.5</v>
      </c>
      <c r="P54" s="54">
        <f t="shared" si="12"/>
        <v>3.5</v>
      </c>
      <c r="Q54" s="54" t="e">
        <f t="shared" si="12"/>
        <v>#DIV/0!</v>
      </c>
    </row>
    <row r="55" spans="1:240" ht="18" x14ac:dyDescent="0.35">
      <c r="A55" s="69" t="s">
        <v>54</v>
      </c>
      <c r="B55" s="58">
        <f t="shared" si="9"/>
        <v>3</v>
      </c>
      <c r="C55" s="58">
        <f t="shared" si="9"/>
        <v>3</v>
      </c>
      <c r="D55" s="58">
        <f t="shared" si="9"/>
        <v>3</v>
      </c>
      <c r="E55" s="58">
        <f t="shared" si="9"/>
        <v>3</v>
      </c>
      <c r="F55" s="58">
        <f t="shared" si="9"/>
        <v>3</v>
      </c>
      <c r="G55" s="58">
        <f t="shared" si="9"/>
        <v>3</v>
      </c>
      <c r="H55" s="58">
        <f t="shared" si="9"/>
        <v>3</v>
      </c>
      <c r="I55" s="58">
        <f t="shared" si="9"/>
        <v>3</v>
      </c>
      <c r="J55" s="54">
        <f t="shared" si="10"/>
        <v>2</v>
      </c>
      <c r="K55" s="54">
        <f t="shared" si="10"/>
        <v>1.5</v>
      </c>
      <c r="L55" s="54">
        <f t="shared" si="10"/>
        <v>1.5999999999999999</v>
      </c>
      <c r="M55" s="54">
        <f t="shared" si="11"/>
        <v>1.4000000000000001</v>
      </c>
      <c r="N55" s="54">
        <f t="shared" si="11"/>
        <v>1.4000000000000001</v>
      </c>
      <c r="O55" s="54">
        <f t="shared" si="12"/>
        <v>1.4000000000000001</v>
      </c>
      <c r="P55" s="54">
        <f t="shared" si="12"/>
        <v>1.4000000000000001</v>
      </c>
      <c r="Q55" s="54" t="e">
        <f t="shared" si="12"/>
        <v>#DIV/0!</v>
      </c>
    </row>
    <row r="56" spans="1:240" ht="18" x14ac:dyDescent="0.35">
      <c r="A56" s="69" t="s">
        <v>9</v>
      </c>
      <c r="B56" s="58">
        <f t="shared" si="9"/>
        <v>2.5</v>
      </c>
      <c r="C56" s="58">
        <f t="shared" si="9"/>
        <v>2.4</v>
      </c>
      <c r="D56" s="58">
        <f t="shared" si="9"/>
        <v>2.4</v>
      </c>
      <c r="E56" s="58">
        <f t="shared" si="9"/>
        <v>2.4</v>
      </c>
      <c r="F56" s="58">
        <f t="shared" si="9"/>
        <v>2.3000000000000003</v>
      </c>
      <c r="G56" s="58">
        <f t="shared" si="9"/>
        <v>2</v>
      </c>
      <c r="H56" s="58">
        <f t="shared" si="9"/>
        <v>2</v>
      </c>
      <c r="I56" s="58">
        <f t="shared" si="9"/>
        <v>1.9000000000000001</v>
      </c>
      <c r="J56" s="54"/>
      <c r="K56" s="54"/>
      <c r="L56" s="54"/>
      <c r="M56" s="54"/>
      <c r="N56" s="54"/>
      <c r="O56" s="54"/>
      <c r="P56" s="54"/>
      <c r="Q56" s="54" t="e">
        <f t="shared" si="12"/>
        <v>#DIV/0!</v>
      </c>
    </row>
    <row r="57" spans="1:240" ht="18" x14ac:dyDescent="0.35">
      <c r="A57" s="69" t="s">
        <v>52</v>
      </c>
      <c r="B57" s="58"/>
      <c r="C57" s="58"/>
      <c r="D57" s="58"/>
      <c r="E57" s="58"/>
      <c r="F57" s="58"/>
      <c r="G57" s="58"/>
      <c r="H57" s="58"/>
      <c r="I57" s="58"/>
      <c r="J57" s="54">
        <f t="shared" si="10"/>
        <v>1.3</v>
      </c>
      <c r="K57" s="54">
        <f t="shared" si="10"/>
        <v>1.3</v>
      </c>
      <c r="L57" s="54">
        <f t="shared" si="10"/>
        <v>1.3</v>
      </c>
      <c r="M57" s="54">
        <f t="shared" si="11"/>
        <v>1.3</v>
      </c>
      <c r="N57" s="54">
        <f t="shared" si="11"/>
        <v>1.3</v>
      </c>
      <c r="O57" s="54">
        <f t="shared" si="12"/>
        <v>1.3</v>
      </c>
      <c r="P57" s="54">
        <f t="shared" si="12"/>
        <v>1.3</v>
      </c>
      <c r="Q57" s="54" t="e">
        <f t="shared" si="12"/>
        <v>#DIV/0!</v>
      </c>
    </row>
    <row r="58" spans="1:240" ht="18" x14ac:dyDescent="0.35">
      <c r="A58" s="56"/>
      <c r="B58" s="78">
        <f t="shared" ref="B58:G58" si="13">B41/B21</f>
        <v>2.899137655701054</v>
      </c>
      <c r="C58" s="78">
        <f t="shared" si="13"/>
        <v>2.6846694346854041</v>
      </c>
      <c r="D58" s="78">
        <f t="shared" si="13"/>
        <v>2.6846694346854041</v>
      </c>
      <c r="E58" s="78">
        <f t="shared" si="13"/>
        <v>2.6846694346854041</v>
      </c>
      <c r="F58" s="78">
        <f t="shared" si="13"/>
        <v>2.7768125199616738</v>
      </c>
      <c r="G58" s="78">
        <f t="shared" si="13"/>
        <v>2.6200734589587991</v>
      </c>
      <c r="H58" s="78">
        <f>H41/H21</f>
        <v>2.4671670392845733</v>
      </c>
      <c r="I58" s="78">
        <f>I41/I21</f>
        <v>2.4123922069626316</v>
      </c>
      <c r="J58" s="58"/>
      <c r="K58" s="58"/>
      <c r="L58" s="58"/>
      <c r="M58" s="58"/>
      <c r="N58" s="58"/>
      <c r="O58" s="58"/>
      <c r="P58" s="58"/>
      <c r="Q58" s="58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ht="18" x14ac:dyDescent="0.35">
      <c r="A59" s="74" t="s">
        <v>53</v>
      </c>
      <c r="B59" s="56"/>
      <c r="C59" s="56"/>
      <c r="D59" s="56"/>
      <c r="E59" s="56"/>
      <c r="F59" s="56"/>
      <c r="G59" s="56"/>
      <c r="H59" s="56"/>
      <c r="I59" s="56"/>
      <c r="J59" s="55">
        <f t="shared" ref="J59:Q59" si="14">J41/J21</f>
        <v>1.9104000000000001</v>
      </c>
      <c r="K59" s="55">
        <f t="shared" si="14"/>
        <v>1.9257731958762887</v>
      </c>
      <c r="L59" s="55">
        <f t="shared" si="14"/>
        <v>1.9113402061855671</v>
      </c>
      <c r="M59" s="55">
        <f t="shared" si="14"/>
        <v>1.8247422680412371</v>
      </c>
      <c r="N59" s="55">
        <f t="shared" si="14"/>
        <v>1.8247422680412371</v>
      </c>
      <c r="O59" s="55">
        <f t="shared" si="14"/>
        <v>1.8247422680412371</v>
      </c>
      <c r="P59" s="55">
        <f t="shared" si="14"/>
        <v>1.8247422680412371</v>
      </c>
      <c r="Q59" s="55" t="e">
        <f t="shared" si="14"/>
        <v>#DIV/0!</v>
      </c>
    </row>
  </sheetData>
  <pageMargins left="0.70866141732283472" right="0.70866141732283472" top="0.26" bottom="0.43" header="0.31496062992125984" footer="0.31496062992125984"/>
  <pageSetup paperSize="9" scale="65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18E9BA-D863-4CEB-942B-C2508F4C5B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00EDC9-69FC-4136-A45D-3621B9ADAE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452B120-E32B-4CFF-8390-78ED9D399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9C596B6-75F3-41AB-BB4B-CA580C49E175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Data- Sorghum</vt:lpstr>
      <vt:lpstr>Province contribution</vt:lpstr>
      <vt:lpstr>Skattings 2016</vt:lpstr>
      <vt:lpstr>Graph2- area prod yield</vt:lpstr>
      <vt:lpstr>Graph-Area planted</vt:lpstr>
      <vt:lpstr>% Share contributio area</vt:lpstr>
      <vt:lpstr>% Share contributi produc</vt:lpstr>
      <vt:lpstr>Chart 2016</vt:lpstr>
      <vt:lpstr>Graph-Production</vt:lpstr>
      <vt:lpstr>Graph- area prod yield</vt:lpstr>
      <vt:lpstr>Graph- area prod yield 1988</vt:lpstr>
      <vt:lpstr>'Data- Sorghum'!Print_Area</vt:lpstr>
      <vt:lpstr>'Skattings 2016'!Print_Area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 Fourie</dc:creator>
  <cp:lastModifiedBy>Marguerite Pienaar</cp:lastModifiedBy>
  <cp:lastPrinted>2023-03-02T14:54:36Z</cp:lastPrinted>
  <dcterms:created xsi:type="dcterms:W3CDTF">2004-04-30T07:05:55Z</dcterms:created>
  <dcterms:modified xsi:type="dcterms:W3CDTF">2024-11-03T17:23:45Z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14421800.0000000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</Properties>
</file>