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总体数据表现" sheetId="3" r:id="rId1"/>
    <sheet name="人群包投放效率" sheetId="4" r:id="rId2"/>
    <sheet name="by达人表现" sheetId="5" r:id="rId3"/>
    <sheet name="投放人群画像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tc={01FA7078-8823-4630-8117-4731E95AB3C1}</author>
  </authors>
  <commentList>
    <comment ref="D9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@李弘立 换成top5%均值。。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6" authorId="0">
      <text>
        <r>
          <rPr>
            <sz val="10"/>
            <rFont val="宋体"/>
            <charset val="134"/>
          </rPr>
          <t>需要
作为触点</t>
        </r>
      </text>
    </comment>
    <comment ref="E6" authorId="0">
      <text>
        <r>
          <rPr>
            <sz val="10"/>
            <rFont val="宋体"/>
            <charset val="134"/>
          </rPr>
          <t>需要
作为触点</t>
        </r>
      </text>
    </comment>
    <comment ref="P6" authorId="0">
      <text>
        <r>
          <rPr>
            <sz val="10"/>
            <rFont val="宋体"/>
            <charset val="134"/>
          </rPr>
          <t>需要 作为bench</t>
        </r>
      </text>
    </comment>
  </commentList>
</comments>
</file>

<file path=xl/sharedStrings.xml><?xml version="1.0" encoding="utf-8"?>
<sst xmlns="http://schemas.openxmlformats.org/spreadsheetml/2006/main" count="332" uniqueCount="212">
  <si>
    <t>对家A3种草更强势
赞意回搜率、CPE、CPS更优</t>
  </si>
  <si>
    <t>投后结案整体</t>
  </si>
  <si>
    <t>报告名字</t>
  </si>
  <si>
    <t>消耗金额</t>
  </si>
  <si>
    <t>曝光次数</t>
  </si>
  <si>
    <t>曝光人数</t>
  </si>
  <si>
    <t>互动率</t>
  </si>
  <si>
    <t>互动量</t>
  </si>
  <si>
    <t>流转A3人数</t>
  </si>
  <si>
    <t>A3流转率</t>
  </si>
  <si>
    <t>行业TOP5A3流转率</t>
  </si>
  <si>
    <t>7日回搜人数</t>
  </si>
  <si>
    <t>7日回搜率</t>
  </si>
  <si>
    <t>CPM</t>
  </si>
  <si>
    <t>CPE</t>
  </si>
  <si>
    <t>CP流转A3</t>
  </si>
  <si>
    <t>CP5A</t>
  </si>
  <si>
    <t>CPS(消耗金额/搜索次数）</t>
  </si>
  <si>
    <t>新增A3回搜率</t>
  </si>
  <si>
    <t>完播率</t>
  </si>
  <si>
    <t>新客占比</t>
  </si>
  <si>
    <t>拉新人数量级</t>
  </si>
  <si>
    <t>转化金额</t>
  </si>
  <si>
    <t>ROI</t>
  </si>
  <si>
    <t>搜索次数</t>
  </si>
  <si>
    <t>赞意</t>
  </si>
  <si>
    <t>星图（TTL）</t>
  </si>
  <si>
    <t>ZY-SHK12.1-12.31</t>
  </si>
  <si>
    <t>竞价</t>
  </si>
  <si>
    <t>bench计算</t>
  </si>
  <si>
    <t>行业TOP20中位数 全部消耗金额</t>
  </si>
  <si>
    <t>行业top20播放次数中位数</t>
  </si>
  <si>
    <t>总新增A3量 行业TOP20中位数</t>
  </si>
  <si>
    <t>CP新增A3量</t>
  </si>
  <si>
    <t>行业bench</t>
  </si>
  <si>
    <t>不选品类</t>
  </si>
  <si>
    <t>个人护理/染发烫发/头发造型</t>
  </si>
  <si>
    <t>注：个人护理/染发烫发/头发造型 类目下的25年12月行业top20中位数的cpm</t>
  </si>
  <si>
    <t>注：互动率取个护清洁（日化）行业top5均值，仅供参考</t>
  </si>
  <si>
    <t>注：此处为新增A3量</t>
  </si>
  <si>
    <t>触点改成全部</t>
  </si>
  <si>
    <t>赞意TTL</t>
  </si>
  <si>
    <t>对家星图</t>
  </si>
  <si>
    <t>流转A3</t>
  </si>
  <si>
    <t>流转A3交回搜交集人数</t>
  </si>
  <si>
    <t>本品牌流转效率</t>
  </si>
  <si>
    <t>行业TOP5%品牌均值</t>
  </si>
  <si>
    <r>
      <rPr>
        <sz val="12"/>
        <color rgb="FF000000"/>
        <rFont val="Calibri"/>
        <charset val="134"/>
      </rPr>
      <t>O→5A</t>
    </r>
    <r>
      <rPr>
        <sz val="12"/>
        <color rgb="FF000000"/>
        <rFont val="Calibri"/>
        <charset val="134"/>
      </rPr>
      <t>拉新</t>
    </r>
  </si>
  <si>
    <t>-</t>
  </si>
  <si>
    <t>拉新比例</t>
  </si>
  <si>
    <t>全部达人</t>
  </si>
  <si>
    <t>O→A1</t>
  </si>
  <si>
    <t>A1流转率</t>
  </si>
  <si>
    <t>O/A1→A2</t>
  </si>
  <si>
    <t>A2流转率</t>
  </si>
  <si>
    <t>O/A1/A2→A3</t>
  </si>
  <si>
    <t>O/A1/A2/A3→A4</t>
  </si>
  <si>
    <t>A4流转率</t>
  </si>
  <si>
    <t>O/A1/A2/A3/A4→A5</t>
  </si>
  <si>
    <t>A5流转率</t>
  </si>
  <si>
    <t>整体来看，A1-A2人群、行业行为兴趣人群、盖百需求内容人群、竞价高潜人群兼顾规模与效率，具备持续投放价值。
新增人群包中，也是这几类人群表现优秀。
竞价高潜人群、流失A3-A5人群渗透更优</t>
  </si>
  <si>
    <t>人群包名</t>
  </si>
  <si>
    <t>CPA3</t>
  </si>
  <si>
    <t>曝光渗透率</t>
  </si>
  <si>
    <t>未曝光人数</t>
  </si>
  <si>
    <t>A3流转人数</t>
  </si>
  <si>
    <t>互动人数</t>
  </si>
  <si>
    <t>人均曝光频次</t>
  </si>
  <si>
    <t>点击人数</t>
  </si>
  <si>
    <t>人群互动率</t>
  </si>
  <si>
    <t>人群点击率</t>
  </si>
  <si>
    <t>转化人数</t>
  </si>
  <si>
    <t>人群转化率</t>
  </si>
  <si>
    <t>人均曝光成本</t>
  </si>
  <si>
    <t>触点</t>
  </si>
  <si>
    <t>【勿删】ZY_行业行为兴趣人群_1212</t>
  </si>
  <si>
    <t>全部</t>
  </si>
  <si>
    <t>【勿删】ZY_A1-A2人群_1212</t>
  </si>
  <si>
    <t>【勿删】ZY_盖白需求内容人群_1212</t>
  </si>
  <si>
    <t>【勿删】ZY_竞价高潜人群_1212</t>
  </si>
  <si>
    <t>【勿删】ZY_行业特色人群_1212</t>
  </si>
  <si>
    <t>【勿删】ZY_A1-A2人群_1120</t>
  </si>
  <si>
    <t>ZY_盖白痛点人群渗_1226</t>
  </si>
  <si>
    <t>【勿删】ZY_行业行为兴趣人群_1120</t>
  </si>
  <si>
    <t>【勿删】ZY_摇摆人群_1212</t>
  </si>
  <si>
    <t>【勿删】ZY_盖白需求内容人群_1120</t>
  </si>
  <si>
    <t>【勿删】ZY_竞价高潜人群_1120</t>
  </si>
  <si>
    <t>【勿删】ZY_流失A3-A5人群_1212</t>
  </si>
  <si>
    <t>【勿删】ZY_行业特色人群_1120</t>
  </si>
  <si>
    <t>【勿删】ZY_摇摆人群_1120</t>
  </si>
  <si>
    <t>【勿删】ZY_盖白需求搜索人群_1212</t>
  </si>
  <si>
    <t>【勿删】ZY_竞品A1-A3人群_1212</t>
  </si>
  <si>
    <t>ZY-达人粉丝人群-12.5</t>
  </si>
  <si>
    <t>【勿删】ZY_流失A3-A5人群_1120</t>
  </si>
  <si>
    <t>【勿删】ZY_合作达人粉丝人群_1212</t>
  </si>
  <si>
    <t>【勿删】ZY_盖白需求搜索人群_1120</t>
  </si>
  <si>
    <t>【勿删】ZY_竞品A1-A3人群_1120</t>
  </si>
  <si>
    <t>【勿删】ZY_合作达人粉丝人群_1120</t>
  </si>
  <si>
    <t>【勿删】ZY_盖白痛点人群_1212</t>
  </si>
  <si>
    <t>【勿删】ZY_盖白痛点人群_1120</t>
  </si>
  <si>
    <t>*不展示人群包</t>
  </si>
  <si>
    <t>ZY_施华蔻兴趣人群渗_1229</t>
  </si>
  <si>
    <t>ZYGMzong11已渗透</t>
  </si>
  <si>
    <t>达人表现中
一航拉新、曝光成本偏高，袁憨憨和张哈哈、刘晓洁曝光成本出色，娜本是我A3种草效率出色</t>
  </si>
  <si>
    <t>人数指标已更新为全部触点，有微幅提升</t>
  </si>
  <si>
    <t>*投后结案</t>
  </si>
  <si>
    <t>Agency</t>
  </si>
  <si>
    <t>投后结案ID</t>
  </si>
  <si>
    <t>发布日期</t>
  </si>
  <si>
    <t>投后结案名称</t>
  </si>
  <si>
    <t>达人昵称</t>
  </si>
  <si>
    <t>内容类型</t>
  </si>
  <si>
    <t>新增A3量</t>
  </si>
  <si>
    <t>爆文类型</t>
  </si>
  <si>
    <t>CPA3 (A3流转人数）</t>
  </si>
  <si>
    <t>CPS(回搜次数）</t>
  </si>
  <si>
    <t>CPA3(新增A3量）</t>
  </si>
  <si>
    <t>星推比（推/星）</t>
  </si>
  <si>
    <t>总消耗金额</t>
  </si>
  <si>
    <t>星图金额</t>
  </si>
  <si>
    <t>加热金额</t>
  </si>
  <si>
    <t>拉新人数</t>
  </si>
  <si>
    <t>曝光后七日回搜人数</t>
  </si>
  <si>
    <t>新客人数</t>
  </si>
  <si>
    <t>ZY-刘晓洁</t>
  </si>
  <si>
    <t>刘晓洁</t>
  </si>
  <si>
    <t>ZY-一航</t>
  </si>
  <si>
    <t>一航</t>
  </si>
  <si>
    <t>ZY-楠总不难</t>
  </si>
  <si>
    <t>楠总不难</t>
  </si>
  <si>
    <t>ZY-北京魁子一家人</t>
  </si>
  <si>
    <t>北京魁子一家人</t>
  </si>
  <si>
    <t>ZY-娜本是我</t>
  </si>
  <si>
    <t>娜本是我</t>
  </si>
  <si>
    <t>ZY-袁憨憨和张哈哈</t>
  </si>
  <si>
    <t>袁憨憨和张哈哈</t>
  </si>
  <si>
    <t>ZY-鲁喜庆（冲百万粉⭐）</t>
  </si>
  <si>
    <t>鲁喜庆（冲百万粉⭐）</t>
  </si>
  <si>
    <t>取数路径</t>
  </si>
  <si>
    <t>巨量云图：爆文加热</t>
  </si>
  <si>
    <t>计算字段</t>
  </si>
  <si>
    <t>业务提供</t>
  </si>
  <si>
    <t>结案转化金额/真实消耗金额</t>
  </si>
  <si>
    <t>巨量云图：结案报告</t>
  </si>
  <si>
    <t>A3流转人数：投前状态为O 或 A1 或 A2，投后状态为A3的用户数</t>
  </si>
  <si>
    <t xml:space="preserve">  </t>
  </si>
  <si>
    <t>总新增A3量</t>
  </si>
  <si>
    <t>采用实时last touch归因方式,将新增A3的贡献归因给"促进人群由非A3状态变成A3状态"的最后一次行为所属的投放或星图视频。</t>
  </si>
  <si>
    <t>对家达人</t>
  </si>
  <si>
    <t>总播放量</t>
  </si>
  <si>
    <t>看后搜率</t>
  </si>
  <si>
    <t>我是都是洞</t>
  </si>
  <si>
    <t>我们的小日子</t>
  </si>
  <si>
    <t>中韩情侣贺贺和赛丽</t>
  </si>
  <si>
    <t>霹雳崽妈</t>
  </si>
  <si>
    <t>辛九儿(重生版)</t>
  </si>
  <si>
    <t>胖姨～（退休生活）</t>
  </si>
  <si>
    <t>赞意和对家人群画像均集中在女性，核心年龄为36-40、高消费群体。
赞意主要集中新一二三线城市，对家城市等级更为下沉。
对家触达曝光量级更大，整体A3指标更好，
核心人群均为精致妈妈、新锐白领、资深中产。
赞意竞价触达精准，自然画像中，低消费、都市蓝领、小镇青年占比更多。</t>
  </si>
  <si>
    <t>SPUA4A5人群城市等级更高
集中在高消费女性
八大人群为精资白</t>
  </si>
  <si>
    <t>赞意星图</t>
  </si>
  <si>
    <t>赞意竞价</t>
  </si>
  <si>
    <t>赞意自然流量</t>
  </si>
  <si>
    <t>对家TTL星图</t>
  </si>
  <si>
    <t>SPUA4</t>
  </si>
  <si>
    <t>SPUA5</t>
  </si>
  <si>
    <t>流转A3(新增A3)</t>
  </si>
  <si>
    <t>SPUA4A5</t>
  </si>
  <si>
    <r>
      <rPr>
        <sz val="9.75"/>
        <color rgb="FF000000"/>
        <rFont val="等线"/>
        <charset val="134"/>
        <scheme val="minor"/>
      </rPr>
      <t xml:space="preserve">这个改成投后a4 </t>
    </r>
    <r>
      <rPr>
        <sz val="9.75"/>
        <color theme="10"/>
        <rFont val="Calibri"/>
        <charset val="134"/>
      </rPr>
      <t>@李弘立</t>
    </r>
  </si>
  <si>
    <t>投后A4A5</t>
  </si>
  <si>
    <t>A3新增率</t>
  </si>
  <si>
    <t>曝光&amp;投后A3人群</t>
  </si>
  <si>
    <t>达人 曝光人群</t>
  </si>
  <si>
    <t>投后A3人群</t>
  </si>
  <si>
    <t>曝光人群</t>
  </si>
  <si>
    <t>一线&amp;新一线&amp;二线 占比</t>
  </si>
  <si>
    <t>精资白ta占比</t>
  </si>
  <si>
    <t>人群量级</t>
  </si>
  <si>
    <t>预测性别</t>
  </si>
  <si>
    <t>男</t>
  </si>
  <si>
    <t>女</t>
  </si>
  <si>
    <t>预测年龄段</t>
  </si>
  <si>
    <t>18-19</t>
  </si>
  <si>
    <t>20-23</t>
  </si>
  <si>
    <t>24-30</t>
  </si>
  <si>
    <t>31-35</t>
  </si>
  <si>
    <t>36-40</t>
  </si>
  <si>
    <t>41-45</t>
  </si>
  <si>
    <t>46-50</t>
  </si>
  <si>
    <t>51-55</t>
  </si>
  <si>
    <t>56-59</t>
  </si>
  <si>
    <t>60+</t>
  </si>
  <si>
    <t>城市等级</t>
  </si>
  <si>
    <t>一线城市</t>
  </si>
  <si>
    <t>新一线城市</t>
  </si>
  <si>
    <t>二线城市</t>
  </si>
  <si>
    <t>三线城市</t>
  </si>
  <si>
    <t>四线城市</t>
  </si>
  <si>
    <t>五线城市</t>
  </si>
  <si>
    <t>预测消费能力</t>
  </si>
  <si>
    <t>低消费</t>
  </si>
  <si>
    <t>高消费</t>
  </si>
  <si>
    <t>中消费</t>
  </si>
  <si>
    <t>八大消费群体</t>
  </si>
  <si>
    <t>新锐白领</t>
  </si>
  <si>
    <t>都市银发</t>
  </si>
  <si>
    <t>精致妈妈</t>
  </si>
  <si>
    <t>都市蓝领</t>
  </si>
  <si>
    <t>genz</t>
  </si>
  <si>
    <t>小镇青年</t>
  </si>
  <si>
    <t>资深中产</t>
  </si>
  <si>
    <t>小镇中老年</t>
  </si>
  <si>
    <t>截图留存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</si>
</sst>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¥#,##0.00"/>
    <numFmt numFmtId="178" formatCode="\¥#,##0"/>
    <numFmt numFmtId="179" formatCode="#,##0.0"/>
    <numFmt numFmtId="180" formatCode="0.0"/>
    <numFmt numFmtId="181" formatCode="\¥#,##0.0"/>
  </numFmts>
  <fonts count="47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323335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323335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sz val="9.75"/>
      <color rgb="FF161823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F54A45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9.75"/>
      <color rgb="FFF54A45"/>
      <name val="等线"/>
      <charset val="134"/>
      <scheme val="minor"/>
    </font>
    <font>
      <strike/>
      <sz val="9.75"/>
      <color rgb="FFF54A45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2"/>
      <color rgb="FF323335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12"/>
      <color rgb="FF161823"/>
      <name val="等线"/>
      <charset val="134"/>
      <scheme val="minor"/>
    </font>
    <font>
      <sz val="12"/>
      <color rgb="FF34C72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theme="10"/>
      <name val="Calibri"/>
      <charset val="134"/>
    </font>
    <font>
      <sz val="12"/>
      <color rgb="FF000000"/>
      <name val="Calibri"/>
      <charset val="134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1F2329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8FAC02"/>
        <bgColor indexed="64"/>
      </patternFill>
    </fill>
    <fill>
      <patternFill patternType="solid">
        <fgColor rgb="FFF8F8F9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5" borderId="1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6" borderId="14" applyNumberFormat="0" applyAlignment="0" applyProtection="0">
      <alignment vertical="center"/>
    </xf>
    <xf numFmtId="0" fontId="34" fillId="17" borderId="15" applyNumberFormat="0" applyAlignment="0" applyProtection="0">
      <alignment vertical="center"/>
    </xf>
    <xf numFmtId="0" fontId="35" fillId="17" borderId="14" applyNumberFormat="0" applyAlignment="0" applyProtection="0">
      <alignment vertical="center"/>
    </xf>
    <xf numFmtId="0" fontId="36" fillId="18" borderId="16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</cellStyleXfs>
  <cellXfs count="16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3" fillId="0" borderId="5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4" fontId="6" fillId="0" borderId="2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8" fillId="0" borderId="0" xfId="0" applyFont="1" applyAlignment="1"/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8" fillId="0" borderId="0" xfId="0" applyNumberFormat="1" applyFont="1" applyAlignment="1"/>
    <xf numFmtId="0" fontId="3" fillId="2" borderId="0" xfId="0" applyFont="1" applyFill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9" borderId="0" xfId="0" applyNumberFormat="1" applyFont="1" applyFill="1" applyAlignment="1">
      <alignment vertical="center"/>
    </xf>
    <xf numFmtId="177" fontId="3" fillId="0" borderId="0" xfId="0" applyNumberFormat="1" applyFont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177" fontId="14" fillId="6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13" fillId="9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177" fontId="3" fillId="10" borderId="1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179" fontId="3" fillId="10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10" fontId="16" fillId="9" borderId="2" xfId="0" applyNumberFormat="1" applyFont="1" applyFill="1" applyBorder="1" applyAlignment="1">
      <alignment horizontal="center" vertical="center" wrapText="1"/>
    </xf>
    <xf numFmtId="4" fontId="16" fillId="11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center" vertical="center" wrapText="1"/>
    </xf>
    <xf numFmtId="10" fontId="12" fillId="0" borderId="3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81" fontId="17" fillId="0" borderId="3" xfId="0" applyNumberFormat="1" applyFont="1" applyBorder="1" applyAlignment="1">
      <alignment horizontal="center" vertical="center"/>
    </xf>
    <xf numFmtId="10" fontId="17" fillId="9" borderId="3" xfId="0" applyNumberFormat="1" applyFont="1" applyFill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178" fontId="6" fillId="0" borderId="9" xfId="0" applyNumberFormat="1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10" fontId="12" fillId="0" borderId="9" xfId="0" applyNumberFormat="1" applyFont="1" applyBorder="1" applyAlignment="1">
      <alignment horizontal="center" vertical="center" wrapText="1"/>
    </xf>
    <xf numFmtId="10" fontId="17" fillId="0" borderId="2" xfId="0" applyNumberFormat="1" applyFont="1" applyBorder="1" applyAlignment="1">
      <alignment horizontal="center" vertical="center" wrapText="1"/>
    </xf>
    <xf numFmtId="177" fontId="3" fillId="0" borderId="6" xfId="0" applyNumberFormat="1" applyFont="1" applyBorder="1" applyAlignment="1">
      <alignment horizontal="center" vertical="center"/>
    </xf>
    <xf numFmtId="177" fontId="17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81" fontId="3" fillId="0" borderId="0" xfId="0" applyNumberFormat="1" applyFont="1" applyAlignment="1">
      <alignment vertical="center"/>
    </xf>
    <xf numFmtId="177" fontId="18" fillId="6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19" fillId="9" borderId="10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 wrapText="1"/>
    </xf>
    <xf numFmtId="10" fontId="22" fillId="0" borderId="1" xfId="0" applyNumberFormat="1" applyFont="1" applyBorder="1" applyAlignment="1">
      <alignment horizontal="center" vertical="center" wrapText="1"/>
    </xf>
    <xf numFmtId="10" fontId="23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13" fillId="14" borderId="3" xfId="0" applyFont="1" applyFill="1" applyBorder="1" applyAlignment="1">
      <alignment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png"/><Relationship Id="rId8" Type="http://schemas.openxmlformats.org/officeDocument/2006/relationships/image" Target="../media/image19.png"/><Relationship Id="rId7" Type="http://schemas.openxmlformats.org/officeDocument/2006/relationships/image" Target="../media/image18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0" Type="http://schemas.openxmlformats.org/officeDocument/2006/relationships/image" Target="../media/image21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38100</xdr:colOff>
      <xdr:row>3</xdr:row>
      <xdr:rowOff>38100</xdr:rowOff>
    </xdr:from>
    <xdr:to>
      <xdr:col>12</xdr:col>
      <xdr:colOff>-38100</xdr:colOff>
      <xdr:row>4</xdr:row>
      <xdr:rowOff>-38100</xdr:rowOff>
    </xdr:to>
    <xdr:pic>
      <xdr:nvPicPr>
        <xdr:cNvPr id="2" name="Picture 2" descr="NkGMzy"/>
        <xdr:cNvPicPr/>
      </xdr:nvPicPr>
      <xdr:blipFill>
        <a:blip r:embed="rId1"/>
        <a:stretch>
          <a:fillRect/>
        </a:stretch>
      </xdr:blipFill>
      <xdr:spPr>
        <a:xfrm>
          <a:off x="15425420" y="1071880"/>
          <a:ext cx="848360" cy="68897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3</xdr:row>
      <xdr:rowOff>38100</xdr:rowOff>
    </xdr:from>
    <xdr:to>
      <xdr:col>11</xdr:col>
      <xdr:colOff>-38100</xdr:colOff>
      <xdr:row>4</xdr:row>
      <xdr:rowOff>-38100</xdr:rowOff>
    </xdr:to>
    <xdr:pic>
      <xdr:nvPicPr>
        <xdr:cNvPr id="3" name="Picture 3" descr="aVwBCm"/>
        <xdr:cNvPicPr/>
      </xdr:nvPicPr>
      <xdr:blipFill>
        <a:blip r:embed="rId2"/>
        <a:stretch>
          <a:fillRect/>
        </a:stretch>
      </xdr:blipFill>
      <xdr:spPr>
        <a:xfrm>
          <a:off x="14368780" y="1071880"/>
          <a:ext cx="980440" cy="68897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4" name="Picture 4" descr="rfpKxi"/>
        <xdr:cNvPicPr/>
      </xdr:nvPicPr>
      <xdr:blipFill>
        <a:blip r:embed="rId3"/>
        <a:stretch>
          <a:fillRect/>
        </a:stretch>
      </xdr:blipFill>
      <xdr:spPr>
        <a:xfrm>
          <a:off x="3406140" y="3716655"/>
          <a:ext cx="980440" cy="0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11</xdr:row>
      <xdr:rowOff>38100</xdr:rowOff>
    </xdr:from>
    <xdr:to>
      <xdr:col>7</xdr:col>
      <xdr:colOff>-38100</xdr:colOff>
      <xdr:row>12</xdr:row>
      <xdr:rowOff>-38100</xdr:rowOff>
    </xdr:to>
    <xdr:pic>
      <xdr:nvPicPr>
        <xdr:cNvPr id="5" name="Picture 5" descr="yiMREt"/>
        <xdr:cNvPicPr/>
      </xdr:nvPicPr>
      <xdr:blipFill>
        <a:blip r:embed="rId4"/>
        <a:stretch>
          <a:fillRect/>
        </a:stretch>
      </xdr:blipFill>
      <xdr:spPr>
        <a:xfrm>
          <a:off x="9547860" y="4635500"/>
          <a:ext cx="848360" cy="116268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11</xdr:row>
      <xdr:rowOff>38100</xdr:rowOff>
    </xdr:from>
    <xdr:to>
      <xdr:col>13</xdr:col>
      <xdr:colOff>-38100</xdr:colOff>
      <xdr:row>12</xdr:row>
      <xdr:rowOff>-38100</xdr:rowOff>
    </xdr:to>
    <xdr:pic>
      <xdr:nvPicPr>
        <xdr:cNvPr id="6" name="Picture 6" descr="QGQzlY"/>
        <xdr:cNvPicPr/>
      </xdr:nvPicPr>
      <xdr:blipFill>
        <a:blip r:embed="rId5"/>
        <a:stretch>
          <a:fillRect/>
        </a:stretch>
      </xdr:blipFill>
      <xdr:spPr>
        <a:xfrm>
          <a:off x="16349980" y="4635500"/>
          <a:ext cx="848360" cy="116268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7" name="Picture 7" descr="PrnbQM"/>
        <xdr:cNvPicPr/>
      </xdr:nvPicPr>
      <xdr:blipFill>
        <a:blip r:embed="rId6"/>
        <a:stretch>
          <a:fillRect/>
        </a:stretch>
      </xdr:blipFill>
      <xdr:spPr>
        <a:xfrm>
          <a:off x="3406140" y="3754755"/>
          <a:ext cx="980440" cy="804545"/>
        </a:xfrm>
        <a:prstGeom prst="rect">
          <a:avLst/>
        </a:prstGeom>
      </xdr:spPr>
    </xdr:pic>
    <xdr:clientData fLocksWithSheet="0"/>
  </xdr:twoCellAnchor>
  <xdr:twoCellAnchor>
    <xdr:from>
      <xdr:col>0</xdr:col>
      <xdr:colOff>38100</xdr:colOff>
      <xdr:row>29</xdr:row>
      <xdr:rowOff>38100</xdr:rowOff>
    </xdr:from>
    <xdr:to>
      <xdr:col>1</xdr:col>
      <xdr:colOff>-38100</xdr:colOff>
      <xdr:row>30</xdr:row>
      <xdr:rowOff>-38100</xdr:rowOff>
    </xdr:to>
    <xdr:pic>
      <xdr:nvPicPr>
        <xdr:cNvPr id="8" name="Picture 8" descr="bhmIfS"/>
        <xdr:cNvPicPr/>
      </xdr:nvPicPr>
      <xdr:blipFill>
        <a:blip r:embed="rId7"/>
        <a:stretch>
          <a:fillRect/>
        </a:stretch>
      </xdr:blipFill>
      <xdr:spPr>
        <a:xfrm>
          <a:off x="38100" y="10304145"/>
          <a:ext cx="1244600" cy="48196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29</xdr:row>
      <xdr:rowOff>38100</xdr:rowOff>
    </xdr:from>
    <xdr:to>
      <xdr:col>6</xdr:col>
      <xdr:colOff>-38100</xdr:colOff>
      <xdr:row>30</xdr:row>
      <xdr:rowOff>-38100</xdr:rowOff>
    </xdr:to>
    <xdr:pic>
      <xdr:nvPicPr>
        <xdr:cNvPr id="9" name="Picture 9" descr="huZkvG"/>
        <xdr:cNvPicPr/>
      </xdr:nvPicPr>
      <xdr:blipFill>
        <a:blip r:embed="rId8"/>
        <a:stretch>
          <a:fillRect/>
        </a:stretch>
      </xdr:blipFill>
      <xdr:spPr>
        <a:xfrm>
          <a:off x="8161020" y="10304145"/>
          <a:ext cx="1310640" cy="48196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38100</xdr:colOff>
      <xdr:row>14</xdr:row>
      <xdr:rowOff>38100</xdr:rowOff>
    </xdr:from>
    <xdr:to>
      <xdr:col>32</xdr:col>
      <xdr:colOff>-38100</xdr:colOff>
      <xdr:row>15</xdr:row>
      <xdr:rowOff>-38100</xdr:rowOff>
    </xdr:to>
    <xdr:pic>
      <xdr:nvPicPr>
        <xdr:cNvPr id="2" name="Picture 2" descr="xyScya"/>
        <xdr:cNvPicPr/>
      </xdr:nvPicPr>
      <xdr:blipFill>
        <a:blip r:embed="rId1"/>
        <a:stretch>
          <a:fillRect/>
        </a:stretch>
      </xdr:blipFill>
      <xdr:spPr>
        <a:xfrm>
          <a:off x="32067500" y="3091180"/>
          <a:ext cx="848360" cy="116840"/>
        </a:xfrm>
        <a:prstGeom prst="rect">
          <a:avLst/>
        </a:prstGeom>
      </xdr:spPr>
    </xdr:pic>
    <xdr:clientData fLocksWithSheet="0"/>
  </xdr:twoCellAnchor>
  <xdr:twoCellAnchor>
    <xdr:from>
      <xdr:col>33</xdr:col>
      <xdr:colOff>38100</xdr:colOff>
      <xdr:row>14</xdr:row>
      <xdr:rowOff>38100</xdr:rowOff>
    </xdr:from>
    <xdr:to>
      <xdr:col>34</xdr:col>
      <xdr:colOff>-38100</xdr:colOff>
      <xdr:row>15</xdr:row>
      <xdr:rowOff>-38100</xdr:rowOff>
    </xdr:to>
    <xdr:pic>
      <xdr:nvPicPr>
        <xdr:cNvPr id="3" name="Picture 3" descr="YSlrUI"/>
        <xdr:cNvPicPr/>
      </xdr:nvPicPr>
      <xdr:blipFill>
        <a:blip r:embed="rId2"/>
        <a:stretch>
          <a:fillRect/>
        </a:stretch>
      </xdr:blipFill>
      <xdr:spPr>
        <a:xfrm>
          <a:off x="33916620" y="3091180"/>
          <a:ext cx="848360" cy="11684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38100</xdr:colOff>
      <xdr:row>4</xdr:row>
      <xdr:rowOff>38100</xdr:rowOff>
    </xdr:from>
    <xdr:to>
      <xdr:col>11</xdr:col>
      <xdr:colOff>-38100</xdr:colOff>
      <xdr:row>5</xdr:row>
      <xdr:rowOff>-38100</xdr:rowOff>
    </xdr:to>
    <xdr:pic>
      <xdr:nvPicPr>
        <xdr:cNvPr id="2" name="Picture 2" descr="nYtGWn"/>
        <xdr:cNvPicPr/>
      </xdr:nvPicPr>
      <xdr:blipFill>
        <a:blip r:embed="rId1"/>
        <a:stretch>
          <a:fillRect/>
        </a:stretch>
      </xdr:blipFill>
      <xdr:spPr>
        <a:xfrm>
          <a:off x="8056880" y="1282700"/>
          <a:ext cx="0" cy="48704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40</xdr:row>
      <xdr:rowOff>38100</xdr:rowOff>
    </xdr:from>
    <xdr:to>
      <xdr:col>5</xdr:col>
      <xdr:colOff>-38100</xdr:colOff>
      <xdr:row>41</xdr:row>
      <xdr:rowOff>-38100</xdr:rowOff>
    </xdr:to>
    <xdr:pic>
      <xdr:nvPicPr>
        <xdr:cNvPr id="3" name="Picture 3" descr="cbcyCr"/>
        <xdr:cNvPicPr/>
      </xdr:nvPicPr>
      <xdr:blipFill>
        <a:blip r:embed="rId2"/>
        <a:stretch>
          <a:fillRect/>
        </a:stretch>
      </xdr:blipFill>
      <xdr:spPr>
        <a:xfrm>
          <a:off x="532130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40</xdr:row>
      <xdr:rowOff>38100</xdr:rowOff>
    </xdr:from>
    <xdr:to>
      <xdr:col>9</xdr:col>
      <xdr:colOff>-38100</xdr:colOff>
      <xdr:row>41</xdr:row>
      <xdr:rowOff>-38100</xdr:rowOff>
    </xdr:to>
    <xdr:pic>
      <xdr:nvPicPr>
        <xdr:cNvPr id="4" name="Picture 4" descr="tHdlvL"/>
        <xdr:cNvPicPr/>
      </xdr:nvPicPr>
      <xdr:blipFill>
        <a:blip r:embed="rId3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40</xdr:row>
      <xdr:rowOff>38100</xdr:rowOff>
    </xdr:from>
    <xdr:to>
      <xdr:col>4</xdr:col>
      <xdr:colOff>-38100</xdr:colOff>
      <xdr:row>41</xdr:row>
      <xdr:rowOff>-38100</xdr:rowOff>
    </xdr:to>
    <xdr:pic>
      <xdr:nvPicPr>
        <xdr:cNvPr id="5" name="Picture 5" descr="ZOlswF"/>
        <xdr:cNvPicPr/>
      </xdr:nvPicPr>
      <xdr:blipFill>
        <a:blip r:embed="rId4"/>
        <a:stretch>
          <a:fillRect/>
        </a:stretch>
      </xdr:blipFill>
      <xdr:spPr>
        <a:xfrm>
          <a:off x="393446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40</xdr:row>
      <xdr:rowOff>38100</xdr:rowOff>
    </xdr:from>
    <xdr:to>
      <xdr:col>8</xdr:col>
      <xdr:colOff>-38100</xdr:colOff>
      <xdr:row>41</xdr:row>
      <xdr:rowOff>-38100</xdr:rowOff>
    </xdr:to>
    <xdr:pic>
      <xdr:nvPicPr>
        <xdr:cNvPr id="6" name="Picture 6" descr="RvIZqC"/>
        <xdr:cNvPicPr/>
      </xdr:nvPicPr>
      <xdr:blipFill>
        <a:blip r:embed="rId5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15</xdr:col>
      <xdr:colOff>38100</xdr:colOff>
      <xdr:row>40</xdr:row>
      <xdr:rowOff>38100</xdr:rowOff>
    </xdr:from>
    <xdr:to>
      <xdr:col>16</xdr:col>
      <xdr:colOff>-38100</xdr:colOff>
      <xdr:row>41</xdr:row>
      <xdr:rowOff>-38100</xdr:rowOff>
    </xdr:to>
    <xdr:pic>
      <xdr:nvPicPr>
        <xdr:cNvPr id="7" name="Picture 7" descr="IOyWXJ"/>
        <xdr:cNvPicPr/>
      </xdr:nvPicPr>
      <xdr:blipFill>
        <a:blip r:embed="rId6"/>
        <a:stretch>
          <a:fillRect/>
        </a:stretch>
      </xdr:blipFill>
      <xdr:spPr>
        <a:xfrm>
          <a:off x="948182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40</xdr:row>
      <xdr:rowOff>38100</xdr:rowOff>
    </xdr:from>
    <xdr:to>
      <xdr:col>3</xdr:col>
      <xdr:colOff>-38100</xdr:colOff>
      <xdr:row>41</xdr:row>
      <xdr:rowOff>-38100</xdr:rowOff>
    </xdr:to>
    <xdr:pic>
      <xdr:nvPicPr>
        <xdr:cNvPr id="8" name="Picture 8" descr="ZsSyzJ"/>
        <xdr:cNvPicPr/>
      </xdr:nvPicPr>
      <xdr:blipFill>
        <a:blip r:embed="rId7"/>
        <a:stretch>
          <a:fillRect/>
        </a:stretch>
      </xdr:blipFill>
      <xdr:spPr>
        <a:xfrm>
          <a:off x="254762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40</xdr:row>
      <xdr:rowOff>38100</xdr:rowOff>
    </xdr:from>
    <xdr:to>
      <xdr:col>7</xdr:col>
      <xdr:colOff>-38100</xdr:colOff>
      <xdr:row>41</xdr:row>
      <xdr:rowOff>-38100</xdr:rowOff>
    </xdr:to>
    <xdr:pic>
      <xdr:nvPicPr>
        <xdr:cNvPr id="9" name="Picture 9" descr="SxJNZc"/>
        <xdr:cNvPicPr/>
      </xdr:nvPicPr>
      <xdr:blipFill>
        <a:blip r:embed="rId8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40</xdr:row>
      <xdr:rowOff>38100</xdr:rowOff>
    </xdr:from>
    <xdr:to>
      <xdr:col>11</xdr:col>
      <xdr:colOff>-38100</xdr:colOff>
      <xdr:row>41</xdr:row>
      <xdr:rowOff>-38100</xdr:rowOff>
    </xdr:to>
    <xdr:pic>
      <xdr:nvPicPr>
        <xdr:cNvPr id="10" name="Picture 10" descr="drBKOt"/>
        <xdr:cNvPicPr/>
      </xdr:nvPicPr>
      <xdr:blipFill>
        <a:blip r:embed="rId9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40</xdr:row>
      <xdr:rowOff>38100</xdr:rowOff>
    </xdr:from>
    <xdr:to>
      <xdr:col>6</xdr:col>
      <xdr:colOff>-38100</xdr:colOff>
      <xdr:row>41</xdr:row>
      <xdr:rowOff>-38100</xdr:rowOff>
    </xdr:to>
    <xdr:pic>
      <xdr:nvPicPr>
        <xdr:cNvPr id="11" name="Picture 11" descr="UCuYCE"/>
        <xdr:cNvPicPr/>
      </xdr:nvPicPr>
      <xdr:blipFill>
        <a:blip r:embed="rId4"/>
        <a:stretch>
          <a:fillRect/>
        </a:stretch>
      </xdr:blipFill>
      <xdr:spPr>
        <a:xfrm>
          <a:off x="670814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40</xdr:row>
      <xdr:rowOff>38100</xdr:rowOff>
    </xdr:from>
    <xdr:to>
      <xdr:col>10</xdr:col>
      <xdr:colOff>-38100</xdr:colOff>
      <xdr:row>41</xdr:row>
      <xdr:rowOff>-38100</xdr:rowOff>
    </xdr:to>
    <xdr:pic>
      <xdr:nvPicPr>
        <xdr:cNvPr id="12" name="Picture 12" descr="FPNIol"/>
        <xdr:cNvPicPr/>
      </xdr:nvPicPr>
      <xdr:blipFill>
        <a:blip r:embed="rId10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Y201"/>
  <sheetViews>
    <sheetView tabSelected="1" topLeftCell="A5" workbookViewId="0">
      <pane xSplit="2" topLeftCell="I1" activePane="topRight" state="frozen"/>
      <selection/>
      <selection pane="topRight" activeCell="E12" sqref="E12"/>
    </sheetView>
  </sheetViews>
  <sheetFormatPr defaultColWidth="14" defaultRowHeight="15.2"/>
  <cols>
    <col min="1" max="1" width="20" customWidth="1"/>
    <col min="2" max="2" width="31" customWidth="1"/>
    <col min="3" max="3" width="16" customWidth="1"/>
    <col min="4" max="4" width="34" customWidth="1"/>
    <col min="5" max="5" width="22" customWidth="1"/>
    <col min="6" max="6" width="21" customWidth="1"/>
    <col min="8" max="8" width="16" customWidth="1"/>
    <col min="9" max="9" width="29" customWidth="1"/>
    <col min="11" max="11" width="16" customWidth="1"/>
    <col min="14" max="14" width="21" customWidth="1"/>
    <col min="17" max="19" width="14" customWidth="1"/>
    <col min="24" max="25" width="17" customWidth="1"/>
  </cols>
  <sheetData>
    <row r="1" spans="1:25">
      <c r="A1" s="111" t="s">
        <v>0</v>
      </c>
      <c r="B1" s="78"/>
      <c r="C1" s="78"/>
      <c r="D1" s="78"/>
      <c r="E1" s="78"/>
      <c r="F1" s="3"/>
      <c r="G1" s="3"/>
      <c r="H1" s="3"/>
      <c r="X1" s="112"/>
      <c r="Y1" s="112"/>
    </row>
    <row r="2" ht="51" customHeight="1" spans="1:25">
      <c r="A2" s="78"/>
      <c r="B2" s="78"/>
      <c r="C2" s="78"/>
      <c r="D2" s="78"/>
      <c r="E2" s="78"/>
      <c r="F2" s="3"/>
      <c r="G2" s="3"/>
      <c r="H2" s="3"/>
      <c r="X2" s="112"/>
      <c r="Y2" s="112"/>
    </row>
    <row r="3" spans="1:25">
      <c r="A3" s="3"/>
      <c r="B3" s="3"/>
      <c r="C3" s="3"/>
      <c r="D3" s="3"/>
      <c r="E3" s="3"/>
      <c r="F3" s="3"/>
      <c r="G3" s="3"/>
      <c r="H3" s="3"/>
      <c r="L3" s="80"/>
      <c r="M3" s="113"/>
      <c r="X3" s="112"/>
      <c r="Y3" s="112"/>
    </row>
    <row r="4" ht="60.25" customHeight="1" spans="1:25">
      <c r="L4" s="80"/>
      <c r="M4" s="113"/>
      <c r="X4" s="112"/>
      <c r="Y4" s="112"/>
    </row>
    <row r="5" ht="53" spans="1:25">
      <c r="A5" s="114" t="s">
        <v>1</v>
      </c>
      <c r="B5" s="114"/>
      <c r="C5" s="115" t="s">
        <v>2</v>
      </c>
      <c r="D5" s="115" t="s">
        <v>3</v>
      </c>
      <c r="E5" s="115" t="s">
        <v>4</v>
      </c>
      <c r="F5" s="115" t="s">
        <v>5</v>
      </c>
      <c r="G5" s="115" t="s">
        <v>6</v>
      </c>
      <c r="H5" s="115" t="s">
        <v>7</v>
      </c>
      <c r="I5" s="115" t="s">
        <v>8</v>
      </c>
      <c r="J5" s="115" t="s">
        <v>9</v>
      </c>
      <c r="K5" s="115" t="s">
        <v>10</v>
      </c>
      <c r="L5" s="116" t="s">
        <v>11</v>
      </c>
      <c r="M5" s="116" t="s">
        <v>12</v>
      </c>
      <c r="N5" s="116" t="s">
        <v>13</v>
      </c>
      <c r="O5" s="116" t="s">
        <v>14</v>
      </c>
      <c r="P5" s="116" t="s">
        <v>15</v>
      </c>
      <c r="Q5" s="116" t="s">
        <v>16</v>
      </c>
      <c r="R5" s="116" t="s">
        <v>17</v>
      </c>
      <c r="S5" s="117" t="s">
        <v>18</v>
      </c>
      <c r="T5" s="115" t="s">
        <v>19</v>
      </c>
      <c r="U5" s="115" t="s">
        <v>20</v>
      </c>
      <c r="V5" s="115" t="s">
        <v>21</v>
      </c>
      <c r="W5" s="115" t="s">
        <v>22</v>
      </c>
      <c r="X5" s="118" t="s">
        <v>23</v>
      </c>
      <c r="Y5" s="118" t="s">
        <v>24</v>
      </c>
    </row>
    <row r="6" ht="28" spans="1:25">
      <c r="A6" s="10" t="s">
        <v>25</v>
      </c>
      <c r="B6" s="119" t="s">
        <v>26</v>
      </c>
      <c r="C6" s="37" t="s">
        <v>27</v>
      </c>
      <c r="D6" s="62" t="e">
        <f>#REF!</f>
        <v>#REF!</v>
      </c>
      <c r="E6" s="120">
        <v>18034877</v>
      </c>
      <c r="F6" s="59">
        <v>9119741</v>
      </c>
      <c r="G6" s="60">
        <v>0.01088</v>
      </c>
      <c r="H6" s="120">
        <f>E6*G6</f>
        <v>196219.46176</v>
      </c>
      <c r="I6" s="121">
        <v>2611546</v>
      </c>
      <c r="J6" s="122">
        <v>0.3115</v>
      </c>
      <c r="K6" s="61">
        <v>0.2572</v>
      </c>
      <c r="L6" s="123">
        <v>80184</v>
      </c>
      <c r="M6" s="124">
        <v>0.0088</v>
      </c>
      <c r="N6" s="125" t="e">
        <f>D6/E6*1000</f>
        <v>#REF!</v>
      </c>
      <c r="O6" s="126" t="e">
        <f>D6/H6</f>
        <v>#REF!</v>
      </c>
      <c r="P6" s="41" t="e">
        <f>D6/I6</f>
        <v>#REF!</v>
      </c>
      <c r="Q6" s="41" t="e">
        <f>D6/V6</f>
        <v>#REF!</v>
      </c>
      <c r="R6" s="127" t="e">
        <f>D6/Y6</f>
        <v>#REF!</v>
      </c>
      <c r="S6" s="128">
        <v>0.0286182973610268</v>
      </c>
      <c r="T6" s="60">
        <v>0.0379</v>
      </c>
      <c r="U6" s="129">
        <v>0.8048</v>
      </c>
      <c r="V6" s="59">
        <v>6852012</v>
      </c>
      <c r="W6" s="130">
        <v>495302.82</v>
      </c>
      <c r="X6" s="131" t="e">
        <f>W6/D6</f>
        <v>#REF!</v>
      </c>
      <c r="Y6" s="59">
        <v>146046</v>
      </c>
    </row>
    <row r="7" ht="28" spans="1:25">
      <c r="A7" s="10"/>
      <c r="B7" s="119" t="s">
        <v>28</v>
      </c>
      <c r="C7" s="37" t="s">
        <v>27</v>
      </c>
      <c r="D7" s="62" t="e">
        <f>#REF!</f>
        <v>#REF!</v>
      </c>
      <c r="E7" s="120">
        <v>13249674</v>
      </c>
      <c r="F7" s="59">
        <v>4950768</v>
      </c>
      <c r="G7" s="60">
        <v>0.003</v>
      </c>
      <c r="H7" s="120">
        <f>E7*G7</f>
        <v>39749.022</v>
      </c>
      <c r="I7" s="121">
        <v>2049157</v>
      </c>
      <c r="J7" s="122">
        <v>0.4548</v>
      </c>
      <c r="K7" s="61">
        <v>0.3389</v>
      </c>
      <c r="L7" s="123">
        <v>57873</v>
      </c>
      <c r="M7" s="124">
        <v>0.0116</v>
      </c>
      <c r="N7" s="125" t="e">
        <f>D7/E7*1000</f>
        <v>#REF!</v>
      </c>
      <c r="O7" s="126" t="e">
        <f>D7/H7</f>
        <v>#REF!</v>
      </c>
      <c r="P7" s="41" t="e">
        <f>D7/I7</f>
        <v>#REF!</v>
      </c>
      <c r="Q7" s="41" t="e">
        <f>D7/V7</f>
        <v>#REF!</v>
      </c>
      <c r="R7" s="127" t="e">
        <f>D7/Y7</f>
        <v>#REF!</v>
      </c>
      <c r="S7" s="128">
        <v>0.0267856489278274</v>
      </c>
      <c r="T7" s="60">
        <v>0.0238</v>
      </c>
      <c r="U7" s="129">
        <v>0.8942</v>
      </c>
      <c r="V7" s="59">
        <v>3407103</v>
      </c>
      <c r="W7" s="130">
        <v>216946.57</v>
      </c>
      <c r="X7" s="131" t="e">
        <f>W7/D7</f>
        <v>#REF!</v>
      </c>
      <c r="Y7" s="59">
        <v>96817</v>
      </c>
    </row>
    <row r="8" ht="23" customHeight="1" spans="1:25">
      <c r="A8" s="132"/>
      <c r="B8" s="133"/>
      <c r="C8" s="134"/>
      <c r="D8" s="135"/>
      <c r="E8" s="136"/>
      <c r="F8" s="47"/>
      <c r="G8" s="48"/>
      <c r="H8" s="47"/>
      <c r="I8" s="137"/>
      <c r="J8" s="138"/>
      <c r="K8" s="50"/>
      <c r="L8" s="47"/>
      <c r="M8" s="139"/>
      <c r="N8" s="140"/>
      <c r="O8" s="141"/>
      <c r="P8" s="142"/>
      <c r="Q8" s="41"/>
      <c r="R8" s="127"/>
      <c r="S8" s="128"/>
      <c r="T8" s="60"/>
      <c r="U8" s="129"/>
      <c r="V8" s="59"/>
      <c r="W8" s="130"/>
      <c r="X8" s="131"/>
      <c r="Y8" s="59"/>
    </row>
    <row r="9" ht="19" customHeight="1" spans="1:25">
      <c r="A9" s="10" t="s">
        <v>29</v>
      </c>
      <c r="B9" s="10"/>
      <c r="C9" s="10"/>
      <c r="D9" s="10" t="s">
        <v>30</v>
      </c>
      <c r="E9" s="10" t="s">
        <v>31</v>
      </c>
      <c r="F9" s="10"/>
      <c r="G9" s="10"/>
      <c r="H9" s="59"/>
      <c r="I9" s="10" t="s">
        <v>32</v>
      </c>
      <c r="J9" s="10"/>
      <c r="K9" s="10"/>
      <c r="L9" s="10"/>
      <c r="M9" s="10" t="s">
        <v>12</v>
      </c>
      <c r="N9" s="10" t="s">
        <v>13</v>
      </c>
      <c r="O9" s="126" t="s">
        <v>14</v>
      </c>
      <c r="P9" s="41" t="s">
        <v>33</v>
      </c>
      <c r="R9" s="143"/>
      <c r="S9" s="143"/>
      <c r="X9" s="112"/>
      <c r="Y9" s="112"/>
    </row>
    <row r="10" ht="59.6" hidden="1" customHeight="1" spans="1:25">
      <c r="A10" s="10" t="s">
        <v>34</v>
      </c>
      <c r="B10" s="10" t="s">
        <v>35</v>
      </c>
      <c r="C10" s="10"/>
      <c r="D10" s="40">
        <v>11007222</v>
      </c>
      <c r="E10" s="40">
        <v>142897895</v>
      </c>
      <c r="F10" s="40"/>
      <c r="G10" s="40"/>
      <c r="H10" s="59">
        <f>E10*G10</f>
        <v>0</v>
      </c>
      <c r="I10" s="10"/>
      <c r="J10" s="10"/>
      <c r="K10" s="10"/>
      <c r="L10" s="10"/>
      <c r="M10" s="10"/>
      <c r="N10" s="41">
        <f>D10/E10*1000</f>
        <v>77.0285804420002</v>
      </c>
      <c r="O10" s="126" t="e">
        <f>D10/H10</f>
        <v>#DIV/0!</v>
      </c>
      <c r="P10" s="41" t="e">
        <f>D10/I10</f>
        <v>#DIV/0!</v>
      </c>
      <c r="Q10" t="e">
        <f>D10/V10</f>
        <v>#DIV/0!</v>
      </c>
      <c r="R10" s="143"/>
      <c r="S10" s="143"/>
      <c r="X10" s="112"/>
      <c r="Y10" s="112"/>
    </row>
    <row r="11" ht="69.35" customHeight="1" spans="1:25">
      <c r="A11" s="10"/>
      <c r="B11" s="10" t="s">
        <v>36</v>
      </c>
      <c r="C11" s="10"/>
      <c r="D11" s="40">
        <v>74077</v>
      </c>
      <c r="E11" s="40">
        <v>1133329</v>
      </c>
      <c r="F11" s="40"/>
      <c r="G11" s="93">
        <v>0.0219</v>
      </c>
      <c r="H11" s="59">
        <f>E11*G11</f>
        <v>24819.9051</v>
      </c>
      <c r="I11" s="40">
        <v>32877</v>
      </c>
      <c r="J11" s="40"/>
      <c r="K11" s="10"/>
      <c r="L11" s="10"/>
      <c r="M11" s="93">
        <v>0.007</v>
      </c>
      <c r="N11" s="41">
        <f>D11/E11*1000</f>
        <v>65.3623087382393</v>
      </c>
      <c r="O11" s="144">
        <f>D11/H11</f>
        <v>2.98458030768216</v>
      </c>
      <c r="P11" s="145">
        <f>D11/I11</f>
        <v>2.25315570155428</v>
      </c>
      <c r="R11" s="143"/>
      <c r="S11" s="143"/>
      <c r="X11" s="112"/>
      <c r="Y11" s="112"/>
    </row>
    <row r="12" ht="97.55" customHeight="1" spans="1:25">
      <c r="A12" s="32"/>
      <c r="N12" s="32" t="s">
        <v>37</v>
      </c>
      <c r="O12" s="32" t="s">
        <v>38</v>
      </c>
      <c r="P12" s="32" t="s">
        <v>39</v>
      </c>
      <c r="R12" s="143"/>
      <c r="S12" s="143"/>
      <c r="X12" s="112"/>
      <c r="Y12" s="112"/>
    </row>
    <row r="13" spans="1:25">
      <c r="X13" s="112"/>
      <c r="Y13" s="112"/>
    </row>
    <row r="14" spans="1:25">
      <c r="X14" s="112"/>
      <c r="Y14" s="112"/>
    </row>
    <row r="15" spans="1:25">
      <c r="A15" s="32" t="s">
        <v>40</v>
      </c>
      <c r="X15" s="112"/>
      <c r="Y15" s="112"/>
    </row>
    <row r="16" spans="1:25">
      <c r="A16" s="34" t="s">
        <v>41</v>
      </c>
      <c r="B16" s="34"/>
      <c r="C16" s="34"/>
      <c r="F16" s="34" t="s">
        <v>42</v>
      </c>
      <c r="G16" s="34"/>
      <c r="H16" s="34"/>
      <c r="K16" s="146"/>
      <c r="L16" s="34" t="s">
        <v>43</v>
      </c>
      <c r="M16" s="34" t="s">
        <v>11</v>
      </c>
      <c r="N16" s="34" t="s">
        <v>44</v>
      </c>
      <c r="O16" s="34" t="s">
        <v>18</v>
      </c>
      <c r="X16" s="112"/>
      <c r="Y16" s="112"/>
    </row>
    <row r="17" ht="36" spans="1:25">
      <c r="A17" s="147" t="s">
        <v>45</v>
      </c>
      <c r="B17" s="147"/>
      <c r="C17" s="147" t="s">
        <v>46</v>
      </c>
      <c r="F17" s="147" t="s">
        <v>45</v>
      </c>
      <c r="G17" s="147"/>
      <c r="H17" s="147" t="s">
        <v>46</v>
      </c>
      <c r="K17" s="148" t="s">
        <v>26</v>
      </c>
      <c r="L17" s="149">
        <v>2611546</v>
      </c>
      <c r="M17" s="34">
        <v>80184</v>
      </c>
      <c r="N17" s="150">
        <v>74738</v>
      </c>
      <c r="O17" s="151">
        <f>N17/L17</f>
        <v>0.0286182973610268</v>
      </c>
      <c r="X17" s="112"/>
      <c r="Y17" s="112"/>
    </row>
    <row r="18" ht="18" spans="1:25">
      <c r="A18" s="152" t="s">
        <v>47</v>
      </c>
      <c r="B18" s="153">
        <v>6852012</v>
      </c>
      <c r="C18" s="154" t="s">
        <v>48</v>
      </c>
      <c r="F18" s="152" t="s">
        <v>47</v>
      </c>
      <c r="G18" s="153">
        <v>7726370</v>
      </c>
      <c r="H18" s="154" t="s">
        <v>48</v>
      </c>
      <c r="K18" s="148" t="s">
        <v>28</v>
      </c>
      <c r="L18" s="149">
        <v>2049157</v>
      </c>
      <c r="M18" s="34">
        <v>57873</v>
      </c>
      <c r="N18" s="150">
        <v>54888</v>
      </c>
      <c r="O18" s="151">
        <f>N18/L18</f>
        <v>0.0267856489278274</v>
      </c>
      <c r="X18" s="112"/>
      <c r="Y18" s="112"/>
    </row>
    <row r="19" ht="18" spans="1:25">
      <c r="A19" s="152" t="s">
        <v>49</v>
      </c>
      <c r="B19" s="155">
        <v>0.7513</v>
      </c>
      <c r="C19" s="156">
        <v>0.8242</v>
      </c>
      <c r="F19" s="152" t="s">
        <v>49</v>
      </c>
      <c r="G19" s="157">
        <v>0.8121</v>
      </c>
      <c r="H19" s="156">
        <v>0.8242</v>
      </c>
      <c r="K19" s="158" t="s">
        <v>50</v>
      </c>
      <c r="L19" s="34">
        <v>3810190</v>
      </c>
      <c r="M19" s="34">
        <v>56004</v>
      </c>
      <c r="N19" s="150">
        <v>53041</v>
      </c>
      <c r="O19" s="151">
        <f>N19/L19</f>
        <v>0.0139208280951869</v>
      </c>
      <c r="X19" s="112"/>
      <c r="Y19" s="112"/>
    </row>
    <row r="20" ht="18" spans="1:25">
      <c r="A20" s="152" t="s">
        <v>51</v>
      </c>
      <c r="B20" s="153">
        <v>2578921</v>
      </c>
      <c r="C20" s="156" t="s">
        <v>48</v>
      </c>
      <c r="F20" s="152" t="s">
        <v>51</v>
      </c>
      <c r="G20" s="153">
        <v>2009034</v>
      </c>
      <c r="H20" s="156" t="s">
        <v>48</v>
      </c>
      <c r="X20" s="112"/>
      <c r="Y20" s="112"/>
    </row>
    <row r="21" ht="18" spans="1:25">
      <c r="A21" s="159" t="s">
        <v>52</v>
      </c>
      <c r="B21" s="155">
        <v>0.3764</v>
      </c>
      <c r="C21" s="156">
        <v>0.2941</v>
      </c>
      <c r="F21" s="159" t="s">
        <v>52</v>
      </c>
      <c r="G21" s="157">
        <v>0.26</v>
      </c>
      <c r="H21" s="156">
        <v>0.2941</v>
      </c>
      <c r="X21" s="112"/>
      <c r="Y21" s="112"/>
    </row>
    <row r="22" ht="18" spans="1:25">
      <c r="A22" s="152" t="s">
        <v>53</v>
      </c>
      <c r="B22" s="153">
        <v>2671777</v>
      </c>
      <c r="C22" s="156" t="s">
        <v>48</v>
      </c>
      <c r="F22" s="152" t="s">
        <v>53</v>
      </c>
      <c r="G22" s="153">
        <v>2992219</v>
      </c>
      <c r="H22" s="156" t="s">
        <v>48</v>
      </c>
      <c r="X22" s="112"/>
      <c r="Y22" s="112"/>
    </row>
    <row r="23" ht="18" spans="1:25">
      <c r="A23" s="152" t="s">
        <v>54</v>
      </c>
      <c r="B23" s="155">
        <v>0.3584</v>
      </c>
      <c r="C23" s="156">
        <v>0.4692</v>
      </c>
      <c r="F23" s="152" t="s">
        <v>54</v>
      </c>
      <c r="G23" s="157">
        <v>0.3579</v>
      </c>
      <c r="H23" s="156">
        <v>0.4692</v>
      </c>
      <c r="X23" s="112"/>
      <c r="Y23" s="112"/>
    </row>
    <row r="24" ht="18" spans="1:25">
      <c r="A24" s="152" t="s">
        <v>55</v>
      </c>
      <c r="B24" s="153">
        <v>2611546</v>
      </c>
      <c r="C24" s="156" t="s">
        <v>48</v>
      </c>
      <c r="F24" s="152" t="s">
        <v>55</v>
      </c>
      <c r="G24" s="153">
        <v>3810190</v>
      </c>
      <c r="H24" s="156" t="s">
        <v>48</v>
      </c>
      <c r="X24" s="112"/>
      <c r="Y24" s="112"/>
    </row>
    <row r="25" ht="18" spans="1:25">
      <c r="A25" s="160" t="s">
        <v>9</v>
      </c>
      <c r="B25" s="161">
        <v>0.3115</v>
      </c>
      <c r="C25" s="156">
        <v>0.2572</v>
      </c>
      <c r="F25" s="160" t="s">
        <v>9</v>
      </c>
      <c r="G25" s="161">
        <v>0.4136</v>
      </c>
      <c r="H25" s="156">
        <v>0.2572</v>
      </c>
      <c r="X25" s="112"/>
      <c r="Y25" s="112"/>
    </row>
    <row r="26" ht="36" spans="1:25">
      <c r="A26" s="152" t="s">
        <v>56</v>
      </c>
      <c r="B26" s="153">
        <v>3402</v>
      </c>
      <c r="C26" s="156" t="s">
        <v>48</v>
      </c>
      <c r="F26" s="152" t="s">
        <v>56</v>
      </c>
      <c r="G26" s="153">
        <v>4027</v>
      </c>
      <c r="H26" s="156" t="s">
        <v>48</v>
      </c>
      <c r="X26" s="112"/>
      <c r="Y26" s="112"/>
    </row>
    <row r="27" ht="18" spans="1:25">
      <c r="A27" s="152" t="s">
        <v>57</v>
      </c>
      <c r="B27" s="155">
        <v>0.0004</v>
      </c>
      <c r="C27" s="156">
        <v>0.0056</v>
      </c>
      <c r="F27" s="152" t="s">
        <v>57</v>
      </c>
      <c r="G27" s="157">
        <v>0.0004</v>
      </c>
      <c r="H27" s="156">
        <v>0.0056</v>
      </c>
      <c r="X27" s="112"/>
      <c r="Y27" s="112"/>
    </row>
    <row r="28" ht="36" spans="1:25">
      <c r="A28" s="152" t="s">
        <v>58</v>
      </c>
      <c r="B28" s="153">
        <v>1146</v>
      </c>
      <c r="C28" s="156" t="s">
        <v>48</v>
      </c>
      <c r="F28" s="152" t="s">
        <v>58</v>
      </c>
      <c r="G28" s="153">
        <v>1305</v>
      </c>
      <c r="H28" s="156" t="s">
        <v>48</v>
      </c>
      <c r="X28" s="112"/>
      <c r="Y28" s="112"/>
    </row>
    <row r="29" ht="18" spans="1:25">
      <c r="A29" s="152" t="s">
        <v>59</v>
      </c>
      <c r="B29" s="155">
        <v>0.0001</v>
      </c>
      <c r="C29" s="156">
        <v>0.0031</v>
      </c>
      <c r="F29" s="152" t="s">
        <v>59</v>
      </c>
      <c r="G29" s="157">
        <v>0.0001</v>
      </c>
      <c r="H29" s="156">
        <v>0.0031</v>
      </c>
      <c r="X29" s="112"/>
      <c r="Y29" s="112"/>
    </row>
    <row r="30" ht="43.95" customHeight="1" spans="1:25">
      <c r="A30" s="32"/>
      <c r="B30" s="162"/>
      <c r="C30" s="32"/>
      <c r="F30" s="32"/>
      <c r="X30" s="112"/>
      <c r="Y30" s="112"/>
    </row>
    <row r="31" ht="25" customHeight="1" spans="1:25">
      <c r="X31" s="112"/>
      <c r="Y31" s="112"/>
    </row>
    <row r="32" spans="1:25">
      <c r="G32" s="80"/>
      <c r="X32" s="112"/>
      <c r="Y32" s="112"/>
    </row>
    <row r="33" spans="1:25">
      <c r="G33" s="113"/>
      <c r="X33" s="112"/>
      <c r="Y33" s="112"/>
    </row>
    <row r="34" spans="1:25">
      <c r="G34" s="80"/>
      <c r="X34" s="112"/>
      <c r="Y34" s="112"/>
    </row>
    <row r="35" spans="1:25">
      <c r="G35" s="113"/>
      <c r="X35" s="112"/>
      <c r="Y35" s="112"/>
    </row>
    <row r="36" spans="1:25">
      <c r="A36" s="163"/>
      <c r="B36" s="163"/>
      <c r="C36" s="163"/>
      <c r="G36" s="80"/>
      <c r="X36" s="112"/>
      <c r="Y36" s="112"/>
    </row>
    <row r="37" spans="1:25">
      <c r="A37" s="164"/>
      <c r="B37" s="164"/>
      <c r="C37" s="164"/>
      <c r="G37" s="113"/>
      <c r="X37" s="112"/>
      <c r="Y37" s="112"/>
    </row>
    <row r="38" spans="1:25">
      <c r="A38" s="164"/>
      <c r="B38" s="164"/>
      <c r="C38" s="164"/>
      <c r="G38" s="80"/>
      <c r="X38" s="112"/>
      <c r="Y38" s="112"/>
    </row>
    <row r="39" spans="1:25">
      <c r="A39" s="164"/>
      <c r="B39" s="164"/>
      <c r="C39" s="164"/>
      <c r="G39" s="113"/>
      <c r="X39" s="112"/>
      <c r="Y39" s="112"/>
    </row>
    <row r="40" spans="1:25">
      <c r="A40" s="164"/>
      <c r="B40" s="164"/>
      <c r="C40" s="164"/>
      <c r="G40" s="80"/>
      <c r="X40" s="112"/>
      <c r="Y40" s="112"/>
    </row>
    <row r="41" spans="1:25">
      <c r="A41" s="164"/>
      <c r="B41" s="164"/>
      <c r="C41" s="164"/>
      <c r="G41" s="113"/>
      <c r="X41" s="112"/>
      <c r="Y41" s="112"/>
    </row>
    <row r="42" spans="1:25">
      <c r="A42" s="164"/>
      <c r="B42" s="164"/>
      <c r="C42" s="164"/>
      <c r="X42" s="112"/>
      <c r="Y42" s="112"/>
    </row>
    <row r="43" spans="1:25">
      <c r="A43" s="164"/>
      <c r="B43" s="164"/>
      <c r="C43" s="164"/>
      <c r="G43" s="113"/>
      <c r="X43" s="112"/>
      <c r="Y43" s="112"/>
    </row>
    <row r="44" spans="1:25">
      <c r="A44" s="164"/>
      <c r="B44" s="164"/>
      <c r="C44" s="164"/>
      <c r="X44" s="112"/>
      <c r="Y44" s="112"/>
    </row>
    <row r="45" spans="1:25">
      <c r="A45" s="164"/>
      <c r="B45" s="164"/>
      <c r="C45" s="164"/>
      <c r="X45" s="112"/>
      <c r="Y45" s="112"/>
    </row>
    <row r="46" spans="1:25">
      <c r="A46" s="164"/>
      <c r="B46" s="164"/>
      <c r="C46" s="164"/>
      <c r="X46" s="112"/>
      <c r="Y46" s="112"/>
    </row>
    <row r="47" spans="1:25">
      <c r="A47" s="164"/>
      <c r="B47" s="164"/>
      <c r="C47" s="164"/>
      <c r="X47" s="112"/>
      <c r="Y47" s="112"/>
    </row>
    <row r="48" spans="1:25">
      <c r="A48" s="164"/>
      <c r="B48" s="164"/>
      <c r="C48" s="164"/>
      <c r="X48" s="112"/>
      <c r="Y48" s="112"/>
    </row>
    <row r="49" spans="24:25">
      <c r="X49" s="112"/>
      <c r="Y49" s="112"/>
    </row>
    <row r="50" spans="24:25">
      <c r="X50" s="112"/>
      <c r="Y50" s="112"/>
    </row>
    <row r="51" spans="24:25">
      <c r="X51" s="112"/>
      <c r="Y51" s="112"/>
    </row>
    <row r="52" spans="24:25">
      <c r="X52" s="112"/>
      <c r="Y52" s="112"/>
    </row>
    <row r="53" spans="24:25">
      <c r="X53" s="112"/>
      <c r="Y53" s="112"/>
    </row>
    <row r="54" spans="24:25">
      <c r="X54" s="112"/>
      <c r="Y54" s="112"/>
    </row>
    <row r="55" spans="24:25">
      <c r="X55" s="112"/>
      <c r="Y55" s="112"/>
    </row>
    <row r="56" spans="24:25">
      <c r="X56" s="112"/>
      <c r="Y56" s="112"/>
    </row>
    <row r="57" spans="24:25">
      <c r="X57" s="112"/>
      <c r="Y57" s="112"/>
    </row>
    <row r="58" spans="24:25">
      <c r="X58" s="112"/>
      <c r="Y58" s="112"/>
    </row>
    <row r="59" spans="24:25">
      <c r="X59" s="112"/>
      <c r="Y59" s="112"/>
    </row>
    <row r="60" spans="24:25">
      <c r="X60" s="112"/>
      <c r="Y60" s="112"/>
    </row>
    <row r="61" spans="24:25">
      <c r="X61" s="112"/>
      <c r="Y61" s="112"/>
    </row>
    <row r="62" spans="24:25">
      <c r="X62" s="112"/>
      <c r="Y62" s="112"/>
    </row>
    <row r="63" spans="24:25">
      <c r="X63" s="112"/>
      <c r="Y63" s="112"/>
    </row>
    <row r="64" spans="24:25">
      <c r="X64" s="112"/>
      <c r="Y64" s="112"/>
    </row>
    <row r="65" spans="24:25">
      <c r="X65" s="112"/>
      <c r="Y65" s="112"/>
    </row>
    <row r="66" spans="24:25">
      <c r="X66" s="112"/>
      <c r="Y66" s="112"/>
    </row>
    <row r="67" spans="24:25">
      <c r="X67" s="112"/>
      <c r="Y67" s="112"/>
    </row>
    <row r="68" spans="24:25">
      <c r="X68" s="112"/>
      <c r="Y68" s="112"/>
    </row>
    <row r="69" spans="24:25">
      <c r="X69" s="112"/>
      <c r="Y69" s="112"/>
    </row>
    <row r="70" spans="24:25">
      <c r="X70" s="112"/>
      <c r="Y70" s="112"/>
    </row>
    <row r="71" spans="24:25">
      <c r="X71" s="112"/>
      <c r="Y71" s="112"/>
    </row>
    <row r="72" spans="24:25">
      <c r="X72" s="112"/>
      <c r="Y72" s="112"/>
    </row>
    <row r="73" spans="24:25">
      <c r="X73" s="112"/>
      <c r="Y73" s="112"/>
    </row>
    <row r="74" spans="24:25">
      <c r="X74" s="112"/>
      <c r="Y74" s="112"/>
    </row>
    <row r="75" spans="24:25">
      <c r="X75" s="112"/>
      <c r="Y75" s="112"/>
    </row>
    <row r="76" spans="24:25">
      <c r="X76" s="112"/>
      <c r="Y76" s="112"/>
    </row>
    <row r="77" spans="24:25">
      <c r="X77" s="112"/>
      <c r="Y77" s="112"/>
    </row>
    <row r="78" spans="24:25">
      <c r="X78" s="112"/>
      <c r="Y78" s="112"/>
    </row>
    <row r="79" spans="24:25">
      <c r="X79" s="112"/>
      <c r="Y79" s="112"/>
    </row>
    <row r="80" spans="24:25">
      <c r="X80" s="112"/>
      <c r="Y80" s="112"/>
    </row>
    <row r="81" spans="24:25">
      <c r="X81" s="112"/>
      <c r="Y81" s="112"/>
    </row>
    <row r="82" spans="24:25">
      <c r="X82" s="112"/>
      <c r="Y82" s="112"/>
    </row>
    <row r="83" spans="24:25">
      <c r="X83" s="112"/>
      <c r="Y83" s="112"/>
    </row>
    <row r="84" spans="24:25">
      <c r="X84" s="112"/>
      <c r="Y84" s="112"/>
    </row>
    <row r="85" spans="24:25">
      <c r="X85" s="112"/>
      <c r="Y85" s="112"/>
    </row>
    <row r="86" spans="24:25">
      <c r="X86" s="112"/>
      <c r="Y86" s="112"/>
    </row>
    <row r="87" spans="24:25">
      <c r="X87" s="112"/>
      <c r="Y87" s="112"/>
    </row>
    <row r="88" spans="24:25">
      <c r="X88" s="112"/>
      <c r="Y88" s="112"/>
    </row>
    <row r="89" spans="24:25">
      <c r="X89" s="112"/>
      <c r="Y89" s="112"/>
    </row>
    <row r="90" spans="24:25">
      <c r="X90" s="112"/>
      <c r="Y90" s="112"/>
    </row>
    <row r="91" spans="24:25">
      <c r="X91" s="112"/>
      <c r="Y91" s="112"/>
    </row>
    <row r="92" spans="24:25">
      <c r="X92" s="112"/>
      <c r="Y92" s="112"/>
    </row>
    <row r="93" spans="24:25">
      <c r="X93" s="112"/>
      <c r="Y93" s="112"/>
    </row>
    <row r="94" spans="24:25">
      <c r="X94" s="112"/>
      <c r="Y94" s="112"/>
    </row>
    <row r="95" spans="24:25">
      <c r="X95" s="112"/>
      <c r="Y95" s="112"/>
    </row>
    <row r="96" spans="24:25">
      <c r="X96" s="112"/>
      <c r="Y96" s="112"/>
    </row>
    <row r="97" spans="24:25">
      <c r="X97" s="112"/>
      <c r="Y97" s="112"/>
    </row>
    <row r="98" spans="24:25">
      <c r="X98" s="112"/>
      <c r="Y98" s="112"/>
    </row>
    <row r="99" spans="24:25">
      <c r="X99" s="112"/>
      <c r="Y99" s="112"/>
    </row>
    <row r="100" spans="24:25">
      <c r="X100" s="112"/>
      <c r="Y100" s="112"/>
    </row>
    <row r="101" spans="24:25">
      <c r="X101" s="112"/>
      <c r="Y101" s="112"/>
    </row>
    <row r="102" spans="24:25">
      <c r="X102" s="112"/>
      <c r="Y102" s="112"/>
    </row>
    <row r="103" spans="24:25">
      <c r="X103" s="112"/>
      <c r="Y103" s="112"/>
    </row>
    <row r="104" spans="24:25">
      <c r="X104" s="112"/>
      <c r="Y104" s="112"/>
    </row>
    <row r="105" spans="24:25">
      <c r="X105" s="112"/>
      <c r="Y105" s="112"/>
    </row>
    <row r="106" spans="24:25">
      <c r="X106" s="112"/>
      <c r="Y106" s="112"/>
    </row>
    <row r="107" spans="24:25">
      <c r="X107" s="112"/>
      <c r="Y107" s="112"/>
    </row>
    <row r="108" spans="24:25">
      <c r="X108" s="112"/>
      <c r="Y108" s="112"/>
    </row>
    <row r="109" spans="24:25">
      <c r="X109" s="112"/>
      <c r="Y109" s="112"/>
    </row>
    <row r="110" spans="24:25">
      <c r="X110" s="112"/>
      <c r="Y110" s="112"/>
    </row>
    <row r="111" spans="24:25">
      <c r="X111" s="112"/>
      <c r="Y111" s="112"/>
    </row>
    <row r="112" spans="24:25">
      <c r="X112" s="112"/>
      <c r="Y112" s="112"/>
    </row>
    <row r="113" spans="24:25">
      <c r="X113" s="112"/>
      <c r="Y113" s="112"/>
    </row>
    <row r="114" spans="24:25">
      <c r="X114" s="112"/>
      <c r="Y114" s="112"/>
    </row>
    <row r="115" spans="24:25">
      <c r="X115" s="112"/>
      <c r="Y115" s="112"/>
    </row>
    <row r="116" spans="24:25">
      <c r="X116" s="112"/>
      <c r="Y116" s="112"/>
    </row>
    <row r="117" spans="24:25">
      <c r="X117" s="112"/>
      <c r="Y117" s="112"/>
    </row>
    <row r="118" spans="24:25">
      <c r="X118" s="112"/>
      <c r="Y118" s="112"/>
    </row>
    <row r="119" spans="24:25">
      <c r="X119" s="112"/>
      <c r="Y119" s="112"/>
    </row>
    <row r="120" spans="24:25">
      <c r="X120" s="112"/>
      <c r="Y120" s="112"/>
    </row>
    <row r="121" spans="24:25">
      <c r="X121" s="112"/>
      <c r="Y121" s="112"/>
    </row>
    <row r="122" spans="24:25">
      <c r="X122" s="112"/>
      <c r="Y122" s="112"/>
    </row>
    <row r="123" spans="24:25">
      <c r="X123" s="112"/>
      <c r="Y123" s="112"/>
    </row>
    <row r="124" spans="24:25">
      <c r="X124" s="112"/>
      <c r="Y124" s="112"/>
    </row>
    <row r="125" spans="24:25">
      <c r="X125" s="112"/>
      <c r="Y125" s="112"/>
    </row>
    <row r="126" spans="24:25">
      <c r="X126" s="112"/>
      <c r="Y126" s="112"/>
    </row>
    <row r="127" spans="24:25">
      <c r="X127" s="112"/>
      <c r="Y127" s="112"/>
    </row>
    <row r="128" spans="24:25">
      <c r="X128" s="112"/>
      <c r="Y128" s="112"/>
    </row>
    <row r="129" spans="24:25">
      <c r="X129" s="112"/>
      <c r="Y129" s="112"/>
    </row>
    <row r="130" spans="24:25">
      <c r="X130" s="112"/>
      <c r="Y130" s="112"/>
    </row>
    <row r="131" spans="24:25">
      <c r="X131" s="112"/>
      <c r="Y131" s="112"/>
    </row>
    <row r="132" spans="24:25">
      <c r="X132" s="112"/>
      <c r="Y132" s="112"/>
    </row>
    <row r="133" spans="24:25">
      <c r="X133" s="112"/>
      <c r="Y133" s="112"/>
    </row>
    <row r="134" spans="24:25">
      <c r="X134" s="112"/>
      <c r="Y134" s="112"/>
    </row>
    <row r="135" spans="24:25">
      <c r="X135" s="112"/>
      <c r="Y135" s="112"/>
    </row>
    <row r="136" spans="24:25">
      <c r="X136" s="112"/>
      <c r="Y136" s="112"/>
    </row>
    <row r="137" spans="24:25">
      <c r="X137" s="112"/>
      <c r="Y137" s="112"/>
    </row>
    <row r="138" spans="24:25">
      <c r="X138" s="112"/>
      <c r="Y138" s="112"/>
    </row>
    <row r="139" spans="24:25">
      <c r="X139" s="112"/>
      <c r="Y139" s="112"/>
    </row>
    <row r="140" spans="24:25">
      <c r="X140" s="112"/>
      <c r="Y140" s="112"/>
    </row>
    <row r="141" spans="24:25">
      <c r="X141" s="112"/>
      <c r="Y141" s="112"/>
    </row>
    <row r="142" spans="24:25">
      <c r="X142" s="112"/>
      <c r="Y142" s="112"/>
    </row>
    <row r="143" spans="24:25">
      <c r="X143" s="112"/>
      <c r="Y143" s="112"/>
    </row>
    <row r="144" spans="24:25">
      <c r="X144" s="112"/>
      <c r="Y144" s="112"/>
    </row>
    <row r="145" spans="24:25">
      <c r="X145" s="112"/>
      <c r="Y145" s="112"/>
    </row>
    <row r="146" spans="24:25">
      <c r="X146" s="112"/>
      <c r="Y146" s="112"/>
    </row>
    <row r="147" spans="24:25">
      <c r="X147" s="112"/>
      <c r="Y147" s="112"/>
    </row>
    <row r="148" spans="24:25">
      <c r="X148" s="112"/>
      <c r="Y148" s="112"/>
    </row>
    <row r="149" spans="24:25">
      <c r="X149" s="112"/>
      <c r="Y149" s="112"/>
    </row>
    <row r="150" spans="24:25">
      <c r="X150" s="112"/>
      <c r="Y150" s="112"/>
    </row>
    <row r="151" spans="24:25">
      <c r="X151" s="112"/>
      <c r="Y151" s="112"/>
    </row>
    <row r="152" spans="24:25">
      <c r="X152" s="112"/>
      <c r="Y152" s="112"/>
    </row>
    <row r="153" spans="24:25">
      <c r="X153" s="112"/>
      <c r="Y153" s="112"/>
    </row>
    <row r="154" spans="24:25">
      <c r="X154" s="112"/>
      <c r="Y154" s="112"/>
    </row>
    <row r="155" spans="24:25">
      <c r="X155" s="112"/>
      <c r="Y155" s="112"/>
    </row>
    <row r="156" spans="24:25">
      <c r="X156" s="112"/>
      <c r="Y156" s="112"/>
    </row>
    <row r="157" spans="24:25">
      <c r="X157" s="112"/>
      <c r="Y157" s="112"/>
    </row>
    <row r="158" spans="24:25">
      <c r="X158" s="112"/>
      <c r="Y158" s="112"/>
    </row>
    <row r="159" spans="24:25">
      <c r="X159" s="112"/>
      <c r="Y159" s="112"/>
    </row>
    <row r="160" spans="24:25">
      <c r="X160" s="112"/>
      <c r="Y160" s="112"/>
    </row>
    <row r="161" spans="24:25">
      <c r="X161" s="112"/>
      <c r="Y161" s="112"/>
    </row>
    <row r="162" spans="24:25">
      <c r="X162" s="112"/>
      <c r="Y162" s="112"/>
    </row>
    <row r="163" spans="24:25">
      <c r="X163" s="112"/>
      <c r="Y163" s="112"/>
    </row>
    <row r="164" spans="24:25">
      <c r="X164" s="112"/>
      <c r="Y164" s="112"/>
    </row>
    <row r="165" spans="24:25">
      <c r="X165" s="112"/>
      <c r="Y165" s="112"/>
    </row>
    <row r="166" spans="24:25">
      <c r="X166" s="112"/>
      <c r="Y166" s="112"/>
    </row>
    <row r="167" spans="24:25">
      <c r="X167" s="112"/>
      <c r="Y167" s="112"/>
    </row>
    <row r="168" spans="24:25">
      <c r="X168" s="112"/>
      <c r="Y168" s="112"/>
    </row>
    <row r="169" spans="24:25">
      <c r="X169" s="112"/>
      <c r="Y169" s="112"/>
    </row>
    <row r="170" spans="24:25">
      <c r="X170" s="112"/>
      <c r="Y170" s="112"/>
    </row>
    <row r="171" spans="24:25">
      <c r="X171" s="112"/>
      <c r="Y171" s="112"/>
    </row>
    <row r="172" spans="24:25">
      <c r="X172" s="112"/>
      <c r="Y172" s="112"/>
    </row>
    <row r="173" spans="24:25">
      <c r="X173" s="112"/>
      <c r="Y173" s="112"/>
    </row>
    <row r="174" spans="24:25">
      <c r="X174" s="112"/>
      <c r="Y174" s="112"/>
    </row>
    <row r="175" spans="24:25">
      <c r="X175" s="112"/>
      <c r="Y175" s="112"/>
    </row>
    <row r="176" spans="24:25">
      <c r="X176" s="112"/>
      <c r="Y176" s="112"/>
    </row>
    <row r="177" spans="24:25">
      <c r="X177" s="112"/>
      <c r="Y177" s="112"/>
    </row>
    <row r="178" spans="24:25">
      <c r="X178" s="112"/>
      <c r="Y178" s="112"/>
    </row>
    <row r="179" spans="24:25">
      <c r="X179" s="112"/>
      <c r="Y179" s="112"/>
    </row>
    <row r="180" spans="24:25">
      <c r="X180" s="112"/>
      <c r="Y180" s="112"/>
    </row>
    <row r="181" spans="24:25">
      <c r="X181" s="112"/>
      <c r="Y181" s="112"/>
    </row>
    <row r="182" spans="24:25">
      <c r="X182" s="112"/>
      <c r="Y182" s="112"/>
    </row>
    <row r="183" spans="24:25">
      <c r="X183" s="112"/>
      <c r="Y183" s="112"/>
    </row>
    <row r="184" spans="24:25">
      <c r="X184" s="112"/>
      <c r="Y184" s="112"/>
    </row>
    <row r="185" spans="24:25">
      <c r="X185" s="112"/>
      <c r="Y185" s="112"/>
    </row>
    <row r="186" spans="24:25">
      <c r="X186" s="112"/>
      <c r="Y186" s="112"/>
    </row>
    <row r="187" spans="24:25">
      <c r="X187" s="112"/>
      <c r="Y187" s="112"/>
    </row>
    <row r="188" spans="24:25">
      <c r="X188" s="112"/>
      <c r="Y188" s="112"/>
    </row>
    <row r="189" spans="24:25">
      <c r="X189" s="112"/>
      <c r="Y189" s="112"/>
    </row>
    <row r="190" spans="24:25">
      <c r="X190" s="112"/>
      <c r="Y190" s="112"/>
    </row>
    <row r="191" spans="24:25">
      <c r="X191" s="112"/>
      <c r="Y191" s="112"/>
    </row>
    <row r="192" spans="24:25">
      <c r="X192" s="112"/>
      <c r="Y192" s="112"/>
    </row>
    <row r="193" spans="24:25">
      <c r="X193" s="112"/>
      <c r="Y193" s="112"/>
    </row>
    <row r="194" spans="24:25">
      <c r="X194" s="112"/>
      <c r="Y194" s="112"/>
    </row>
    <row r="195" spans="24:25">
      <c r="X195" s="112"/>
      <c r="Y195" s="112"/>
    </row>
    <row r="196" spans="24:25">
      <c r="X196" s="112"/>
      <c r="Y196" s="112"/>
    </row>
    <row r="197" spans="24:25">
      <c r="X197" s="112"/>
      <c r="Y197" s="112"/>
    </row>
    <row r="198" spans="24:25">
      <c r="X198" s="112"/>
      <c r="Y198" s="112"/>
    </row>
    <row r="199" spans="24:25">
      <c r="X199" s="112"/>
      <c r="Y199" s="112"/>
    </row>
    <row r="200" spans="24:25">
      <c r="X200" s="112"/>
      <c r="Y200" s="112"/>
    </row>
    <row r="201" spans="24:25">
      <c r="X201" s="112"/>
      <c r="Y201" s="112"/>
    </row>
  </sheetData>
  <mergeCells count="7">
    <mergeCell ref="A5:B5"/>
    <mergeCell ref="A16:C16"/>
    <mergeCell ref="F16:H16"/>
    <mergeCell ref="A17:B17"/>
    <mergeCell ref="F17:G17"/>
    <mergeCell ref="A6:A7"/>
    <mergeCell ref="A1:E2"/>
  </mergeCells>
  <pageMargins left="0.75" right="0.75" top="1" bottom="1" header="0.5" footer="0.5"/>
  <headerFooter/>
  <drawing r:id="rId2"/>
  <legacyDrawing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T203"/>
  <sheetViews>
    <sheetView workbookViewId="0">
      <selection activeCell="A1" sqref="A1:E2"/>
    </sheetView>
  </sheetViews>
  <sheetFormatPr defaultColWidth="14" defaultRowHeight="15.2"/>
  <cols>
    <col min="1" max="1" width="36" customWidth="1"/>
    <col min="3" max="3" width="14" customWidth="1"/>
    <col min="19" max="19" width="14" customWidth="1"/>
  </cols>
  <sheetData>
    <row r="1" ht="19" customHeight="1" spans="1:20">
      <c r="A1" s="78" t="s">
        <v>60</v>
      </c>
      <c r="B1" s="78"/>
      <c r="C1" s="78"/>
      <c r="D1" s="78"/>
      <c r="E1" s="78"/>
      <c r="H1" s="79"/>
      <c r="I1" s="80"/>
      <c r="J1" s="80"/>
      <c r="K1" s="80"/>
      <c r="L1" s="81"/>
      <c r="M1" s="80"/>
      <c r="S1" s="82"/>
    </row>
    <row r="2" ht="54" customHeight="1" spans="1:20">
      <c r="A2" s="78"/>
      <c r="B2" s="78"/>
      <c r="C2" s="78"/>
      <c r="D2" s="78"/>
      <c r="E2" s="78"/>
      <c r="H2" s="79"/>
      <c r="I2" s="80"/>
      <c r="J2" s="80"/>
      <c r="K2" s="80"/>
      <c r="L2" s="81"/>
      <c r="M2" s="80"/>
      <c r="S2" s="82"/>
    </row>
    <row r="3" ht="19" customHeight="1" spans="1:20">
      <c r="B3" s="80"/>
      <c r="C3" s="83"/>
      <c r="H3" s="79"/>
      <c r="I3" s="80"/>
      <c r="J3" s="80"/>
      <c r="K3" s="80"/>
      <c r="L3" s="81"/>
      <c r="M3" s="80"/>
      <c r="S3" s="82"/>
    </row>
    <row r="4" spans="1:20">
      <c r="B4" s="80"/>
      <c r="C4" s="83"/>
      <c r="H4" s="79"/>
      <c r="I4" s="80"/>
      <c r="J4" s="80"/>
      <c r="K4" s="80"/>
      <c r="L4" s="81"/>
      <c r="M4" s="80"/>
      <c r="S4" s="82"/>
    </row>
    <row r="5" spans="1:20">
      <c r="A5" s="32"/>
      <c r="B5" s="80"/>
      <c r="C5" s="83"/>
      <c r="H5" s="79"/>
      <c r="I5" s="80"/>
      <c r="J5" s="80"/>
      <c r="K5" s="80"/>
      <c r="L5" s="81"/>
      <c r="M5" s="80"/>
      <c r="S5" s="82"/>
    </row>
    <row r="6" ht="17.6" spans="1:20">
      <c r="A6" s="84" t="s">
        <v>61</v>
      </c>
      <c r="B6" s="85" t="s">
        <v>5</v>
      </c>
      <c r="C6" s="86" t="s">
        <v>62</v>
      </c>
      <c r="D6" s="87" t="s">
        <v>9</v>
      </c>
      <c r="E6" s="87" t="s">
        <v>23</v>
      </c>
      <c r="F6" s="87" t="s">
        <v>63</v>
      </c>
      <c r="G6" s="87" t="s">
        <v>22</v>
      </c>
      <c r="H6" s="88" t="s">
        <v>3</v>
      </c>
      <c r="I6" s="89" t="s">
        <v>64</v>
      </c>
      <c r="J6" s="89" t="s">
        <v>65</v>
      </c>
      <c r="K6" s="89" t="s">
        <v>66</v>
      </c>
      <c r="L6" s="90" t="s">
        <v>67</v>
      </c>
      <c r="M6" s="89" t="s">
        <v>68</v>
      </c>
      <c r="N6" s="91" t="s">
        <v>69</v>
      </c>
      <c r="O6" s="91" t="s">
        <v>70</v>
      </c>
      <c r="P6" s="91" t="s">
        <v>71</v>
      </c>
      <c r="Q6" s="91" t="s">
        <v>72</v>
      </c>
      <c r="R6" s="91" t="s">
        <v>20</v>
      </c>
      <c r="S6" s="92" t="s">
        <v>73</v>
      </c>
      <c r="T6" s="91" t="s">
        <v>74</v>
      </c>
    </row>
    <row r="7" spans="1:20">
      <c r="A7" s="10" t="s">
        <v>75</v>
      </c>
      <c r="B7" s="40">
        <v>2607725</v>
      </c>
      <c r="C7" s="41">
        <f t="shared" ref="C7:C30" si="0">H7/J7</f>
        <v>0.121911776934557</v>
      </c>
      <c r="D7" s="93">
        <v>0.6016</v>
      </c>
      <c r="E7" s="94">
        <v>0.66</v>
      </c>
      <c r="F7" s="93">
        <v>0.0793</v>
      </c>
      <c r="G7" s="42">
        <v>110009</v>
      </c>
      <c r="H7" s="42">
        <v>167133</v>
      </c>
      <c r="I7" s="40">
        <v>30257636</v>
      </c>
      <c r="J7" s="40">
        <v>1370934</v>
      </c>
      <c r="K7" s="40">
        <v>17397</v>
      </c>
      <c r="L7" s="95">
        <v>2.91</v>
      </c>
      <c r="M7" s="40">
        <v>41085</v>
      </c>
      <c r="N7" s="93">
        <v>0.0067</v>
      </c>
      <c r="O7" s="93">
        <v>0.0158</v>
      </c>
      <c r="P7" s="10">
        <v>1025</v>
      </c>
      <c r="Q7" s="93">
        <v>0.0004</v>
      </c>
      <c r="R7" s="93">
        <v>0.9005</v>
      </c>
      <c r="S7" s="96">
        <f t="shared" ref="S7:S30" si="1">H7/B7</f>
        <v>0.0640914973779827</v>
      </c>
      <c r="T7" s="10" t="s">
        <v>76</v>
      </c>
    </row>
    <row r="8" spans="1:20">
      <c r="A8" s="10" t="s">
        <v>77</v>
      </c>
      <c r="B8" s="40">
        <v>2595362</v>
      </c>
      <c r="C8" s="41">
        <f t="shared" si="0"/>
        <v>0.120866531785106</v>
      </c>
      <c r="D8" s="93">
        <v>0.5739</v>
      </c>
      <c r="E8" s="94">
        <v>0.7</v>
      </c>
      <c r="F8" s="93">
        <v>0.094</v>
      </c>
      <c r="G8" s="42">
        <v>111208</v>
      </c>
      <c r="H8" s="42">
        <v>159206</v>
      </c>
      <c r="I8" s="40">
        <v>25021019</v>
      </c>
      <c r="J8" s="40">
        <v>1317205</v>
      </c>
      <c r="K8" s="40">
        <v>14759</v>
      </c>
      <c r="L8" s="95">
        <v>2.94</v>
      </c>
      <c r="M8" s="40">
        <v>36991</v>
      </c>
      <c r="N8" s="93">
        <v>0.0057</v>
      </c>
      <c r="O8" s="93">
        <v>0.0143</v>
      </c>
      <c r="P8" s="10">
        <v>1065</v>
      </c>
      <c r="Q8" s="93">
        <v>0.0004</v>
      </c>
      <c r="R8" s="93">
        <v>0.9775</v>
      </c>
      <c r="S8" s="96">
        <f t="shared" si="1"/>
        <v>0.0613425025102471</v>
      </c>
      <c r="T8" s="10" t="s">
        <v>76</v>
      </c>
    </row>
    <row r="9" spans="1:20">
      <c r="A9" s="10" t="s">
        <v>78</v>
      </c>
      <c r="B9" s="40">
        <v>1839577</v>
      </c>
      <c r="C9" s="41">
        <f t="shared" si="0"/>
        <v>0.123691631593919</v>
      </c>
      <c r="D9" s="93">
        <v>0.5509</v>
      </c>
      <c r="E9" s="94">
        <v>0.71</v>
      </c>
      <c r="F9" s="93">
        <v>0.072</v>
      </c>
      <c r="G9" s="42">
        <v>78208</v>
      </c>
      <c r="H9" s="42">
        <v>110445</v>
      </c>
      <c r="I9" s="40">
        <v>23720553</v>
      </c>
      <c r="J9" s="40">
        <v>892906</v>
      </c>
      <c r="K9" s="40">
        <v>11479</v>
      </c>
      <c r="L9" s="95">
        <v>2.85</v>
      </c>
      <c r="M9" s="40">
        <v>25690</v>
      </c>
      <c r="N9" s="93">
        <v>0.0062</v>
      </c>
      <c r="O9" s="93">
        <v>0.014</v>
      </c>
      <c r="P9" s="10">
        <v>725</v>
      </c>
      <c r="Q9" s="93">
        <v>0.0004</v>
      </c>
      <c r="R9" s="93">
        <v>0.9131</v>
      </c>
      <c r="S9" s="96">
        <f t="shared" si="1"/>
        <v>0.0600382587953644</v>
      </c>
      <c r="T9" s="10" t="s">
        <v>76</v>
      </c>
    </row>
    <row r="10" spans="1:20">
      <c r="A10" s="10" t="s">
        <v>79</v>
      </c>
      <c r="B10" s="40">
        <v>1278089</v>
      </c>
      <c r="C10" s="41">
        <f t="shared" si="0"/>
        <v>0.124032472856902</v>
      </c>
      <c r="D10" s="93">
        <v>0.6009</v>
      </c>
      <c r="E10" s="94">
        <v>0.59</v>
      </c>
      <c r="F10" s="93">
        <v>0.216</v>
      </c>
      <c r="G10" s="42">
        <v>50618</v>
      </c>
      <c r="H10" s="42">
        <v>85314</v>
      </c>
      <c r="I10" s="40">
        <v>4639763</v>
      </c>
      <c r="J10" s="40">
        <v>687836</v>
      </c>
      <c r="K10" s="40">
        <v>7345</v>
      </c>
      <c r="L10" s="95">
        <v>3.25</v>
      </c>
      <c r="M10" s="40">
        <v>18564</v>
      </c>
      <c r="N10" s="93">
        <v>0.0057</v>
      </c>
      <c r="O10" s="93">
        <v>0.0145</v>
      </c>
      <c r="P10" s="10">
        <v>482</v>
      </c>
      <c r="Q10" s="93">
        <v>0.0004</v>
      </c>
      <c r="R10" s="93">
        <v>0.9647</v>
      </c>
      <c r="S10" s="96">
        <f t="shared" si="1"/>
        <v>0.0667512199854627</v>
      </c>
      <c r="T10" s="10" t="s">
        <v>76</v>
      </c>
    </row>
    <row r="11" spans="1:20">
      <c r="A11" s="10" t="s">
        <v>80</v>
      </c>
      <c r="B11" s="40">
        <v>916986</v>
      </c>
      <c r="C11" s="41">
        <f t="shared" si="0"/>
        <v>0.128933512376981</v>
      </c>
      <c r="D11" s="93">
        <v>0.568</v>
      </c>
      <c r="E11" s="94">
        <v>0.86</v>
      </c>
      <c r="F11" s="93">
        <v>0.0566</v>
      </c>
      <c r="G11" s="42">
        <v>49982</v>
      </c>
      <c r="H11" s="42">
        <v>58378</v>
      </c>
      <c r="I11" s="40">
        <v>15298389</v>
      </c>
      <c r="J11" s="40">
        <v>452776</v>
      </c>
      <c r="K11" s="40">
        <v>5855</v>
      </c>
      <c r="L11" s="95">
        <v>2.75</v>
      </c>
      <c r="M11" s="40">
        <v>13795</v>
      </c>
      <c r="N11" s="93">
        <v>0.0064</v>
      </c>
      <c r="O11" s="93">
        <v>0.015</v>
      </c>
      <c r="P11" s="10">
        <v>474</v>
      </c>
      <c r="Q11" s="93">
        <v>0.0005</v>
      </c>
      <c r="R11" s="93">
        <v>0.8354</v>
      </c>
      <c r="S11" s="96">
        <f t="shared" si="1"/>
        <v>0.063662913065194</v>
      </c>
      <c r="T11" s="10" t="s">
        <v>76</v>
      </c>
    </row>
    <row r="12" spans="1:20">
      <c r="A12" s="10" t="s">
        <v>81</v>
      </c>
      <c r="B12" s="40">
        <v>721210</v>
      </c>
      <c r="C12" s="41">
        <f t="shared" si="0"/>
        <v>0.10639435634808</v>
      </c>
      <c r="D12" s="93">
        <v>0.5505</v>
      </c>
      <c r="E12" s="94">
        <v>1.53</v>
      </c>
      <c r="F12" s="93">
        <v>0.069</v>
      </c>
      <c r="G12" s="42">
        <v>63404</v>
      </c>
      <c r="H12" s="42">
        <v>41384</v>
      </c>
      <c r="I12" s="40">
        <v>9723905</v>
      </c>
      <c r="J12" s="40">
        <v>388968</v>
      </c>
      <c r="K12" s="40">
        <v>2894</v>
      </c>
      <c r="L12" s="95">
        <v>2.55</v>
      </c>
      <c r="M12" s="40">
        <v>23213</v>
      </c>
      <c r="N12" s="93">
        <v>0.004</v>
      </c>
      <c r="O12" s="93">
        <v>0.0322</v>
      </c>
      <c r="P12" s="10">
        <v>551</v>
      </c>
      <c r="Q12" s="93">
        <v>0.0008</v>
      </c>
      <c r="R12" s="93">
        <v>0.9927</v>
      </c>
      <c r="S12" s="96">
        <f t="shared" si="1"/>
        <v>0.0573813452392507</v>
      </c>
      <c r="T12" s="10" t="s">
        <v>76</v>
      </c>
    </row>
    <row r="13" spans="1:20">
      <c r="A13" s="16" t="s">
        <v>82</v>
      </c>
      <c r="B13" s="97">
        <v>715174</v>
      </c>
      <c r="C13" s="98">
        <f t="shared" si="0"/>
        <v>0.107935382492718</v>
      </c>
      <c r="D13" s="99">
        <v>0.6653</v>
      </c>
      <c r="E13" s="100">
        <v>0.32</v>
      </c>
      <c r="F13" s="99">
        <v>0.028</v>
      </c>
      <c r="G13" s="101">
        <v>14454</v>
      </c>
      <c r="H13" s="101">
        <v>45060</v>
      </c>
      <c r="I13" s="97">
        <v>24795797</v>
      </c>
      <c r="J13" s="97">
        <v>417472</v>
      </c>
      <c r="K13" s="97">
        <v>2820</v>
      </c>
      <c r="L13" s="102">
        <v>2.38</v>
      </c>
      <c r="M13" s="97">
        <v>6185</v>
      </c>
      <c r="N13" s="99">
        <v>0.0039</v>
      </c>
      <c r="O13" s="99">
        <v>0.0086</v>
      </c>
      <c r="P13" s="16">
        <v>143</v>
      </c>
      <c r="Q13" s="99">
        <v>0.0002</v>
      </c>
      <c r="R13" s="99">
        <v>1</v>
      </c>
      <c r="S13" s="96">
        <f t="shared" si="1"/>
        <v>0.0630056461784125</v>
      </c>
      <c r="T13" s="16" t="s">
        <v>76</v>
      </c>
    </row>
    <row r="14" spans="1:20">
      <c r="A14" s="10" t="s">
        <v>83</v>
      </c>
      <c r="B14" s="40">
        <v>685635</v>
      </c>
      <c r="C14" s="41">
        <f t="shared" si="0"/>
        <v>0.107893617295569</v>
      </c>
      <c r="D14" s="93">
        <v>0.5778</v>
      </c>
      <c r="E14" s="94">
        <v>1.42</v>
      </c>
      <c r="F14" s="93">
        <v>0.065</v>
      </c>
      <c r="G14" s="42">
        <v>59623</v>
      </c>
      <c r="H14" s="42">
        <v>41846</v>
      </c>
      <c r="I14" s="40">
        <v>9861836</v>
      </c>
      <c r="J14" s="40">
        <v>387845</v>
      </c>
      <c r="K14" s="40">
        <v>3078</v>
      </c>
      <c r="L14" s="95">
        <v>2.59</v>
      </c>
      <c r="M14" s="40">
        <v>24011</v>
      </c>
      <c r="N14" s="93">
        <v>0.0045</v>
      </c>
      <c r="O14" s="93">
        <v>0.035</v>
      </c>
      <c r="P14" s="10">
        <v>511</v>
      </c>
      <c r="Q14" s="93">
        <v>0.0007</v>
      </c>
      <c r="R14" s="93">
        <v>0.9706</v>
      </c>
      <c r="S14" s="96">
        <f t="shared" si="1"/>
        <v>0.0610324735464205</v>
      </c>
      <c r="T14" s="10" t="s">
        <v>76</v>
      </c>
    </row>
    <row r="15" spans="1:20">
      <c r="A15" s="10" t="s">
        <v>84</v>
      </c>
      <c r="B15" s="40">
        <v>600656</v>
      </c>
      <c r="C15" s="41">
        <f t="shared" si="0"/>
        <v>0.129000533289008</v>
      </c>
      <c r="D15" s="93">
        <v>0.5351</v>
      </c>
      <c r="E15" s="94">
        <v>1.13</v>
      </c>
      <c r="F15" s="93">
        <v>0.1091</v>
      </c>
      <c r="G15" s="42">
        <v>42225</v>
      </c>
      <c r="H15" s="42">
        <v>37252</v>
      </c>
      <c r="I15" s="40">
        <v>4906552</v>
      </c>
      <c r="J15" s="40">
        <v>288774</v>
      </c>
      <c r="K15" s="40">
        <v>3391</v>
      </c>
      <c r="L15" s="95">
        <v>3.1</v>
      </c>
      <c r="M15" s="40">
        <v>8508</v>
      </c>
      <c r="N15" s="93">
        <v>0.0056</v>
      </c>
      <c r="O15" s="93">
        <v>0.0142</v>
      </c>
      <c r="P15" s="10">
        <v>389</v>
      </c>
      <c r="Q15" s="93">
        <v>0.0006</v>
      </c>
      <c r="R15" s="93">
        <v>0.946</v>
      </c>
      <c r="S15" s="96">
        <f t="shared" si="1"/>
        <v>0.0620188593804108</v>
      </c>
      <c r="T15" s="10" t="s">
        <v>76</v>
      </c>
    </row>
    <row r="16" spans="1:20">
      <c r="A16" s="16" t="s">
        <v>85</v>
      </c>
      <c r="B16" s="97">
        <v>509216</v>
      </c>
      <c r="C16" s="98">
        <f t="shared" si="0"/>
        <v>0.105786685990483</v>
      </c>
      <c r="D16" s="99">
        <v>0.5374</v>
      </c>
      <c r="E16" s="100">
        <v>1.6</v>
      </c>
      <c r="F16" s="99">
        <v>0.0557</v>
      </c>
      <c r="G16" s="101">
        <v>45298</v>
      </c>
      <c r="H16" s="101">
        <v>28321</v>
      </c>
      <c r="I16" s="97">
        <v>8630839</v>
      </c>
      <c r="J16" s="97">
        <v>267718</v>
      </c>
      <c r="K16" s="97">
        <v>2044</v>
      </c>
      <c r="L16" s="102">
        <v>2.5</v>
      </c>
      <c r="M16" s="97">
        <v>16283</v>
      </c>
      <c r="N16" s="99">
        <v>0.004</v>
      </c>
      <c r="O16" s="99">
        <v>0.032</v>
      </c>
      <c r="P16" s="16">
        <v>382</v>
      </c>
      <c r="Q16" s="99">
        <v>0.0008</v>
      </c>
      <c r="R16" s="99">
        <v>0.9634</v>
      </c>
      <c r="S16" s="96">
        <f t="shared" si="1"/>
        <v>0.0556168698548357</v>
      </c>
      <c r="T16" s="16" t="s">
        <v>76</v>
      </c>
    </row>
    <row r="17" spans="1:20">
      <c r="A17" s="10" t="s">
        <v>86</v>
      </c>
      <c r="B17" s="40">
        <v>478509</v>
      </c>
      <c r="C17" s="41">
        <f t="shared" si="0"/>
        <v>0.105380958809695</v>
      </c>
      <c r="D17" s="93">
        <v>0.6018</v>
      </c>
      <c r="E17" s="94">
        <v>1.36</v>
      </c>
      <c r="F17" s="93">
        <v>0.1645</v>
      </c>
      <c r="G17" s="42">
        <v>40283</v>
      </c>
      <c r="H17" s="42">
        <v>29662</v>
      </c>
      <c r="I17" s="40">
        <v>2429948</v>
      </c>
      <c r="J17" s="40">
        <v>281474</v>
      </c>
      <c r="K17" s="40">
        <v>2156</v>
      </c>
      <c r="L17" s="95">
        <v>2.77</v>
      </c>
      <c r="M17" s="40">
        <v>16604</v>
      </c>
      <c r="N17" s="93">
        <v>0.0045</v>
      </c>
      <c r="O17" s="93">
        <v>0.0347</v>
      </c>
      <c r="P17" s="10">
        <v>350</v>
      </c>
      <c r="Q17" s="93">
        <v>0.0007</v>
      </c>
      <c r="R17" s="93">
        <v>0.9971</v>
      </c>
      <c r="S17" s="96">
        <f t="shared" si="1"/>
        <v>0.0619883847534738</v>
      </c>
      <c r="T17" s="10" t="s">
        <v>76</v>
      </c>
    </row>
    <row r="18" spans="1:20">
      <c r="A18" s="10" t="s">
        <v>87</v>
      </c>
      <c r="B18" s="40">
        <v>249214</v>
      </c>
      <c r="C18" s="41">
        <f t="shared" si="0"/>
        <v>0.113056266242269</v>
      </c>
      <c r="D18" s="93">
        <v>0.7047</v>
      </c>
      <c r="E18" s="94">
        <v>0.36</v>
      </c>
      <c r="F18" s="93">
        <v>0.1743</v>
      </c>
      <c r="G18" s="42">
        <v>6053</v>
      </c>
      <c r="H18" s="42">
        <v>16836</v>
      </c>
      <c r="I18" s="40">
        <v>1180747</v>
      </c>
      <c r="J18" s="40">
        <v>148917</v>
      </c>
      <c r="K18" s="40">
        <v>1361</v>
      </c>
      <c r="L18" s="95">
        <v>2.89</v>
      </c>
      <c r="M18" s="40">
        <v>4175</v>
      </c>
      <c r="N18" s="93">
        <v>0.0055</v>
      </c>
      <c r="O18" s="93">
        <v>0.0168</v>
      </c>
      <c r="P18" s="10">
        <v>53</v>
      </c>
      <c r="Q18" s="93">
        <v>0.0002</v>
      </c>
      <c r="R18" s="93">
        <v>1</v>
      </c>
      <c r="S18" s="96">
        <f t="shared" si="1"/>
        <v>0.0675563973131525</v>
      </c>
      <c r="T18" s="10" t="s">
        <v>76</v>
      </c>
    </row>
    <row r="19" spans="1:20">
      <c r="A19" s="10" t="s">
        <v>88</v>
      </c>
      <c r="B19" s="40">
        <v>242422</v>
      </c>
      <c r="C19" s="41">
        <f t="shared" si="0"/>
        <v>0.119960039336278</v>
      </c>
      <c r="D19" s="93">
        <v>0.5442</v>
      </c>
      <c r="E19" s="94">
        <v>1.91</v>
      </c>
      <c r="F19" s="93">
        <v>0.0405</v>
      </c>
      <c r="G19" s="42">
        <v>29357</v>
      </c>
      <c r="H19" s="42">
        <v>15370</v>
      </c>
      <c r="I19" s="40">
        <v>5744115</v>
      </c>
      <c r="J19" s="40">
        <v>128126</v>
      </c>
      <c r="K19" s="40">
        <v>944</v>
      </c>
      <c r="L19" s="95">
        <v>2.47</v>
      </c>
      <c r="M19" s="40">
        <v>8374</v>
      </c>
      <c r="N19" s="93">
        <v>0.0039</v>
      </c>
      <c r="O19" s="93">
        <v>0.0345</v>
      </c>
      <c r="P19" s="10">
        <v>254</v>
      </c>
      <c r="Q19" s="93">
        <v>0.001</v>
      </c>
      <c r="R19" s="93">
        <v>0.9291</v>
      </c>
      <c r="S19" s="96">
        <f t="shared" si="1"/>
        <v>0.0634018364669873</v>
      </c>
      <c r="T19" s="10" t="s">
        <v>76</v>
      </c>
    </row>
    <row r="20" spans="1:20">
      <c r="A20" s="10" t="s">
        <v>89</v>
      </c>
      <c r="B20" s="40">
        <v>179180</v>
      </c>
      <c r="C20" s="41">
        <f t="shared" si="0"/>
        <v>0.109474918103132</v>
      </c>
      <c r="D20" s="93">
        <v>0.5484</v>
      </c>
      <c r="E20" s="94">
        <v>2.5</v>
      </c>
      <c r="F20" s="93">
        <v>0.0856</v>
      </c>
      <c r="G20" s="42">
        <v>26100</v>
      </c>
      <c r="H20" s="42">
        <v>10460</v>
      </c>
      <c r="I20" s="40">
        <v>1914710</v>
      </c>
      <c r="J20" s="40">
        <v>95547</v>
      </c>
      <c r="K20" s="40">
        <v>725</v>
      </c>
      <c r="L20" s="95">
        <v>2.64</v>
      </c>
      <c r="M20" s="40">
        <v>5811</v>
      </c>
      <c r="N20" s="93">
        <v>0.004</v>
      </c>
      <c r="O20" s="93">
        <v>0.0324</v>
      </c>
      <c r="P20" s="10">
        <v>226</v>
      </c>
      <c r="Q20" s="93">
        <v>0.0013</v>
      </c>
      <c r="R20" s="93">
        <v>0.9867</v>
      </c>
      <c r="S20" s="96">
        <f t="shared" si="1"/>
        <v>0.0583770510101574</v>
      </c>
      <c r="T20" s="10" t="s">
        <v>76</v>
      </c>
    </row>
    <row r="21" spans="1:20">
      <c r="A21" s="16" t="s">
        <v>90</v>
      </c>
      <c r="B21" s="97">
        <v>138729</v>
      </c>
      <c r="C21" s="98">
        <f t="shared" si="0"/>
        <v>0.138002498713897</v>
      </c>
      <c r="D21" s="99">
        <v>0.5624</v>
      </c>
      <c r="E21" s="100">
        <v>0.95</v>
      </c>
      <c r="F21" s="99">
        <v>0.0791</v>
      </c>
      <c r="G21" s="101">
        <v>8916</v>
      </c>
      <c r="H21" s="101">
        <v>9389</v>
      </c>
      <c r="I21" s="97">
        <v>1614962</v>
      </c>
      <c r="J21" s="97">
        <v>68035</v>
      </c>
      <c r="K21" s="97">
        <v>1064</v>
      </c>
      <c r="L21" s="102">
        <v>2.8</v>
      </c>
      <c r="M21" s="97">
        <v>2907</v>
      </c>
      <c r="N21" s="99">
        <v>0.0077</v>
      </c>
      <c r="O21" s="99">
        <v>0.021</v>
      </c>
      <c r="P21" s="16">
        <v>87</v>
      </c>
      <c r="Q21" s="99">
        <v>0.0006</v>
      </c>
      <c r="R21" s="99">
        <v>0.8391</v>
      </c>
      <c r="S21" s="96">
        <f t="shared" si="1"/>
        <v>0.067678711732947</v>
      </c>
      <c r="T21" s="16" t="s">
        <v>76</v>
      </c>
    </row>
    <row r="22" ht="19" customHeight="1" spans="1:20">
      <c r="A22" s="10" t="s">
        <v>91</v>
      </c>
      <c r="B22" s="40">
        <v>136017</v>
      </c>
      <c r="C22" s="41">
        <f t="shared" si="0"/>
        <v>0.120265847786284</v>
      </c>
      <c r="D22" s="93">
        <v>0.5849</v>
      </c>
      <c r="E22" s="94">
        <v>0.93</v>
      </c>
      <c r="F22" s="93">
        <v>0.1028</v>
      </c>
      <c r="G22" s="42">
        <v>7785</v>
      </c>
      <c r="H22" s="42">
        <v>8342</v>
      </c>
      <c r="I22" s="40">
        <v>1187259</v>
      </c>
      <c r="J22" s="40">
        <v>69363</v>
      </c>
      <c r="K22" s="40">
        <v>984</v>
      </c>
      <c r="L22" s="95">
        <v>2.88</v>
      </c>
      <c r="M22" s="40">
        <v>2402</v>
      </c>
      <c r="N22" s="93">
        <v>0.0072</v>
      </c>
      <c r="O22" s="93">
        <v>0.0177</v>
      </c>
      <c r="P22" s="10">
        <v>73</v>
      </c>
      <c r="Q22" s="93">
        <v>0.0005</v>
      </c>
      <c r="R22" s="93">
        <v>0.8904</v>
      </c>
      <c r="S22" s="96">
        <f t="shared" si="1"/>
        <v>0.061330568972996</v>
      </c>
      <c r="T22" s="10" t="s">
        <v>76</v>
      </c>
    </row>
    <row r="23" ht="19" customHeight="1" spans="1:20">
      <c r="A23" s="10" t="s">
        <v>92</v>
      </c>
      <c r="B23" s="40">
        <v>116436</v>
      </c>
      <c r="C23" s="41">
        <f t="shared" si="0"/>
        <v>0.146634429400387</v>
      </c>
      <c r="D23" s="93">
        <v>0.4964</v>
      </c>
      <c r="E23" s="94">
        <v>0.76</v>
      </c>
      <c r="F23" s="93">
        <v>0.0128</v>
      </c>
      <c r="G23" s="42">
        <v>5745</v>
      </c>
      <c r="H23" s="42">
        <v>7581</v>
      </c>
      <c r="I23" s="40">
        <v>8961547</v>
      </c>
      <c r="J23" s="40">
        <v>51700</v>
      </c>
      <c r="K23" s="40">
        <v>2908</v>
      </c>
      <c r="L23" s="95">
        <v>2.6</v>
      </c>
      <c r="M23" s="40">
        <v>3211</v>
      </c>
      <c r="N23" s="93">
        <v>0.025</v>
      </c>
      <c r="O23" s="93">
        <v>0.0276</v>
      </c>
      <c r="P23" s="10">
        <v>52</v>
      </c>
      <c r="Q23" s="93">
        <v>0.0004</v>
      </c>
      <c r="R23" s="93">
        <v>0.8846</v>
      </c>
      <c r="S23" s="96">
        <f t="shared" si="1"/>
        <v>0.0651087292589921</v>
      </c>
      <c r="T23" s="10" t="s">
        <v>76</v>
      </c>
    </row>
    <row r="24" spans="1:20">
      <c r="A24" s="10" t="s">
        <v>93</v>
      </c>
      <c r="B24" s="40">
        <v>56309</v>
      </c>
      <c r="C24" s="41">
        <f t="shared" si="0"/>
        <v>0.10086717136958</v>
      </c>
      <c r="D24" s="93">
        <v>0.6523</v>
      </c>
      <c r="E24" s="94">
        <v>1.06</v>
      </c>
      <c r="F24" s="93">
        <v>0.1275</v>
      </c>
      <c r="G24" s="42">
        <v>3899</v>
      </c>
      <c r="H24" s="42">
        <v>3664</v>
      </c>
      <c r="I24" s="40">
        <v>385486</v>
      </c>
      <c r="J24" s="40">
        <v>36325</v>
      </c>
      <c r="K24" s="40">
        <v>220</v>
      </c>
      <c r="L24" s="95">
        <v>2.67</v>
      </c>
      <c r="M24" s="40">
        <v>2273</v>
      </c>
      <c r="N24" s="93">
        <v>0.0039</v>
      </c>
      <c r="O24" s="93">
        <v>0.0404</v>
      </c>
      <c r="P24" s="10">
        <v>31</v>
      </c>
      <c r="Q24" s="93">
        <v>0.0006</v>
      </c>
      <c r="R24" s="93">
        <v>1</v>
      </c>
      <c r="S24" s="96">
        <f t="shared" si="1"/>
        <v>0.0650695270738248</v>
      </c>
      <c r="T24" s="10" t="s">
        <v>76</v>
      </c>
    </row>
    <row r="25" spans="1:20">
      <c r="A25" s="10" t="s">
        <v>94</v>
      </c>
      <c r="B25" s="40">
        <v>45975</v>
      </c>
      <c r="C25" s="41">
        <f t="shared" si="0"/>
        <v>0.148434964062138</v>
      </c>
      <c r="D25" s="93">
        <v>0.5273</v>
      </c>
      <c r="E25" s="94">
        <v>0.67</v>
      </c>
      <c r="F25" s="93">
        <v>0.0471</v>
      </c>
      <c r="G25" s="42">
        <v>2151</v>
      </c>
      <c r="H25" s="42">
        <v>3201</v>
      </c>
      <c r="I25" s="40">
        <v>930120</v>
      </c>
      <c r="J25" s="40">
        <v>21565</v>
      </c>
      <c r="K25" s="40">
        <v>1025</v>
      </c>
      <c r="L25" s="95">
        <v>2.62</v>
      </c>
      <c r="M25" s="40">
        <v>1050</v>
      </c>
      <c r="N25" s="93">
        <v>0.0223</v>
      </c>
      <c r="O25" s="93">
        <v>0.0228</v>
      </c>
      <c r="P25" s="10">
        <v>20</v>
      </c>
      <c r="Q25" s="93">
        <v>0.0004</v>
      </c>
      <c r="R25" s="93">
        <v>0.75</v>
      </c>
      <c r="S25" s="96">
        <f t="shared" si="1"/>
        <v>0.0696247960848287</v>
      </c>
      <c r="T25" s="10" t="s">
        <v>76</v>
      </c>
    </row>
    <row r="26" spans="1:20">
      <c r="A26" s="16" t="s">
        <v>95</v>
      </c>
      <c r="B26" s="97">
        <v>39593</v>
      </c>
      <c r="C26" s="98">
        <f t="shared" si="0"/>
        <v>0.135067745577719</v>
      </c>
      <c r="D26" s="99">
        <v>0.5476</v>
      </c>
      <c r="E26" s="100">
        <v>2.56</v>
      </c>
      <c r="F26" s="99">
        <v>0.0695</v>
      </c>
      <c r="G26" s="101">
        <v>7337</v>
      </c>
      <c r="H26" s="101">
        <v>2871</v>
      </c>
      <c r="I26" s="97">
        <v>529919</v>
      </c>
      <c r="J26" s="97">
        <v>21256</v>
      </c>
      <c r="K26" s="97">
        <v>192</v>
      </c>
      <c r="L26" s="102">
        <v>2.64</v>
      </c>
      <c r="M26" s="97">
        <v>1978</v>
      </c>
      <c r="N26" s="99">
        <v>0.0048</v>
      </c>
      <c r="O26" s="99">
        <v>0.05</v>
      </c>
      <c r="P26" s="16">
        <v>64</v>
      </c>
      <c r="Q26" s="99">
        <v>0.0016</v>
      </c>
      <c r="R26" s="99">
        <v>1</v>
      </c>
      <c r="S26" s="96">
        <f t="shared" si="1"/>
        <v>0.07251281792236</v>
      </c>
      <c r="T26" s="16" t="s">
        <v>76</v>
      </c>
    </row>
    <row r="27" spans="1:20">
      <c r="A27" s="10" t="s">
        <v>96</v>
      </c>
      <c r="B27" s="40">
        <v>32275</v>
      </c>
      <c r="C27" s="41">
        <f t="shared" si="0"/>
        <v>0.102646942130023</v>
      </c>
      <c r="D27" s="93">
        <v>0.5585</v>
      </c>
      <c r="E27" s="94">
        <v>2.11</v>
      </c>
      <c r="F27" s="93">
        <v>0.0781</v>
      </c>
      <c r="G27" s="42">
        <v>3818</v>
      </c>
      <c r="H27" s="42">
        <v>1811</v>
      </c>
      <c r="I27" s="40">
        <v>380981</v>
      </c>
      <c r="J27" s="40">
        <v>17643</v>
      </c>
      <c r="K27" s="40">
        <v>157</v>
      </c>
      <c r="L27" s="95">
        <v>2.5</v>
      </c>
      <c r="M27" s="40">
        <v>1167</v>
      </c>
      <c r="N27" s="93">
        <v>0.0049</v>
      </c>
      <c r="O27" s="93">
        <v>0.0362</v>
      </c>
      <c r="P27" s="10">
        <v>31</v>
      </c>
      <c r="Q27" s="93">
        <v>0.001</v>
      </c>
      <c r="R27" s="93">
        <v>0.9677</v>
      </c>
      <c r="S27" s="96">
        <f t="shared" si="1"/>
        <v>0.0561115414407436</v>
      </c>
      <c r="T27" s="10" t="s">
        <v>76</v>
      </c>
    </row>
    <row r="28" spans="1:20">
      <c r="A28" s="10" t="s">
        <v>97</v>
      </c>
      <c r="B28" s="40">
        <v>9855</v>
      </c>
      <c r="C28" s="41">
        <f t="shared" si="0"/>
        <v>0.112803158488438</v>
      </c>
      <c r="D28" s="93">
        <v>0.5488</v>
      </c>
      <c r="E28" s="94">
        <v>2.91</v>
      </c>
      <c r="F28" s="93">
        <v>0.0289</v>
      </c>
      <c r="G28" s="42">
        <v>1748</v>
      </c>
      <c r="H28" s="42">
        <v>600</v>
      </c>
      <c r="I28" s="40">
        <v>330693</v>
      </c>
      <c r="J28" s="40">
        <v>5319</v>
      </c>
      <c r="K28" s="40">
        <v>79</v>
      </c>
      <c r="L28" s="95">
        <v>2.36</v>
      </c>
      <c r="M28" s="40">
        <v>372</v>
      </c>
      <c r="N28" s="93">
        <v>0.008</v>
      </c>
      <c r="O28" s="93">
        <v>0.0377</v>
      </c>
      <c r="P28" s="10">
        <v>14</v>
      </c>
      <c r="Q28" s="93">
        <v>0.0014</v>
      </c>
      <c r="R28" s="93">
        <v>1</v>
      </c>
      <c r="S28" s="96">
        <f t="shared" si="1"/>
        <v>0.060882800608828</v>
      </c>
      <c r="T28" s="10" t="s">
        <v>76</v>
      </c>
    </row>
    <row r="29" spans="1:20">
      <c r="A29" s="16" t="s">
        <v>98</v>
      </c>
      <c r="B29" s="97">
        <v>1370</v>
      </c>
      <c r="C29" s="98">
        <f t="shared" si="0"/>
        <v>0.13840830449827</v>
      </c>
      <c r="D29" s="99">
        <v>0.4825</v>
      </c>
      <c r="E29" s="100">
        <v>4.16</v>
      </c>
      <c r="F29" s="99">
        <v>0.11</v>
      </c>
      <c r="G29" s="101">
        <v>333</v>
      </c>
      <c r="H29" s="101">
        <v>80</v>
      </c>
      <c r="I29" s="97">
        <v>11085</v>
      </c>
      <c r="J29" s="97">
        <v>578</v>
      </c>
      <c r="K29" s="97">
        <v>24</v>
      </c>
      <c r="L29" s="102">
        <v>3.15</v>
      </c>
      <c r="M29" s="97">
        <v>30</v>
      </c>
      <c r="N29" s="99">
        <v>0.0175</v>
      </c>
      <c r="O29" s="99">
        <v>0.0219</v>
      </c>
      <c r="P29" s="16">
        <v>2</v>
      </c>
      <c r="Q29" s="99">
        <v>0.0015</v>
      </c>
      <c r="R29" s="99">
        <v>0.5</v>
      </c>
      <c r="S29" s="96">
        <f t="shared" si="1"/>
        <v>0.0583941605839416</v>
      </c>
      <c r="T29" s="16" t="s">
        <v>76</v>
      </c>
    </row>
    <row r="30" spans="1:20">
      <c r="A30" s="16" t="s">
        <v>99</v>
      </c>
      <c r="B30" s="97">
        <v>1017</v>
      </c>
      <c r="C30" s="98">
        <f t="shared" si="0"/>
        <v>0.106870229007634</v>
      </c>
      <c r="D30" s="99">
        <v>0.5224</v>
      </c>
      <c r="E30" s="100">
        <v>2.32</v>
      </c>
      <c r="F30" s="99">
        <v>0.0739</v>
      </c>
      <c r="G30" s="101">
        <v>129</v>
      </c>
      <c r="H30" s="101">
        <v>56</v>
      </c>
      <c r="I30" s="97">
        <v>12740</v>
      </c>
      <c r="J30" s="97">
        <v>524</v>
      </c>
      <c r="K30" s="97">
        <v>12</v>
      </c>
      <c r="L30" s="102">
        <v>2.58</v>
      </c>
      <c r="M30" s="97">
        <v>26</v>
      </c>
      <c r="N30" s="99">
        <v>0.0118</v>
      </c>
      <c r="O30" s="99">
        <v>0.0256</v>
      </c>
      <c r="P30" s="16">
        <v>1</v>
      </c>
      <c r="Q30" s="99">
        <v>0.001</v>
      </c>
      <c r="R30" s="99">
        <v>0</v>
      </c>
      <c r="S30" s="96">
        <f t="shared" si="1"/>
        <v>0.0550639134709931</v>
      </c>
      <c r="T30" s="16" t="s">
        <v>76</v>
      </c>
    </row>
    <row r="31" spans="1:20">
      <c r="L31" s="81"/>
      <c r="S31" s="103"/>
    </row>
    <row r="32" spans="1:20">
      <c r="A32" s="104" t="s">
        <v>100</v>
      </c>
      <c r="L32" s="81"/>
      <c r="S32" s="103"/>
    </row>
    <row r="33" spans="1:20">
      <c r="A33" s="105" t="s">
        <v>101</v>
      </c>
      <c r="B33" s="106">
        <v>520</v>
      </c>
      <c r="C33" s="107">
        <f>H33/J33</f>
        <v>0.13135593220339</v>
      </c>
      <c r="D33" s="108">
        <v>0.6277</v>
      </c>
      <c r="E33" s="105">
        <v>3.98</v>
      </c>
      <c r="F33" s="108">
        <v>0.0006</v>
      </c>
      <c r="G33" s="105">
        <v>123</v>
      </c>
      <c r="H33" s="109">
        <v>31</v>
      </c>
      <c r="I33" s="106">
        <v>827553</v>
      </c>
      <c r="J33" s="106">
        <v>236</v>
      </c>
      <c r="K33" s="106">
        <v>10</v>
      </c>
      <c r="L33" s="110">
        <v>1.73</v>
      </c>
      <c r="M33" s="106">
        <v>10</v>
      </c>
      <c r="N33" s="108">
        <v>0.0192</v>
      </c>
      <c r="O33" s="108">
        <v>0.0192</v>
      </c>
      <c r="P33" s="105">
        <v>1</v>
      </c>
      <c r="Q33" s="108">
        <v>0.0019</v>
      </c>
      <c r="R33" s="108">
        <v>1</v>
      </c>
      <c r="S33" s="96">
        <f>H33/B33</f>
        <v>0.0596153846153846</v>
      </c>
      <c r="T33" s="105" t="s">
        <v>76</v>
      </c>
    </row>
    <row r="34" spans="1:20">
      <c r="A34" s="105" t="s">
        <v>102</v>
      </c>
      <c r="B34" s="106">
        <v>266</v>
      </c>
      <c r="C34" s="107">
        <f>H34/J34</f>
        <v>0.16260162601626</v>
      </c>
      <c r="D34" s="108">
        <v>0.7235</v>
      </c>
      <c r="E34" s="105">
        <v>1.8</v>
      </c>
      <c r="F34" s="108">
        <v>0.0059</v>
      </c>
      <c r="G34" s="105">
        <v>36</v>
      </c>
      <c r="H34" s="109">
        <v>20</v>
      </c>
      <c r="I34" s="106">
        <v>45070</v>
      </c>
      <c r="J34" s="106">
        <v>123</v>
      </c>
      <c r="K34" s="106">
        <v>10</v>
      </c>
      <c r="L34" s="110">
        <v>1.78</v>
      </c>
      <c r="M34" s="106">
        <v>5</v>
      </c>
      <c r="N34" s="108">
        <v>0.0376</v>
      </c>
      <c r="O34" s="108">
        <v>0.0188</v>
      </c>
      <c r="P34" s="105">
        <v>1</v>
      </c>
      <c r="Q34" s="108">
        <v>0.0038</v>
      </c>
      <c r="R34" s="108">
        <v>0</v>
      </c>
      <c r="S34" s="96">
        <f>H34/B34</f>
        <v>0.075187969924812</v>
      </c>
      <c r="T34" s="105" t="s">
        <v>76</v>
      </c>
    </row>
    <row r="35" spans="1:20">
      <c r="B35" s="80"/>
      <c r="C35" s="83"/>
      <c r="H35" s="79"/>
      <c r="I35" s="80"/>
      <c r="J35" s="80"/>
      <c r="K35" s="80"/>
      <c r="L35" s="81"/>
      <c r="M35" s="80"/>
      <c r="S35" s="82"/>
    </row>
    <row r="36" spans="1:20">
      <c r="B36" s="80"/>
      <c r="C36" s="83"/>
      <c r="H36" s="79"/>
      <c r="I36" s="80"/>
      <c r="J36" s="80"/>
      <c r="K36" s="80"/>
      <c r="L36" s="81"/>
      <c r="M36" s="80"/>
      <c r="S36" s="82"/>
    </row>
    <row r="37" spans="1:20">
      <c r="B37" s="80"/>
      <c r="C37" s="83"/>
      <c r="H37" s="79"/>
      <c r="I37" s="80"/>
      <c r="J37" s="80"/>
      <c r="K37" s="80"/>
      <c r="L37" s="81"/>
      <c r="M37" s="80"/>
      <c r="S37" s="82"/>
    </row>
    <row r="38" spans="1:20">
      <c r="B38" s="80"/>
      <c r="C38" s="83"/>
      <c r="H38" s="79"/>
      <c r="I38" s="80"/>
      <c r="J38" s="80"/>
      <c r="K38" s="80"/>
      <c r="L38" s="81"/>
      <c r="M38" s="80"/>
      <c r="S38" s="82"/>
    </row>
    <row r="39" spans="1:20">
      <c r="B39" s="80"/>
      <c r="C39" s="83"/>
      <c r="H39" s="79"/>
      <c r="I39" s="80"/>
      <c r="J39" s="80"/>
      <c r="K39" s="80"/>
      <c r="L39" s="81"/>
      <c r="M39" s="80"/>
      <c r="S39" s="82"/>
    </row>
    <row r="40" spans="1:20">
      <c r="B40" s="80"/>
      <c r="C40" s="83"/>
      <c r="H40" s="79"/>
      <c r="I40" s="80"/>
      <c r="J40" s="80"/>
      <c r="K40" s="80"/>
      <c r="L40" s="81"/>
      <c r="M40" s="80"/>
      <c r="S40" s="82"/>
    </row>
    <row r="41" spans="1:20">
      <c r="B41" s="80"/>
      <c r="C41" s="83"/>
      <c r="H41" s="79"/>
      <c r="I41" s="80"/>
      <c r="J41" s="80"/>
      <c r="K41" s="80"/>
      <c r="L41" s="81"/>
      <c r="M41" s="80"/>
      <c r="S41" s="82"/>
    </row>
    <row r="42" spans="1:20">
      <c r="B42" s="80"/>
      <c r="C42" s="83"/>
      <c r="H42" s="79"/>
      <c r="I42" s="80"/>
      <c r="J42" s="80"/>
      <c r="K42" s="80"/>
      <c r="L42" s="81"/>
      <c r="M42" s="80"/>
      <c r="S42" s="82"/>
    </row>
    <row r="43" spans="1:20">
      <c r="B43" s="80"/>
      <c r="C43" s="83"/>
      <c r="H43" s="79"/>
      <c r="I43" s="80"/>
      <c r="J43" s="80"/>
      <c r="K43" s="80"/>
      <c r="L43" s="81"/>
      <c r="M43" s="80"/>
      <c r="S43" s="82"/>
    </row>
    <row r="44" spans="1:20">
      <c r="B44" s="80"/>
      <c r="C44" s="83"/>
      <c r="H44" s="79"/>
      <c r="I44" s="80"/>
      <c r="J44" s="80"/>
      <c r="K44" s="80"/>
      <c r="L44" s="81"/>
      <c r="M44" s="80"/>
      <c r="S44" s="82"/>
    </row>
    <row r="45" spans="1:20">
      <c r="B45" s="80"/>
      <c r="C45" s="83"/>
      <c r="H45" s="79"/>
      <c r="I45" s="80"/>
      <c r="J45" s="80"/>
      <c r="K45" s="80"/>
      <c r="L45" s="81"/>
      <c r="M45" s="80"/>
      <c r="S45" s="82"/>
    </row>
    <row r="46" spans="1:20">
      <c r="B46" s="80"/>
      <c r="C46" s="83"/>
      <c r="H46" s="79"/>
      <c r="I46" s="80"/>
      <c r="J46" s="80"/>
      <c r="K46" s="80"/>
      <c r="L46" s="81"/>
      <c r="M46" s="80"/>
      <c r="S46" s="82"/>
    </row>
    <row r="47" spans="1:20">
      <c r="B47" s="80"/>
      <c r="C47" s="83"/>
      <c r="H47" s="79"/>
      <c r="I47" s="80"/>
      <c r="J47" s="80"/>
      <c r="K47" s="80"/>
      <c r="L47" s="81"/>
      <c r="M47" s="80"/>
      <c r="S47" s="82"/>
    </row>
    <row r="48" spans="1:20">
      <c r="B48" s="80"/>
      <c r="C48" s="83"/>
      <c r="H48" s="79"/>
      <c r="I48" s="80"/>
      <c r="J48" s="80"/>
      <c r="K48" s="80"/>
      <c r="L48" s="81"/>
      <c r="M48" s="80"/>
      <c r="S48" s="82"/>
    </row>
    <row r="49" spans="2:19">
      <c r="B49" s="80"/>
      <c r="C49" s="83"/>
      <c r="H49" s="79"/>
      <c r="I49" s="80"/>
      <c r="J49" s="80"/>
      <c r="K49" s="80"/>
      <c r="L49" s="81"/>
      <c r="M49" s="80"/>
      <c r="S49" s="82"/>
    </row>
    <row r="50" spans="2:19">
      <c r="B50" s="80"/>
      <c r="C50" s="83"/>
      <c r="H50" s="79"/>
      <c r="I50" s="80"/>
      <c r="J50" s="80"/>
      <c r="K50" s="80"/>
      <c r="L50" s="81"/>
      <c r="M50" s="80"/>
      <c r="S50" s="82"/>
    </row>
    <row r="51" spans="2:19">
      <c r="B51" s="80"/>
      <c r="C51" s="83"/>
      <c r="H51" s="79"/>
      <c r="I51" s="80"/>
      <c r="J51" s="80"/>
      <c r="K51" s="80"/>
      <c r="L51" s="81"/>
      <c r="M51" s="80"/>
      <c r="S51" s="82"/>
    </row>
    <row r="52" spans="2:19">
      <c r="B52" s="80"/>
      <c r="C52" s="83"/>
      <c r="H52" s="79"/>
      <c r="I52" s="80"/>
      <c r="J52" s="80"/>
      <c r="K52" s="80"/>
      <c r="L52" s="81"/>
      <c r="M52" s="80"/>
      <c r="S52" s="82"/>
    </row>
    <row r="53" spans="2:19">
      <c r="B53" s="80"/>
      <c r="C53" s="83"/>
      <c r="H53" s="79"/>
      <c r="I53" s="80"/>
      <c r="J53" s="80"/>
      <c r="K53" s="80"/>
      <c r="L53" s="81"/>
      <c r="M53" s="80"/>
      <c r="S53" s="82"/>
    </row>
    <row r="54" spans="2:19">
      <c r="B54" s="80"/>
      <c r="C54" s="83"/>
      <c r="H54" s="79"/>
      <c r="I54" s="80"/>
      <c r="J54" s="80"/>
      <c r="K54" s="80"/>
      <c r="L54" s="81"/>
      <c r="M54" s="80"/>
      <c r="S54" s="82"/>
    </row>
    <row r="55" spans="2:19">
      <c r="B55" s="80"/>
      <c r="C55" s="83"/>
      <c r="H55" s="79"/>
      <c r="I55" s="80"/>
      <c r="J55" s="80"/>
      <c r="K55" s="80"/>
      <c r="L55" s="81"/>
      <c r="M55" s="80"/>
      <c r="S55" s="82"/>
    </row>
    <row r="56" spans="2:19">
      <c r="B56" s="80"/>
      <c r="C56" s="83"/>
      <c r="H56" s="79"/>
      <c r="I56" s="80"/>
      <c r="J56" s="80"/>
      <c r="K56" s="80"/>
      <c r="L56" s="81"/>
      <c r="M56" s="80"/>
      <c r="S56" s="82"/>
    </row>
    <row r="57" spans="2:19">
      <c r="B57" s="80"/>
      <c r="C57" s="83"/>
      <c r="H57" s="79"/>
      <c r="I57" s="80"/>
      <c r="J57" s="80"/>
      <c r="K57" s="80"/>
      <c r="L57" s="81"/>
      <c r="M57" s="80"/>
      <c r="S57" s="82"/>
    </row>
    <row r="58" spans="2:19">
      <c r="B58" s="80"/>
      <c r="C58" s="83"/>
      <c r="H58" s="79"/>
      <c r="I58" s="80"/>
      <c r="J58" s="80"/>
      <c r="K58" s="80"/>
      <c r="L58" s="81"/>
      <c r="M58" s="80"/>
      <c r="S58" s="82"/>
    </row>
    <row r="59" spans="2:19">
      <c r="B59" s="80"/>
      <c r="C59" s="83"/>
      <c r="H59" s="79"/>
      <c r="I59" s="80"/>
      <c r="J59" s="80"/>
      <c r="K59" s="80"/>
      <c r="L59" s="81"/>
      <c r="M59" s="80"/>
      <c r="S59" s="82"/>
    </row>
    <row r="60" spans="2:19">
      <c r="B60" s="80"/>
      <c r="C60" s="83"/>
      <c r="H60" s="79"/>
      <c r="I60" s="80"/>
      <c r="J60" s="80"/>
      <c r="K60" s="80"/>
      <c r="L60" s="81"/>
      <c r="M60" s="80"/>
      <c r="S60" s="82"/>
    </row>
    <row r="61" spans="2:19">
      <c r="B61" s="80"/>
      <c r="C61" s="83"/>
      <c r="H61" s="79"/>
      <c r="I61" s="80"/>
      <c r="J61" s="80"/>
      <c r="K61" s="80"/>
      <c r="L61" s="81"/>
      <c r="M61" s="80"/>
      <c r="S61" s="82"/>
    </row>
    <row r="62" spans="2:19">
      <c r="B62" s="80"/>
      <c r="C62" s="83"/>
      <c r="H62" s="79"/>
      <c r="I62" s="80"/>
      <c r="J62" s="80"/>
      <c r="K62" s="80"/>
      <c r="L62" s="81"/>
      <c r="M62" s="80"/>
      <c r="S62" s="82"/>
    </row>
    <row r="63" spans="2:19">
      <c r="B63" s="80"/>
      <c r="C63" s="83"/>
      <c r="H63" s="79"/>
      <c r="I63" s="80"/>
      <c r="J63" s="80"/>
      <c r="K63" s="80"/>
      <c r="L63" s="81"/>
      <c r="M63" s="80"/>
      <c r="S63" s="82"/>
    </row>
    <row r="64" spans="2:19">
      <c r="B64" s="80"/>
      <c r="C64" s="83"/>
      <c r="H64" s="79"/>
      <c r="I64" s="80"/>
      <c r="J64" s="80"/>
      <c r="K64" s="80"/>
      <c r="L64" s="81"/>
      <c r="M64" s="80"/>
      <c r="S64" s="82"/>
    </row>
    <row r="65" spans="2:19">
      <c r="B65" s="80"/>
      <c r="C65" s="83"/>
      <c r="H65" s="79"/>
      <c r="I65" s="80"/>
      <c r="J65" s="80"/>
      <c r="K65" s="80"/>
      <c r="L65" s="81"/>
      <c r="M65" s="80"/>
      <c r="S65" s="82"/>
    </row>
    <row r="66" spans="2:19">
      <c r="B66" s="80"/>
      <c r="C66" s="83"/>
      <c r="H66" s="79"/>
      <c r="I66" s="80"/>
      <c r="J66" s="80"/>
      <c r="K66" s="80"/>
      <c r="L66" s="81"/>
      <c r="M66" s="80"/>
      <c r="S66" s="82"/>
    </row>
    <row r="67" spans="2:19">
      <c r="B67" s="80"/>
      <c r="C67" s="83"/>
      <c r="H67" s="79"/>
      <c r="I67" s="80"/>
      <c r="J67" s="80"/>
      <c r="K67" s="80"/>
      <c r="L67" s="81"/>
      <c r="M67" s="80"/>
      <c r="S67" s="82"/>
    </row>
    <row r="68" spans="2:19">
      <c r="B68" s="80"/>
      <c r="C68" s="83"/>
      <c r="H68" s="79"/>
      <c r="I68" s="80"/>
      <c r="J68" s="80"/>
      <c r="K68" s="80"/>
      <c r="L68" s="81"/>
      <c r="M68" s="80"/>
      <c r="S68" s="82"/>
    </row>
    <row r="69" spans="2:19">
      <c r="B69" s="80"/>
      <c r="C69" s="83"/>
      <c r="H69" s="79"/>
      <c r="I69" s="80"/>
      <c r="J69" s="80"/>
      <c r="K69" s="80"/>
      <c r="L69" s="81"/>
      <c r="M69" s="80"/>
      <c r="S69" s="82"/>
    </row>
    <row r="70" spans="2:19">
      <c r="B70" s="80"/>
      <c r="C70" s="83"/>
      <c r="H70" s="79"/>
      <c r="I70" s="80"/>
      <c r="J70" s="80"/>
      <c r="K70" s="80"/>
      <c r="L70" s="81"/>
      <c r="M70" s="80"/>
      <c r="S70" s="82"/>
    </row>
    <row r="71" spans="2:19">
      <c r="B71" s="80"/>
      <c r="C71" s="83"/>
      <c r="H71" s="79"/>
      <c r="I71" s="80"/>
      <c r="J71" s="80"/>
      <c r="K71" s="80"/>
      <c r="L71" s="81"/>
      <c r="M71" s="80"/>
      <c r="S71" s="82"/>
    </row>
    <row r="72" spans="2:19">
      <c r="B72" s="80"/>
      <c r="C72" s="83"/>
      <c r="H72" s="79"/>
      <c r="I72" s="80"/>
      <c r="J72" s="80"/>
      <c r="K72" s="80"/>
      <c r="L72" s="81"/>
      <c r="M72" s="80"/>
      <c r="S72" s="82"/>
    </row>
    <row r="73" spans="2:19">
      <c r="B73" s="80"/>
      <c r="C73" s="83"/>
      <c r="H73" s="79"/>
      <c r="I73" s="80"/>
      <c r="J73" s="80"/>
      <c r="K73" s="80"/>
      <c r="L73" s="81"/>
      <c r="M73" s="80"/>
      <c r="S73" s="82"/>
    </row>
    <row r="74" spans="2:19">
      <c r="B74" s="80"/>
      <c r="C74" s="83"/>
      <c r="H74" s="79"/>
      <c r="I74" s="80"/>
      <c r="J74" s="80"/>
      <c r="K74" s="80"/>
      <c r="L74" s="81"/>
      <c r="M74" s="80"/>
      <c r="S74" s="82"/>
    </row>
    <row r="75" spans="2:19">
      <c r="B75" s="80"/>
      <c r="C75" s="83"/>
      <c r="H75" s="79"/>
      <c r="I75" s="80"/>
      <c r="J75" s="80"/>
      <c r="K75" s="80"/>
      <c r="L75" s="81"/>
      <c r="M75" s="80"/>
      <c r="S75" s="82"/>
    </row>
    <row r="76" spans="2:19">
      <c r="B76" s="80"/>
      <c r="C76" s="83"/>
      <c r="H76" s="79"/>
      <c r="I76" s="80"/>
      <c r="J76" s="80"/>
      <c r="K76" s="80"/>
      <c r="L76" s="81"/>
      <c r="M76" s="80"/>
      <c r="S76" s="82"/>
    </row>
    <row r="77" spans="2:19">
      <c r="B77" s="80"/>
      <c r="C77" s="83"/>
      <c r="H77" s="79"/>
      <c r="I77" s="80"/>
      <c r="J77" s="80"/>
      <c r="K77" s="80"/>
      <c r="L77" s="81"/>
      <c r="M77" s="80"/>
      <c r="S77" s="82"/>
    </row>
    <row r="78" spans="2:19">
      <c r="B78" s="80"/>
      <c r="C78" s="83"/>
      <c r="H78" s="79"/>
      <c r="I78" s="80"/>
      <c r="J78" s="80"/>
      <c r="K78" s="80"/>
      <c r="L78" s="81"/>
      <c r="M78" s="80"/>
      <c r="S78" s="82"/>
    </row>
    <row r="79" spans="2:19">
      <c r="B79" s="80"/>
      <c r="C79" s="83"/>
      <c r="H79" s="79"/>
      <c r="I79" s="80"/>
      <c r="J79" s="80"/>
      <c r="K79" s="80"/>
      <c r="L79" s="81"/>
      <c r="M79" s="80"/>
      <c r="S79" s="82"/>
    </row>
    <row r="80" spans="2:19">
      <c r="B80" s="80"/>
      <c r="C80" s="83"/>
      <c r="H80" s="79"/>
      <c r="I80" s="80"/>
      <c r="J80" s="80"/>
      <c r="K80" s="80"/>
      <c r="L80" s="81"/>
      <c r="M80" s="80"/>
      <c r="S80" s="82"/>
    </row>
    <row r="81" spans="2:19">
      <c r="B81" s="80"/>
      <c r="C81" s="83"/>
      <c r="H81" s="79"/>
      <c r="I81" s="80"/>
      <c r="J81" s="80"/>
      <c r="K81" s="80"/>
      <c r="L81" s="81"/>
      <c r="M81" s="80"/>
      <c r="S81" s="82"/>
    </row>
    <row r="82" spans="2:19">
      <c r="B82" s="80"/>
      <c r="C82" s="83"/>
      <c r="H82" s="79"/>
      <c r="I82" s="80"/>
      <c r="J82" s="80"/>
      <c r="K82" s="80"/>
      <c r="L82" s="81"/>
      <c r="M82" s="80"/>
      <c r="S82" s="82"/>
    </row>
    <row r="83" spans="2:19">
      <c r="B83" s="80"/>
      <c r="C83" s="83"/>
      <c r="H83" s="79"/>
      <c r="I83" s="80"/>
      <c r="J83" s="80"/>
      <c r="K83" s="80"/>
      <c r="L83" s="81"/>
      <c r="M83" s="80"/>
      <c r="S83" s="82"/>
    </row>
    <row r="84" spans="2:19">
      <c r="B84" s="80"/>
      <c r="C84" s="83"/>
      <c r="H84" s="79"/>
      <c r="I84" s="80"/>
      <c r="J84" s="80"/>
      <c r="K84" s="80"/>
      <c r="L84" s="81"/>
      <c r="M84" s="80"/>
      <c r="S84" s="82"/>
    </row>
    <row r="85" spans="2:19">
      <c r="B85" s="80"/>
      <c r="C85" s="83"/>
      <c r="H85" s="79"/>
      <c r="I85" s="80"/>
      <c r="J85" s="80"/>
      <c r="K85" s="80"/>
      <c r="L85" s="81"/>
      <c r="M85" s="80"/>
      <c r="S85" s="82"/>
    </row>
    <row r="86" spans="2:19">
      <c r="B86" s="80"/>
      <c r="C86" s="83"/>
      <c r="H86" s="79"/>
      <c r="I86" s="80"/>
      <c r="J86" s="80"/>
      <c r="K86" s="80"/>
      <c r="L86" s="81"/>
      <c r="M86" s="80"/>
      <c r="S86" s="82"/>
    </row>
    <row r="87" spans="2:19">
      <c r="B87" s="80"/>
      <c r="C87" s="83"/>
      <c r="H87" s="79"/>
      <c r="I87" s="80"/>
      <c r="J87" s="80"/>
      <c r="K87" s="80"/>
      <c r="L87" s="81"/>
      <c r="M87" s="80"/>
      <c r="S87" s="82"/>
    </row>
    <row r="88" spans="2:19">
      <c r="B88" s="80"/>
      <c r="C88" s="83"/>
      <c r="H88" s="79"/>
      <c r="I88" s="80"/>
      <c r="J88" s="80"/>
      <c r="K88" s="80"/>
      <c r="L88" s="81"/>
      <c r="M88" s="80"/>
      <c r="S88" s="82"/>
    </row>
    <row r="89" spans="2:19">
      <c r="B89" s="80"/>
      <c r="C89" s="83"/>
      <c r="H89" s="79"/>
      <c r="I89" s="80"/>
      <c r="J89" s="80"/>
      <c r="K89" s="80"/>
      <c r="L89" s="81"/>
      <c r="M89" s="80"/>
      <c r="S89" s="82"/>
    </row>
    <row r="90" spans="2:19">
      <c r="B90" s="80"/>
      <c r="C90" s="83"/>
      <c r="H90" s="79"/>
      <c r="I90" s="80"/>
      <c r="J90" s="80"/>
      <c r="K90" s="80"/>
      <c r="L90" s="81"/>
      <c r="M90" s="80"/>
      <c r="S90" s="82"/>
    </row>
    <row r="91" spans="2:19">
      <c r="B91" s="80"/>
      <c r="C91" s="83"/>
      <c r="H91" s="79"/>
      <c r="I91" s="80"/>
      <c r="J91" s="80"/>
      <c r="K91" s="80"/>
      <c r="L91" s="81"/>
      <c r="M91" s="80"/>
      <c r="S91" s="82"/>
    </row>
    <row r="92" spans="2:19">
      <c r="B92" s="80"/>
      <c r="C92" s="83"/>
      <c r="H92" s="79"/>
      <c r="I92" s="80"/>
      <c r="J92" s="80"/>
      <c r="K92" s="80"/>
      <c r="L92" s="81"/>
      <c r="M92" s="80"/>
      <c r="S92" s="82"/>
    </row>
    <row r="93" spans="2:19">
      <c r="B93" s="80"/>
      <c r="C93" s="83"/>
      <c r="H93" s="79"/>
      <c r="I93" s="80"/>
      <c r="J93" s="80"/>
      <c r="K93" s="80"/>
      <c r="L93" s="81"/>
      <c r="M93" s="80"/>
      <c r="S93" s="82"/>
    </row>
    <row r="94" spans="2:19">
      <c r="B94" s="80"/>
      <c r="C94" s="83"/>
      <c r="H94" s="79"/>
      <c r="I94" s="80"/>
      <c r="J94" s="80"/>
      <c r="K94" s="80"/>
      <c r="L94" s="81"/>
      <c r="M94" s="80"/>
      <c r="S94" s="82"/>
    </row>
    <row r="95" spans="2:19">
      <c r="B95" s="80"/>
      <c r="C95" s="83"/>
      <c r="H95" s="79"/>
      <c r="I95" s="80"/>
      <c r="J95" s="80"/>
      <c r="K95" s="80"/>
      <c r="L95" s="81"/>
      <c r="M95" s="80"/>
      <c r="S95" s="82"/>
    </row>
    <row r="96" spans="2:19">
      <c r="B96" s="80"/>
      <c r="C96" s="83"/>
      <c r="H96" s="79"/>
      <c r="I96" s="80"/>
      <c r="J96" s="80"/>
      <c r="K96" s="80"/>
      <c r="L96" s="81"/>
      <c r="M96" s="80"/>
      <c r="S96" s="82"/>
    </row>
    <row r="97" spans="2:19">
      <c r="B97" s="80"/>
      <c r="C97" s="83"/>
      <c r="H97" s="79"/>
      <c r="I97" s="80"/>
      <c r="J97" s="80"/>
      <c r="K97" s="80"/>
      <c r="L97" s="81"/>
      <c r="M97" s="80"/>
      <c r="S97" s="82"/>
    </row>
    <row r="98" spans="2:19">
      <c r="B98" s="80"/>
      <c r="C98" s="83"/>
      <c r="H98" s="79"/>
      <c r="I98" s="80"/>
      <c r="J98" s="80"/>
      <c r="K98" s="80"/>
      <c r="L98" s="81"/>
      <c r="M98" s="80"/>
      <c r="S98" s="82"/>
    </row>
    <row r="99" spans="2:19">
      <c r="B99" s="80"/>
      <c r="C99" s="83"/>
      <c r="H99" s="79"/>
      <c r="I99" s="80"/>
      <c r="J99" s="80"/>
      <c r="K99" s="80"/>
      <c r="L99" s="81"/>
      <c r="M99" s="80"/>
      <c r="S99" s="82"/>
    </row>
    <row r="100" spans="2:19">
      <c r="B100" s="80"/>
      <c r="C100" s="83"/>
      <c r="H100" s="79"/>
      <c r="I100" s="80"/>
      <c r="J100" s="80"/>
      <c r="K100" s="80"/>
      <c r="L100" s="81"/>
      <c r="M100" s="80"/>
      <c r="S100" s="82"/>
    </row>
    <row r="101" spans="2:19">
      <c r="B101" s="80"/>
      <c r="C101" s="83"/>
      <c r="H101" s="79"/>
      <c r="I101" s="80"/>
      <c r="J101" s="80"/>
      <c r="K101" s="80"/>
      <c r="L101" s="81"/>
      <c r="M101" s="80"/>
      <c r="S101" s="82"/>
    </row>
    <row r="102" spans="2:19">
      <c r="B102" s="80"/>
      <c r="C102" s="83"/>
      <c r="H102" s="79"/>
      <c r="I102" s="80"/>
      <c r="J102" s="80"/>
      <c r="K102" s="80"/>
      <c r="L102" s="81"/>
      <c r="M102" s="80"/>
      <c r="S102" s="82"/>
    </row>
    <row r="103" spans="2:19">
      <c r="B103" s="80"/>
      <c r="C103" s="83"/>
      <c r="H103" s="79"/>
      <c r="I103" s="80"/>
      <c r="J103" s="80"/>
      <c r="K103" s="80"/>
      <c r="L103" s="81"/>
      <c r="M103" s="80"/>
      <c r="S103" s="82"/>
    </row>
    <row r="104" spans="2:19">
      <c r="B104" s="80"/>
      <c r="C104" s="83"/>
      <c r="H104" s="79"/>
      <c r="I104" s="80"/>
      <c r="J104" s="80"/>
      <c r="K104" s="80"/>
      <c r="L104" s="81"/>
      <c r="M104" s="80"/>
      <c r="S104" s="82"/>
    </row>
    <row r="105" spans="2:19">
      <c r="B105" s="80"/>
      <c r="C105" s="83"/>
      <c r="H105" s="79"/>
      <c r="I105" s="80"/>
      <c r="J105" s="80"/>
      <c r="K105" s="80"/>
      <c r="L105" s="81"/>
      <c r="M105" s="80"/>
      <c r="S105" s="82"/>
    </row>
    <row r="106" spans="2:19">
      <c r="B106" s="80"/>
      <c r="C106" s="83"/>
      <c r="H106" s="79"/>
      <c r="I106" s="80"/>
      <c r="J106" s="80"/>
      <c r="K106" s="80"/>
      <c r="L106" s="81"/>
      <c r="M106" s="80"/>
      <c r="S106" s="82"/>
    </row>
    <row r="107" spans="2:19">
      <c r="B107" s="80"/>
      <c r="C107" s="83"/>
      <c r="H107" s="79"/>
      <c r="I107" s="80"/>
      <c r="J107" s="80"/>
      <c r="K107" s="80"/>
      <c r="L107" s="81"/>
      <c r="M107" s="80"/>
      <c r="S107" s="82"/>
    </row>
    <row r="108" spans="2:19">
      <c r="B108" s="80"/>
      <c r="C108" s="83"/>
      <c r="H108" s="79"/>
      <c r="I108" s="80"/>
      <c r="J108" s="80"/>
      <c r="K108" s="80"/>
      <c r="L108" s="81"/>
      <c r="M108" s="80"/>
      <c r="S108" s="82"/>
    </row>
    <row r="109" spans="2:19">
      <c r="B109" s="80"/>
      <c r="C109" s="83"/>
      <c r="H109" s="79"/>
      <c r="I109" s="80"/>
      <c r="J109" s="80"/>
      <c r="K109" s="80"/>
      <c r="L109" s="81"/>
      <c r="M109" s="80"/>
      <c r="S109" s="82"/>
    </row>
    <row r="110" spans="2:19">
      <c r="B110" s="80"/>
      <c r="C110" s="83"/>
      <c r="H110" s="79"/>
      <c r="I110" s="80"/>
      <c r="J110" s="80"/>
      <c r="K110" s="80"/>
      <c r="L110" s="81"/>
      <c r="M110" s="80"/>
      <c r="S110" s="82"/>
    </row>
    <row r="111" spans="2:19">
      <c r="B111" s="80"/>
      <c r="C111" s="83"/>
      <c r="H111" s="79"/>
      <c r="I111" s="80"/>
      <c r="J111" s="80"/>
      <c r="K111" s="80"/>
      <c r="L111" s="81"/>
      <c r="M111" s="80"/>
      <c r="S111" s="82"/>
    </row>
    <row r="112" spans="2:19">
      <c r="B112" s="80"/>
      <c r="C112" s="83"/>
      <c r="H112" s="79"/>
      <c r="I112" s="80"/>
      <c r="J112" s="80"/>
      <c r="K112" s="80"/>
      <c r="L112" s="81"/>
      <c r="M112" s="80"/>
      <c r="S112" s="82"/>
    </row>
    <row r="113" spans="2:19">
      <c r="B113" s="80"/>
      <c r="C113" s="83"/>
      <c r="H113" s="79"/>
      <c r="I113" s="80"/>
      <c r="J113" s="80"/>
      <c r="K113" s="80"/>
      <c r="L113" s="81"/>
      <c r="M113" s="80"/>
      <c r="S113" s="82"/>
    </row>
    <row r="114" spans="2:19">
      <c r="B114" s="80"/>
      <c r="C114" s="83"/>
      <c r="H114" s="79"/>
      <c r="I114" s="80"/>
      <c r="J114" s="80"/>
      <c r="K114" s="80"/>
      <c r="L114" s="81"/>
      <c r="M114" s="80"/>
      <c r="S114" s="82"/>
    </row>
    <row r="115" spans="2:19">
      <c r="B115" s="80"/>
      <c r="C115" s="83"/>
      <c r="H115" s="79"/>
      <c r="I115" s="80"/>
      <c r="J115" s="80"/>
      <c r="K115" s="80"/>
      <c r="L115" s="81"/>
      <c r="M115" s="80"/>
      <c r="S115" s="82"/>
    </row>
    <row r="116" spans="2:19">
      <c r="B116" s="80"/>
      <c r="C116" s="83"/>
      <c r="H116" s="79"/>
      <c r="I116" s="80"/>
      <c r="J116" s="80"/>
      <c r="K116" s="80"/>
      <c r="L116" s="81"/>
      <c r="M116" s="80"/>
      <c r="S116" s="82"/>
    </row>
    <row r="117" spans="2:19">
      <c r="B117" s="80"/>
      <c r="C117" s="83"/>
      <c r="H117" s="79"/>
      <c r="I117" s="80"/>
      <c r="J117" s="80"/>
      <c r="K117" s="80"/>
      <c r="L117" s="81"/>
      <c r="M117" s="80"/>
      <c r="S117" s="82"/>
    </row>
    <row r="118" spans="2:19">
      <c r="B118" s="80"/>
      <c r="C118" s="83"/>
      <c r="H118" s="79"/>
      <c r="I118" s="80"/>
      <c r="J118" s="80"/>
      <c r="K118" s="80"/>
      <c r="L118" s="81"/>
      <c r="M118" s="80"/>
      <c r="S118" s="82"/>
    </row>
    <row r="119" spans="2:19">
      <c r="B119" s="80"/>
      <c r="C119" s="83"/>
      <c r="H119" s="79"/>
      <c r="I119" s="80"/>
      <c r="J119" s="80"/>
      <c r="K119" s="80"/>
      <c r="L119" s="81"/>
      <c r="M119" s="80"/>
      <c r="S119" s="82"/>
    </row>
    <row r="120" spans="2:19">
      <c r="B120" s="80"/>
      <c r="C120" s="83"/>
      <c r="H120" s="79"/>
      <c r="I120" s="80"/>
      <c r="J120" s="80"/>
      <c r="K120" s="80"/>
      <c r="L120" s="81"/>
      <c r="M120" s="80"/>
      <c r="S120" s="82"/>
    </row>
    <row r="121" spans="2:19">
      <c r="B121" s="80"/>
      <c r="C121" s="83"/>
      <c r="H121" s="79"/>
      <c r="I121" s="80"/>
      <c r="J121" s="80"/>
      <c r="K121" s="80"/>
      <c r="L121" s="81"/>
      <c r="M121" s="80"/>
      <c r="S121" s="82"/>
    </row>
    <row r="122" spans="2:19">
      <c r="B122" s="80"/>
      <c r="C122" s="83"/>
      <c r="H122" s="79"/>
      <c r="I122" s="80"/>
      <c r="J122" s="80"/>
      <c r="K122" s="80"/>
      <c r="L122" s="81"/>
      <c r="M122" s="80"/>
      <c r="S122" s="82"/>
    </row>
    <row r="123" spans="2:19">
      <c r="B123" s="80"/>
      <c r="C123" s="83"/>
      <c r="H123" s="79"/>
      <c r="I123" s="80"/>
      <c r="J123" s="80"/>
      <c r="K123" s="80"/>
      <c r="L123" s="81"/>
      <c r="M123" s="80"/>
      <c r="S123" s="82"/>
    </row>
    <row r="124" spans="2:19">
      <c r="B124" s="80"/>
      <c r="C124" s="83"/>
      <c r="H124" s="79"/>
      <c r="I124" s="80"/>
      <c r="J124" s="80"/>
      <c r="K124" s="80"/>
      <c r="L124" s="81"/>
      <c r="M124" s="80"/>
      <c r="S124" s="82"/>
    </row>
    <row r="125" spans="2:19">
      <c r="B125" s="80"/>
      <c r="C125" s="83"/>
      <c r="H125" s="79"/>
      <c r="I125" s="80"/>
      <c r="J125" s="80"/>
      <c r="K125" s="80"/>
      <c r="L125" s="81"/>
      <c r="M125" s="80"/>
      <c r="S125" s="82"/>
    </row>
    <row r="126" spans="2:19">
      <c r="B126" s="80"/>
      <c r="C126" s="83"/>
      <c r="H126" s="79"/>
      <c r="I126" s="80"/>
      <c r="J126" s="80"/>
      <c r="K126" s="80"/>
      <c r="L126" s="81"/>
      <c r="M126" s="80"/>
      <c r="S126" s="82"/>
    </row>
    <row r="127" spans="2:19">
      <c r="B127" s="80"/>
      <c r="C127" s="83"/>
      <c r="H127" s="79"/>
      <c r="I127" s="80"/>
      <c r="J127" s="80"/>
      <c r="K127" s="80"/>
      <c r="L127" s="81"/>
      <c r="M127" s="80"/>
      <c r="S127" s="82"/>
    </row>
    <row r="128" spans="2:19">
      <c r="B128" s="80"/>
      <c r="C128" s="83"/>
      <c r="H128" s="79"/>
      <c r="I128" s="80"/>
      <c r="J128" s="80"/>
      <c r="K128" s="80"/>
      <c r="L128" s="81"/>
      <c r="M128" s="80"/>
      <c r="S128" s="82"/>
    </row>
    <row r="129" spans="2:19">
      <c r="B129" s="80"/>
      <c r="C129" s="83"/>
      <c r="H129" s="79"/>
      <c r="I129" s="80"/>
      <c r="J129" s="80"/>
      <c r="K129" s="80"/>
      <c r="L129" s="81"/>
      <c r="M129" s="80"/>
      <c r="S129" s="82"/>
    </row>
    <row r="130" spans="2:19">
      <c r="B130" s="80"/>
      <c r="C130" s="83"/>
      <c r="H130" s="79"/>
      <c r="I130" s="80"/>
      <c r="J130" s="80"/>
      <c r="K130" s="80"/>
      <c r="L130" s="81"/>
      <c r="M130" s="80"/>
      <c r="S130" s="82"/>
    </row>
    <row r="131" spans="2:19">
      <c r="B131" s="80"/>
      <c r="C131" s="83"/>
      <c r="H131" s="79"/>
      <c r="I131" s="80"/>
      <c r="J131" s="80"/>
      <c r="K131" s="80"/>
      <c r="L131" s="81"/>
      <c r="M131" s="80"/>
      <c r="S131" s="82"/>
    </row>
    <row r="132" spans="2:19">
      <c r="B132" s="80"/>
      <c r="C132" s="83"/>
      <c r="H132" s="79"/>
      <c r="I132" s="80"/>
      <c r="J132" s="80"/>
      <c r="K132" s="80"/>
      <c r="L132" s="81"/>
      <c r="M132" s="80"/>
      <c r="S132" s="82"/>
    </row>
    <row r="133" spans="2:19">
      <c r="B133" s="80"/>
      <c r="C133" s="83"/>
      <c r="H133" s="79"/>
      <c r="I133" s="80"/>
      <c r="J133" s="80"/>
      <c r="K133" s="80"/>
      <c r="L133" s="81"/>
      <c r="M133" s="80"/>
      <c r="S133" s="82"/>
    </row>
    <row r="134" spans="2:19">
      <c r="B134" s="80"/>
      <c r="C134" s="83"/>
      <c r="H134" s="79"/>
      <c r="I134" s="80"/>
      <c r="J134" s="80"/>
      <c r="K134" s="80"/>
      <c r="L134" s="81"/>
      <c r="M134" s="80"/>
      <c r="S134" s="82"/>
    </row>
    <row r="135" spans="2:19">
      <c r="B135" s="80"/>
      <c r="C135" s="83"/>
      <c r="H135" s="79"/>
      <c r="I135" s="80"/>
      <c r="J135" s="80"/>
      <c r="K135" s="80"/>
      <c r="L135" s="81"/>
      <c r="M135" s="80"/>
      <c r="S135" s="82"/>
    </row>
    <row r="136" spans="2:19">
      <c r="B136" s="80"/>
      <c r="C136" s="83"/>
      <c r="H136" s="79"/>
      <c r="I136" s="80"/>
      <c r="J136" s="80"/>
      <c r="K136" s="80"/>
      <c r="L136" s="81"/>
      <c r="M136" s="80"/>
      <c r="S136" s="82"/>
    </row>
    <row r="137" spans="2:19">
      <c r="B137" s="80"/>
      <c r="C137" s="83"/>
      <c r="H137" s="79"/>
      <c r="I137" s="80"/>
      <c r="J137" s="80"/>
      <c r="K137" s="80"/>
      <c r="L137" s="81"/>
      <c r="M137" s="80"/>
      <c r="S137" s="82"/>
    </row>
    <row r="138" spans="2:19">
      <c r="B138" s="80"/>
      <c r="C138" s="83"/>
      <c r="H138" s="79"/>
      <c r="I138" s="80"/>
      <c r="J138" s="80"/>
      <c r="K138" s="80"/>
      <c r="L138" s="81"/>
      <c r="M138" s="80"/>
      <c r="S138" s="82"/>
    </row>
    <row r="139" spans="2:19">
      <c r="B139" s="80"/>
      <c r="C139" s="83"/>
      <c r="H139" s="79"/>
      <c r="I139" s="80"/>
      <c r="J139" s="80"/>
      <c r="K139" s="80"/>
      <c r="L139" s="81"/>
      <c r="M139" s="80"/>
      <c r="S139" s="82"/>
    </row>
    <row r="140" spans="2:19">
      <c r="B140" s="80"/>
      <c r="C140" s="83"/>
      <c r="H140" s="79"/>
      <c r="I140" s="80"/>
      <c r="J140" s="80"/>
      <c r="K140" s="80"/>
      <c r="L140" s="81"/>
      <c r="M140" s="80"/>
      <c r="S140" s="82"/>
    </row>
    <row r="141" spans="2:19">
      <c r="B141" s="80"/>
      <c r="C141" s="83"/>
      <c r="H141" s="79"/>
      <c r="I141" s="80"/>
      <c r="J141" s="80"/>
      <c r="K141" s="80"/>
      <c r="L141" s="81"/>
      <c r="M141" s="80"/>
      <c r="S141" s="82"/>
    </row>
    <row r="142" spans="2:19">
      <c r="B142" s="80"/>
      <c r="C142" s="83"/>
      <c r="H142" s="79"/>
      <c r="I142" s="80"/>
      <c r="J142" s="80"/>
      <c r="K142" s="80"/>
      <c r="L142" s="81"/>
      <c r="M142" s="80"/>
      <c r="S142" s="82"/>
    </row>
    <row r="143" spans="2:19">
      <c r="B143" s="80"/>
      <c r="C143" s="83"/>
      <c r="H143" s="79"/>
      <c r="I143" s="80"/>
      <c r="J143" s="80"/>
      <c r="K143" s="80"/>
      <c r="L143" s="81"/>
      <c r="M143" s="80"/>
      <c r="S143" s="82"/>
    </row>
    <row r="144" spans="2:19">
      <c r="B144" s="80"/>
      <c r="C144" s="83"/>
      <c r="H144" s="79"/>
      <c r="I144" s="80"/>
      <c r="J144" s="80"/>
      <c r="K144" s="80"/>
      <c r="L144" s="81"/>
      <c r="M144" s="80"/>
      <c r="S144" s="82"/>
    </row>
    <row r="145" spans="2:19">
      <c r="B145" s="80"/>
      <c r="C145" s="83"/>
      <c r="H145" s="79"/>
      <c r="I145" s="80"/>
      <c r="J145" s="80"/>
      <c r="K145" s="80"/>
      <c r="L145" s="81"/>
      <c r="M145" s="80"/>
      <c r="S145" s="82"/>
    </row>
    <row r="146" spans="2:19">
      <c r="B146" s="80"/>
      <c r="C146" s="83"/>
      <c r="H146" s="79"/>
      <c r="I146" s="80"/>
      <c r="J146" s="80"/>
      <c r="K146" s="80"/>
      <c r="L146" s="81"/>
      <c r="M146" s="80"/>
      <c r="S146" s="82"/>
    </row>
    <row r="147" spans="2:19">
      <c r="B147" s="80"/>
      <c r="C147" s="83"/>
      <c r="H147" s="79"/>
      <c r="I147" s="80"/>
      <c r="J147" s="80"/>
      <c r="K147" s="80"/>
      <c r="L147" s="81"/>
      <c r="M147" s="80"/>
      <c r="S147" s="82"/>
    </row>
    <row r="148" spans="2:19">
      <c r="B148" s="80"/>
      <c r="C148" s="83"/>
      <c r="H148" s="79"/>
      <c r="I148" s="80"/>
      <c r="J148" s="80"/>
      <c r="K148" s="80"/>
      <c r="L148" s="81"/>
      <c r="M148" s="80"/>
      <c r="S148" s="82"/>
    </row>
    <row r="149" spans="2:19">
      <c r="B149" s="80"/>
      <c r="C149" s="83"/>
      <c r="H149" s="79"/>
      <c r="I149" s="80"/>
      <c r="J149" s="80"/>
      <c r="K149" s="80"/>
      <c r="L149" s="81"/>
      <c r="M149" s="80"/>
      <c r="S149" s="82"/>
    </row>
    <row r="150" spans="2:19">
      <c r="B150" s="80"/>
      <c r="C150" s="83"/>
      <c r="H150" s="79"/>
      <c r="I150" s="80"/>
      <c r="J150" s="80"/>
      <c r="K150" s="80"/>
      <c r="L150" s="81"/>
      <c r="M150" s="80"/>
      <c r="S150" s="82"/>
    </row>
    <row r="151" spans="2:19">
      <c r="B151" s="80"/>
      <c r="C151" s="83"/>
      <c r="H151" s="79"/>
      <c r="I151" s="80"/>
      <c r="J151" s="80"/>
      <c r="K151" s="80"/>
      <c r="L151" s="81"/>
      <c r="M151" s="80"/>
      <c r="S151" s="82"/>
    </row>
    <row r="152" spans="2:19">
      <c r="B152" s="80"/>
      <c r="C152" s="83"/>
      <c r="H152" s="79"/>
      <c r="I152" s="80"/>
      <c r="J152" s="80"/>
      <c r="K152" s="80"/>
      <c r="L152" s="81"/>
      <c r="M152" s="80"/>
      <c r="S152" s="82"/>
    </row>
    <row r="153" spans="2:19">
      <c r="B153" s="80"/>
      <c r="C153" s="83"/>
      <c r="H153" s="79"/>
      <c r="I153" s="80"/>
      <c r="J153" s="80"/>
      <c r="K153" s="80"/>
      <c r="L153" s="81"/>
      <c r="M153" s="80"/>
      <c r="S153" s="82"/>
    </row>
    <row r="154" spans="2:19">
      <c r="B154" s="80"/>
      <c r="C154" s="83"/>
      <c r="H154" s="79"/>
      <c r="I154" s="80"/>
      <c r="J154" s="80"/>
      <c r="K154" s="80"/>
      <c r="L154" s="81"/>
      <c r="M154" s="80"/>
      <c r="S154" s="82"/>
    </row>
    <row r="155" spans="2:19">
      <c r="B155" s="80"/>
      <c r="C155" s="83"/>
      <c r="H155" s="79"/>
      <c r="I155" s="80"/>
      <c r="J155" s="80"/>
      <c r="K155" s="80"/>
      <c r="L155" s="81"/>
      <c r="M155" s="80"/>
      <c r="S155" s="82"/>
    </row>
    <row r="156" spans="2:19">
      <c r="B156" s="80"/>
      <c r="C156" s="83"/>
      <c r="H156" s="79"/>
      <c r="I156" s="80"/>
      <c r="J156" s="80"/>
      <c r="K156" s="80"/>
      <c r="L156" s="81"/>
      <c r="M156" s="80"/>
      <c r="S156" s="82"/>
    </row>
    <row r="157" spans="2:19">
      <c r="B157" s="80"/>
      <c r="C157" s="83"/>
      <c r="H157" s="79"/>
      <c r="I157" s="80"/>
      <c r="J157" s="80"/>
      <c r="K157" s="80"/>
      <c r="L157" s="81"/>
      <c r="M157" s="80"/>
      <c r="S157" s="82"/>
    </row>
    <row r="158" spans="2:19">
      <c r="B158" s="80"/>
      <c r="C158" s="83"/>
      <c r="H158" s="79"/>
      <c r="I158" s="80"/>
      <c r="J158" s="80"/>
      <c r="K158" s="80"/>
      <c r="L158" s="81"/>
      <c r="M158" s="80"/>
      <c r="S158" s="82"/>
    </row>
    <row r="159" spans="2:19">
      <c r="B159" s="80"/>
      <c r="C159" s="83"/>
      <c r="H159" s="79"/>
      <c r="I159" s="80"/>
      <c r="J159" s="80"/>
      <c r="K159" s="80"/>
      <c r="L159" s="81"/>
      <c r="M159" s="80"/>
      <c r="S159" s="82"/>
    </row>
    <row r="160" spans="2:19">
      <c r="B160" s="80"/>
      <c r="C160" s="83"/>
      <c r="H160" s="79"/>
      <c r="I160" s="80"/>
      <c r="J160" s="80"/>
      <c r="K160" s="80"/>
      <c r="L160" s="81"/>
      <c r="M160" s="80"/>
      <c r="S160" s="82"/>
    </row>
    <row r="161" spans="2:19">
      <c r="B161" s="80"/>
      <c r="C161" s="83"/>
      <c r="H161" s="79"/>
      <c r="I161" s="80"/>
      <c r="J161" s="80"/>
      <c r="K161" s="80"/>
      <c r="L161" s="81"/>
      <c r="M161" s="80"/>
      <c r="S161" s="82"/>
    </row>
    <row r="162" spans="2:19">
      <c r="B162" s="80"/>
      <c r="C162" s="83"/>
      <c r="H162" s="79"/>
      <c r="I162" s="80"/>
      <c r="J162" s="80"/>
      <c r="K162" s="80"/>
      <c r="L162" s="81"/>
      <c r="M162" s="80"/>
      <c r="S162" s="82"/>
    </row>
    <row r="163" spans="2:19">
      <c r="B163" s="80"/>
      <c r="C163" s="83"/>
      <c r="H163" s="79"/>
      <c r="I163" s="80"/>
      <c r="J163" s="80"/>
      <c r="K163" s="80"/>
      <c r="L163" s="81"/>
      <c r="M163" s="80"/>
      <c r="S163" s="82"/>
    </row>
    <row r="164" spans="2:19">
      <c r="B164" s="80"/>
      <c r="C164" s="83"/>
      <c r="H164" s="79"/>
      <c r="I164" s="80"/>
      <c r="J164" s="80"/>
      <c r="K164" s="80"/>
      <c r="L164" s="81"/>
      <c r="M164" s="80"/>
      <c r="S164" s="82"/>
    </row>
    <row r="165" spans="2:19">
      <c r="B165" s="80"/>
      <c r="C165" s="83"/>
      <c r="H165" s="79"/>
      <c r="I165" s="80"/>
      <c r="J165" s="80"/>
      <c r="K165" s="80"/>
      <c r="L165" s="81"/>
      <c r="M165" s="80"/>
      <c r="S165" s="82"/>
    </row>
    <row r="166" spans="2:19">
      <c r="B166" s="80"/>
      <c r="C166" s="83"/>
      <c r="H166" s="79"/>
      <c r="I166" s="80"/>
      <c r="J166" s="80"/>
      <c r="K166" s="80"/>
      <c r="L166" s="81"/>
      <c r="M166" s="80"/>
      <c r="S166" s="82"/>
    </row>
    <row r="167" spans="2:19">
      <c r="B167" s="80"/>
      <c r="C167" s="83"/>
      <c r="H167" s="79"/>
      <c r="I167" s="80"/>
      <c r="J167" s="80"/>
      <c r="K167" s="80"/>
      <c r="L167" s="81"/>
      <c r="M167" s="80"/>
      <c r="S167" s="82"/>
    </row>
    <row r="168" spans="2:19">
      <c r="B168" s="80"/>
      <c r="C168" s="83"/>
      <c r="H168" s="79"/>
      <c r="I168" s="80"/>
      <c r="J168" s="80"/>
      <c r="K168" s="80"/>
      <c r="L168" s="81"/>
      <c r="M168" s="80"/>
      <c r="S168" s="82"/>
    </row>
    <row r="169" spans="2:19">
      <c r="B169" s="80"/>
      <c r="C169" s="83"/>
      <c r="H169" s="79"/>
      <c r="I169" s="80"/>
      <c r="J169" s="80"/>
      <c r="K169" s="80"/>
      <c r="L169" s="81"/>
      <c r="M169" s="80"/>
      <c r="S169" s="82"/>
    </row>
    <row r="170" spans="2:19">
      <c r="B170" s="80"/>
      <c r="C170" s="83"/>
      <c r="H170" s="79"/>
      <c r="I170" s="80"/>
      <c r="J170" s="80"/>
      <c r="K170" s="80"/>
      <c r="L170" s="81"/>
      <c r="M170" s="80"/>
      <c r="S170" s="82"/>
    </row>
    <row r="171" spans="2:19">
      <c r="B171" s="80"/>
      <c r="C171" s="83"/>
      <c r="H171" s="79"/>
      <c r="I171" s="80"/>
      <c r="J171" s="80"/>
      <c r="K171" s="80"/>
      <c r="L171" s="81"/>
      <c r="M171" s="80"/>
      <c r="S171" s="82"/>
    </row>
    <row r="172" spans="2:19">
      <c r="B172" s="80"/>
      <c r="C172" s="83"/>
      <c r="H172" s="79"/>
      <c r="I172" s="80"/>
      <c r="J172" s="80"/>
      <c r="K172" s="80"/>
      <c r="L172" s="81"/>
      <c r="M172" s="80"/>
      <c r="S172" s="82"/>
    </row>
    <row r="173" spans="2:19">
      <c r="B173" s="80"/>
      <c r="C173" s="83"/>
      <c r="H173" s="79"/>
      <c r="I173" s="80"/>
      <c r="J173" s="80"/>
      <c r="K173" s="80"/>
      <c r="L173" s="81"/>
      <c r="M173" s="80"/>
      <c r="S173" s="82"/>
    </row>
    <row r="174" spans="2:19">
      <c r="B174" s="80"/>
      <c r="C174" s="83"/>
      <c r="H174" s="79"/>
      <c r="I174" s="80"/>
      <c r="J174" s="80"/>
      <c r="K174" s="80"/>
      <c r="L174" s="81"/>
      <c r="M174" s="80"/>
      <c r="S174" s="82"/>
    </row>
    <row r="175" spans="2:19">
      <c r="B175" s="80"/>
      <c r="C175" s="83"/>
      <c r="H175" s="79"/>
      <c r="I175" s="80"/>
      <c r="J175" s="80"/>
      <c r="K175" s="80"/>
      <c r="L175" s="81"/>
      <c r="M175" s="80"/>
      <c r="S175" s="82"/>
    </row>
    <row r="176" spans="2:19">
      <c r="B176" s="80"/>
      <c r="C176" s="83"/>
      <c r="H176" s="79"/>
      <c r="I176" s="80"/>
      <c r="J176" s="80"/>
      <c r="K176" s="80"/>
      <c r="L176" s="81"/>
      <c r="M176" s="80"/>
      <c r="S176" s="82"/>
    </row>
    <row r="177" spans="2:19">
      <c r="B177" s="80"/>
      <c r="C177" s="83"/>
      <c r="H177" s="79"/>
      <c r="I177" s="80"/>
      <c r="J177" s="80"/>
      <c r="K177" s="80"/>
      <c r="L177" s="81"/>
      <c r="M177" s="80"/>
      <c r="S177" s="82"/>
    </row>
    <row r="178" spans="2:19">
      <c r="B178" s="80"/>
      <c r="C178" s="83"/>
      <c r="H178" s="79"/>
      <c r="I178" s="80"/>
      <c r="J178" s="80"/>
      <c r="K178" s="80"/>
      <c r="L178" s="81"/>
      <c r="M178" s="80"/>
      <c r="S178" s="82"/>
    </row>
    <row r="179" spans="2:19">
      <c r="B179" s="80"/>
      <c r="C179" s="83"/>
      <c r="H179" s="79"/>
      <c r="I179" s="80"/>
      <c r="J179" s="80"/>
      <c r="K179" s="80"/>
      <c r="L179" s="81"/>
      <c r="M179" s="80"/>
      <c r="S179" s="82"/>
    </row>
    <row r="180" spans="2:19">
      <c r="B180" s="80"/>
      <c r="C180" s="83"/>
      <c r="H180" s="79"/>
      <c r="I180" s="80"/>
      <c r="J180" s="80"/>
      <c r="K180" s="80"/>
      <c r="L180" s="81"/>
      <c r="M180" s="80"/>
      <c r="S180" s="82"/>
    </row>
    <row r="181" spans="2:19">
      <c r="B181" s="80"/>
      <c r="C181" s="83"/>
      <c r="H181" s="79"/>
      <c r="I181" s="80"/>
      <c r="J181" s="80"/>
      <c r="K181" s="80"/>
      <c r="L181" s="81"/>
      <c r="M181" s="80"/>
      <c r="S181" s="82"/>
    </row>
    <row r="182" spans="2:19">
      <c r="B182" s="80"/>
      <c r="C182" s="83"/>
      <c r="H182" s="79"/>
      <c r="I182" s="80"/>
      <c r="J182" s="80"/>
      <c r="K182" s="80"/>
      <c r="L182" s="81"/>
      <c r="M182" s="80"/>
      <c r="S182" s="82"/>
    </row>
    <row r="183" spans="2:19">
      <c r="B183" s="80"/>
      <c r="C183" s="83"/>
      <c r="H183" s="79"/>
      <c r="I183" s="80"/>
      <c r="J183" s="80"/>
      <c r="K183" s="80"/>
      <c r="L183" s="81"/>
      <c r="M183" s="80"/>
      <c r="S183" s="82"/>
    </row>
    <row r="184" spans="2:19">
      <c r="B184" s="80"/>
      <c r="C184" s="83"/>
      <c r="H184" s="79"/>
      <c r="I184" s="80"/>
      <c r="J184" s="80"/>
      <c r="K184" s="80"/>
      <c r="L184" s="81"/>
      <c r="M184" s="80"/>
      <c r="S184" s="82"/>
    </row>
    <row r="185" spans="2:19">
      <c r="B185" s="80"/>
      <c r="C185" s="83"/>
      <c r="H185" s="79"/>
      <c r="I185" s="80"/>
      <c r="J185" s="80"/>
      <c r="K185" s="80"/>
      <c r="L185" s="81"/>
      <c r="M185" s="80"/>
      <c r="S185" s="82"/>
    </row>
    <row r="186" spans="2:19">
      <c r="B186" s="80"/>
      <c r="C186" s="83"/>
      <c r="H186" s="79"/>
      <c r="I186" s="80"/>
      <c r="J186" s="80"/>
      <c r="K186" s="80"/>
      <c r="L186" s="81"/>
      <c r="M186" s="80"/>
      <c r="S186" s="82"/>
    </row>
    <row r="187" spans="2:19">
      <c r="B187" s="80"/>
      <c r="C187" s="83"/>
      <c r="H187" s="79"/>
      <c r="I187" s="80"/>
      <c r="J187" s="80"/>
      <c r="K187" s="80"/>
      <c r="L187" s="81"/>
      <c r="M187" s="80"/>
      <c r="S187" s="82"/>
    </row>
    <row r="188" spans="2:19">
      <c r="B188" s="80"/>
      <c r="C188" s="83"/>
      <c r="H188" s="79"/>
      <c r="I188" s="80"/>
      <c r="J188" s="80"/>
      <c r="K188" s="80"/>
      <c r="L188" s="81"/>
      <c r="M188" s="80"/>
      <c r="S188" s="82"/>
    </row>
    <row r="189" spans="2:19">
      <c r="B189" s="80"/>
      <c r="C189" s="83"/>
      <c r="H189" s="79"/>
      <c r="I189" s="80"/>
      <c r="J189" s="80"/>
      <c r="K189" s="80"/>
      <c r="L189" s="81"/>
      <c r="M189" s="80"/>
      <c r="S189" s="82"/>
    </row>
    <row r="190" spans="2:19">
      <c r="B190" s="80"/>
      <c r="C190" s="83"/>
      <c r="H190" s="79"/>
      <c r="I190" s="80"/>
      <c r="J190" s="80"/>
      <c r="K190" s="80"/>
      <c r="L190" s="81"/>
      <c r="M190" s="80"/>
      <c r="S190" s="82"/>
    </row>
    <row r="191" spans="2:19">
      <c r="B191" s="80"/>
      <c r="C191" s="83"/>
      <c r="H191" s="79"/>
      <c r="I191" s="80"/>
      <c r="J191" s="80"/>
      <c r="K191" s="80"/>
      <c r="L191" s="81"/>
      <c r="M191" s="80"/>
      <c r="S191" s="82"/>
    </row>
    <row r="192" spans="2:19">
      <c r="B192" s="80"/>
      <c r="C192" s="83"/>
      <c r="H192" s="79"/>
      <c r="I192" s="80"/>
      <c r="J192" s="80"/>
      <c r="K192" s="80"/>
      <c r="L192" s="81"/>
      <c r="M192" s="80"/>
      <c r="S192" s="82"/>
    </row>
    <row r="193" spans="2:19">
      <c r="B193" s="80"/>
      <c r="C193" s="83"/>
      <c r="H193" s="79"/>
      <c r="I193" s="80"/>
      <c r="J193" s="80"/>
      <c r="K193" s="80"/>
      <c r="L193" s="81"/>
      <c r="M193" s="80"/>
      <c r="S193" s="82"/>
    </row>
    <row r="194" spans="2:19">
      <c r="B194" s="80"/>
      <c r="C194" s="83"/>
      <c r="H194" s="79"/>
      <c r="I194" s="80"/>
      <c r="J194" s="80"/>
      <c r="K194" s="80"/>
      <c r="L194" s="81"/>
      <c r="M194" s="80"/>
      <c r="S194" s="82"/>
    </row>
    <row r="195" spans="2:19">
      <c r="B195" s="80"/>
      <c r="C195" s="83"/>
      <c r="H195" s="79"/>
      <c r="I195" s="80"/>
      <c r="J195" s="80"/>
      <c r="K195" s="80"/>
      <c r="L195" s="81"/>
      <c r="M195" s="80"/>
      <c r="S195" s="82"/>
    </row>
    <row r="196" spans="2:19">
      <c r="B196" s="80"/>
      <c r="C196" s="83"/>
      <c r="H196" s="79"/>
      <c r="I196" s="80"/>
      <c r="J196" s="80"/>
      <c r="K196" s="80"/>
      <c r="L196" s="81"/>
      <c r="M196" s="80"/>
      <c r="S196" s="82"/>
    </row>
    <row r="197" spans="2:19">
      <c r="B197" s="80"/>
      <c r="C197" s="83"/>
      <c r="H197" s="79"/>
      <c r="I197" s="80"/>
      <c r="J197" s="80"/>
      <c r="K197" s="80"/>
      <c r="L197" s="81"/>
      <c r="M197" s="80"/>
      <c r="S197" s="82"/>
    </row>
    <row r="198" spans="2:19">
      <c r="B198" s="80"/>
      <c r="C198" s="83"/>
      <c r="H198" s="79"/>
      <c r="I198" s="80"/>
      <c r="J198" s="80"/>
      <c r="K198" s="80"/>
      <c r="L198" s="81"/>
      <c r="M198" s="80"/>
      <c r="S198" s="82"/>
    </row>
    <row r="199" spans="2:19">
      <c r="B199" s="80"/>
      <c r="C199" s="83"/>
      <c r="H199" s="79"/>
      <c r="I199" s="80"/>
      <c r="J199" s="80"/>
      <c r="K199" s="80"/>
      <c r="L199" s="81"/>
      <c r="M199" s="80"/>
      <c r="S199" s="82"/>
    </row>
    <row r="200" spans="2:19">
      <c r="B200" s="80"/>
      <c r="C200" s="83"/>
      <c r="H200" s="79"/>
      <c r="I200" s="80"/>
      <c r="J200" s="80"/>
      <c r="K200" s="80"/>
      <c r="L200" s="81"/>
      <c r="M200" s="80"/>
      <c r="S200" s="82"/>
    </row>
    <row r="201" spans="2:19">
      <c r="B201" s="80"/>
      <c r="C201" s="83"/>
      <c r="H201" s="79"/>
      <c r="I201" s="80"/>
      <c r="J201" s="80"/>
      <c r="K201" s="80"/>
      <c r="L201" s="81"/>
      <c r="M201" s="80"/>
      <c r="S201" s="82"/>
    </row>
    <row r="202" spans="2:19">
      <c r="B202" s="80"/>
      <c r="C202" s="83"/>
      <c r="H202" s="79"/>
      <c r="I202" s="80"/>
      <c r="J202" s="80"/>
      <c r="K202" s="80"/>
      <c r="L202" s="81"/>
      <c r="M202" s="80"/>
      <c r="S202" s="82"/>
    </row>
    <row r="203" spans="2:19">
      <c r="B203" s="80"/>
      <c r="C203" s="83"/>
      <c r="H203" s="79"/>
      <c r="I203" s="80"/>
      <c r="J203" s="80"/>
      <c r="K203" s="80"/>
      <c r="L203" s="81"/>
      <c r="M203" s="80"/>
      <c r="S203" s="82"/>
    </row>
  </sheetData>
  <mergeCells count="1">
    <mergeCell ref="A1:E2"/>
  </mergeCells>
  <conditionalFormatting sqref="B7:B32">
    <cfRule type="colorScale" priority="4">
      <colorScale>
        <cfvo type="min"/>
        <cfvo type="max"/>
        <color rgb="FFFFFFFF"/>
        <color rgb="FFED7B77"/>
      </colorScale>
    </cfRule>
    <cfRule type="colorScale" priority="5">
      <colorScale>
        <cfvo type="min"/>
        <cfvo type="max"/>
        <color rgb="FFED7B77"/>
        <color rgb="FFFFFFFF"/>
      </colorScale>
    </cfRule>
  </conditionalFormatting>
  <conditionalFormatting sqref="B7:B30">
    <cfRule type="colorScale" priority="14">
      <colorScale>
        <cfvo type="min"/>
        <cfvo type="max"/>
        <color rgb="FFFFFFFF"/>
        <color rgb="FFED7B77"/>
      </colorScale>
    </cfRule>
    <cfRule type="colorScale" priority="15">
      <colorScale>
        <cfvo type="min"/>
        <cfvo type="max"/>
        <color rgb="FFED7B77"/>
        <color rgb="FFFFFFFF"/>
      </colorScale>
    </cfRule>
  </conditionalFormatting>
  <conditionalFormatting sqref="C7:C32">
    <cfRule type="colorScale" priority="6">
      <colorScale>
        <cfvo type="min"/>
        <cfvo type="max"/>
        <color rgb="FF6CBF63"/>
        <color rgb="FFFFFFFF"/>
      </colorScale>
    </cfRule>
    <cfRule type="colorScale" priority="7">
      <colorScale>
        <cfvo type="min"/>
        <cfvo type="max"/>
        <color rgb="FFFFFFFF"/>
        <color rgb="FF6CBF63"/>
      </colorScale>
    </cfRule>
  </conditionalFormatting>
  <conditionalFormatting sqref="C7:C30">
    <cfRule type="colorScale" priority="12">
      <colorScale>
        <cfvo type="min"/>
        <cfvo type="max"/>
        <color rgb="FF6CBF63"/>
        <color rgb="FFFFFFFF"/>
      </colorScale>
    </cfRule>
    <cfRule type="colorScale" priority="13">
      <colorScale>
        <cfvo type="min"/>
        <cfvo type="max"/>
        <color rgb="FFFFFFFF"/>
        <color rgb="FF6CBF63"/>
      </colorScale>
    </cfRule>
  </conditionalFormatting>
  <conditionalFormatting sqref="E7:E32">
    <cfRule type="dataBar" priority="3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{92e0c77f-aafd-4757-a247-39e1adad4f9b}</x14:id>
        </ext>
      </extLst>
    </cfRule>
  </conditionalFormatting>
  <conditionalFormatting sqref="F7:F30">
    <cfRule type="colorScale" priority="2">
      <colorScale>
        <cfvo type="min"/>
        <cfvo type="max"/>
        <color rgb="FFFFFFFF"/>
        <color rgb="FF6CBF63"/>
      </colorScale>
    </cfRule>
  </conditionalFormatting>
  <conditionalFormatting sqref="D1:D32 D35:D203">
    <cfRule type="colorScale" priority="10">
      <colorScale>
        <cfvo type="min"/>
        <cfvo type="max"/>
        <color rgb="FFFFFFFF"/>
        <color rgb="FFED7B77"/>
      </colorScale>
    </cfRule>
    <cfRule type="colorScale" priority="11">
      <colorScale>
        <cfvo type="min"/>
        <cfvo type="max"/>
        <color rgb="FFED7B77"/>
        <color rgb="FFFFFFFF"/>
      </colorScale>
    </cfRule>
  </conditionalFormatting>
  <conditionalFormatting sqref="E1:E6 E35:E203">
    <cfRule type="colorScale" priority="8">
      <colorScale>
        <cfvo type="min"/>
        <cfvo type="max"/>
        <color rgb="FFFFFFFF"/>
        <color rgb="FF6CBF63"/>
      </colorScale>
    </cfRule>
    <cfRule type="colorScale" priority="9">
      <colorScale>
        <cfvo type="min"/>
        <cfvo type="max"/>
        <color rgb="FF6CBF63"/>
        <color rgb="FFFFFFFF"/>
      </colorScale>
    </cfRule>
  </conditionalFormatting>
  <pageMargins left="0.75" right="0.75" top="1" bottom="1" header="0.5" footer="0.5"/>
  <headerFooter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e0c77f-aafd-4757-a247-39e1adad4f9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E7:E32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AI28"/>
  <sheetViews>
    <sheetView workbookViewId="0">
      <pane xSplit="5" ySplit="6" topLeftCell="F7" activePane="bottomRight" state="frozen"/>
      <selection/>
      <selection pane="topRight"/>
      <selection pane="bottomLeft"/>
      <selection pane="bottomRight" activeCell="H33" sqref="H33"/>
    </sheetView>
  </sheetViews>
  <sheetFormatPr defaultColWidth="14" defaultRowHeight="15.2"/>
  <cols>
    <col min="1" max="2" width="9" customWidth="1"/>
    <col min="3" max="3" width="11" customWidth="1"/>
    <col min="4" max="4" width="22" customWidth="1"/>
    <col min="5" max="5" width="23" customWidth="1"/>
    <col min="6" max="6" width="20" customWidth="1"/>
    <col min="7" max="7" width="14" customWidth="1"/>
    <col min="8" max="8" width="23" customWidth="1"/>
    <col min="9" max="9" width="21" customWidth="1"/>
    <col min="10" max="11" width="14" customWidth="1"/>
    <col min="13" max="13" width="17" customWidth="1"/>
    <col min="19" max="19" width="22" customWidth="1"/>
    <col min="23" max="23" width="14" customWidth="1"/>
    <col min="26" max="27" width="17" customWidth="1"/>
    <col min="30" max="30" width="22" customWidth="1"/>
    <col min="31" max="31" width="14" customWidth="1"/>
    <col min="33" max="33" width="14" customWidth="1"/>
  </cols>
  <sheetData>
    <row r="1" spans="1:35">
      <c r="C1" s="31" t="s">
        <v>103</v>
      </c>
      <c r="D1" s="31"/>
      <c r="E1" s="31"/>
      <c r="F1" s="31"/>
      <c r="G1" s="31"/>
      <c r="H1" s="31"/>
    </row>
    <row r="2" ht="19" customHeight="1" spans="1:35">
      <c r="A2" s="32"/>
      <c r="B2" s="32"/>
      <c r="C2" s="31"/>
      <c r="D2" s="31"/>
      <c r="E2" s="31"/>
      <c r="F2" s="31"/>
      <c r="G2" s="31"/>
      <c r="H2" s="31"/>
    </row>
    <row r="3" ht="28" customHeight="1" spans="1:35">
      <c r="A3" s="32"/>
      <c r="B3" s="32"/>
      <c r="C3" s="31"/>
      <c r="D3" s="31"/>
      <c r="E3" s="31"/>
      <c r="F3" s="31"/>
      <c r="G3" s="31"/>
      <c r="H3" s="31"/>
    </row>
    <row r="4" ht="19" customHeight="1" spans="1:35">
      <c r="A4" s="32"/>
      <c r="B4" s="32"/>
    </row>
    <row r="5" spans="1:35">
      <c r="A5" s="33" t="s">
        <v>104</v>
      </c>
      <c r="B5" s="3"/>
      <c r="C5" s="3"/>
      <c r="D5" s="3"/>
      <c r="E5" s="3"/>
      <c r="F5" s="3"/>
      <c r="G5" s="3"/>
      <c r="H5" s="3"/>
      <c r="I5" s="3" t="s">
        <v>105</v>
      </c>
      <c r="J5" s="3"/>
      <c r="K5" s="3"/>
      <c r="L5" s="3"/>
      <c r="M5" s="3"/>
      <c r="N5" s="3"/>
      <c r="O5" s="3"/>
      <c r="P5" s="3"/>
      <c r="Q5" s="3"/>
      <c r="R5" s="3"/>
      <c r="S5" s="3" t="s">
        <v>105</v>
      </c>
      <c r="T5" s="3" t="s">
        <v>105</v>
      </c>
      <c r="U5" s="3" t="s">
        <v>105</v>
      </c>
      <c r="V5" s="3" t="s">
        <v>105</v>
      </c>
      <c r="W5" s="3" t="s">
        <v>105</v>
      </c>
      <c r="X5" s="3" t="s">
        <v>105</v>
      </c>
      <c r="Y5" s="3" t="s">
        <v>105</v>
      </c>
      <c r="Z5" s="3" t="s">
        <v>105</v>
      </c>
      <c r="AA5" s="3" t="s">
        <v>105</v>
      </c>
      <c r="AB5" s="3" t="s">
        <v>105</v>
      </c>
      <c r="AC5" s="3" t="s">
        <v>105</v>
      </c>
      <c r="AD5" s="3" t="s">
        <v>105</v>
      </c>
      <c r="AE5" s="3" t="s">
        <v>105</v>
      </c>
      <c r="AF5" s="3" t="s">
        <v>105</v>
      </c>
      <c r="AG5" s="3" t="s">
        <v>105</v>
      </c>
      <c r="AH5" s="3" t="s">
        <v>105</v>
      </c>
      <c r="AI5" s="3"/>
    </row>
    <row r="6" spans="1:35">
      <c r="A6" s="34" t="s">
        <v>106</v>
      </c>
      <c r="B6" s="35" t="s">
        <v>107</v>
      </c>
      <c r="C6" s="34" t="s">
        <v>108</v>
      </c>
      <c r="D6" s="35" t="s">
        <v>109</v>
      </c>
      <c r="E6" s="34" t="s">
        <v>110</v>
      </c>
      <c r="F6" s="34" t="s">
        <v>111</v>
      </c>
      <c r="G6" s="34" t="s">
        <v>112</v>
      </c>
      <c r="H6" s="34" t="s">
        <v>113</v>
      </c>
      <c r="I6" s="34" t="s">
        <v>114</v>
      </c>
      <c r="J6" s="34" t="s">
        <v>13</v>
      </c>
      <c r="K6" s="34" t="s">
        <v>14</v>
      </c>
      <c r="L6" s="34" t="s">
        <v>115</v>
      </c>
      <c r="M6" s="34" t="s">
        <v>116</v>
      </c>
      <c r="N6" s="34" t="s">
        <v>16</v>
      </c>
      <c r="O6" s="34" t="s">
        <v>117</v>
      </c>
      <c r="P6" s="34" t="s">
        <v>118</v>
      </c>
      <c r="Q6" s="34" t="s">
        <v>119</v>
      </c>
      <c r="R6" s="34" t="s">
        <v>120</v>
      </c>
      <c r="S6" s="35" t="s">
        <v>23</v>
      </c>
      <c r="T6" s="35" t="s">
        <v>12</v>
      </c>
      <c r="U6" s="35" t="s">
        <v>4</v>
      </c>
      <c r="V6" s="35" t="s">
        <v>5</v>
      </c>
      <c r="W6" s="35" t="s">
        <v>6</v>
      </c>
      <c r="X6" s="35" t="s">
        <v>7</v>
      </c>
      <c r="Y6" s="35" t="s">
        <v>65</v>
      </c>
      <c r="Z6" s="35" t="s">
        <v>9</v>
      </c>
      <c r="AA6" s="35" t="s">
        <v>19</v>
      </c>
      <c r="AB6" s="35" t="s">
        <v>121</v>
      </c>
      <c r="AC6" s="35" t="s">
        <v>122</v>
      </c>
      <c r="AD6" s="35" t="s">
        <v>22</v>
      </c>
      <c r="AE6" s="35" t="s">
        <v>123</v>
      </c>
      <c r="AF6" s="35" t="s">
        <v>71</v>
      </c>
      <c r="AG6" s="35" t="s">
        <v>20</v>
      </c>
      <c r="AH6" s="35" t="s">
        <v>24</v>
      </c>
    </row>
    <row r="7" ht="15.6" spans="1:35">
      <c r="A7" s="36" t="s">
        <v>25</v>
      </c>
      <c r="B7" s="37">
        <v>512975</v>
      </c>
      <c r="C7" s="38" t="e">
        <f t="array" ref="C7">_xlfn.XLOOKUP(E7,#REF!,#REF!)</f>
        <v>#REF!</v>
      </c>
      <c r="D7" s="37" t="s">
        <v>124</v>
      </c>
      <c r="E7" s="39" t="s">
        <v>125</v>
      </c>
      <c r="F7" s="10" t="e">
        <f t="array" ref="F7">_xlfn.XLOOKUP(E7,#REF!,#REF!)</f>
        <v>#REF!</v>
      </c>
      <c r="G7" s="40" t="e">
        <f t="array" ref="G7">_xlfn.XLOOKUP(E7,#REF!,#REF!)</f>
        <v>#REF!</v>
      </c>
      <c r="H7" s="10" t="e">
        <f t="array" ref="H7">_xlfn.XLOOKUP(E7,#REF!,#REF!)</f>
        <v>#REF!</v>
      </c>
      <c r="I7" s="41" t="e">
        <f t="shared" ref="I7:I13" si="0">P7/Y7</f>
        <v>#REF!</v>
      </c>
      <c r="J7" s="42" t="e">
        <f t="shared" ref="J7:J13" si="1">P7/U7*1000</f>
        <v>#REF!</v>
      </c>
      <c r="K7" s="41" t="e">
        <f t="shared" ref="K7:K13" si="2">P7/X7</f>
        <v>#REF!</v>
      </c>
      <c r="L7" s="41" t="e">
        <f t="shared" ref="L7:L13" si="3">P7/AH7</f>
        <v>#REF!</v>
      </c>
      <c r="M7" s="41" t="e">
        <f t="shared" ref="M7:M13" si="4">P7/G7</f>
        <v>#REF!</v>
      </c>
      <c r="N7" s="41" t="e">
        <f t="shared" ref="N7:N13" si="5">P7/AB7</f>
        <v>#REF!</v>
      </c>
      <c r="O7" s="43" t="e">
        <f t="shared" ref="O7:O13" si="6">R7/Q7</f>
        <v>#REF!</v>
      </c>
      <c r="P7" s="42" t="e">
        <f t="shared" ref="P7:P13" si="7">Q7+R7</f>
        <v>#REF!</v>
      </c>
      <c r="Q7" s="42" t="e">
        <f t="array" ref="Q7">_xlfn.XLOOKUP(E7,#REF!,#REF!)</f>
        <v>#REF!</v>
      </c>
      <c r="R7" s="44">
        <v>57753.59</v>
      </c>
      <c r="S7" s="45" t="e">
        <f t="shared" ref="S7:S13" si="8">AD7/P7</f>
        <v>#REF!</v>
      </c>
      <c r="T7" s="46">
        <v>0.0082</v>
      </c>
      <c r="U7" s="47">
        <v>5001446</v>
      </c>
      <c r="V7" s="47">
        <v>4100971</v>
      </c>
      <c r="W7" s="48">
        <v>0.0093</v>
      </c>
      <c r="X7" s="49">
        <f t="shared" ref="X7:X13" si="9">U7*W7</f>
        <v>46513.4478</v>
      </c>
      <c r="Y7" s="47">
        <v>1413976</v>
      </c>
      <c r="Z7" s="50">
        <v>0.3805</v>
      </c>
      <c r="AA7" s="48">
        <v>0.0247</v>
      </c>
      <c r="AB7" s="47">
        <v>2588959</v>
      </c>
      <c r="AC7" s="47">
        <v>33692</v>
      </c>
      <c r="AD7" s="51">
        <v>161027.79</v>
      </c>
      <c r="AE7" s="47">
        <v>1230</v>
      </c>
      <c r="AF7" s="47">
        <v>1461</v>
      </c>
      <c r="AG7" s="48">
        <v>0.8418</v>
      </c>
      <c r="AH7" s="52">
        <v>68165</v>
      </c>
    </row>
    <row r="8" ht="15.6" spans="1:35">
      <c r="A8" s="36"/>
      <c r="B8" s="37">
        <v>512981</v>
      </c>
      <c r="C8" s="38" t="e">
        <f t="array" ref="C8">_xlfn.XLOOKUP(E8,#REF!,#REF!)</f>
        <v>#REF!</v>
      </c>
      <c r="D8" s="37" t="s">
        <v>126</v>
      </c>
      <c r="E8" s="53" t="s">
        <v>127</v>
      </c>
      <c r="F8" s="10" t="e">
        <f t="array" ref="F8">_xlfn.XLOOKUP(E8,#REF!,#REF!)</f>
        <v>#REF!</v>
      </c>
      <c r="G8" s="40" t="e">
        <f t="array" ref="G8">_xlfn.XLOOKUP(E8,#REF!,#REF!)</f>
        <v>#REF!</v>
      </c>
      <c r="H8" s="10" t="e">
        <f t="array" ref="H8">_xlfn.XLOOKUP(E8,#REF!,#REF!)</f>
        <v>#REF!</v>
      </c>
      <c r="I8" s="41" t="e">
        <f t="shared" si="0"/>
        <v>#REF!</v>
      </c>
      <c r="J8" s="42" t="e">
        <f t="shared" si="1"/>
        <v>#REF!</v>
      </c>
      <c r="K8" s="41" t="e">
        <f t="shared" si="2"/>
        <v>#REF!</v>
      </c>
      <c r="L8" s="41" t="e">
        <f t="shared" si="3"/>
        <v>#REF!</v>
      </c>
      <c r="M8" s="41" t="e">
        <f t="shared" si="4"/>
        <v>#REF!</v>
      </c>
      <c r="N8" s="41" t="e">
        <f t="shared" si="5"/>
        <v>#REF!</v>
      </c>
      <c r="O8" s="43" t="e">
        <f t="shared" si="6"/>
        <v>#REF!</v>
      </c>
      <c r="P8" s="42" t="e">
        <f t="shared" si="7"/>
        <v>#REF!</v>
      </c>
      <c r="Q8" s="42" t="e">
        <f t="array" ref="Q8">_xlfn.XLOOKUP(E8,#REF!,#REF!)</f>
        <v>#REF!</v>
      </c>
      <c r="R8" s="44">
        <v>12250.32</v>
      </c>
      <c r="S8" s="45" t="e">
        <f t="shared" si="8"/>
        <v>#REF!</v>
      </c>
      <c r="T8" s="46">
        <v>0.0122</v>
      </c>
      <c r="U8" s="47">
        <v>2246772</v>
      </c>
      <c r="V8" s="47">
        <v>1130327</v>
      </c>
      <c r="W8" s="48">
        <v>0.0164</v>
      </c>
      <c r="X8" s="49">
        <f t="shared" si="9"/>
        <v>36847.0608</v>
      </c>
      <c r="Y8" s="47">
        <v>363563</v>
      </c>
      <c r="Z8" s="50">
        <v>0.3424</v>
      </c>
      <c r="AA8" s="48">
        <v>0.0634</v>
      </c>
      <c r="AB8" s="47">
        <v>893317</v>
      </c>
      <c r="AC8" s="47">
        <v>13846</v>
      </c>
      <c r="AD8" s="54">
        <v>40483</v>
      </c>
      <c r="AE8" s="55">
        <v>284</v>
      </c>
      <c r="AF8" s="55">
        <v>348</v>
      </c>
      <c r="AG8" s="48">
        <v>0.816</v>
      </c>
      <c r="AH8" s="52">
        <v>24036</v>
      </c>
    </row>
    <row r="9" ht="15.6" spans="1:35">
      <c r="A9" s="36"/>
      <c r="B9" s="37">
        <v>512985</v>
      </c>
      <c r="C9" s="38" t="e">
        <f t="array" ref="C9">_xlfn.XLOOKUP(E9,#REF!,#REF!)</f>
        <v>#REF!</v>
      </c>
      <c r="D9" s="37" t="s">
        <v>128</v>
      </c>
      <c r="E9" s="53" t="s">
        <v>129</v>
      </c>
      <c r="F9" s="10" t="e">
        <f t="array" ref="F9">_xlfn.XLOOKUP(E9,#REF!,#REF!)</f>
        <v>#REF!</v>
      </c>
      <c r="G9" s="40" t="e">
        <f t="array" ref="G9">_xlfn.XLOOKUP(E9,#REF!,#REF!)</f>
        <v>#REF!</v>
      </c>
      <c r="H9" s="10" t="e">
        <f t="array" ref="H9">_xlfn.XLOOKUP(E9,#REF!,#REF!)</f>
        <v>#REF!</v>
      </c>
      <c r="I9" s="41" t="e">
        <f t="shared" si="0"/>
        <v>#REF!</v>
      </c>
      <c r="J9" s="42" t="e">
        <f t="shared" si="1"/>
        <v>#REF!</v>
      </c>
      <c r="K9" s="41" t="e">
        <f t="shared" si="2"/>
        <v>#REF!</v>
      </c>
      <c r="L9" s="41" t="e">
        <f t="shared" si="3"/>
        <v>#REF!</v>
      </c>
      <c r="M9" s="41" t="e">
        <f t="shared" si="4"/>
        <v>#REF!</v>
      </c>
      <c r="N9" s="41" t="e">
        <f t="shared" si="5"/>
        <v>#REF!</v>
      </c>
      <c r="O9" s="43" t="e">
        <f t="shared" si="6"/>
        <v>#REF!</v>
      </c>
      <c r="P9" s="42" t="e">
        <f t="shared" si="7"/>
        <v>#REF!</v>
      </c>
      <c r="Q9" s="42" t="e">
        <f t="array" ref="Q9">_xlfn.XLOOKUP(E9,#REF!,#REF!)</f>
        <v>#REF!</v>
      </c>
      <c r="R9" s="44">
        <v>39659.38</v>
      </c>
      <c r="S9" s="45" t="e">
        <f t="shared" si="8"/>
        <v>#REF!</v>
      </c>
      <c r="T9" s="46">
        <v>0.0064</v>
      </c>
      <c r="U9" s="47">
        <v>2491701</v>
      </c>
      <c r="V9" s="47">
        <v>2271301</v>
      </c>
      <c r="W9" s="48">
        <v>0.0106</v>
      </c>
      <c r="X9" s="49">
        <f t="shared" si="9"/>
        <v>26412.0306</v>
      </c>
      <c r="Y9" s="47">
        <v>1013137</v>
      </c>
      <c r="Z9" s="50">
        <v>0.5805</v>
      </c>
      <c r="AA9" s="48">
        <v>0.0439</v>
      </c>
      <c r="AB9" s="47">
        <v>781020</v>
      </c>
      <c r="AC9" s="47">
        <v>14591</v>
      </c>
      <c r="AD9" s="54">
        <v>116697.48</v>
      </c>
      <c r="AE9" s="55">
        <v>878</v>
      </c>
      <c r="AF9" s="55">
        <v>1058</v>
      </c>
      <c r="AG9" s="48">
        <v>0.8298</v>
      </c>
      <c r="AH9" s="52">
        <v>42834</v>
      </c>
    </row>
    <row r="10" ht="15.6" spans="1:35">
      <c r="A10" s="36"/>
      <c r="B10" s="37">
        <v>512988</v>
      </c>
      <c r="C10" s="38" t="e">
        <f t="array" ref="C10">_xlfn.XLOOKUP(E10,#REF!,#REF!)</f>
        <v>#REF!</v>
      </c>
      <c r="D10" s="37" t="s">
        <v>130</v>
      </c>
      <c r="E10" s="53" t="s">
        <v>131</v>
      </c>
      <c r="F10" s="10" t="e">
        <f t="array" ref="F10">_xlfn.XLOOKUP(E10,#REF!,#REF!)</f>
        <v>#REF!</v>
      </c>
      <c r="G10" s="40" t="e">
        <f t="array" ref="G10">_xlfn.XLOOKUP(E10,#REF!,#REF!)</f>
        <v>#REF!</v>
      </c>
      <c r="H10" s="10" t="e">
        <f t="array" ref="H10">_xlfn.XLOOKUP(E10,#REF!,#REF!)</f>
        <v>#REF!</v>
      </c>
      <c r="I10" s="41" t="e">
        <f t="shared" si="0"/>
        <v>#REF!</v>
      </c>
      <c r="J10" s="42" t="e">
        <f t="shared" si="1"/>
        <v>#REF!</v>
      </c>
      <c r="K10" s="41" t="e">
        <f t="shared" si="2"/>
        <v>#REF!</v>
      </c>
      <c r="L10" s="41" t="e">
        <f t="shared" si="3"/>
        <v>#REF!</v>
      </c>
      <c r="M10" s="41" t="e">
        <f t="shared" si="4"/>
        <v>#REF!</v>
      </c>
      <c r="N10" s="41" t="e">
        <f t="shared" si="5"/>
        <v>#REF!</v>
      </c>
      <c r="O10" s="43" t="e">
        <f t="shared" si="6"/>
        <v>#REF!</v>
      </c>
      <c r="P10" s="42" t="e">
        <f t="shared" si="7"/>
        <v>#REF!</v>
      </c>
      <c r="Q10" s="42" t="e">
        <f t="array" ref="Q10">_xlfn.XLOOKUP(E10,#REF!,#REF!)</f>
        <v>#REF!</v>
      </c>
      <c r="R10" s="44">
        <v>28027.37</v>
      </c>
      <c r="S10" s="45" t="e">
        <f t="shared" si="8"/>
        <v>#REF!</v>
      </c>
      <c r="T10" s="46">
        <v>0.0112</v>
      </c>
      <c r="U10" s="47">
        <v>1802807</v>
      </c>
      <c r="V10" s="47">
        <v>1602255</v>
      </c>
      <c r="W10" s="48">
        <v>0.0116</v>
      </c>
      <c r="X10" s="49">
        <f t="shared" si="9"/>
        <v>20912.5612</v>
      </c>
      <c r="Y10" s="47">
        <v>646289</v>
      </c>
      <c r="Z10" s="50">
        <v>0.5333</v>
      </c>
      <c r="AA10" s="48">
        <v>0.0318</v>
      </c>
      <c r="AB10" s="47">
        <v>678430</v>
      </c>
      <c r="AC10" s="47">
        <v>17954</v>
      </c>
      <c r="AD10" s="54">
        <v>111831.54</v>
      </c>
      <c r="AE10" s="55">
        <v>739</v>
      </c>
      <c r="AF10" s="55">
        <v>881</v>
      </c>
      <c r="AG10" s="48">
        <v>0.8388</v>
      </c>
      <c r="AH10" s="52">
        <v>38212</v>
      </c>
    </row>
    <row r="11" ht="15.6" spans="1:35">
      <c r="A11" s="36"/>
      <c r="B11" s="37">
        <v>512991</v>
      </c>
      <c r="C11" s="38" t="e">
        <f t="array" ref="C11">_xlfn.XLOOKUP(E11,#REF!,#REF!)</f>
        <v>#REF!</v>
      </c>
      <c r="D11" s="37" t="s">
        <v>132</v>
      </c>
      <c r="E11" s="53" t="s">
        <v>133</v>
      </c>
      <c r="F11" s="10" t="e">
        <f t="array" ref="F11">_xlfn.XLOOKUP(E11,#REF!,#REF!)</f>
        <v>#REF!</v>
      </c>
      <c r="G11" s="40" t="e">
        <f t="array" ref="G11">_xlfn.XLOOKUP(E11,#REF!,#REF!)</f>
        <v>#REF!</v>
      </c>
      <c r="H11" s="10" t="e">
        <f t="array" ref="H11">_xlfn.XLOOKUP(E11,#REF!,#REF!)</f>
        <v>#REF!</v>
      </c>
      <c r="I11" s="41" t="e">
        <f t="shared" si="0"/>
        <v>#REF!</v>
      </c>
      <c r="J11" s="42" t="e">
        <f t="shared" si="1"/>
        <v>#REF!</v>
      </c>
      <c r="K11" s="41" t="e">
        <f t="shared" si="2"/>
        <v>#REF!</v>
      </c>
      <c r="L11" s="41" t="e">
        <f t="shared" si="3"/>
        <v>#REF!</v>
      </c>
      <c r="M11" s="41" t="e">
        <f t="shared" si="4"/>
        <v>#REF!</v>
      </c>
      <c r="N11" s="41" t="e">
        <f t="shared" si="5"/>
        <v>#REF!</v>
      </c>
      <c r="O11" s="43" t="e">
        <f t="shared" si="6"/>
        <v>#REF!</v>
      </c>
      <c r="P11" s="42" t="e">
        <f t="shared" si="7"/>
        <v>#REF!</v>
      </c>
      <c r="Q11" s="42" t="e">
        <f t="array" ref="Q11">_xlfn.XLOOKUP(E11,#REF!,#REF!)</f>
        <v>#REF!</v>
      </c>
      <c r="R11" s="44">
        <v>48076.08</v>
      </c>
      <c r="S11" s="45" t="e">
        <f t="shared" si="8"/>
        <v>#REF!</v>
      </c>
      <c r="T11" s="46">
        <v>0.01021</v>
      </c>
      <c r="U11" s="47">
        <v>2423504</v>
      </c>
      <c r="V11" s="47">
        <v>2180975</v>
      </c>
      <c r="W11" s="48">
        <v>0.0098</v>
      </c>
      <c r="X11" s="49">
        <f t="shared" si="9"/>
        <v>23750.3392</v>
      </c>
      <c r="Y11" s="47">
        <v>807089</v>
      </c>
      <c r="Z11" s="50">
        <v>0.4959</v>
      </c>
      <c r="AA11" s="48">
        <v>0.0425</v>
      </c>
      <c r="AB11" s="47">
        <v>1056579</v>
      </c>
      <c r="AC11" s="47">
        <v>22250</v>
      </c>
      <c r="AD11" s="54">
        <v>101350.13</v>
      </c>
      <c r="AE11" s="55">
        <v>754</v>
      </c>
      <c r="AF11" s="55">
        <v>882</v>
      </c>
      <c r="AG11" s="48">
        <v>0.8548</v>
      </c>
      <c r="AH11" s="52">
        <v>44683</v>
      </c>
    </row>
    <row r="12" ht="15.6" spans="1:35">
      <c r="A12" s="36"/>
      <c r="B12" s="37">
        <v>512993</v>
      </c>
      <c r="C12" s="38" t="e">
        <f t="array" ref="C12">_xlfn.XLOOKUP(E12,#REF!,#REF!)</f>
        <v>#REF!</v>
      </c>
      <c r="D12" s="37" t="s">
        <v>134</v>
      </c>
      <c r="E12" s="53" t="s">
        <v>135</v>
      </c>
      <c r="F12" s="10" t="e">
        <f t="array" ref="F12">_xlfn.XLOOKUP(E12,#REF!,#REF!)</f>
        <v>#REF!</v>
      </c>
      <c r="G12" s="40" t="e">
        <f t="array" ref="G12">_xlfn.XLOOKUP(E12,#REF!,#REF!)</f>
        <v>#REF!</v>
      </c>
      <c r="H12" s="10" t="e">
        <f t="array" ref="H12">_xlfn.XLOOKUP(E12,#REF!,#REF!)</f>
        <v>#REF!</v>
      </c>
      <c r="I12" s="41" t="e">
        <f t="shared" si="0"/>
        <v>#REF!</v>
      </c>
      <c r="J12" s="42" t="e">
        <f t="shared" si="1"/>
        <v>#REF!</v>
      </c>
      <c r="K12" s="41" t="e">
        <f t="shared" si="2"/>
        <v>#REF!</v>
      </c>
      <c r="L12" s="41" t="e">
        <f t="shared" si="3"/>
        <v>#REF!</v>
      </c>
      <c r="M12" s="41" t="e">
        <f t="shared" si="4"/>
        <v>#REF!</v>
      </c>
      <c r="N12" s="41" t="e">
        <f t="shared" si="5"/>
        <v>#REF!</v>
      </c>
      <c r="O12" s="43" t="e">
        <f t="shared" si="6"/>
        <v>#REF!</v>
      </c>
      <c r="P12" s="42" t="e">
        <f t="shared" si="7"/>
        <v>#REF!</v>
      </c>
      <c r="Q12" s="42" t="e">
        <f t="array" ref="Q12">_xlfn.XLOOKUP(E12,#REF!,#REF!)</f>
        <v>#REF!</v>
      </c>
      <c r="R12" s="44">
        <v>25316.55</v>
      </c>
      <c r="S12" s="45" t="e">
        <f t="shared" si="8"/>
        <v>#REF!</v>
      </c>
      <c r="T12" s="46">
        <v>0.0055</v>
      </c>
      <c r="U12" s="47">
        <v>2539805</v>
      </c>
      <c r="V12" s="47">
        <v>2308405</v>
      </c>
      <c r="W12" s="48">
        <v>0.0094</v>
      </c>
      <c r="X12" s="49">
        <f t="shared" si="9"/>
        <v>23874.167</v>
      </c>
      <c r="Y12" s="47">
        <v>680380</v>
      </c>
      <c r="Z12" s="50">
        <v>0.3535</v>
      </c>
      <c r="AA12" s="48">
        <v>0.0281</v>
      </c>
      <c r="AB12" s="47">
        <v>1258077</v>
      </c>
      <c r="AC12" s="47">
        <v>12757</v>
      </c>
      <c r="AD12" s="54">
        <v>148791.18</v>
      </c>
      <c r="AE12" s="47">
        <v>1090</v>
      </c>
      <c r="AF12" s="47">
        <v>1336</v>
      </c>
      <c r="AG12" s="48">
        <v>0.8158</v>
      </c>
      <c r="AH12" s="52">
        <v>35559</v>
      </c>
    </row>
    <row r="13" ht="20" customHeight="1" spans="1:35">
      <c r="A13" s="36"/>
      <c r="B13" s="37">
        <v>513003</v>
      </c>
      <c r="C13" s="38" t="e">
        <f t="array" ref="C13">_xlfn.XLOOKUP(E13,#REF!,#REF!)</f>
        <v>#REF!</v>
      </c>
      <c r="D13" s="37" t="s">
        <v>136</v>
      </c>
      <c r="E13" s="56" t="s">
        <v>137</v>
      </c>
      <c r="F13" s="10" t="e">
        <f t="array" ref="F13">_xlfn.XLOOKUP(E13,#REF!,#REF!)</f>
        <v>#REF!</v>
      </c>
      <c r="G13" s="40" t="e">
        <f t="array" ref="G13">_xlfn.XLOOKUP(E13,#REF!,#REF!)</f>
        <v>#REF!</v>
      </c>
      <c r="H13" s="10" t="e">
        <f t="array" ref="H13">_xlfn.XLOOKUP(E13,#REF!,#REF!)</f>
        <v>#REF!</v>
      </c>
      <c r="I13" s="41" t="e">
        <f t="shared" si="0"/>
        <v>#REF!</v>
      </c>
      <c r="J13" s="42" t="e">
        <f t="shared" si="1"/>
        <v>#REF!</v>
      </c>
      <c r="K13" s="41" t="e">
        <f t="shared" si="2"/>
        <v>#REF!</v>
      </c>
      <c r="L13" s="41" t="e">
        <f t="shared" si="3"/>
        <v>#REF!</v>
      </c>
      <c r="M13" s="41" t="e">
        <f t="shared" si="4"/>
        <v>#REF!</v>
      </c>
      <c r="N13" s="41" t="e">
        <f t="shared" si="5"/>
        <v>#REF!</v>
      </c>
      <c r="O13" s="43" t="e">
        <f t="shared" si="6"/>
        <v>#REF!</v>
      </c>
      <c r="P13" s="42" t="e">
        <f t="shared" si="7"/>
        <v>#REF!</v>
      </c>
      <c r="Q13" s="42" t="e">
        <f t="array" ref="Q13">_xlfn.XLOOKUP(E13,#REF!,#REF!)</f>
        <v>#REF!</v>
      </c>
      <c r="R13" s="44">
        <v>28186.71</v>
      </c>
      <c r="S13" s="57" t="e">
        <f t="shared" si="8"/>
        <v>#REF!</v>
      </c>
      <c r="T13" s="58">
        <v>0.0045</v>
      </c>
      <c r="U13" s="59">
        <v>1528842</v>
      </c>
      <c r="V13" s="59">
        <v>1327959</v>
      </c>
      <c r="W13" s="60">
        <v>0.0114</v>
      </c>
      <c r="X13" s="40">
        <f t="shared" si="9"/>
        <v>17428.7988</v>
      </c>
      <c r="Y13" s="59">
        <v>649063</v>
      </c>
      <c r="Z13" s="61">
        <v>0.5626</v>
      </c>
      <c r="AA13" s="60">
        <v>0.0654</v>
      </c>
      <c r="AB13" s="59">
        <v>580664</v>
      </c>
      <c r="AC13" s="59">
        <v>6009</v>
      </c>
      <c r="AD13" s="62">
        <v>37689.46</v>
      </c>
      <c r="AE13" s="37">
        <v>285</v>
      </c>
      <c r="AF13" s="37">
        <v>322</v>
      </c>
      <c r="AG13" s="60">
        <v>0.885</v>
      </c>
      <c r="AH13" s="63">
        <v>20114</v>
      </c>
    </row>
    <row r="14" spans="1:35">
      <c r="A14" s="10" t="s">
        <v>138</v>
      </c>
      <c r="B14" s="64"/>
      <c r="C14" s="10"/>
      <c r="D14" s="64"/>
      <c r="E14" s="65" t="s">
        <v>139</v>
      </c>
      <c r="F14" s="65"/>
      <c r="G14" s="65"/>
      <c r="H14" s="65"/>
      <c r="I14" s="16" t="s">
        <v>140</v>
      </c>
      <c r="J14" s="16"/>
      <c r="K14" s="16"/>
      <c r="L14" s="16"/>
      <c r="M14" s="16"/>
      <c r="N14" s="16"/>
      <c r="O14" s="16"/>
      <c r="P14" s="65"/>
      <c r="Q14" s="65" t="s">
        <v>141</v>
      </c>
      <c r="R14" s="66"/>
      <c r="S14" s="67" t="s">
        <v>142</v>
      </c>
      <c r="T14" s="68" t="s">
        <v>143</v>
      </c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</row>
    <row r="15" spans="1:35">
      <c r="A15" s="32" t="s">
        <v>144</v>
      </c>
      <c r="P15" t="e">
        <f>SUM(P7:P13)</f>
        <v>#REF!</v>
      </c>
      <c r="S15" s="69" t="e">
        <f>AE15/P15</f>
        <v>#REF!</v>
      </c>
      <c r="W15" s="32" t="s">
        <v>145</v>
      </c>
      <c r="AE15">
        <f>SUM(AD7:AD13)</f>
        <v>717870.58</v>
      </c>
    </row>
    <row r="16" ht="19" customHeight="1" spans="1:35">
      <c r="A16" s="32" t="s">
        <v>146</v>
      </c>
      <c r="B16" t="s">
        <v>147</v>
      </c>
    </row>
    <row r="17" ht="19" hidden="1" customHeight="1" spans="1:17">
      <c r="D17" s="10" t="s">
        <v>148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9" hidden="1" customHeight="1" spans="1:17">
      <c r="D18" s="10" t="s">
        <v>110</v>
      </c>
      <c r="E18" s="34" t="s">
        <v>111</v>
      </c>
      <c r="F18" s="34" t="s">
        <v>113</v>
      </c>
      <c r="G18" s="34" t="s">
        <v>13</v>
      </c>
      <c r="H18" s="34" t="s">
        <v>14</v>
      </c>
      <c r="I18" s="34" t="s">
        <v>116</v>
      </c>
      <c r="J18" s="34" t="s">
        <v>117</v>
      </c>
      <c r="K18" s="34" t="s">
        <v>149</v>
      </c>
      <c r="L18" s="34" t="s">
        <v>118</v>
      </c>
      <c r="M18" s="34" t="s">
        <v>119</v>
      </c>
      <c r="N18" s="34" t="s">
        <v>120</v>
      </c>
      <c r="O18" s="34" t="s">
        <v>7</v>
      </c>
      <c r="P18" s="34" t="s">
        <v>150</v>
      </c>
      <c r="Q18" s="70" t="s">
        <v>112</v>
      </c>
    </row>
    <row r="19" ht="19" hidden="1" customHeight="1" spans="1:17">
      <c r="D19" s="10" t="s">
        <v>151</v>
      </c>
      <c r="E19" s="10" t="e">
        <f t="array" ref="E19">_xlfn.XLOOKUP(D19,#REF!,#REF!)</f>
        <v>#REF!</v>
      </c>
      <c r="F19" s="10" t="e">
        <f t="array" ref="F19">_xlfn.XLOOKUP(D19,#REF!,#REF!)</f>
        <v>#REF!</v>
      </c>
      <c r="G19" s="41" t="e">
        <f t="shared" ref="G19:G24" si="10">L19/K19*1000</f>
        <v>#REF!</v>
      </c>
      <c r="H19" s="41" t="e">
        <f t="shared" ref="H19:H24" si="11">L19/O19</f>
        <v>#REF!</v>
      </c>
      <c r="I19" s="41" t="e">
        <f t="shared" ref="I19:I24" si="12">L19/Q19</f>
        <v>#REF!</v>
      </c>
      <c r="J19" s="71" t="e">
        <f t="shared" ref="J19:J24" si="13">N19/M19</f>
        <v>#REF!</v>
      </c>
      <c r="K19" s="40" t="e">
        <f t="array" ref="K19">_xlfn.XLOOKUP(D19,#REF!,#REF!)</f>
        <v>#REF!</v>
      </c>
      <c r="L19" s="42" t="e">
        <f t="array" ref="L19">_xlfn.XLOOKUP(D19,#REF!,#REF!)</f>
        <v>#REF!</v>
      </c>
      <c r="M19" s="42" t="e">
        <f t="array" ref="M19">_xlfn.XLOOKUP(D19,#REF!,#REF!)</f>
        <v>#REF!</v>
      </c>
      <c r="N19" s="42" t="e">
        <f t="array" ref="N19">_xlfn.XLOOKUP(D19,#REF!,#REF!)</f>
        <v>#REF!</v>
      </c>
      <c r="O19" s="40" t="e">
        <f t="array" ref="O19">_xlfn.XLOOKUP(D19,#REF!,#REF!)</f>
        <v>#REF!</v>
      </c>
      <c r="P19" s="72" t="e">
        <f t="array" ref="P19">_xlfn.XLOOKUP(D19,#REF!,#REF!)</f>
        <v>#REF!</v>
      </c>
      <c r="Q19" s="40" t="e">
        <f t="array" ref="Q19">_xlfn.XLOOKUP(D19,#REF!,#REF!)</f>
        <v>#REF!</v>
      </c>
    </row>
    <row r="20" ht="19" hidden="1" customHeight="1" spans="1:17">
      <c r="A20" s="32"/>
      <c r="B20" s="32"/>
      <c r="D20" s="10" t="s">
        <v>152</v>
      </c>
      <c r="E20" s="10" t="e">
        <f t="array" ref="E20">_xlfn.XLOOKUP(D20,#REF!,#REF!)</f>
        <v>#REF!</v>
      </c>
      <c r="F20" s="10" t="e">
        <f t="array" ref="F20">_xlfn.XLOOKUP(D20,#REF!,#REF!)</f>
        <v>#REF!</v>
      </c>
      <c r="G20" s="41" t="e">
        <f t="shared" si="10"/>
        <v>#REF!</v>
      </c>
      <c r="H20" s="41" t="e">
        <f t="shared" si="11"/>
        <v>#REF!</v>
      </c>
      <c r="I20" s="41" t="e">
        <f t="shared" si="12"/>
        <v>#REF!</v>
      </c>
      <c r="J20" s="71" t="e">
        <f t="shared" si="13"/>
        <v>#REF!</v>
      </c>
      <c r="K20" s="40" t="e">
        <f t="array" ref="K20">_xlfn.XLOOKUP(D20,#REF!,#REF!)</f>
        <v>#REF!</v>
      </c>
      <c r="L20" s="42" t="e">
        <f t="array" ref="L20">_xlfn.XLOOKUP(D20,#REF!,#REF!)</f>
        <v>#REF!</v>
      </c>
      <c r="M20" s="42" t="e">
        <f t="array" ref="M20">_xlfn.XLOOKUP(D20,#REF!,#REF!)</f>
        <v>#REF!</v>
      </c>
      <c r="N20" s="42" t="e">
        <f t="array" ref="N20">_xlfn.XLOOKUP(D20,#REF!,#REF!)</f>
        <v>#REF!</v>
      </c>
      <c r="O20" s="40" t="e">
        <f t="array" ref="O20">_xlfn.XLOOKUP(D20,#REF!,#REF!)</f>
        <v>#REF!</v>
      </c>
      <c r="P20" s="72" t="e">
        <f t="array" ref="P20">_xlfn.XLOOKUP(D20,#REF!,#REF!)</f>
        <v>#REF!</v>
      </c>
      <c r="Q20" s="40" t="e">
        <f t="array" ref="Q20">_xlfn.XLOOKUP(D20,#REF!,#REF!)</f>
        <v>#REF!</v>
      </c>
    </row>
    <row r="21" ht="19" hidden="1" customHeight="1" spans="1:17">
      <c r="D21" s="10" t="s">
        <v>153</v>
      </c>
      <c r="E21" s="10" t="e">
        <f t="array" ref="E21">_xlfn.XLOOKUP(D21,#REF!,#REF!)</f>
        <v>#REF!</v>
      </c>
      <c r="F21" s="10" t="e">
        <f t="array" ref="F21">_xlfn.XLOOKUP(D21,#REF!,#REF!)</f>
        <v>#REF!</v>
      </c>
      <c r="G21" s="41" t="e">
        <f t="shared" si="10"/>
        <v>#REF!</v>
      </c>
      <c r="H21" s="41" t="e">
        <f t="shared" si="11"/>
        <v>#REF!</v>
      </c>
      <c r="I21" s="41" t="e">
        <f t="shared" si="12"/>
        <v>#REF!</v>
      </c>
      <c r="J21" s="71" t="e">
        <f t="shared" si="13"/>
        <v>#REF!</v>
      </c>
      <c r="K21" s="40" t="e">
        <f t="array" ref="K21">_xlfn.XLOOKUP(D21,#REF!,#REF!)</f>
        <v>#REF!</v>
      </c>
      <c r="L21" s="42" t="e">
        <f t="array" ref="L21">_xlfn.XLOOKUP(D21,#REF!,#REF!)</f>
        <v>#REF!</v>
      </c>
      <c r="M21" s="42" t="e">
        <f t="array" ref="M21">_xlfn.XLOOKUP(D21,#REF!,#REF!)</f>
        <v>#REF!</v>
      </c>
      <c r="N21" s="42" t="e">
        <f t="array" ref="N21">_xlfn.XLOOKUP(D21,#REF!,#REF!)</f>
        <v>#REF!</v>
      </c>
      <c r="O21" s="40" t="e">
        <f t="array" ref="O21">_xlfn.XLOOKUP(D21,#REF!,#REF!)</f>
        <v>#REF!</v>
      </c>
      <c r="P21" s="72" t="e">
        <f t="array" ref="P21">_xlfn.XLOOKUP(D21,#REF!,#REF!)</f>
        <v>#REF!</v>
      </c>
      <c r="Q21" s="40" t="e">
        <f t="array" ref="Q21">_xlfn.XLOOKUP(D21,#REF!,#REF!)</f>
        <v>#REF!</v>
      </c>
    </row>
    <row r="22" ht="19" hidden="1" customHeight="1" spans="1:17">
      <c r="C22" s="73"/>
      <c r="D22" s="74" t="s">
        <v>154</v>
      </c>
      <c r="E22" s="10" t="e">
        <f t="array" ref="E22">_xlfn.XLOOKUP(D22,#REF!,#REF!)</f>
        <v>#REF!</v>
      </c>
      <c r="F22" s="10" t="e">
        <f t="array" ref="F22">_xlfn.XLOOKUP(D22,#REF!,#REF!)</f>
        <v>#REF!</v>
      </c>
      <c r="G22" s="41" t="e">
        <f t="shared" si="10"/>
        <v>#REF!</v>
      </c>
      <c r="H22" s="41" t="e">
        <f t="shared" si="11"/>
        <v>#REF!</v>
      </c>
      <c r="I22" s="41" t="e">
        <f t="shared" si="12"/>
        <v>#REF!</v>
      </c>
      <c r="J22" s="71" t="e">
        <f t="shared" si="13"/>
        <v>#REF!</v>
      </c>
      <c r="K22" s="40" t="e">
        <f t="array" ref="K22">_xlfn.XLOOKUP(D22,#REF!,#REF!)</f>
        <v>#REF!</v>
      </c>
      <c r="L22" s="42" t="e">
        <f t="array" ref="L22">_xlfn.XLOOKUP(D22,#REF!,#REF!)</f>
        <v>#REF!</v>
      </c>
      <c r="M22" s="42" t="e">
        <f t="array" ref="M22">_xlfn.XLOOKUP(D22,#REF!,#REF!)</f>
        <v>#REF!</v>
      </c>
      <c r="N22" s="42" t="e">
        <f t="array" ref="N22">_xlfn.XLOOKUP(D22,#REF!,#REF!)</f>
        <v>#REF!</v>
      </c>
      <c r="O22" s="40" t="e">
        <f t="array" ref="O22">_xlfn.XLOOKUP(D22,#REF!,#REF!)</f>
        <v>#REF!</v>
      </c>
      <c r="P22" s="72" t="e">
        <f t="array" ref="P22">_xlfn.XLOOKUP(D22,#REF!,#REF!)</f>
        <v>#REF!</v>
      </c>
      <c r="Q22" s="40" t="e">
        <f t="array" ref="Q22">_xlfn.XLOOKUP(D22,#REF!,#REF!)</f>
        <v>#REF!</v>
      </c>
    </row>
    <row r="23" ht="19" hidden="1" customHeight="1" spans="1:17">
      <c r="C23" s="73"/>
      <c r="D23" s="74" t="s">
        <v>155</v>
      </c>
      <c r="E23" s="10" t="e">
        <f t="array" ref="E23">_xlfn.XLOOKUP(D23,#REF!,#REF!)</f>
        <v>#REF!</v>
      </c>
      <c r="F23" s="10" t="e">
        <f t="array" ref="F23">_xlfn.XLOOKUP(D23,#REF!,#REF!)</f>
        <v>#REF!</v>
      </c>
      <c r="G23" s="41" t="e">
        <f t="shared" si="10"/>
        <v>#REF!</v>
      </c>
      <c r="H23" s="41" t="e">
        <f t="shared" si="11"/>
        <v>#REF!</v>
      </c>
      <c r="I23" s="41" t="e">
        <f t="shared" si="12"/>
        <v>#REF!</v>
      </c>
      <c r="J23" s="71" t="e">
        <f t="shared" si="13"/>
        <v>#REF!</v>
      </c>
      <c r="K23" s="40" t="e">
        <f t="array" ref="K23">_xlfn.XLOOKUP(D23,#REF!,#REF!)</f>
        <v>#REF!</v>
      </c>
      <c r="L23" s="42" t="e">
        <f t="array" ref="L23">_xlfn.XLOOKUP(D23,#REF!,#REF!)</f>
        <v>#REF!</v>
      </c>
      <c r="M23" s="42" t="e">
        <f t="array" ref="M23">_xlfn.XLOOKUP(D23,#REF!,#REF!)</f>
        <v>#REF!</v>
      </c>
      <c r="N23" s="42" t="e">
        <f t="array" ref="N23">_xlfn.XLOOKUP(D23,#REF!,#REF!)</f>
        <v>#REF!</v>
      </c>
      <c r="O23" s="40" t="e">
        <f t="array" ref="O23">_xlfn.XLOOKUP(D23,#REF!,#REF!)</f>
        <v>#REF!</v>
      </c>
      <c r="P23" s="72" t="e">
        <f t="array" ref="P23">_xlfn.XLOOKUP(D23,#REF!,#REF!)</f>
        <v>#REF!</v>
      </c>
      <c r="Q23" s="40" t="e">
        <f t="array" ref="Q23">_xlfn.XLOOKUP(D23,#REF!,#REF!)</f>
        <v>#REF!</v>
      </c>
    </row>
    <row r="24" ht="20" hidden="1" customHeight="1" spans="1:17">
      <c r="C24" s="73"/>
      <c r="D24" s="75" t="s">
        <v>156</v>
      </c>
      <c r="E24" s="10" t="e">
        <f t="array" ref="E24">_xlfn.XLOOKUP(D24,#REF!,#REF!)</f>
        <v>#REF!</v>
      </c>
      <c r="F24" s="10" t="e">
        <f t="array" ref="F24">_xlfn.XLOOKUP(D24,#REF!,#REF!)</f>
        <v>#REF!</v>
      </c>
      <c r="G24" s="41" t="e">
        <f t="shared" si="10"/>
        <v>#REF!</v>
      </c>
      <c r="H24" s="41" t="e">
        <f t="shared" si="11"/>
        <v>#REF!</v>
      </c>
      <c r="I24" s="41" t="e">
        <f t="shared" si="12"/>
        <v>#REF!</v>
      </c>
      <c r="J24" s="71" t="e">
        <f t="shared" si="13"/>
        <v>#REF!</v>
      </c>
      <c r="K24" s="40" t="e">
        <f t="array" ref="K24">_xlfn.XLOOKUP(D24,#REF!,#REF!)</f>
        <v>#REF!</v>
      </c>
      <c r="L24" s="42" t="e">
        <f t="array" ref="L24">_xlfn.XLOOKUP(D24,#REF!,#REF!)</f>
        <v>#REF!</v>
      </c>
      <c r="M24" s="42" t="e">
        <f t="array" ref="M24">_xlfn.XLOOKUP(D24,#REF!,#REF!)</f>
        <v>#REF!</v>
      </c>
      <c r="N24" s="42" t="e">
        <f t="array" ref="N24">_xlfn.XLOOKUP(D24,#REF!,#REF!)</f>
        <v>#REF!</v>
      </c>
      <c r="O24" s="40" t="e">
        <f t="array" ref="O24">_xlfn.XLOOKUP(D24,#REF!,#REF!)</f>
        <v>#REF!</v>
      </c>
      <c r="P24" s="72" t="e">
        <f t="array" ref="P24">_xlfn.XLOOKUP(D24,#REF!,#REF!)</f>
        <v>#REF!</v>
      </c>
      <c r="Q24" s="40" t="e">
        <f t="array" ref="Q24">_xlfn.XLOOKUP(D24,#REF!,#REF!)</f>
        <v>#REF!</v>
      </c>
    </row>
    <row r="25" ht="19" hidden="1" customHeight="1" spans="1:17">
      <c r="C25" s="73"/>
      <c r="D25" s="10" t="s">
        <v>138</v>
      </c>
      <c r="E25" s="10"/>
      <c r="F25" s="65" t="s">
        <v>139</v>
      </c>
      <c r="G25" s="76" t="s">
        <v>140</v>
      </c>
      <c r="H25" s="76"/>
      <c r="I25" s="76"/>
      <c r="J25" s="76"/>
      <c r="K25" s="65" t="s">
        <v>139</v>
      </c>
      <c r="L25" s="65"/>
      <c r="M25" s="65"/>
      <c r="N25" s="65"/>
      <c r="O25" s="65"/>
      <c r="P25" s="65"/>
      <c r="Q25" s="65"/>
    </row>
    <row r="26" ht="15.6" spans="1:17">
      <c r="C26" s="73"/>
      <c r="D26" s="77"/>
    </row>
    <row r="27" ht="15.6" spans="1:17">
      <c r="C27" s="73"/>
      <c r="D27" s="77"/>
    </row>
    <row r="28" ht="15.6" spans="1:17">
      <c r="C28" s="73"/>
      <c r="D28" s="77"/>
    </row>
  </sheetData>
  <mergeCells count="10">
    <mergeCell ref="A14:D14"/>
    <mergeCell ref="E14:H14"/>
    <mergeCell ref="I14:O14"/>
    <mergeCell ref="Q14:R14"/>
    <mergeCell ref="T14:AI14"/>
    <mergeCell ref="D17:O17"/>
    <mergeCell ref="G25:J25"/>
    <mergeCell ref="K25:Q25"/>
    <mergeCell ref="A7:A13"/>
    <mergeCell ref="C1:H3"/>
  </mergeCells>
  <conditionalFormatting sqref="G19:G24">
    <cfRule type="dataBar" priority="7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{758b2091-b3ae-4f23-b685-23837300bbe8}</x14:id>
        </ext>
      </extLst>
    </cfRule>
  </conditionalFormatting>
  <conditionalFormatting sqref="H19:H24">
    <cfRule type="dataBar" priority="3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{c86dc44a-58cd-4bbd-8e29-c7b388a8f0b7}</x14:id>
        </ext>
      </extLst>
    </cfRule>
  </conditionalFormatting>
  <conditionalFormatting sqref="I7:I13">
    <cfRule type="dataBar" priority="14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{a68805fd-8c15-4143-80aa-ffe6b3e5d854}</x14:id>
        </ext>
      </extLst>
    </cfRule>
  </conditionalFormatting>
  <conditionalFormatting sqref="J7:J13">
    <cfRule type="dataBar" priority="13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{de1f00c1-7e65-43a3-8085-203e9c377388}</x14:id>
        </ext>
      </extLst>
    </cfRule>
  </conditionalFormatting>
  <conditionalFormatting sqref="K7:K13">
    <cfRule type="dataBar" priority="12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{73ac4b73-ec7b-4acd-92b6-edf979304e16}</x14:id>
        </ext>
      </extLst>
    </cfRule>
  </conditionalFormatting>
  <conditionalFormatting sqref="L7:L13">
    <cfRule type="dataBar" priority="6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{496a25ce-0adf-4303-a4df-ee6d57c8ab20}</x14:id>
        </ext>
      </extLst>
    </cfRule>
  </conditionalFormatting>
  <conditionalFormatting sqref="M7:M13">
    <cfRule type="dataBar" priority="2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{c5102e25-a531-4a8a-96c7-545d8b2003a3}</x14:id>
        </ext>
      </extLst>
    </cfRule>
  </conditionalFormatting>
  <conditionalFormatting sqref="N7:N13">
    <cfRule type="dataBar" priority="11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{ba98bcd1-beae-4959-8eae-ca376a9b175b}</x14:id>
        </ext>
      </extLst>
    </cfRule>
  </conditionalFormatting>
  <conditionalFormatting sqref="S7:S13">
    <cfRule type="colorScale" priority="4">
      <colorScale>
        <cfvo type="min"/>
        <cfvo type="max"/>
        <color rgb="FFFFFFFF"/>
        <color rgb="FFED7B77"/>
      </colorScale>
    </cfRule>
    <cfRule type="colorScale" priority="5">
      <colorScale>
        <cfvo type="min"/>
        <cfvo type="max"/>
        <color rgb="FFED7B77"/>
        <color rgb="FFFFFFFF"/>
      </colorScale>
    </cfRule>
  </conditionalFormatting>
  <conditionalFormatting sqref="T7:T13">
    <cfRule type="dataBar" priority="10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{8bda8155-7268-4f14-9fdb-23889e6f5997}</x14:id>
        </ext>
      </extLst>
    </cfRule>
  </conditionalFormatting>
  <conditionalFormatting sqref="U7:U13">
    <cfRule type="dataBar" priority="8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{aa6acff1-13f9-4eee-94f6-6457e5ce1be6}</x14:id>
        </ext>
      </extLst>
    </cfRule>
  </conditionalFormatting>
  <conditionalFormatting sqref="AD7:AD13">
    <cfRule type="dataBar" priority="9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{37bcef8f-c21e-4b53-b990-628d02361980}</x14:id>
        </ext>
      </extLst>
    </cfRule>
  </conditionalFormatting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8b2091-b3ae-4f23-b685-23837300bbe8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G19:G24</xm:sqref>
        </x14:conditionalFormatting>
        <x14:conditionalFormatting xmlns:xm="http://schemas.microsoft.com/office/excel/2006/main">
          <x14:cfRule type="dataBar" id="{c86dc44a-58cd-4bbd-8e29-c7b388a8f0b7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H19:H24</xm:sqref>
        </x14:conditionalFormatting>
        <x14:conditionalFormatting xmlns:xm="http://schemas.microsoft.com/office/excel/2006/main">
          <x14:cfRule type="dataBar" id="{a68805fd-8c15-4143-80aa-ffe6b3e5d854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I7:I13</xm:sqref>
        </x14:conditionalFormatting>
        <x14:conditionalFormatting xmlns:xm="http://schemas.microsoft.com/office/excel/2006/main">
          <x14:cfRule type="dataBar" id="{de1f00c1-7e65-43a3-8085-203e9c377388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J7:J13</xm:sqref>
        </x14:conditionalFormatting>
        <x14:conditionalFormatting xmlns:xm="http://schemas.microsoft.com/office/excel/2006/main">
          <x14:cfRule type="dataBar" id="{73ac4b73-ec7b-4acd-92b6-edf979304e16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K7:K13</xm:sqref>
        </x14:conditionalFormatting>
        <x14:conditionalFormatting xmlns:xm="http://schemas.microsoft.com/office/excel/2006/main">
          <x14:cfRule type="dataBar" id="{496a25ce-0adf-4303-a4df-ee6d57c8ab2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L7:L13</xm:sqref>
        </x14:conditionalFormatting>
        <x14:conditionalFormatting xmlns:xm="http://schemas.microsoft.com/office/excel/2006/main">
          <x14:cfRule type="dataBar" id="{c5102e25-a531-4a8a-96c7-545d8b2003a3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M7:M13</xm:sqref>
        </x14:conditionalFormatting>
        <x14:conditionalFormatting xmlns:xm="http://schemas.microsoft.com/office/excel/2006/main">
          <x14:cfRule type="dataBar" id="{ba98bcd1-beae-4959-8eae-ca376a9b175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N7:N13</xm:sqref>
        </x14:conditionalFormatting>
        <x14:conditionalFormatting xmlns:xm="http://schemas.microsoft.com/office/excel/2006/main">
          <x14:cfRule type="dataBar" id="{8bda8155-7268-4f14-9fdb-23889e6f5997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T7:T13</xm:sqref>
        </x14:conditionalFormatting>
        <x14:conditionalFormatting xmlns:xm="http://schemas.microsoft.com/office/excel/2006/main">
          <x14:cfRule type="dataBar" id="{aa6acff1-13f9-4eee-94f6-6457e5ce1be6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U7:U13</xm:sqref>
        </x14:conditionalFormatting>
        <x14:conditionalFormatting xmlns:xm="http://schemas.microsoft.com/office/excel/2006/main">
          <x14:cfRule type="dataBar" id="{37bcef8f-c21e-4b53-b990-628d0236198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AD7:AD13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P203"/>
  <sheetViews>
    <sheetView workbookViewId="0">
      <pane ySplit="10" topLeftCell="A11" activePane="bottomLeft" state="frozen"/>
      <selection/>
      <selection pane="bottomLeft" activeCell="S4" sqref="S4"/>
    </sheetView>
  </sheetViews>
  <sheetFormatPr defaultColWidth="14" defaultRowHeight="15.2"/>
  <cols>
    <col min="2" max="2" width="24" customWidth="1"/>
    <col min="3" max="6" width="21" customWidth="1"/>
    <col min="7" max="14" width="21" hidden="1" customWidth="1"/>
    <col min="15" max="16" width="21" customWidth="1"/>
  </cols>
  <sheetData>
    <row r="1" ht="11" customHeight="1" spans="1:16">
      <c r="A1" s="1" t="s">
        <v>157</v>
      </c>
      <c r="B1" s="2"/>
      <c r="C1" s="2"/>
      <c r="D1" s="2"/>
      <c r="E1" s="2"/>
      <c r="F1" s="2"/>
      <c r="G1" s="2"/>
      <c r="H1" s="3"/>
      <c r="I1" s="3"/>
      <c r="J1" s="3"/>
      <c r="K1" s="3" t="s">
        <v>158</v>
      </c>
      <c r="L1" s="3"/>
      <c r="M1" s="3"/>
      <c r="N1" s="3"/>
      <c r="O1" s="3"/>
      <c r="P1" s="3"/>
    </row>
    <row r="2" ht="14" customHeight="1" spans="1:16">
      <c r="A2" s="2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</row>
    <row r="3" ht="29" customHeight="1" spans="1:16">
      <c r="A3" s="2"/>
      <c r="B3" s="2"/>
      <c r="C3" s="2"/>
      <c r="D3" s="2"/>
      <c r="E3" s="2"/>
      <c r="F3" s="2"/>
      <c r="G3" s="2"/>
      <c r="H3" s="3"/>
      <c r="I3" s="4">
        <v>174974</v>
      </c>
      <c r="J3" s="5">
        <f>I3/D11</f>
        <v>0.0530235329162943</v>
      </c>
      <c r="K3" s="3"/>
      <c r="L3" s="3"/>
      <c r="M3" s="3"/>
      <c r="N3" s="3"/>
      <c r="O3" s="3"/>
      <c r="P3" s="3"/>
    </row>
    <row r="4" ht="44" customHeight="1" spans="1:16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</row>
    <row r="5" ht="44.35" customHeight="1" spans="1:16">
      <c r="A5" s="3"/>
      <c r="B5" s="3"/>
      <c r="C5" s="3"/>
      <c r="D5" s="3"/>
      <c r="E5" s="3"/>
      <c r="F5" s="3"/>
      <c r="G5" s="3"/>
      <c r="H5" s="3"/>
      <c r="I5" s="3"/>
      <c r="J5" s="3"/>
      <c r="O5" s="6"/>
    </row>
    <row r="6" spans="1:16">
      <c r="A6" s="7" t="s">
        <v>74</v>
      </c>
      <c r="B6" s="7"/>
      <c r="C6" s="7" t="s">
        <v>159</v>
      </c>
      <c r="D6" s="7"/>
      <c r="E6" s="8" t="s">
        <v>160</v>
      </c>
      <c r="F6" s="8"/>
      <c r="G6" s="7" t="s">
        <v>161</v>
      </c>
      <c r="H6" s="7"/>
      <c r="I6" s="9" t="s">
        <v>162</v>
      </c>
      <c r="J6" s="9"/>
      <c r="K6" s="10" t="s">
        <v>163</v>
      </c>
      <c r="L6" s="10" t="s">
        <v>164</v>
      </c>
      <c r="M6" s="10" t="s">
        <v>165</v>
      </c>
      <c r="N6" s="10" t="s">
        <v>166</v>
      </c>
      <c r="O6" s="11" t="s">
        <v>167</v>
      </c>
      <c r="P6" s="10" t="s">
        <v>168</v>
      </c>
    </row>
    <row r="7" spans="1:16">
      <c r="A7" s="7" t="s">
        <v>169</v>
      </c>
      <c r="B7" s="7"/>
      <c r="C7" s="12">
        <f>D11/C11</f>
        <v>0.362472005317246</v>
      </c>
      <c r="D7" s="12"/>
      <c r="E7" s="13">
        <f>F11/E11</f>
        <v>0.500442355610281</v>
      </c>
      <c r="F7" s="13"/>
      <c r="G7" s="12">
        <f>H11/G11</f>
        <v>0.197907973978244</v>
      </c>
      <c r="H7" s="12"/>
      <c r="I7" s="14">
        <f>J11/I11</f>
        <v>0.427713783842417</v>
      </c>
      <c r="J7" s="14"/>
      <c r="K7" s="10"/>
      <c r="L7" s="10"/>
      <c r="M7" s="10"/>
      <c r="N7" s="10"/>
      <c r="O7" s="10"/>
      <c r="P7" s="10"/>
    </row>
    <row r="8" spans="1:16">
      <c r="A8" s="7" t="s">
        <v>170</v>
      </c>
      <c r="B8" s="7"/>
      <c r="C8" s="15" t="s">
        <v>171</v>
      </c>
      <c r="D8" s="15" t="s">
        <v>172</v>
      </c>
      <c r="E8" s="8" t="s">
        <v>173</v>
      </c>
      <c r="F8" s="8" t="s">
        <v>172</v>
      </c>
      <c r="G8" s="7" t="s">
        <v>173</v>
      </c>
      <c r="H8" s="7" t="s">
        <v>172</v>
      </c>
      <c r="I8" s="16" t="s">
        <v>173</v>
      </c>
      <c r="J8" s="16" t="s">
        <v>172</v>
      </c>
      <c r="K8" s="10"/>
      <c r="L8" s="10"/>
      <c r="M8" s="10"/>
      <c r="N8" s="10"/>
      <c r="O8" s="10"/>
      <c r="P8" s="10"/>
    </row>
    <row r="9" ht="19" customHeight="1" spans="1:16">
      <c r="A9" s="17" t="s">
        <v>174</v>
      </c>
      <c r="B9" s="17"/>
      <c r="C9" s="18" t="e">
        <f t="shared" ref="C9:L9" si="0">C24+C25+C26</f>
        <v>#REF!</v>
      </c>
      <c r="D9" s="18" t="e">
        <f t="shared" si="0"/>
        <v>#REF!</v>
      </c>
      <c r="E9" s="18" t="e">
        <f t="shared" si="0"/>
        <v>#REF!</v>
      </c>
      <c r="F9" s="18" t="e">
        <f t="shared" si="0"/>
        <v>#REF!</v>
      </c>
      <c r="G9" s="18" t="e">
        <f t="shared" si="0"/>
        <v>#REF!</v>
      </c>
      <c r="H9" s="18" t="e">
        <f t="shared" si="0"/>
        <v>#REF!</v>
      </c>
      <c r="I9" s="18" t="e">
        <f t="shared" si="0"/>
        <v>#REF!</v>
      </c>
      <c r="J9" s="18" t="e">
        <f t="shared" si="0"/>
        <v>#REF!</v>
      </c>
      <c r="K9" s="18" t="e">
        <f t="shared" si="0"/>
        <v>#REF!</v>
      </c>
      <c r="L9" s="18" t="e">
        <f t="shared" si="0"/>
        <v>#REF!</v>
      </c>
      <c r="M9" s="18"/>
      <c r="N9" s="18"/>
      <c r="O9" s="18"/>
      <c r="P9" s="18"/>
    </row>
    <row r="10" ht="19" customHeight="1" spans="1:16">
      <c r="A10" s="19" t="s">
        <v>175</v>
      </c>
      <c r="B10" s="19"/>
      <c r="C10" s="18" t="e">
        <f t="shared" ref="C10:L10" si="1">C33+C35+C39</f>
        <v>#REF!</v>
      </c>
      <c r="D10" s="18" t="e">
        <f t="shared" si="1"/>
        <v>#REF!</v>
      </c>
      <c r="E10" s="18" t="e">
        <f t="shared" si="1"/>
        <v>#REF!</v>
      </c>
      <c r="F10" s="18" t="e">
        <f t="shared" si="1"/>
        <v>#REF!</v>
      </c>
      <c r="G10" s="18" t="e">
        <f t="shared" si="1"/>
        <v>#REF!</v>
      </c>
      <c r="H10" s="18" t="e">
        <f t="shared" si="1"/>
        <v>#REF!</v>
      </c>
      <c r="I10" s="18" t="e">
        <f t="shared" si="1"/>
        <v>#REF!</v>
      </c>
      <c r="J10" s="18" t="e">
        <f t="shared" si="1"/>
        <v>#REF!</v>
      </c>
      <c r="K10" s="18" t="e">
        <f t="shared" si="1"/>
        <v>#REF!</v>
      </c>
      <c r="L10" s="18" t="e">
        <f t="shared" si="1"/>
        <v>#REF!</v>
      </c>
      <c r="M10" s="18"/>
      <c r="N10" s="18"/>
      <c r="O10" s="18"/>
      <c r="P10" s="18"/>
    </row>
    <row r="11" spans="1:16">
      <c r="A11" s="20" t="s">
        <v>176</v>
      </c>
      <c r="B11" s="20"/>
      <c r="C11" s="21">
        <v>9103961</v>
      </c>
      <c r="D11" s="21">
        <v>3299931</v>
      </c>
      <c r="E11" s="21">
        <v>4950768</v>
      </c>
      <c r="F11" s="21">
        <v>2477574</v>
      </c>
      <c r="G11" s="21">
        <v>4168973</v>
      </c>
      <c r="H11" s="21">
        <v>825073</v>
      </c>
      <c r="I11" s="21">
        <v>9514096</v>
      </c>
      <c r="J11" s="21">
        <v>4069310</v>
      </c>
      <c r="K11" s="21">
        <v>139089</v>
      </c>
      <c r="L11" s="21">
        <v>35885</v>
      </c>
      <c r="M11" s="21">
        <v>2611546</v>
      </c>
      <c r="N11" s="21">
        <v>174974</v>
      </c>
      <c r="O11" s="21"/>
      <c r="P11" s="21">
        <v>4548</v>
      </c>
    </row>
    <row r="12" ht="15.6" spans="1:16">
      <c r="A12" s="22" t="s">
        <v>177</v>
      </c>
      <c r="B12" s="23" t="s">
        <v>178</v>
      </c>
      <c r="C12" s="24" t="e">
        <f t="array" ref="C12">_xlfn.XLOOKUP(B12,#REF!,#REF!)</f>
        <v>#REF!</v>
      </c>
      <c r="D12" s="24" t="e">
        <f t="array" ref="D12">_xlfn.XLOOKUP(B12,#REF!,#REF!)</f>
        <v>#REF!</v>
      </c>
      <c r="E12" s="25" t="e">
        <f t="array" ref="E12">_xlfn.XLOOKUP(B12,#REF!,#REF!)</f>
        <v>#REF!</v>
      </c>
      <c r="F12" s="26" t="e">
        <f t="array" ref="F12">_xlfn.XLOOKUP(B12,#REF!,#REF!)</f>
        <v>#REF!</v>
      </c>
      <c r="G12" s="24" t="e">
        <f t="array" ref="G12">_xlfn.XLOOKUP(B12,#REF!,#REF!)</f>
        <v>#REF!</v>
      </c>
      <c r="H12" s="24" t="e">
        <f t="array" ref="H12">_xlfn.XLOOKUP(B12,#REF!,#REF!)</f>
        <v>#REF!</v>
      </c>
      <c r="I12" s="27" t="e">
        <f t="array" ref="I12">_xlfn.XLOOKUP(B12,#REF!,#REF!)</f>
        <v>#REF!</v>
      </c>
      <c r="J12" s="27" t="e">
        <f t="array" ref="J12">_xlfn.XLOOKUP(B12,#REF!,#REF!)</f>
        <v>#REF!</v>
      </c>
      <c r="K12" s="24" t="e">
        <f t="array" ref="K12">_xlfn.XLOOKUP(B12,#REF!,#REF!)</f>
        <v>#REF!</v>
      </c>
      <c r="L12" s="24" t="e">
        <f t="array" ref="L12">_xlfn.XLOOKUP(B12,#REF!,#REF!)</f>
        <v>#REF!</v>
      </c>
      <c r="M12" s="24" t="e">
        <f t="array" ref="M12">_xlfn.XLOOKUP(B12,#REF!,#REF!)</f>
        <v>#REF!</v>
      </c>
      <c r="N12" s="24" t="e">
        <f t="array" ref="N12">_xlfn.XLOOKUP(B12,#REF!,#REF!)</f>
        <v>#REF!</v>
      </c>
      <c r="O12" s="24"/>
      <c r="P12" s="24" t="e">
        <f t="array" ref="P12">_xlfn.XLOOKUP(B12,#REF!,#REF!)</f>
        <v>#REF!</v>
      </c>
    </row>
    <row r="13" ht="15.6" spans="1:16">
      <c r="A13" s="22"/>
      <c r="B13" s="23" t="s">
        <v>179</v>
      </c>
      <c r="C13" s="24" t="e">
        <f t="array" ref="C13">_xlfn.XLOOKUP(B13,#REF!,#REF!)</f>
        <v>#REF!</v>
      </c>
      <c r="D13" s="24" t="e">
        <f t="array" ref="D13">_xlfn.XLOOKUP(B13,#REF!,#REF!)</f>
        <v>#REF!</v>
      </c>
      <c r="E13" s="25" t="e">
        <f t="array" ref="E13">_xlfn.XLOOKUP(B13,#REF!,#REF!)</f>
        <v>#REF!</v>
      </c>
      <c r="F13" s="26" t="e">
        <f t="array" ref="F13">_xlfn.XLOOKUP(B13,#REF!,#REF!)</f>
        <v>#REF!</v>
      </c>
      <c r="G13" s="24" t="e">
        <f t="array" ref="G13">_xlfn.XLOOKUP(B13,#REF!,#REF!)</f>
        <v>#REF!</v>
      </c>
      <c r="H13" s="24" t="e">
        <f t="array" ref="H13">_xlfn.XLOOKUP(B13,#REF!,#REF!)</f>
        <v>#REF!</v>
      </c>
      <c r="I13" s="27" t="e">
        <f t="array" ref="I13">_xlfn.XLOOKUP(B13,#REF!,#REF!)</f>
        <v>#REF!</v>
      </c>
      <c r="J13" s="27" t="e">
        <f t="array" ref="J13">_xlfn.XLOOKUP(B13,#REF!,#REF!)</f>
        <v>#REF!</v>
      </c>
      <c r="K13" s="24" t="e">
        <f t="array" ref="K13">_xlfn.XLOOKUP(B13,#REF!,#REF!)</f>
        <v>#REF!</v>
      </c>
      <c r="L13" s="24" t="e">
        <f t="array" ref="L13">_xlfn.XLOOKUP(B13,#REF!,#REF!)</f>
        <v>#REF!</v>
      </c>
      <c r="M13" s="24" t="e">
        <f t="array" ref="M13">_xlfn.XLOOKUP(B13,#REF!,#REF!)</f>
        <v>#REF!</v>
      </c>
      <c r="N13" s="24" t="e">
        <f t="array" ref="N13">_xlfn.XLOOKUP(B13,#REF!,#REF!)</f>
        <v>#REF!</v>
      </c>
      <c r="O13" s="24"/>
      <c r="P13" s="24" t="e">
        <f t="array" ref="P13">_xlfn.XLOOKUP(B13,#REF!,#REF!)</f>
        <v>#REF!</v>
      </c>
    </row>
    <row r="14" ht="15.6" spans="1:16">
      <c r="A14" s="22" t="s">
        <v>180</v>
      </c>
      <c r="B14" s="23" t="s">
        <v>181</v>
      </c>
      <c r="C14" s="24" t="e">
        <f t="array" ref="C14">_xlfn.XLOOKUP(B14,#REF!,#REF!)</f>
        <v>#REF!</v>
      </c>
      <c r="D14" s="24" t="e">
        <f t="array" ref="D14">_xlfn.XLOOKUP(B14,#REF!,#REF!)</f>
        <v>#REF!</v>
      </c>
      <c r="E14" s="25" t="e">
        <f t="array" ref="E14">_xlfn.XLOOKUP(B14,#REF!,#REF!)</f>
        <v>#REF!</v>
      </c>
      <c r="F14" s="26" t="e">
        <f t="array" ref="F14">_xlfn.XLOOKUP(B14,#REF!,#REF!)</f>
        <v>#REF!</v>
      </c>
      <c r="G14" s="24" t="e">
        <f t="array" ref="G14">_xlfn.XLOOKUP(B14,#REF!,#REF!)</f>
        <v>#REF!</v>
      </c>
      <c r="H14" s="24" t="e">
        <f t="array" ref="H14">_xlfn.XLOOKUP(B14,#REF!,#REF!)</f>
        <v>#REF!</v>
      </c>
      <c r="I14" s="27" t="e">
        <f t="array" ref="I14">_xlfn.XLOOKUP(B14,#REF!,#REF!)</f>
        <v>#REF!</v>
      </c>
      <c r="J14" s="27" t="e">
        <f t="array" ref="J14">_xlfn.XLOOKUP(B14,#REF!,#REF!)</f>
        <v>#REF!</v>
      </c>
      <c r="K14" s="24" t="e">
        <f t="array" ref="K14">_xlfn.XLOOKUP(B14,#REF!,#REF!)</f>
        <v>#REF!</v>
      </c>
      <c r="L14" s="24" t="e">
        <f t="array" ref="L14">_xlfn.XLOOKUP(B14,#REF!,#REF!)</f>
        <v>#REF!</v>
      </c>
      <c r="M14" s="24" t="e">
        <f t="array" ref="M14">_xlfn.XLOOKUP(B14,#REF!,#REF!)</f>
        <v>#REF!</v>
      </c>
      <c r="N14" s="24" t="e">
        <f t="array" ref="N14">_xlfn.XLOOKUP(B14,#REF!,#REF!)</f>
        <v>#REF!</v>
      </c>
      <c r="O14" s="24"/>
      <c r="P14" s="24" t="e">
        <f t="array" ref="P14">_xlfn.XLOOKUP(B14,#REF!,#REF!)</f>
        <v>#REF!</v>
      </c>
    </row>
    <row r="15" ht="15.6" spans="1:16">
      <c r="A15" s="22"/>
      <c r="B15" s="23" t="s">
        <v>182</v>
      </c>
      <c r="C15" s="24" t="e">
        <f t="array" ref="C15">_xlfn.XLOOKUP(B15,#REF!,#REF!)</f>
        <v>#REF!</v>
      </c>
      <c r="D15" s="24" t="e">
        <f t="array" ref="D15">_xlfn.XLOOKUP(B15,#REF!,#REF!)</f>
        <v>#REF!</v>
      </c>
      <c r="E15" s="25" t="e">
        <f t="array" ref="E15">_xlfn.XLOOKUP(B15,#REF!,#REF!)</f>
        <v>#REF!</v>
      </c>
      <c r="F15" s="26" t="e">
        <f t="array" ref="F15">_xlfn.XLOOKUP(B15,#REF!,#REF!)</f>
        <v>#REF!</v>
      </c>
      <c r="G15" s="24" t="e">
        <f t="array" ref="G15">_xlfn.XLOOKUP(B15,#REF!,#REF!)</f>
        <v>#REF!</v>
      </c>
      <c r="H15" s="24" t="e">
        <f t="array" ref="H15">_xlfn.XLOOKUP(B15,#REF!,#REF!)</f>
        <v>#REF!</v>
      </c>
      <c r="I15" s="27" t="e">
        <f t="array" ref="I15">_xlfn.XLOOKUP(B15,#REF!,#REF!)</f>
        <v>#REF!</v>
      </c>
      <c r="J15" s="27" t="e">
        <f t="array" ref="J15">_xlfn.XLOOKUP(B15,#REF!,#REF!)</f>
        <v>#REF!</v>
      </c>
      <c r="K15" s="24" t="e">
        <f t="array" ref="K15">_xlfn.XLOOKUP(B15,#REF!,#REF!)</f>
        <v>#REF!</v>
      </c>
      <c r="L15" s="24" t="e">
        <f t="array" ref="L15">_xlfn.XLOOKUP(B15,#REF!,#REF!)</f>
        <v>#REF!</v>
      </c>
      <c r="M15" s="24" t="e">
        <f t="array" ref="M15">_xlfn.XLOOKUP(B15,#REF!,#REF!)</f>
        <v>#REF!</v>
      </c>
      <c r="N15" s="24" t="e">
        <f t="array" ref="N15">_xlfn.XLOOKUP(B15,#REF!,#REF!)</f>
        <v>#REF!</v>
      </c>
      <c r="O15" s="24"/>
      <c r="P15" s="24" t="e">
        <f t="array" ref="P15">_xlfn.XLOOKUP(B15,#REF!,#REF!)</f>
        <v>#REF!</v>
      </c>
    </row>
    <row r="16" ht="15.6" spans="1:16">
      <c r="A16" s="22"/>
      <c r="B16" s="23" t="s">
        <v>183</v>
      </c>
      <c r="C16" s="24" t="e">
        <f t="array" ref="C16">_xlfn.XLOOKUP(B16,#REF!,#REF!)</f>
        <v>#REF!</v>
      </c>
      <c r="D16" s="24" t="e">
        <f t="array" ref="D16">_xlfn.XLOOKUP(B16,#REF!,#REF!)</f>
        <v>#REF!</v>
      </c>
      <c r="E16" s="25" t="e">
        <f t="array" ref="E16">_xlfn.XLOOKUP(B16,#REF!,#REF!)</f>
        <v>#REF!</v>
      </c>
      <c r="F16" s="26" t="e">
        <f t="array" ref="F16">_xlfn.XLOOKUP(B16,#REF!,#REF!)</f>
        <v>#REF!</v>
      </c>
      <c r="G16" s="24" t="e">
        <f t="array" ref="G16">_xlfn.XLOOKUP(B16,#REF!,#REF!)</f>
        <v>#REF!</v>
      </c>
      <c r="H16" s="24" t="e">
        <f t="array" ref="H16">_xlfn.XLOOKUP(B16,#REF!,#REF!)</f>
        <v>#REF!</v>
      </c>
      <c r="I16" s="27" t="e">
        <f t="array" ref="I16">_xlfn.XLOOKUP(B16,#REF!,#REF!)</f>
        <v>#REF!</v>
      </c>
      <c r="J16" s="27" t="e">
        <f t="array" ref="J16">_xlfn.XLOOKUP(B16,#REF!,#REF!)</f>
        <v>#REF!</v>
      </c>
      <c r="K16" s="24" t="e">
        <f t="array" ref="K16">_xlfn.XLOOKUP(B16,#REF!,#REF!)</f>
        <v>#REF!</v>
      </c>
      <c r="L16" s="24" t="e">
        <f t="array" ref="L16">_xlfn.XLOOKUP(B16,#REF!,#REF!)</f>
        <v>#REF!</v>
      </c>
      <c r="M16" s="24" t="e">
        <f t="array" ref="M16">_xlfn.XLOOKUP(B16,#REF!,#REF!)</f>
        <v>#REF!</v>
      </c>
      <c r="N16" s="24" t="e">
        <f t="array" ref="N16">_xlfn.XLOOKUP(B16,#REF!,#REF!)</f>
        <v>#REF!</v>
      </c>
      <c r="O16" s="24"/>
      <c r="P16" s="24" t="e">
        <f t="array" ref="P16">_xlfn.XLOOKUP(B16,#REF!,#REF!)</f>
        <v>#REF!</v>
      </c>
    </row>
    <row r="17" ht="15.6" spans="1:16">
      <c r="A17" s="22"/>
      <c r="B17" s="23" t="s">
        <v>184</v>
      </c>
      <c r="C17" s="24" t="e">
        <f t="array" ref="C17">_xlfn.XLOOKUP(B17,#REF!,#REF!)</f>
        <v>#REF!</v>
      </c>
      <c r="D17" s="24" t="e">
        <f t="array" ref="D17">_xlfn.XLOOKUP(B17,#REF!,#REF!)</f>
        <v>#REF!</v>
      </c>
      <c r="E17" s="25" t="e">
        <f t="array" ref="E17">_xlfn.XLOOKUP(B17,#REF!,#REF!)</f>
        <v>#REF!</v>
      </c>
      <c r="F17" s="26" t="e">
        <f t="array" ref="F17">_xlfn.XLOOKUP(B17,#REF!,#REF!)</f>
        <v>#REF!</v>
      </c>
      <c r="G17" s="24" t="e">
        <f t="array" ref="G17">_xlfn.XLOOKUP(B17,#REF!,#REF!)</f>
        <v>#REF!</v>
      </c>
      <c r="H17" s="24" t="e">
        <f t="array" ref="H17">_xlfn.XLOOKUP(B17,#REF!,#REF!)</f>
        <v>#REF!</v>
      </c>
      <c r="I17" s="27" t="e">
        <f t="array" ref="I17">_xlfn.XLOOKUP(B17,#REF!,#REF!)</f>
        <v>#REF!</v>
      </c>
      <c r="J17" s="27" t="e">
        <f t="array" ref="J17">_xlfn.XLOOKUP(B17,#REF!,#REF!)</f>
        <v>#REF!</v>
      </c>
      <c r="K17" s="24" t="e">
        <f t="array" ref="K17">_xlfn.XLOOKUP(B17,#REF!,#REF!)</f>
        <v>#REF!</v>
      </c>
      <c r="L17" s="24" t="e">
        <f t="array" ref="L17">_xlfn.XLOOKUP(B17,#REF!,#REF!)</f>
        <v>#REF!</v>
      </c>
      <c r="M17" s="24" t="e">
        <f t="array" ref="M17">_xlfn.XLOOKUP(B17,#REF!,#REF!)</f>
        <v>#REF!</v>
      </c>
      <c r="N17" s="24" t="e">
        <f t="array" ref="N17">_xlfn.XLOOKUP(B17,#REF!,#REF!)</f>
        <v>#REF!</v>
      </c>
      <c r="O17" s="24"/>
      <c r="P17" s="24" t="e">
        <f t="array" ref="P17">_xlfn.XLOOKUP(B17,#REF!,#REF!)</f>
        <v>#REF!</v>
      </c>
    </row>
    <row r="18" ht="15.6" spans="1:16">
      <c r="A18" s="22"/>
      <c r="B18" s="23" t="s">
        <v>185</v>
      </c>
      <c r="C18" s="24" t="e">
        <f t="array" ref="C18">_xlfn.XLOOKUP(B18,#REF!,#REF!)</f>
        <v>#REF!</v>
      </c>
      <c r="D18" s="24" t="e">
        <f t="array" ref="D18">_xlfn.XLOOKUP(B18,#REF!,#REF!)</f>
        <v>#REF!</v>
      </c>
      <c r="E18" s="25" t="e">
        <f t="array" ref="E18">_xlfn.XLOOKUP(B18,#REF!,#REF!)</f>
        <v>#REF!</v>
      </c>
      <c r="F18" s="26" t="e">
        <f t="array" ref="F18">_xlfn.XLOOKUP(B18,#REF!,#REF!)</f>
        <v>#REF!</v>
      </c>
      <c r="G18" s="24" t="e">
        <f t="array" ref="G18">_xlfn.XLOOKUP(B18,#REF!,#REF!)</f>
        <v>#REF!</v>
      </c>
      <c r="H18" s="24" t="e">
        <f t="array" ref="H18">_xlfn.XLOOKUP(B18,#REF!,#REF!)</f>
        <v>#REF!</v>
      </c>
      <c r="I18" s="27" t="e">
        <f t="array" ref="I18">_xlfn.XLOOKUP(B18,#REF!,#REF!)</f>
        <v>#REF!</v>
      </c>
      <c r="J18" s="27" t="e">
        <f t="array" ref="J18">_xlfn.XLOOKUP(B18,#REF!,#REF!)</f>
        <v>#REF!</v>
      </c>
      <c r="K18" s="24" t="e">
        <f t="array" ref="K18">_xlfn.XLOOKUP(B18,#REF!,#REF!)</f>
        <v>#REF!</v>
      </c>
      <c r="L18" s="24" t="e">
        <f t="array" ref="L18">_xlfn.XLOOKUP(B18,#REF!,#REF!)</f>
        <v>#REF!</v>
      </c>
      <c r="M18" s="24" t="e">
        <f t="array" ref="M18">_xlfn.XLOOKUP(B18,#REF!,#REF!)</f>
        <v>#REF!</v>
      </c>
      <c r="N18" s="24" t="e">
        <f t="array" ref="N18">_xlfn.XLOOKUP(B18,#REF!,#REF!)</f>
        <v>#REF!</v>
      </c>
      <c r="O18" s="24"/>
      <c r="P18" s="24" t="e">
        <f t="array" ref="P18">_xlfn.XLOOKUP(B18,#REF!,#REF!)</f>
        <v>#REF!</v>
      </c>
    </row>
    <row r="19" ht="15.6" spans="1:16">
      <c r="A19" s="22"/>
      <c r="B19" s="23" t="s">
        <v>186</v>
      </c>
      <c r="C19" s="24" t="e">
        <f t="array" ref="C19">_xlfn.XLOOKUP(B19,#REF!,#REF!)</f>
        <v>#REF!</v>
      </c>
      <c r="D19" s="24" t="e">
        <f t="array" ref="D19">_xlfn.XLOOKUP(B19,#REF!,#REF!)</f>
        <v>#REF!</v>
      </c>
      <c r="E19" s="25" t="e">
        <f t="array" ref="E19">_xlfn.XLOOKUP(B19,#REF!,#REF!)</f>
        <v>#REF!</v>
      </c>
      <c r="F19" s="26" t="e">
        <f t="array" ref="F19">_xlfn.XLOOKUP(B19,#REF!,#REF!)</f>
        <v>#REF!</v>
      </c>
      <c r="G19" s="24" t="e">
        <f t="array" ref="G19">_xlfn.XLOOKUP(B19,#REF!,#REF!)</f>
        <v>#REF!</v>
      </c>
      <c r="H19" s="24" t="e">
        <f t="array" ref="H19">_xlfn.XLOOKUP(B19,#REF!,#REF!)</f>
        <v>#REF!</v>
      </c>
      <c r="I19" s="27" t="e">
        <f t="array" ref="I19">_xlfn.XLOOKUP(B19,#REF!,#REF!)</f>
        <v>#REF!</v>
      </c>
      <c r="J19" s="27" t="e">
        <f t="array" ref="J19">_xlfn.XLOOKUP(B19,#REF!,#REF!)</f>
        <v>#REF!</v>
      </c>
      <c r="K19" s="24" t="e">
        <f t="array" ref="K19">_xlfn.XLOOKUP(B19,#REF!,#REF!)</f>
        <v>#REF!</v>
      </c>
      <c r="L19" s="24" t="e">
        <f t="array" ref="L19">_xlfn.XLOOKUP(B19,#REF!,#REF!)</f>
        <v>#REF!</v>
      </c>
      <c r="M19" s="24" t="e">
        <f t="array" ref="M19">_xlfn.XLOOKUP(B19,#REF!,#REF!)</f>
        <v>#REF!</v>
      </c>
      <c r="N19" s="24" t="e">
        <f t="array" ref="N19">_xlfn.XLOOKUP(B19,#REF!,#REF!)</f>
        <v>#REF!</v>
      </c>
      <c r="O19" s="24"/>
      <c r="P19" s="24" t="e">
        <f t="array" ref="P19">_xlfn.XLOOKUP(B19,#REF!,#REF!)</f>
        <v>#REF!</v>
      </c>
    </row>
    <row r="20" ht="15.6" spans="1:16">
      <c r="A20" s="22"/>
      <c r="B20" s="23" t="s">
        <v>187</v>
      </c>
      <c r="C20" s="24" t="e">
        <f t="array" ref="C20">_xlfn.XLOOKUP(B20,#REF!,#REF!)</f>
        <v>#REF!</v>
      </c>
      <c r="D20" s="24" t="e">
        <f t="array" ref="D20">_xlfn.XLOOKUP(B20,#REF!,#REF!)</f>
        <v>#REF!</v>
      </c>
      <c r="E20" s="25" t="e">
        <f t="array" ref="E20">_xlfn.XLOOKUP(B20,#REF!,#REF!)</f>
        <v>#REF!</v>
      </c>
      <c r="F20" s="26" t="e">
        <f t="array" ref="F20">_xlfn.XLOOKUP(B20,#REF!,#REF!)</f>
        <v>#REF!</v>
      </c>
      <c r="G20" s="24" t="e">
        <f t="array" ref="G20">_xlfn.XLOOKUP(B20,#REF!,#REF!)</f>
        <v>#REF!</v>
      </c>
      <c r="H20" s="24" t="e">
        <f t="array" ref="H20">_xlfn.XLOOKUP(B20,#REF!,#REF!)</f>
        <v>#REF!</v>
      </c>
      <c r="I20" s="27" t="e">
        <f t="array" ref="I20">_xlfn.XLOOKUP(B20,#REF!,#REF!)</f>
        <v>#REF!</v>
      </c>
      <c r="J20" s="27" t="e">
        <f t="array" ref="J20">_xlfn.XLOOKUP(B20,#REF!,#REF!)</f>
        <v>#REF!</v>
      </c>
      <c r="K20" s="24" t="e">
        <f t="array" ref="K20">_xlfn.XLOOKUP(B20,#REF!,#REF!)</f>
        <v>#REF!</v>
      </c>
      <c r="L20" s="24" t="e">
        <f t="array" ref="L20">_xlfn.XLOOKUP(B20,#REF!,#REF!)</f>
        <v>#REF!</v>
      </c>
      <c r="M20" s="24" t="e">
        <f t="array" ref="M20">_xlfn.XLOOKUP(B20,#REF!,#REF!)</f>
        <v>#REF!</v>
      </c>
      <c r="N20" s="24" t="e">
        <f t="array" ref="N20">_xlfn.XLOOKUP(B20,#REF!,#REF!)</f>
        <v>#REF!</v>
      </c>
      <c r="O20" s="24"/>
      <c r="P20" s="24" t="e">
        <f t="array" ref="P20">_xlfn.XLOOKUP(B20,#REF!,#REF!)</f>
        <v>#REF!</v>
      </c>
    </row>
    <row r="21" ht="15.6" spans="1:16">
      <c r="A21" s="22"/>
      <c r="B21" s="23" t="s">
        <v>188</v>
      </c>
      <c r="C21" s="24" t="e">
        <f t="array" ref="C21">_xlfn.XLOOKUP(B21,#REF!,#REF!)</f>
        <v>#REF!</v>
      </c>
      <c r="D21" s="24" t="e">
        <f t="array" ref="D21">_xlfn.XLOOKUP(B21,#REF!,#REF!)</f>
        <v>#REF!</v>
      </c>
      <c r="E21" s="25" t="e">
        <f t="array" ref="E21">_xlfn.XLOOKUP(B21,#REF!,#REF!)</f>
        <v>#REF!</v>
      </c>
      <c r="F21" s="26" t="e">
        <f t="array" ref="F21">_xlfn.XLOOKUP(B21,#REF!,#REF!)</f>
        <v>#REF!</v>
      </c>
      <c r="G21" s="24" t="e">
        <f t="array" ref="G21">_xlfn.XLOOKUP(B21,#REF!,#REF!)</f>
        <v>#REF!</v>
      </c>
      <c r="H21" s="24" t="e">
        <f t="array" ref="H21">_xlfn.XLOOKUP(B21,#REF!,#REF!)</f>
        <v>#REF!</v>
      </c>
      <c r="I21" s="27" t="e">
        <f t="array" ref="I21">_xlfn.XLOOKUP(B21,#REF!,#REF!)</f>
        <v>#REF!</v>
      </c>
      <c r="J21" s="27" t="e">
        <f t="array" ref="J21">_xlfn.XLOOKUP(B21,#REF!,#REF!)</f>
        <v>#REF!</v>
      </c>
      <c r="K21" s="24" t="e">
        <f t="array" ref="K21">_xlfn.XLOOKUP(B21,#REF!,#REF!)</f>
        <v>#REF!</v>
      </c>
      <c r="L21" s="24" t="e">
        <f t="array" ref="L21">_xlfn.XLOOKUP(B21,#REF!,#REF!)</f>
        <v>#REF!</v>
      </c>
      <c r="M21" s="24" t="e">
        <f t="array" ref="M21">_xlfn.XLOOKUP(B21,#REF!,#REF!)</f>
        <v>#REF!</v>
      </c>
      <c r="N21" s="24" t="e">
        <f t="array" ref="N21">_xlfn.XLOOKUP(B21,#REF!,#REF!)</f>
        <v>#REF!</v>
      </c>
      <c r="O21" s="24"/>
      <c r="P21" s="24" t="e">
        <f t="array" ref="P21">_xlfn.XLOOKUP(B21,#REF!,#REF!)</f>
        <v>#REF!</v>
      </c>
    </row>
    <row r="22" ht="15.6" spans="1:16">
      <c r="A22" s="22"/>
      <c r="B22" s="23" t="s">
        <v>189</v>
      </c>
      <c r="C22" s="24" t="e">
        <f t="array" ref="C22">_xlfn.XLOOKUP(B22,#REF!,#REF!)</f>
        <v>#REF!</v>
      </c>
      <c r="D22" s="24" t="e">
        <f t="array" ref="D22">_xlfn.XLOOKUP(B22,#REF!,#REF!)</f>
        <v>#REF!</v>
      </c>
      <c r="E22" s="25" t="e">
        <f t="array" ref="E22">_xlfn.XLOOKUP(B22,#REF!,#REF!)</f>
        <v>#REF!</v>
      </c>
      <c r="F22" s="26" t="e">
        <f t="array" ref="F22">_xlfn.XLOOKUP(B22,#REF!,#REF!)</f>
        <v>#REF!</v>
      </c>
      <c r="G22" s="24" t="e">
        <f t="array" ref="G22">_xlfn.XLOOKUP(B22,#REF!,#REF!)</f>
        <v>#REF!</v>
      </c>
      <c r="H22" s="24" t="e">
        <f t="array" ref="H22">_xlfn.XLOOKUP(B22,#REF!,#REF!)</f>
        <v>#REF!</v>
      </c>
      <c r="I22" s="27" t="e">
        <f t="array" ref="I22">_xlfn.XLOOKUP(B22,#REF!,#REF!)</f>
        <v>#REF!</v>
      </c>
      <c r="J22" s="27" t="e">
        <f t="array" ref="J22">_xlfn.XLOOKUP(B22,#REF!,#REF!)</f>
        <v>#REF!</v>
      </c>
      <c r="K22" s="24" t="e">
        <f t="array" ref="K22">_xlfn.XLOOKUP(B22,#REF!,#REF!)</f>
        <v>#REF!</v>
      </c>
      <c r="L22" s="24" t="e">
        <f t="array" ref="L22">_xlfn.XLOOKUP(B22,#REF!,#REF!)</f>
        <v>#REF!</v>
      </c>
      <c r="M22" s="24" t="e">
        <f t="array" ref="M22">_xlfn.XLOOKUP(B22,#REF!,#REF!)</f>
        <v>#REF!</v>
      </c>
      <c r="N22" s="24" t="e">
        <f t="array" ref="N22">_xlfn.XLOOKUP(B22,#REF!,#REF!)</f>
        <v>#REF!</v>
      </c>
      <c r="O22" s="24"/>
      <c r="P22" s="24" t="e">
        <f t="array" ref="P22">_xlfn.XLOOKUP(B22,#REF!,#REF!)</f>
        <v>#REF!</v>
      </c>
    </row>
    <row r="23" ht="15.6" spans="1:16">
      <c r="A23" s="22"/>
      <c r="B23" s="23" t="s">
        <v>190</v>
      </c>
      <c r="C23" s="24" t="e">
        <f t="array" ref="C23">_xlfn.XLOOKUP(B23,#REF!,#REF!)</f>
        <v>#REF!</v>
      </c>
      <c r="D23" s="24" t="e">
        <f t="array" ref="D23">_xlfn.XLOOKUP(B23,#REF!,#REF!)</f>
        <v>#REF!</v>
      </c>
      <c r="E23" s="25" t="e">
        <f t="array" ref="E23">_xlfn.XLOOKUP(B23,#REF!,#REF!)</f>
        <v>#REF!</v>
      </c>
      <c r="F23" s="26" t="e">
        <f t="array" ref="F23">_xlfn.XLOOKUP(B23,#REF!,#REF!)</f>
        <v>#REF!</v>
      </c>
      <c r="G23" s="24" t="e">
        <f t="array" ref="G23">_xlfn.XLOOKUP(B23,#REF!,#REF!)</f>
        <v>#REF!</v>
      </c>
      <c r="H23" s="24" t="e">
        <f t="array" ref="H23">_xlfn.XLOOKUP(B23,#REF!,#REF!)</f>
        <v>#REF!</v>
      </c>
      <c r="I23" s="27" t="e">
        <f t="array" ref="I23">_xlfn.XLOOKUP(B23,#REF!,#REF!)</f>
        <v>#REF!</v>
      </c>
      <c r="J23" s="27" t="e">
        <f t="array" ref="J23">_xlfn.XLOOKUP(B23,#REF!,#REF!)</f>
        <v>#REF!</v>
      </c>
      <c r="K23" s="24" t="e">
        <f t="array" ref="K23">_xlfn.XLOOKUP(B23,#REF!,#REF!)</f>
        <v>#REF!</v>
      </c>
      <c r="L23" s="24" t="e">
        <f t="array" ref="L23">_xlfn.XLOOKUP(B23,#REF!,#REF!)</f>
        <v>#REF!</v>
      </c>
      <c r="M23" s="24" t="e">
        <f t="array" ref="M23">_xlfn.XLOOKUP(B23,#REF!,#REF!)</f>
        <v>#REF!</v>
      </c>
      <c r="N23" s="24" t="e">
        <f t="array" ref="N23">_xlfn.XLOOKUP(B23,#REF!,#REF!)</f>
        <v>#REF!</v>
      </c>
      <c r="O23" s="24"/>
      <c r="P23" s="24" t="e">
        <f t="array" ref="P23">_xlfn.XLOOKUP(B23,#REF!,#REF!)</f>
        <v>#REF!</v>
      </c>
    </row>
    <row r="24" ht="15.6" spans="1:16">
      <c r="A24" s="22" t="s">
        <v>191</v>
      </c>
      <c r="B24" s="23" t="s">
        <v>192</v>
      </c>
      <c r="C24" s="24" t="e">
        <f t="array" ref="C24">_xlfn.XLOOKUP(B24,#REF!,#REF!)</f>
        <v>#REF!</v>
      </c>
      <c r="D24" s="24" t="e">
        <f t="array" ref="D24">_xlfn.XLOOKUP(B24,#REF!,#REF!)</f>
        <v>#REF!</v>
      </c>
      <c r="E24" s="25" t="e">
        <f t="array" ref="E24">_xlfn.XLOOKUP(B24,#REF!,#REF!)</f>
        <v>#REF!</v>
      </c>
      <c r="F24" s="26" t="e">
        <f t="array" ref="F24">_xlfn.XLOOKUP(B24,#REF!,#REF!)</f>
        <v>#REF!</v>
      </c>
      <c r="G24" s="24" t="e">
        <f t="array" ref="G24">_xlfn.XLOOKUP(B24,#REF!,#REF!)</f>
        <v>#REF!</v>
      </c>
      <c r="H24" s="24" t="e">
        <f t="array" ref="H24">_xlfn.XLOOKUP(B24,#REF!,#REF!)</f>
        <v>#REF!</v>
      </c>
      <c r="I24" s="27" t="e">
        <f t="array" ref="I24">_xlfn.XLOOKUP(B24,#REF!,#REF!)</f>
        <v>#REF!</v>
      </c>
      <c r="J24" s="27" t="e">
        <f t="array" ref="J24">_xlfn.XLOOKUP(B24,#REF!,#REF!)</f>
        <v>#REF!</v>
      </c>
      <c r="K24" s="24" t="e">
        <f t="array" ref="K24">_xlfn.XLOOKUP(B24,#REF!,#REF!)</f>
        <v>#REF!</v>
      </c>
      <c r="L24" s="24" t="e">
        <f t="array" ref="L24">_xlfn.XLOOKUP(B24,#REF!,#REF!)</f>
        <v>#REF!</v>
      </c>
      <c r="M24" s="24" t="e">
        <f t="array" ref="M24">_xlfn.XLOOKUP(B24,#REF!,#REF!)</f>
        <v>#REF!</v>
      </c>
      <c r="N24" s="24" t="e">
        <f t="array" ref="N24">_xlfn.XLOOKUP(B24,#REF!,#REF!)</f>
        <v>#REF!</v>
      </c>
      <c r="O24" s="24"/>
      <c r="P24" s="24" t="e">
        <f t="array" ref="P24">_xlfn.XLOOKUP(B24,#REF!,#REF!)</f>
        <v>#REF!</v>
      </c>
    </row>
    <row r="25" ht="15.6" spans="1:16">
      <c r="A25" s="22"/>
      <c r="B25" s="23" t="s">
        <v>193</v>
      </c>
      <c r="C25" s="24" t="e">
        <f t="array" ref="C25">_xlfn.XLOOKUP(B25,#REF!,#REF!)</f>
        <v>#REF!</v>
      </c>
      <c r="D25" s="24" t="e">
        <f t="array" ref="D25">_xlfn.XLOOKUP(B25,#REF!,#REF!)</f>
        <v>#REF!</v>
      </c>
      <c r="E25" s="25" t="e">
        <f t="array" ref="E25">_xlfn.XLOOKUP(B25,#REF!,#REF!)</f>
        <v>#REF!</v>
      </c>
      <c r="F25" s="26" t="e">
        <f t="array" ref="F25">_xlfn.XLOOKUP(B25,#REF!,#REF!)</f>
        <v>#REF!</v>
      </c>
      <c r="G25" s="24" t="e">
        <f t="array" ref="G25">_xlfn.XLOOKUP(B25,#REF!,#REF!)</f>
        <v>#REF!</v>
      </c>
      <c r="H25" s="24" t="e">
        <f t="array" ref="H25">_xlfn.XLOOKUP(B25,#REF!,#REF!)</f>
        <v>#REF!</v>
      </c>
      <c r="I25" s="27" t="e">
        <f t="array" ref="I25">_xlfn.XLOOKUP(B25,#REF!,#REF!)</f>
        <v>#REF!</v>
      </c>
      <c r="J25" s="27" t="e">
        <f t="array" ref="J25">_xlfn.XLOOKUP(B25,#REF!,#REF!)</f>
        <v>#REF!</v>
      </c>
      <c r="K25" s="24" t="e">
        <f t="array" ref="K25">_xlfn.XLOOKUP(B25,#REF!,#REF!)</f>
        <v>#REF!</v>
      </c>
      <c r="L25" s="24" t="e">
        <f t="array" ref="L25">_xlfn.XLOOKUP(B25,#REF!,#REF!)</f>
        <v>#REF!</v>
      </c>
      <c r="M25" s="24" t="e">
        <f t="array" ref="M25">_xlfn.XLOOKUP(B25,#REF!,#REF!)</f>
        <v>#REF!</v>
      </c>
      <c r="N25" s="24" t="e">
        <f t="array" ref="N25">_xlfn.XLOOKUP(B25,#REF!,#REF!)</f>
        <v>#REF!</v>
      </c>
      <c r="O25" s="24"/>
      <c r="P25" s="24" t="e">
        <f t="array" ref="P25">_xlfn.XLOOKUP(B25,#REF!,#REF!)</f>
        <v>#REF!</v>
      </c>
    </row>
    <row r="26" ht="15.6" spans="1:16">
      <c r="A26" s="22"/>
      <c r="B26" s="23" t="s">
        <v>194</v>
      </c>
      <c r="C26" s="24" t="e">
        <f t="array" ref="C26">_xlfn.XLOOKUP(B26,#REF!,#REF!)</f>
        <v>#REF!</v>
      </c>
      <c r="D26" s="24" t="e">
        <f t="array" ref="D26">_xlfn.XLOOKUP(B26,#REF!,#REF!)</f>
        <v>#REF!</v>
      </c>
      <c r="E26" s="25" t="e">
        <f t="array" ref="E26">_xlfn.XLOOKUP(B26,#REF!,#REF!)</f>
        <v>#REF!</v>
      </c>
      <c r="F26" s="26" t="e">
        <f t="array" ref="F26">_xlfn.XLOOKUP(B26,#REF!,#REF!)</f>
        <v>#REF!</v>
      </c>
      <c r="G26" s="24" t="e">
        <f t="array" ref="G26">_xlfn.XLOOKUP(B26,#REF!,#REF!)</f>
        <v>#REF!</v>
      </c>
      <c r="H26" s="24" t="e">
        <f t="array" ref="H26">_xlfn.XLOOKUP(B26,#REF!,#REF!)</f>
        <v>#REF!</v>
      </c>
      <c r="I26" s="27" t="e">
        <f t="array" ref="I26">_xlfn.XLOOKUP(B26,#REF!,#REF!)</f>
        <v>#REF!</v>
      </c>
      <c r="J26" s="27" t="e">
        <f t="array" ref="J26">_xlfn.XLOOKUP(B26,#REF!,#REF!)</f>
        <v>#REF!</v>
      </c>
      <c r="K26" s="24" t="e">
        <f t="array" ref="K26">_xlfn.XLOOKUP(B26,#REF!,#REF!)</f>
        <v>#REF!</v>
      </c>
      <c r="L26" s="24" t="e">
        <f t="array" ref="L26">_xlfn.XLOOKUP(B26,#REF!,#REF!)</f>
        <v>#REF!</v>
      </c>
      <c r="M26" s="24" t="e">
        <f t="array" ref="M26">_xlfn.XLOOKUP(B26,#REF!,#REF!)</f>
        <v>#REF!</v>
      </c>
      <c r="N26" s="24" t="e">
        <f t="array" ref="N26">_xlfn.XLOOKUP(B26,#REF!,#REF!)</f>
        <v>#REF!</v>
      </c>
      <c r="O26" s="24"/>
      <c r="P26" s="24" t="e">
        <f t="array" ref="P26">_xlfn.XLOOKUP(B26,#REF!,#REF!)</f>
        <v>#REF!</v>
      </c>
    </row>
    <row r="27" ht="15.6" spans="1:16">
      <c r="A27" s="22"/>
      <c r="B27" s="23" t="s">
        <v>195</v>
      </c>
      <c r="C27" s="24" t="e">
        <f t="array" ref="C27">_xlfn.XLOOKUP(B27,#REF!,#REF!)</f>
        <v>#REF!</v>
      </c>
      <c r="D27" s="24" t="e">
        <f t="array" ref="D27">_xlfn.XLOOKUP(B27,#REF!,#REF!)</f>
        <v>#REF!</v>
      </c>
      <c r="E27" s="25" t="e">
        <f t="array" ref="E27">_xlfn.XLOOKUP(B27,#REF!,#REF!)</f>
        <v>#REF!</v>
      </c>
      <c r="F27" s="26" t="e">
        <f t="array" ref="F27">_xlfn.XLOOKUP(B27,#REF!,#REF!)</f>
        <v>#REF!</v>
      </c>
      <c r="G27" s="24" t="e">
        <f t="array" ref="G27">_xlfn.XLOOKUP(B27,#REF!,#REF!)</f>
        <v>#REF!</v>
      </c>
      <c r="H27" s="24" t="e">
        <f t="array" ref="H27">_xlfn.XLOOKUP(B27,#REF!,#REF!)</f>
        <v>#REF!</v>
      </c>
      <c r="I27" s="27" t="e">
        <f t="array" ref="I27">_xlfn.XLOOKUP(B27,#REF!,#REF!)</f>
        <v>#REF!</v>
      </c>
      <c r="J27" s="27" t="e">
        <f t="array" ref="J27">_xlfn.XLOOKUP(B27,#REF!,#REF!)</f>
        <v>#REF!</v>
      </c>
      <c r="K27" s="24" t="e">
        <f t="array" ref="K27">_xlfn.XLOOKUP(B27,#REF!,#REF!)</f>
        <v>#REF!</v>
      </c>
      <c r="L27" s="24" t="e">
        <f t="array" ref="L27">_xlfn.XLOOKUP(B27,#REF!,#REF!)</f>
        <v>#REF!</v>
      </c>
      <c r="M27" s="24" t="e">
        <f t="array" ref="M27">_xlfn.XLOOKUP(B27,#REF!,#REF!)</f>
        <v>#REF!</v>
      </c>
      <c r="N27" s="24" t="e">
        <f t="array" ref="N27">_xlfn.XLOOKUP(B27,#REF!,#REF!)</f>
        <v>#REF!</v>
      </c>
      <c r="O27" s="24"/>
      <c r="P27" s="24" t="e">
        <f t="array" ref="P27">_xlfn.XLOOKUP(B27,#REF!,#REF!)</f>
        <v>#REF!</v>
      </c>
    </row>
    <row r="28" ht="15.6" spans="1:16">
      <c r="A28" s="22"/>
      <c r="B28" s="23" t="s">
        <v>196</v>
      </c>
      <c r="C28" s="24" t="e">
        <f t="array" ref="C28">_xlfn.XLOOKUP(B28,#REF!,#REF!)</f>
        <v>#REF!</v>
      </c>
      <c r="D28" s="24" t="e">
        <f t="array" ref="D28">_xlfn.XLOOKUP(B28,#REF!,#REF!)</f>
        <v>#REF!</v>
      </c>
      <c r="E28" s="25" t="e">
        <f t="array" ref="E28">_xlfn.XLOOKUP(B28,#REF!,#REF!)</f>
        <v>#REF!</v>
      </c>
      <c r="F28" s="26" t="e">
        <f t="array" ref="F28">_xlfn.XLOOKUP(B28,#REF!,#REF!)</f>
        <v>#REF!</v>
      </c>
      <c r="G28" s="24" t="e">
        <f t="array" ref="G28">_xlfn.XLOOKUP(B28,#REF!,#REF!)</f>
        <v>#REF!</v>
      </c>
      <c r="H28" s="24" t="e">
        <f t="array" ref="H28">_xlfn.XLOOKUP(B28,#REF!,#REF!)</f>
        <v>#REF!</v>
      </c>
      <c r="I28" s="27" t="e">
        <f t="array" ref="I28">_xlfn.XLOOKUP(B28,#REF!,#REF!)</f>
        <v>#REF!</v>
      </c>
      <c r="J28" s="27" t="e">
        <f t="array" ref="J28">_xlfn.XLOOKUP(B28,#REF!,#REF!)</f>
        <v>#REF!</v>
      </c>
      <c r="K28" s="24" t="e">
        <f t="array" ref="K28">_xlfn.XLOOKUP(B28,#REF!,#REF!)</f>
        <v>#REF!</v>
      </c>
      <c r="L28" s="24" t="e">
        <f t="array" ref="L28">_xlfn.XLOOKUP(B28,#REF!,#REF!)</f>
        <v>#REF!</v>
      </c>
      <c r="M28" s="24" t="e">
        <f t="array" ref="M28">_xlfn.XLOOKUP(B28,#REF!,#REF!)</f>
        <v>#REF!</v>
      </c>
      <c r="N28" s="24" t="e">
        <f t="array" ref="N28">_xlfn.XLOOKUP(B28,#REF!,#REF!)</f>
        <v>#REF!</v>
      </c>
      <c r="O28" s="24"/>
      <c r="P28" s="24" t="e">
        <f t="array" ref="P28">_xlfn.XLOOKUP(B28,#REF!,#REF!)</f>
        <v>#REF!</v>
      </c>
    </row>
    <row r="29" ht="15.6" spans="1:16">
      <c r="A29" s="22"/>
      <c r="B29" s="23" t="s">
        <v>197</v>
      </c>
      <c r="C29" s="24" t="e">
        <f t="array" ref="C29">_xlfn.XLOOKUP(B29,#REF!,#REF!)</f>
        <v>#REF!</v>
      </c>
      <c r="D29" s="24" t="e">
        <f t="array" ref="D29">_xlfn.XLOOKUP(B29,#REF!,#REF!)</f>
        <v>#REF!</v>
      </c>
      <c r="E29" s="25" t="e">
        <f t="array" ref="E29">_xlfn.XLOOKUP(B29,#REF!,#REF!)</f>
        <v>#REF!</v>
      </c>
      <c r="F29" s="26" t="e">
        <f t="array" ref="F29">_xlfn.XLOOKUP(B29,#REF!,#REF!)</f>
        <v>#REF!</v>
      </c>
      <c r="G29" s="24" t="e">
        <f t="array" ref="G29">_xlfn.XLOOKUP(B29,#REF!,#REF!)</f>
        <v>#REF!</v>
      </c>
      <c r="H29" s="24" t="e">
        <f t="array" ref="H29">_xlfn.XLOOKUP(B29,#REF!,#REF!)</f>
        <v>#REF!</v>
      </c>
      <c r="I29" s="27" t="e">
        <f t="array" ref="I29">_xlfn.XLOOKUP(B29,#REF!,#REF!)</f>
        <v>#REF!</v>
      </c>
      <c r="J29" s="27" t="e">
        <f t="array" ref="J29">_xlfn.XLOOKUP(B29,#REF!,#REF!)</f>
        <v>#REF!</v>
      </c>
      <c r="K29" s="24" t="e">
        <f t="array" ref="K29">_xlfn.XLOOKUP(B29,#REF!,#REF!)</f>
        <v>#REF!</v>
      </c>
      <c r="L29" s="24" t="e">
        <f t="array" ref="L29">_xlfn.XLOOKUP(B29,#REF!,#REF!)</f>
        <v>#REF!</v>
      </c>
      <c r="M29" s="24" t="e">
        <f t="array" ref="M29">_xlfn.XLOOKUP(B29,#REF!,#REF!)</f>
        <v>#REF!</v>
      </c>
      <c r="N29" s="24" t="e">
        <f t="array" ref="N29">_xlfn.XLOOKUP(B29,#REF!,#REF!)</f>
        <v>#REF!</v>
      </c>
      <c r="O29" s="24"/>
      <c r="P29" s="24" t="e">
        <f t="array" ref="P29">_xlfn.XLOOKUP(B29,#REF!,#REF!)</f>
        <v>#REF!</v>
      </c>
    </row>
    <row r="30" ht="15.6" spans="1:16">
      <c r="A30" s="22" t="s">
        <v>198</v>
      </c>
      <c r="B30" s="23" t="s">
        <v>199</v>
      </c>
      <c r="C30" s="24" t="e">
        <f t="array" ref="C30">_xlfn.XLOOKUP(B30,#REF!,#REF!)</f>
        <v>#REF!</v>
      </c>
      <c r="D30" s="24" t="e">
        <f t="array" ref="D30">_xlfn.XLOOKUP(B30,#REF!,#REF!)</f>
        <v>#REF!</v>
      </c>
      <c r="E30" s="25" t="e">
        <f t="array" ref="E30">_xlfn.XLOOKUP(B30,#REF!,#REF!)</f>
        <v>#REF!</v>
      </c>
      <c r="F30" s="26" t="e">
        <f t="array" ref="F30">_xlfn.XLOOKUP(B30,#REF!,#REF!)</f>
        <v>#REF!</v>
      </c>
      <c r="G30" s="24" t="e">
        <f t="array" ref="G30">_xlfn.XLOOKUP(B30,#REF!,#REF!)</f>
        <v>#REF!</v>
      </c>
      <c r="H30" s="24" t="e">
        <f t="array" ref="H30">_xlfn.XLOOKUP(B30,#REF!,#REF!)</f>
        <v>#REF!</v>
      </c>
      <c r="I30" s="27" t="e">
        <f t="array" ref="I30">_xlfn.XLOOKUP(B30,#REF!,#REF!)</f>
        <v>#REF!</v>
      </c>
      <c r="J30" s="27" t="e">
        <f t="array" ref="J30">_xlfn.XLOOKUP(B30,#REF!,#REF!)</f>
        <v>#REF!</v>
      </c>
      <c r="K30" s="24" t="e">
        <f t="array" ref="K30">_xlfn.XLOOKUP(B30,#REF!,#REF!)</f>
        <v>#REF!</v>
      </c>
      <c r="L30" s="24" t="e">
        <f t="array" ref="L30">_xlfn.XLOOKUP(B30,#REF!,#REF!)</f>
        <v>#REF!</v>
      </c>
      <c r="M30" s="24" t="e">
        <f t="array" ref="M30">_xlfn.XLOOKUP(B30,#REF!,#REF!)</f>
        <v>#REF!</v>
      </c>
      <c r="N30" s="24" t="e">
        <f t="array" ref="N30">_xlfn.XLOOKUP(B30,#REF!,#REF!)</f>
        <v>#REF!</v>
      </c>
      <c r="O30" s="24"/>
      <c r="P30" s="24" t="e">
        <f t="array" ref="P30">_xlfn.XLOOKUP(B30,#REF!,#REF!)</f>
        <v>#REF!</v>
      </c>
    </row>
    <row r="31" ht="15.6" spans="1:16">
      <c r="A31" s="22"/>
      <c r="B31" s="23" t="s">
        <v>200</v>
      </c>
      <c r="C31" s="24" t="e">
        <f t="array" ref="C31">_xlfn.XLOOKUP(B31,#REF!,#REF!)</f>
        <v>#REF!</v>
      </c>
      <c r="D31" s="24" t="e">
        <f t="array" ref="D31">_xlfn.XLOOKUP(B31,#REF!,#REF!)</f>
        <v>#REF!</v>
      </c>
      <c r="E31" s="25" t="e">
        <f t="array" ref="E31">_xlfn.XLOOKUP(B31,#REF!,#REF!)</f>
        <v>#REF!</v>
      </c>
      <c r="F31" s="26" t="e">
        <f t="array" ref="F31">_xlfn.XLOOKUP(B31,#REF!,#REF!)</f>
        <v>#REF!</v>
      </c>
      <c r="G31" s="24" t="e">
        <f t="array" ref="G31">_xlfn.XLOOKUP(B31,#REF!,#REF!)</f>
        <v>#REF!</v>
      </c>
      <c r="H31" s="24" t="e">
        <f t="array" ref="H31">_xlfn.XLOOKUP(B31,#REF!,#REF!)</f>
        <v>#REF!</v>
      </c>
      <c r="I31" s="27" t="e">
        <f t="array" ref="I31">_xlfn.XLOOKUP(B31,#REF!,#REF!)</f>
        <v>#REF!</v>
      </c>
      <c r="J31" s="27" t="e">
        <f t="array" ref="J31">_xlfn.XLOOKUP(B31,#REF!,#REF!)</f>
        <v>#REF!</v>
      </c>
      <c r="K31" s="24" t="e">
        <f t="array" ref="K31">_xlfn.XLOOKUP(B31,#REF!,#REF!)</f>
        <v>#REF!</v>
      </c>
      <c r="L31" s="24" t="e">
        <f t="array" ref="L31">_xlfn.XLOOKUP(B31,#REF!,#REF!)</f>
        <v>#REF!</v>
      </c>
      <c r="M31" s="24" t="e">
        <f t="array" ref="M31">_xlfn.XLOOKUP(B31,#REF!,#REF!)</f>
        <v>#REF!</v>
      </c>
      <c r="N31" s="24" t="e">
        <f t="array" ref="N31">_xlfn.XLOOKUP(B31,#REF!,#REF!)</f>
        <v>#REF!</v>
      </c>
      <c r="O31" s="24"/>
      <c r="P31" s="24" t="e">
        <f t="array" ref="P31">_xlfn.XLOOKUP(B31,#REF!,#REF!)</f>
        <v>#REF!</v>
      </c>
    </row>
    <row r="32" ht="17" customHeight="1" spans="1:16">
      <c r="A32" s="22"/>
      <c r="B32" s="23" t="s">
        <v>201</v>
      </c>
      <c r="C32" s="24" t="e">
        <f t="array" ref="C32">_xlfn.XLOOKUP(B32,#REF!,#REF!)</f>
        <v>#REF!</v>
      </c>
      <c r="D32" s="24" t="e">
        <f t="array" ref="D32">_xlfn.XLOOKUP(B32,#REF!,#REF!)</f>
        <v>#REF!</v>
      </c>
      <c r="E32" s="25" t="e">
        <f t="array" ref="E32">_xlfn.XLOOKUP(B32,#REF!,#REF!)</f>
        <v>#REF!</v>
      </c>
      <c r="F32" s="26" t="e">
        <f t="array" ref="F32">_xlfn.XLOOKUP(B32,#REF!,#REF!)</f>
        <v>#REF!</v>
      </c>
      <c r="G32" s="24" t="e">
        <f t="array" ref="G32">_xlfn.XLOOKUP(B32,#REF!,#REF!)</f>
        <v>#REF!</v>
      </c>
      <c r="H32" s="24" t="e">
        <f t="array" ref="H32">_xlfn.XLOOKUP(B32,#REF!,#REF!)</f>
        <v>#REF!</v>
      </c>
      <c r="I32" s="27" t="e">
        <f t="array" ref="I32">_xlfn.XLOOKUP(B32,#REF!,#REF!)</f>
        <v>#REF!</v>
      </c>
      <c r="J32" s="27" t="e">
        <f t="array" ref="J32">_xlfn.XLOOKUP(B32,#REF!,#REF!)</f>
        <v>#REF!</v>
      </c>
      <c r="K32" s="24" t="e">
        <f t="array" ref="K32">_xlfn.XLOOKUP(B32,#REF!,#REF!)</f>
        <v>#REF!</v>
      </c>
      <c r="L32" s="24" t="e">
        <f t="array" ref="L32">_xlfn.XLOOKUP(B32,#REF!,#REF!)</f>
        <v>#REF!</v>
      </c>
      <c r="M32" s="24" t="e">
        <f t="array" ref="M32">_xlfn.XLOOKUP(B32,#REF!,#REF!)</f>
        <v>#REF!</v>
      </c>
      <c r="N32" s="24" t="e">
        <f t="array" ref="N32">_xlfn.XLOOKUP(B32,#REF!,#REF!)</f>
        <v>#REF!</v>
      </c>
      <c r="O32" s="24"/>
      <c r="P32" s="24" t="e">
        <f t="array" ref="P32">_xlfn.XLOOKUP(B32,#REF!,#REF!)</f>
        <v>#REF!</v>
      </c>
    </row>
    <row r="33" ht="15.6" spans="1:16">
      <c r="A33" s="22" t="s">
        <v>202</v>
      </c>
      <c r="B33" s="28" t="s">
        <v>203</v>
      </c>
      <c r="C33" s="24" t="e">
        <f t="array" ref="C33">_xlfn.XLOOKUP(B33,#REF!,#REF!)</f>
        <v>#REF!</v>
      </c>
      <c r="D33" s="24" t="e">
        <f t="array" ref="D33">_xlfn.XLOOKUP(B33,#REF!,#REF!)</f>
        <v>#REF!</v>
      </c>
      <c r="E33" s="25" t="e">
        <f t="array" ref="E33">_xlfn.XLOOKUP(B33,#REF!,#REF!)</f>
        <v>#REF!</v>
      </c>
      <c r="F33" s="26" t="e">
        <f t="array" ref="F33">_xlfn.XLOOKUP(B33,#REF!,#REF!)</f>
        <v>#REF!</v>
      </c>
      <c r="G33" s="24" t="e">
        <f t="array" ref="G33">_xlfn.XLOOKUP(B33,#REF!,#REF!)</f>
        <v>#REF!</v>
      </c>
      <c r="H33" s="24" t="e">
        <f t="array" ref="H33">_xlfn.XLOOKUP(B33,#REF!,#REF!)</f>
        <v>#REF!</v>
      </c>
      <c r="I33" s="27" t="e">
        <f t="array" ref="I33">_xlfn.XLOOKUP(B33,#REF!,#REF!)</f>
        <v>#REF!</v>
      </c>
      <c r="J33" s="27" t="e">
        <f t="array" ref="J33">_xlfn.XLOOKUP(B33,#REF!,#REF!)</f>
        <v>#REF!</v>
      </c>
      <c r="K33" s="24" t="e">
        <f t="array" ref="K33">_xlfn.XLOOKUP(B33,#REF!,#REF!)</f>
        <v>#REF!</v>
      </c>
      <c r="L33" s="24" t="e">
        <f t="array" ref="L33">_xlfn.XLOOKUP(B33,#REF!,#REF!)</f>
        <v>#REF!</v>
      </c>
      <c r="M33" s="24" t="e">
        <f t="array" ref="M33">_xlfn.XLOOKUP(B33,#REF!,#REF!)</f>
        <v>#REF!</v>
      </c>
      <c r="N33" s="24" t="e">
        <f t="array" ref="N33">_xlfn.XLOOKUP(B33,#REF!,#REF!)</f>
        <v>#REF!</v>
      </c>
      <c r="O33" s="24"/>
      <c r="P33" s="24" t="e">
        <f t="array" ref="P33">_xlfn.XLOOKUP(B33,#REF!,#REF!)</f>
        <v>#REF!</v>
      </c>
    </row>
    <row r="34" ht="15.6" spans="1:16">
      <c r="A34" s="22"/>
      <c r="B34" s="29" t="s">
        <v>204</v>
      </c>
      <c r="C34" s="24" t="e">
        <f t="array" ref="C34">_xlfn.XLOOKUP(B34,#REF!,#REF!)</f>
        <v>#REF!</v>
      </c>
      <c r="D34" s="24" t="e">
        <f t="array" ref="D34">_xlfn.XLOOKUP(B34,#REF!,#REF!)</f>
        <v>#REF!</v>
      </c>
      <c r="E34" s="25" t="e">
        <f t="array" ref="E34">_xlfn.XLOOKUP(B34,#REF!,#REF!)</f>
        <v>#REF!</v>
      </c>
      <c r="F34" s="26" t="e">
        <f t="array" ref="F34">_xlfn.XLOOKUP(B34,#REF!,#REF!)</f>
        <v>#REF!</v>
      </c>
      <c r="G34" s="24" t="e">
        <f t="array" ref="G34">_xlfn.XLOOKUP(B34,#REF!,#REF!)</f>
        <v>#REF!</v>
      </c>
      <c r="H34" s="24" t="e">
        <f t="array" ref="H34">_xlfn.XLOOKUP(B34,#REF!,#REF!)</f>
        <v>#REF!</v>
      </c>
      <c r="I34" s="27" t="e">
        <f t="array" ref="I34">_xlfn.XLOOKUP(B34,#REF!,#REF!)</f>
        <v>#REF!</v>
      </c>
      <c r="J34" s="27" t="e">
        <f t="array" ref="J34">_xlfn.XLOOKUP(B34,#REF!,#REF!)</f>
        <v>#REF!</v>
      </c>
      <c r="K34" s="24" t="e">
        <f t="array" ref="K34">_xlfn.XLOOKUP(B34,#REF!,#REF!)</f>
        <v>#REF!</v>
      </c>
      <c r="L34" s="24" t="e">
        <f t="array" ref="L34">_xlfn.XLOOKUP(B34,#REF!,#REF!)</f>
        <v>#REF!</v>
      </c>
      <c r="M34" s="24" t="e">
        <f t="array" ref="M34">_xlfn.XLOOKUP(B34,#REF!,#REF!)</f>
        <v>#REF!</v>
      </c>
      <c r="N34" s="24" t="e">
        <f t="array" ref="N34">_xlfn.XLOOKUP(B34,#REF!,#REF!)</f>
        <v>#REF!</v>
      </c>
      <c r="O34" s="24"/>
      <c r="P34" s="24" t="e">
        <f t="array" ref="P34">_xlfn.XLOOKUP(B34,#REF!,#REF!)</f>
        <v>#REF!</v>
      </c>
    </row>
    <row r="35" ht="15.6" spans="1:16">
      <c r="A35" s="22"/>
      <c r="B35" s="28" t="s">
        <v>205</v>
      </c>
      <c r="C35" s="24" t="e">
        <f t="array" ref="C35">_xlfn.XLOOKUP(B35,#REF!,#REF!)</f>
        <v>#REF!</v>
      </c>
      <c r="D35" s="24" t="e">
        <f t="array" ref="D35">_xlfn.XLOOKUP(B35,#REF!,#REF!)</f>
        <v>#REF!</v>
      </c>
      <c r="E35" s="25" t="e">
        <f t="array" ref="E35">_xlfn.XLOOKUP(B35,#REF!,#REF!)</f>
        <v>#REF!</v>
      </c>
      <c r="F35" s="26" t="e">
        <f t="array" ref="F35">_xlfn.XLOOKUP(B35,#REF!,#REF!)</f>
        <v>#REF!</v>
      </c>
      <c r="G35" s="24" t="e">
        <f t="array" ref="G35">_xlfn.XLOOKUP(B35,#REF!,#REF!)</f>
        <v>#REF!</v>
      </c>
      <c r="H35" s="24" t="e">
        <f t="array" ref="H35">_xlfn.XLOOKUP(B35,#REF!,#REF!)</f>
        <v>#REF!</v>
      </c>
      <c r="I35" s="27" t="e">
        <f t="array" ref="I35">_xlfn.XLOOKUP(B35,#REF!,#REF!)</f>
        <v>#REF!</v>
      </c>
      <c r="J35" s="27" t="e">
        <f t="array" ref="J35">_xlfn.XLOOKUP(B35,#REF!,#REF!)</f>
        <v>#REF!</v>
      </c>
      <c r="K35" s="24" t="e">
        <f t="array" ref="K35">_xlfn.XLOOKUP(B35,#REF!,#REF!)</f>
        <v>#REF!</v>
      </c>
      <c r="L35" s="24" t="e">
        <f t="array" ref="L35">_xlfn.XLOOKUP(B35,#REF!,#REF!)</f>
        <v>#REF!</v>
      </c>
      <c r="M35" s="24" t="e">
        <f t="array" ref="M35">_xlfn.XLOOKUP(B35,#REF!,#REF!)</f>
        <v>#REF!</v>
      </c>
      <c r="N35" s="24" t="e">
        <f t="array" ref="N35">_xlfn.XLOOKUP(B35,#REF!,#REF!)</f>
        <v>#REF!</v>
      </c>
      <c r="O35" s="24"/>
      <c r="P35" s="24" t="e">
        <f t="array" ref="P35">_xlfn.XLOOKUP(B35,#REF!,#REF!)</f>
        <v>#REF!</v>
      </c>
    </row>
    <row r="36" ht="15.6" spans="1:16">
      <c r="A36" s="22"/>
      <c r="B36" s="23" t="s">
        <v>206</v>
      </c>
      <c r="C36" s="24" t="e">
        <f t="array" ref="C36">_xlfn.XLOOKUP(B36,#REF!,#REF!)</f>
        <v>#REF!</v>
      </c>
      <c r="D36" s="24" t="e">
        <f t="array" ref="D36">_xlfn.XLOOKUP(B36,#REF!,#REF!)</f>
        <v>#REF!</v>
      </c>
      <c r="E36" s="25" t="e">
        <f t="array" ref="E36">_xlfn.XLOOKUP(B36,#REF!,#REF!)</f>
        <v>#REF!</v>
      </c>
      <c r="F36" s="26" t="e">
        <f t="array" ref="F36">_xlfn.XLOOKUP(B36,#REF!,#REF!)</f>
        <v>#REF!</v>
      </c>
      <c r="G36" s="24" t="e">
        <f t="array" ref="G36">_xlfn.XLOOKUP(B36,#REF!,#REF!)</f>
        <v>#REF!</v>
      </c>
      <c r="H36" s="24" t="e">
        <f t="array" ref="H36">_xlfn.XLOOKUP(B36,#REF!,#REF!)</f>
        <v>#REF!</v>
      </c>
      <c r="I36" s="27" t="e">
        <f t="array" ref="I36">_xlfn.XLOOKUP(B36,#REF!,#REF!)</f>
        <v>#REF!</v>
      </c>
      <c r="J36" s="27" t="e">
        <f t="array" ref="J36">_xlfn.XLOOKUP(B36,#REF!,#REF!)</f>
        <v>#REF!</v>
      </c>
      <c r="K36" s="24" t="e">
        <f t="array" ref="K36">_xlfn.XLOOKUP(B36,#REF!,#REF!)</f>
        <v>#REF!</v>
      </c>
      <c r="L36" s="24" t="e">
        <f t="array" ref="L36">_xlfn.XLOOKUP(B36,#REF!,#REF!)</f>
        <v>#REF!</v>
      </c>
      <c r="M36" s="24" t="e">
        <f t="array" ref="M36">_xlfn.XLOOKUP(B36,#REF!,#REF!)</f>
        <v>#REF!</v>
      </c>
      <c r="N36" s="24" t="e">
        <f t="array" ref="N36">_xlfn.XLOOKUP(B36,#REF!,#REF!)</f>
        <v>#REF!</v>
      </c>
      <c r="O36" s="24"/>
      <c r="P36" s="24" t="e">
        <f t="array" ref="P36">_xlfn.XLOOKUP(B36,#REF!,#REF!)</f>
        <v>#REF!</v>
      </c>
    </row>
    <row r="37" ht="15.6" spans="1:16">
      <c r="A37" s="22"/>
      <c r="B37" s="30" t="s">
        <v>207</v>
      </c>
      <c r="C37" s="24" t="e">
        <f t="array" ref="C37">_xlfn.XLOOKUP(B37,#REF!,#REF!)</f>
        <v>#REF!</v>
      </c>
      <c r="D37" s="24" t="e">
        <f t="array" ref="D37">_xlfn.XLOOKUP(B37,#REF!,#REF!)</f>
        <v>#REF!</v>
      </c>
      <c r="E37" s="25" t="e">
        <f t="array" ref="E37">_xlfn.XLOOKUP(B37,#REF!,#REF!)</f>
        <v>#REF!</v>
      </c>
      <c r="F37" s="26" t="e">
        <f t="array" ref="F37">_xlfn.XLOOKUP(B37,#REF!,#REF!)</f>
        <v>#REF!</v>
      </c>
      <c r="G37" s="24" t="e">
        <f t="array" ref="G37">_xlfn.XLOOKUP(B37,#REF!,#REF!)</f>
        <v>#REF!</v>
      </c>
      <c r="H37" s="24" t="e">
        <f t="array" ref="H37">_xlfn.XLOOKUP(B37,#REF!,#REF!)</f>
        <v>#REF!</v>
      </c>
      <c r="I37" s="27" t="e">
        <f t="array" ref="I37">_xlfn.XLOOKUP(B37,#REF!,#REF!)</f>
        <v>#REF!</v>
      </c>
      <c r="J37" s="27" t="e">
        <f t="array" ref="J37">_xlfn.XLOOKUP(B37,#REF!,#REF!)</f>
        <v>#REF!</v>
      </c>
      <c r="K37" s="24" t="e">
        <f t="array" ref="K37">_xlfn.XLOOKUP(B37,#REF!,#REF!)</f>
        <v>#REF!</v>
      </c>
      <c r="L37" s="24" t="e">
        <f t="array" ref="L37">_xlfn.XLOOKUP(B37,#REF!,#REF!)</f>
        <v>#REF!</v>
      </c>
      <c r="M37" s="24" t="e">
        <f t="array" ref="M37">_xlfn.XLOOKUP(B37,#REF!,#REF!)</f>
        <v>#REF!</v>
      </c>
      <c r="N37" s="24" t="e">
        <f t="array" ref="N37">_xlfn.XLOOKUP(B37,#REF!,#REF!)</f>
        <v>#REF!</v>
      </c>
      <c r="O37" s="24"/>
      <c r="P37" s="24" t="e">
        <f t="array" ref="P37">_xlfn.XLOOKUP(B37,#REF!,#REF!)</f>
        <v>#REF!</v>
      </c>
    </row>
    <row r="38" ht="15.6" spans="1:16">
      <c r="A38" s="22"/>
      <c r="B38" s="30" t="s">
        <v>208</v>
      </c>
      <c r="C38" s="24" t="e">
        <f t="array" ref="C38">_xlfn.XLOOKUP(B38,#REF!,#REF!)</f>
        <v>#REF!</v>
      </c>
      <c r="D38" s="24" t="e">
        <f t="array" ref="D38">_xlfn.XLOOKUP(B38,#REF!,#REF!)</f>
        <v>#REF!</v>
      </c>
      <c r="E38" s="25" t="e">
        <f t="array" ref="E38">_xlfn.XLOOKUP(B38,#REF!,#REF!)</f>
        <v>#REF!</v>
      </c>
      <c r="F38" s="26" t="e">
        <f t="array" ref="F38">_xlfn.XLOOKUP(B38,#REF!,#REF!)</f>
        <v>#REF!</v>
      </c>
      <c r="G38" s="24" t="e">
        <f t="array" ref="G38">_xlfn.XLOOKUP(B38,#REF!,#REF!)</f>
        <v>#REF!</v>
      </c>
      <c r="H38" s="24" t="e">
        <f t="array" ref="H38">_xlfn.XLOOKUP(B38,#REF!,#REF!)</f>
        <v>#REF!</v>
      </c>
      <c r="I38" s="27" t="e">
        <f t="array" ref="I38">_xlfn.XLOOKUP(B38,#REF!,#REF!)</f>
        <v>#REF!</v>
      </c>
      <c r="J38" s="27" t="e">
        <f t="array" ref="J38">_xlfn.XLOOKUP(B38,#REF!,#REF!)</f>
        <v>#REF!</v>
      </c>
      <c r="K38" s="24" t="e">
        <f t="array" ref="K38">_xlfn.XLOOKUP(B38,#REF!,#REF!)</f>
        <v>#REF!</v>
      </c>
      <c r="L38" s="24" t="e">
        <f t="array" ref="L38">_xlfn.XLOOKUP(B38,#REF!,#REF!)</f>
        <v>#REF!</v>
      </c>
      <c r="M38" s="24" t="e">
        <f t="array" ref="M38">_xlfn.XLOOKUP(B38,#REF!,#REF!)</f>
        <v>#REF!</v>
      </c>
      <c r="N38" s="24" t="e">
        <f t="array" ref="N38">_xlfn.XLOOKUP(B38,#REF!,#REF!)</f>
        <v>#REF!</v>
      </c>
      <c r="O38" s="24"/>
      <c r="P38" s="24" t="e">
        <f t="array" ref="P38">_xlfn.XLOOKUP(B38,#REF!,#REF!)</f>
        <v>#REF!</v>
      </c>
    </row>
    <row r="39" ht="15.6" spans="1:16">
      <c r="A39" s="22"/>
      <c r="B39" s="23" t="s">
        <v>209</v>
      </c>
      <c r="C39" s="24" t="e">
        <f t="array" ref="C39">_xlfn.XLOOKUP(B39,#REF!,#REF!)</f>
        <v>#REF!</v>
      </c>
      <c r="D39" s="24" t="e">
        <f t="array" ref="D39">_xlfn.XLOOKUP(B39,#REF!,#REF!)</f>
        <v>#REF!</v>
      </c>
      <c r="E39" s="25" t="e">
        <f t="array" ref="E39">_xlfn.XLOOKUP(B39,#REF!,#REF!)</f>
        <v>#REF!</v>
      </c>
      <c r="F39" s="26" t="e">
        <f t="array" ref="F39">_xlfn.XLOOKUP(B39,#REF!,#REF!)</f>
        <v>#REF!</v>
      </c>
      <c r="G39" s="24" t="e">
        <f t="array" ref="G39">_xlfn.XLOOKUP(B39,#REF!,#REF!)</f>
        <v>#REF!</v>
      </c>
      <c r="H39" s="24" t="e">
        <f t="array" ref="H39">_xlfn.XLOOKUP(B39,#REF!,#REF!)</f>
        <v>#REF!</v>
      </c>
      <c r="I39" s="27" t="e">
        <f t="array" ref="I39">_xlfn.XLOOKUP(B39,#REF!,#REF!)</f>
        <v>#REF!</v>
      </c>
      <c r="J39" s="27" t="e">
        <f t="array" ref="J39">_xlfn.XLOOKUP(B39,#REF!,#REF!)</f>
        <v>#REF!</v>
      </c>
      <c r="K39" s="24" t="e">
        <f t="array" ref="K39">_xlfn.XLOOKUP(B39,#REF!,#REF!)</f>
        <v>#REF!</v>
      </c>
      <c r="L39" s="24" t="e">
        <f t="array" ref="L39">_xlfn.XLOOKUP(B39,#REF!,#REF!)</f>
        <v>#REF!</v>
      </c>
      <c r="M39" s="24" t="e">
        <f t="array" ref="M39">_xlfn.XLOOKUP(B39,#REF!,#REF!)</f>
        <v>#REF!</v>
      </c>
      <c r="N39" s="24" t="e">
        <f t="array" ref="N39">_xlfn.XLOOKUP(B39,#REF!,#REF!)</f>
        <v>#REF!</v>
      </c>
      <c r="O39" s="24"/>
      <c r="P39" s="24" t="e">
        <f t="array" ref="P39">_xlfn.XLOOKUP(B39,#REF!,#REF!)</f>
        <v>#REF!</v>
      </c>
    </row>
    <row r="40" ht="15.6" spans="1:16">
      <c r="A40" s="22"/>
      <c r="B40" s="23" t="s">
        <v>210</v>
      </c>
      <c r="C40" s="24" t="e">
        <f t="array" ref="C40">_xlfn.XLOOKUP(B40,#REF!,#REF!)</f>
        <v>#REF!</v>
      </c>
      <c r="D40" s="24" t="e">
        <f t="array" ref="D40">_xlfn.XLOOKUP(B40,#REF!,#REF!)</f>
        <v>#REF!</v>
      </c>
      <c r="E40" s="25" t="e">
        <f t="array" ref="E40">_xlfn.XLOOKUP(B40,#REF!,#REF!)</f>
        <v>#REF!</v>
      </c>
      <c r="F40" s="26" t="e">
        <f t="array" ref="F40">_xlfn.XLOOKUP(B40,#REF!,#REF!)</f>
        <v>#REF!</v>
      </c>
      <c r="G40" s="24" t="e">
        <f t="array" ref="G40">_xlfn.XLOOKUP(B40,#REF!,#REF!)</f>
        <v>#REF!</v>
      </c>
      <c r="H40" s="24" t="e">
        <f t="array" ref="H40">_xlfn.XLOOKUP(B40,#REF!,#REF!)</f>
        <v>#REF!</v>
      </c>
      <c r="I40" s="27" t="e">
        <f t="array" ref="I40">_xlfn.XLOOKUP(B40,#REF!,#REF!)</f>
        <v>#REF!</v>
      </c>
      <c r="J40" s="27" t="e">
        <f t="array" ref="J40">_xlfn.XLOOKUP(B40,#REF!,#REF!)</f>
        <v>#REF!</v>
      </c>
      <c r="K40" s="24" t="e">
        <f t="array" ref="K40">_xlfn.XLOOKUP(B40,#REF!,#REF!)</f>
        <v>#REF!</v>
      </c>
      <c r="L40" s="24" t="e">
        <f t="array" ref="L40">_xlfn.XLOOKUP(B40,#REF!,#REF!)</f>
        <v>#REF!</v>
      </c>
      <c r="M40" s="24" t="e">
        <f t="array" ref="M40">_xlfn.XLOOKUP(B40,#REF!,#REF!)</f>
        <v>#REF!</v>
      </c>
      <c r="N40" s="24" t="e">
        <f t="array" ref="N40">_xlfn.XLOOKUP(B40,#REF!,#REF!)</f>
        <v>#REF!</v>
      </c>
      <c r="O40" s="24"/>
      <c r="P40" s="24" t="e">
        <f t="array" ref="P40">_xlfn.XLOOKUP(B40,#REF!,#REF!)</f>
        <v>#REF!</v>
      </c>
    </row>
    <row r="41" ht="196.55" customHeight="1" spans="1:16">
      <c r="A41" s="10" t="s">
        <v>211</v>
      </c>
      <c r="B41" s="10"/>
      <c r="C41" s="24"/>
      <c r="D41" s="24"/>
      <c r="E41" s="26"/>
      <c r="F41" s="26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</sheetData>
  <mergeCells count="23"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8:B8"/>
    <mergeCell ref="A9:B9"/>
    <mergeCell ref="A10:B10"/>
    <mergeCell ref="A11:B11"/>
    <mergeCell ref="A41:B41"/>
    <mergeCell ref="K41:L41"/>
    <mergeCell ref="A12:A13"/>
    <mergeCell ref="A14:A23"/>
    <mergeCell ref="A24:A29"/>
    <mergeCell ref="A30:A32"/>
    <mergeCell ref="A33:A40"/>
    <mergeCell ref="A1:G4"/>
    <mergeCell ref="K1:L4"/>
  </mergeCells>
  <conditionalFormatting sqref="K12:K13">
    <cfRule type="dataBar" priority="8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{a42adb4f-68ee-4094-bc18-dc45a9482de0}</x14:id>
        </ext>
      </extLst>
    </cfRule>
  </conditionalFormatting>
  <conditionalFormatting sqref="K14:K23">
    <cfRule type="dataBar" priority="3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{d40e70ae-1c37-4baa-a6ef-20432e831045}</x14:id>
        </ext>
      </extLst>
    </cfRule>
  </conditionalFormatting>
  <conditionalFormatting sqref="K14:K18">
    <cfRule type="dataBar" priority="6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{c38c37f8-1a9d-4a11-939a-d6abed523c2d}</x14:id>
        </ext>
      </extLst>
    </cfRule>
  </conditionalFormatting>
  <conditionalFormatting sqref="K24:K29">
    <cfRule type="dataBar" priority="10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{389d82a9-79d7-40bf-a97e-771763a2da92}</x14:id>
        </ext>
      </extLst>
    </cfRule>
  </conditionalFormatting>
  <conditionalFormatting sqref="K30:K32">
    <cfRule type="dataBar" priority="12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{8bd2a19b-8d0d-4115-a4bb-44729be4e8e5}</x14:id>
        </ext>
      </extLst>
    </cfRule>
  </conditionalFormatting>
  <conditionalFormatting sqref="K33:K40">
    <cfRule type="dataBar" priority="14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{6b38ea28-1f8d-4dc2-b144-4cda2e077d24}</x14:id>
        </ext>
      </extLst>
    </cfRule>
  </conditionalFormatting>
  <conditionalFormatting sqref="$A9:$XFD10">
    <cfRule type="dataBar" priority="4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{c31217df-2db4-41dc-adc2-cdde03d9afbd}</x14:id>
        </ext>
      </extLst>
    </cfRule>
  </conditionalFormatting>
  <conditionalFormatting sqref="C12:J13">
    <cfRule type="dataBar" priority="19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{a9086d87-34dd-4f83-b1d8-5a01f23041d4}</x14:id>
        </ext>
      </extLst>
    </cfRule>
  </conditionalFormatting>
  <conditionalFormatting sqref="L12:P13">
    <cfRule type="dataBar" priority="7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{2cecdc3a-e54f-4fb2-8534-ed1af1fab6bd}</x14:id>
        </ext>
      </extLst>
    </cfRule>
  </conditionalFormatting>
  <conditionalFormatting sqref="C14:J23">
    <cfRule type="dataBar" priority="18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{9cad9a32-6edb-4bfe-aec0-0925db5d2334}</x14:id>
        </ext>
      </extLst>
    </cfRule>
  </conditionalFormatting>
  <conditionalFormatting sqref="L14:P23">
    <cfRule type="dataBar" priority="2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{def8278e-4a84-4519-b878-1a92f4dc50ae}</x14:id>
        </ext>
      </extLst>
    </cfRule>
  </conditionalFormatting>
  <conditionalFormatting sqref="L14:P18">
    <cfRule type="dataBar" priority="5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{8356a5f1-8716-4a80-9cb2-b8e6142cf900}</x14:id>
        </ext>
      </extLst>
    </cfRule>
  </conditionalFormatting>
  <conditionalFormatting sqref="C24:J29">
    <cfRule type="dataBar" priority="17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{e3aba532-c4ff-4966-999a-c18e223109eb}</x14:id>
        </ext>
      </extLst>
    </cfRule>
  </conditionalFormatting>
  <conditionalFormatting sqref="L24:P29">
    <cfRule type="dataBar" priority="9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{33b4e6a3-c665-4279-866d-fad93ae3bd64}</x14:id>
        </ext>
      </extLst>
    </cfRule>
  </conditionalFormatting>
  <conditionalFormatting sqref="C30:J32">
    <cfRule type="dataBar" priority="16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{197697a4-ae1b-4b80-8178-b0c78542554b}</x14:id>
        </ext>
      </extLst>
    </cfRule>
  </conditionalFormatting>
  <conditionalFormatting sqref="L30:P32">
    <cfRule type="dataBar" priority="11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{ef0313f7-4be5-47f6-995f-2a314bdc7a0f}</x14:id>
        </ext>
      </extLst>
    </cfRule>
  </conditionalFormatting>
  <conditionalFormatting sqref="C33:J40">
    <cfRule type="dataBar" priority="15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{26e103d6-ba4c-4deb-b54e-ed7e70b1eb0e}</x14:id>
        </ext>
      </extLst>
    </cfRule>
  </conditionalFormatting>
  <conditionalFormatting sqref="L33:P40">
    <cfRule type="dataBar" priority="13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{9a2c6938-bed2-4876-9027-0367f01618d9}</x14:id>
        </ext>
      </extLst>
    </cfRule>
  </conditionalFormatting>
  <pageMargins left="0.75" right="0.75" top="1" bottom="1" header="0.5" footer="0.5"/>
  <headerFooter/>
  <drawing r:id="rId2"/>
  <legacyDrawing r:id="rId3"/>
  <picture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2adb4f-68ee-4094-bc18-dc45a9482de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K12:K13</xm:sqref>
        </x14:conditionalFormatting>
        <x14:conditionalFormatting xmlns:xm="http://schemas.microsoft.com/office/excel/2006/main">
          <x14:cfRule type="dataBar" id="{d40e70ae-1c37-4baa-a6ef-20432e83104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K14:K23</xm:sqref>
        </x14:conditionalFormatting>
        <x14:conditionalFormatting xmlns:xm="http://schemas.microsoft.com/office/excel/2006/main">
          <x14:cfRule type="dataBar" id="{c38c37f8-1a9d-4a11-939a-d6abed523c2d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K14:K18</xm:sqref>
        </x14:conditionalFormatting>
        <x14:conditionalFormatting xmlns:xm="http://schemas.microsoft.com/office/excel/2006/main">
          <x14:cfRule type="dataBar" id="{389d82a9-79d7-40bf-a97e-771763a2da92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K24:K29</xm:sqref>
        </x14:conditionalFormatting>
        <x14:conditionalFormatting xmlns:xm="http://schemas.microsoft.com/office/excel/2006/main">
          <x14:cfRule type="dataBar" id="{8bd2a19b-8d0d-4115-a4bb-44729be4e8e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K30:K32</xm:sqref>
        </x14:conditionalFormatting>
        <x14:conditionalFormatting xmlns:xm="http://schemas.microsoft.com/office/excel/2006/main">
          <x14:cfRule type="dataBar" id="{6b38ea28-1f8d-4dc2-b144-4cda2e077d24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K33:K40</xm:sqref>
        </x14:conditionalFormatting>
        <x14:conditionalFormatting xmlns:xm="http://schemas.microsoft.com/office/excel/2006/main">
          <x14:cfRule type="dataBar" id="{c31217df-2db4-41dc-adc2-cdde03d9afbd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$A9:$XFD10</xm:sqref>
        </x14:conditionalFormatting>
        <x14:conditionalFormatting xmlns:xm="http://schemas.microsoft.com/office/excel/2006/main">
          <x14:cfRule type="dataBar" id="{a9086d87-34dd-4f83-b1d8-5a01f23041d4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C12:J13</xm:sqref>
        </x14:conditionalFormatting>
        <x14:conditionalFormatting xmlns:xm="http://schemas.microsoft.com/office/excel/2006/main">
          <x14:cfRule type="dataBar" id="{2cecdc3a-e54f-4fb2-8534-ed1af1fab6bd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L12:P13</xm:sqref>
        </x14:conditionalFormatting>
        <x14:conditionalFormatting xmlns:xm="http://schemas.microsoft.com/office/excel/2006/main">
          <x14:cfRule type="dataBar" id="{9cad9a32-6edb-4bfe-aec0-0925db5d2334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C14:J23</xm:sqref>
        </x14:conditionalFormatting>
        <x14:conditionalFormatting xmlns:xm="http://schemas.microsoft.com/office/excel/2006/main">
          <x14:cfRule type="dataBar" id="{def8278e-4a84-4519-b878-1a92f4dc50ae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L14:P23</xm:sqref>
        </x14:conditionalFormatting>
        <x14:conditionalFormatting xmlns:xm="http://schemas.microsoft.com/office/excel/2006/main">
          <x14:cfRule type="dataBar" id="{8356a5f1-8716-4a80-9cb2-b8e6142cf90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L14:P18</xm:sqref>
        </x14:conditionalFormatting>
        <x14:conditionalFormatting xmlns:xm="http://schemas.microsoft.com/office/excel/2006/main">
          <x14:cfRule type="dataBar" id="{e3aba532-c4ff-4966-999a-c18e223109e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C24:J29</xm:sqref>
        </x14:conditionalFormatting>
        <x14:conditionalFormatting xmlns:xm="http://schemas.microsoft.com/office/excel/2006/main">
          <x14:cfRule type="dataBar" id="{33b4e6a3-c665-4279-866d-fad93ae3bd64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L24:P29</xm:sqref>
        </x14:conditionalFormatting>
        <x14:conditionalFormatting xmlns:xm="http://schemas.microsoft.com/office/excel/2006/main">
          <x14:cfRule type="dataBar" id="{197697a4-ae1b-4b80-8178-b0c78542554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C30:J32</xm:sqref>
        </x14:conditionalFormatting>
        <x14:conditionalFormatting xmlns:xm="http://schemas.microsoft.com/office/excel/2006/main">
          <x14:cfRule type="dataBar" id="{ef0313f7-4be5-47f6-995f-2a314bdc7a0f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L30:P32</xm:sqref>
        </x14:conditionalFormatting>
        <x14:conditionalFormatting xmlns:xm="http://schemas.microsoft.com/office/excel/2006/main">
          <x14:cfRule type="dataBar" id="{26e103d6-ba4c-4deb-b54e-ed7e70b1eb0e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C33:J40</xm:sqref>
        </x14:conditionalFormatting>
        <x14:conditionalFormatting xmlns:xm="http://schemas.microsoft.com/office/excel/2006/main">
          <x14:cfRule type="dataBar" id="{9a2c6938-bed2-4876-9027-0367f01618d9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L33:P40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总体数据表现</vt:lpstr>
      <vt:lpstr>人群包投放效率</vt:lpstr>
      <vt:lpstr>by达人表现</vt:lpstr>
      <vt:lpstr>投放人群画像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世上本无事</cp:lastModifiedBy>
  <dcterms:created xsi:type="dcterms:W3CDTF">2026-01-29T00:45:00Z</dcterms:created>
  <dcterms:modified xsi:type="dcterms:W3CDTF">2026-01-28T17:41:00Z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DC36CCCD7305414580D07969641FE7F5_42</vt:lpwstr>
  </property>
</Properties>
</file>