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\LSG_Share\Users\Matt\"/>
    </mc:Choice>
  </mc:AlternateContent>
  <xr:revisionPtr revIDLastSave="0" documentId="13_ncr:1_{10949FA7-782A-46BF-9177-25C28F7CAF7F}" xr6:coauthVersionLast="43" xr6:coauthVersionMax="43" xr10:uidLastSave="{00000000-0000-0000-0000-000000000000}"/>
  <bookViews>
    <workbookView xWindow="-96" yWindow="-96" windowWidth="22032" windowHeight="13152" xr2:uid="{64472FDC-C94F-4C6F-87AE-75FB26A3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16" i="1"/>
  <c r="C17" i="1"/>
  <c r="C18" i="1"/>
  <c r="C19" i="1"/>
  <c r="C20" i="1"/>
  <c r="C21" i="1"/>
  <c r="C22" i="1"/>
  <c r="C23" i="1"/>
  <c r="C24" i="1"/>
  <c r="C16" i="1"/>
  <c r="B24" i="1"/>
  <c r="B23" i="1"/>
  <c r="B22" i="1"/>
  <c r="B21" i="1"/>
  <c r="B20" i="1"/>
  <c r="B19" i="1"/>
  <c r="B18" i="1"/>
  <c r="B17" i="1"/>
  <c r="B16" i="1"/>
  <c r="D6" i="1"/>
  <c r="D7" i="1"/>
  <c r="D8" i="1"/>
  <c r="D9" i="1"/>
  <c r="D10" i="1"/>
  <c r="D11" i="1"/>
  <c r="D5" i="1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<sst xmlns="http://schemas.openxmlformats.org/spreadsheetml/2006/main" count="20" uniqueCount="20">
  <si>
    <r>
      <t>Pump Volume (</t>
    </r>
    <r>
      <rPr>
        <u/>
        <sz val="11"/>
        <color theme="1"/>
        <rFont val="等线"/>
        <scheme val="minor"/>
      </rPr>
      <t>X</t>
    </r>
    <r>
      <rPr>
        <sz val="11"/>
        <color theme="1"/>
        <rFont val="等线"/>
        <family val="2"/>
        <charset val="134"/>
        <scheme val="minor"/>
      </rPr>
      <t>R)</t>
    </r>
    <phoneticPr fontId="2" type="noConversion"/>
  </si>
  <si>
    <t>Initial</t>
    <phoneticPr fontId="2" type="noConversion"/>
  </si>
  <si>
    <t>Pump Displacement-Volume Test</t>
    <phoneticPr fontId="2" type="noConversion"/>
  </si>
  <si>
    <t>Volume (mL)</t>
    <phoneticPr fontId="2" type="noConversion"/>
  </si>
  <si>
    <t>Fluid Density:</t>
    <phoneticPr fontId="2" type="noConversion"/>
  </si>
  <si>
    <t>g/mL</t>
    <phoneticPr fontId="2" type="noConversion"/>
  </si>
  <si>
    <r>
      <t>Δ Weight (Weight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-Weight</t>
    </r>
    <r>
      <rPr>
        <vertAlign val="subscript"/>
        <sz val="11"/>
        <color theme="1"/>
        <rFont val="Calibri"/>
        <family val="2"/>
      </rPr>
      <t>i-1</t>
    </r>
    <r>
      <rPr>
        <sz val="11"/>
        <color theme="1"/>
        <rFont val="Calibri"/>
        <family val="2"/>
      </rPr>
      <t>) (g)</t>
    </r>
    <phoneticPr fontId="2" type="noConversion"/>
  </si>
  <si>
    <t>Pump Speed Test</t>
    <phoneticPr fontId="2" type="noConversion"/>
  </si>
  <si>
    <t>Fitted expected value</t>
    <phoneticPr fontId="2" type="noConversion"/>
  </si>
  <si>
    <r>
      <t>Pump Speed (V</t>
    </r>
    <r>
      <rPr>
        <u/>
        <sz val="11"/>
        <color theme="1"/>
        <rFont val="等线"/>
        <scheme val="minor"/>
      </rPr>
      <t>X</t>
    </r>
    <r>
      <rPr>
        <sz val="11"/>
        <color theme="1"/>
        <rFont val="等线"/>
        <scheme val="minor"/>
      </rPr>
      <t>)</t>
    </r>
    <phoneticPr fontId="2" type="noConversion"/>
  </si>
  <si>
    <t>Volume Drawn:</t>
    <phoneticPr fontId="2" type="noConversion"/>
  </si>
  <si>
    <t>Flow Time, Δt (min)</t>
    <phoneticPr fontId="2" type="noConversion"/>
  </si>
  <si>
    <t>Flow Speed (mL/min)</t>
    <phoneticPr fontId="2" type="noConversion"/>
  </si>
  <si>
    <t>mL</t>
    <phoneticPr fontId="2" type="noConversion"/>
  </si>
  <si>
    <r>
      <t xml:space="preserve">Description: In a 15mL conical, fluid is continuously being drawn at the volume, vol = </t>
    </r>
    <r>
      <rPr>
        <b/>
        <sz val="11"/>
        <color theme="1"/>
        <rFont val="等线"/>
        <scheme val="minor"/>
      </rPr>
      <t>8000R</t>
    </r>
    <phoneticPr fontId="2" type="noConversion"/>
  </si>
  <si>
    <r>
      <t xml:space="preserve">Description: In a 15mL conical, fluid is continuously being drawn at Pump velocity, </t>
    </r>
    <r>
      <rPr>
        <b/>
        <sz val="11"/>
        <color theme="1"/>
        <rFont val="等线"/>
        <scheme val="minor"/>
      </rPr>
      <t>V = 100</t>
    </r>
    <r>
      <rPr>
        <sz val="11"/>
        <color theme="1"/>
        <rFont val="等线"/>
        <family val="2"/>
        <charset val="134"/>
        <scheme val="minor"/>
      </rPr>
      <t xml:space="preserve"> a.u.</t>
    </r>
    <phoneticPr fontId="2" type="noConversion"/>
  </si>
  <si>
    <r>
      <t>(</t>
    </r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2"/>
        <charset val="134"/>
        <scheme val="minor"/>
      </rPr>
      <t>L/s)</t>
    </r>
    <phoneticPr fontId="2" type="noConversion"/>
  </si>
  <si>
    <t>Water Fluid Info</t>
    <phoneticPr fontId="2" type="noConversion"/>
  </si>
  <si>
    <t>Viscosity</t>
    <phoneticPr fontId="2" type="noConversion"/>
  </si>
  <si>
    <t xml:space="preserve">cP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</si>
</sst>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\ "/>
    <numFmt numFmtId="177" formatCode="0.00_);[Red]\(0.00\)"/>
  </numFmts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u/>
      <sz val="11"/>
      <color theme="1"/>
      <name val="等线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177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Pump Displacement-Volume Test</a:t>
            </a:r>
            <a:r>
              <a:rPr lang="en-US" altLang="zh-CN" baseline="0"/>
              <a:t> 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740383205424563"/>
                  <c:y val="8.483096930144982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050" b="1" baseline="0">
                        <a:solidFill>
                          <a:srgbClr val="FF0000"/>
                        </a:solidFill>
                      </a:rPr>
                      <a:t>y = 2.10E-04x</a:t>
                    </a:r>
                    <a:br>
                      <a:rPr lang="en-US" altLang="zh-CN" sz="1050" b="1" baseline="0">
                        <a:solidFill>
                          <a:srgbClr val="FF0000"/>
                        </a:solidFill>
                      </a:rPr>
                    </a:br>
                    <a:r>
                      <a:rPr lang="en-US" altLang="zh-CN" sz="1050" b="1" baseline="0">
                        <a:solidFill>
                          <a:sysClr val="windowText" lastClr="000000"/>
                        </a:solidFill>
                      </a:rPr>
                      <a:t>R² = 9.84E-01</a:t>
                    </a:r>
                    <a:endParaRPr lang="en-US" altLang="zh-CN" sz="105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0.00_);[Red]\(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4000</c:v>
                </c:pt>
                <c:pt idx="5">
                  <c:v>2000</c:v>
                </c:pt>
                <c:pt idx="6">
                  <c:v>8000</c:v>
                </c:pt>
              </c:numCache>
            </c:numRef>
          </c:xVal>
          <c:yVal>
            <c:numRef>
              <c:f>Sheet1!$C$5:$C$11</c:f>
              <c:numCache>
                <c:formatCode>General</c:formatCode>
                <c:ptCount val="7"/>
                <c:pt idx="0">
                  <c:v>0.16999999999999993</c:v>
                </c:pt>
                <c:pt idx="1">
                  <c:v>0.66000000000000014</c:v>
                </c:pt>
                <c:pt idx="2">
                  <c:v>0.97000000000000064</c:v>
                </c:pt>
                <c:pt idx="3">
                  <c:v>1.5599999999999996</c:v>
                </c:pt>
                <c:pt idx="4">
                  <c:v>0.84999999999999964</c:v>
                </c:pt>
                <c:pt idx="5">
                  <c:v>0.30000000000000071</c:v>
                </c:pt>
                <c:pt idx="6">
                  <c:v>1.6799999999999997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6-44A9-A2A9-AB6830517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03391"/>
        <c:axId val="420814559"/>
      </c:scatterChart>
      <c:valAx>
        <c:axId val="42380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Pump Displacement (script-based</a:t>
                </a:r>
                <a:r>
                  <a:rPr lang="en-US" altLang="zh-CN" baseline="0"/>
                  <a:t> </a:t>
                </a:r>
                <a:r>
                  <a:rPr lang="en-US" altLang="zh-CN"/>
                  <a:t>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814559"/>
        <c:crosses val="autoZero"/>
        <c:crossBetween val="midCat"/>
      </c:valAx>
      <c:valAx>
        <c:axId val="4208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Weight Change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380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Pump</a:t>
            </a:r>
            <a:r>
              <a:rPr lang="en-US" altLang="zh-CN" baseline="0"/>
              <a:t> Speed-Flow Speed Test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079989655133009"/>
                  <c:y val="-7.280945728736251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100" b="1" baseline="0">
                        <a:solidFill>
                          <a:srgbClr val="FF0000"/>
                        </a:solidFill>
                      </a:rPr>
                      <a:t>y = 0.1903x + 2.3583</a:t>
                    </a:r>
                    <a:br>
                      <a:rPr lang="en-US" altLang="zh-CN" sz="1100" b="1" baseline="0">
                        <a:solidFill>
                          <a:srgbClr val="FF0000"/>
                        </a:solidFill>
                      </a:rPr>
                    </a:br>
                    <a:r>
                      <a:rPr lang="en-US" altLang="zh-CN" sz="1100" b="1" baseline="0">
                        <a:solidFill>
                          <a:sysClr val="windowText" lastClr="000000"/>
                        </a:solidFill>
                      </a:rPr>
                      <a:t>R² = 0.9999</a:t>
                    </a:r>
                    <a:endParaRPr lang="en-US" altLang="zh-CN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Sheet1!$A$16:$A$24</c:f>
              <c:numCache>
                <c:formatCode>General</c:formatCode>
                <c:ptCount val="9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</c:numCache>
            </c:numRef>
          </c:xVal>
          <c:yVal>
            <c:numRef>
              <c:f>Sheet1!$D$16:$D$24</c:f>
              <c:numCache>
                <c:formatCode>General</c:formatCode>
                <c:ptCount val="9"/>
                <c:pt idx="0">
                  <c:v>3.9810426540284358</c:v>
                </c:pt>
                <c:pt idx="1">
                  <c:v>9.882352941176471</c:v>
                </c:pt>
                <c:pt idx="2">
                  <c:v>20.487804878048781</c:v>
                </c:pt>
                <c:pt idx="3">
                  <c:v>20.487804878048781</c:v>
                </c:pt>
                <c:pt idx="4">
                  <c:v>40.511212925006028</c:v>
                </c:pt>
                <c:pt idx="5">
                  <c:v>100.59880239520959</c:v>
                </c:pt>
                <c:pt idx="6">
                  <c:v>197.64705882352942</c:v>
                </c:pt>
                <c:pt idx="7">
                  <c:v>382.68792710706151</c:v>
                </c:pt>
                <c:pt idx="8">
                  <c:v>571.42857142857144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C4-4696-9446-C622437F3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53615"/>
        <c:axId val="420768383"/>
      </c:scatterChart>
      <c:valAx>
        <c:axId val="4225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Pump</a:t>
                </a:r>
                <a:r>
                  <a:rPr lang="en-US" altLang="zh-CN" baseline="0"/>
                  <a:t> Flow Velocity (script-based 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768383"/>
        <c:crosses val="autoZero"/>
        <c:crossBetween val="midCat"/>
      </c:valAx>
      <c:valAx>
        <c:axId val="42076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Flow Speed (</a:t>
                </a:r>
                <a:r>
                  <a:rPr lang="el-GR" altLang="zh-CN"/>
                  <a:t>μ</a:t>
                </a:r>
                <a:r>
                  <a:rPr lang="en-US" altLang="zh-CN"/>
                  <a:t>L/s)</a:t>
                </a:r>
              </a:p>
              <a:p>
                <a:pPr>
                  <a:defRPr/>
                </a:pP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55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669751</xdr:colOff>
      <xdr:row>0</xdr:row>
      <xdr:rowOff>333643</xdr:rowOff>
    </xdr:from>
    <xdr:to>
      <xdr:col>12</xdr:col>
      <xdr:colOff>41087</xdr:colOff>
      <xdr:row>11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BC945F-AE87-4A2A-A15E-89D9FD98F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616326</xdr:colOff>
      <xdr:row>13</xdr:row>
      <xdr:rowOff>14941</xdr:rowOff>
    </xdr:from>
    <xdr:to>
      <xdr:col>12</xdr:col>
      <xdr:colOff>104589</xdr:colOff>
      <xdr:row>24</xdr:row>
      <xdr:rowOff>160617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D8D216-62CC-48A6-BFC3-ECE804441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8AA8-8FA4-4F00-86F9-FFFC3DA45E60}">
  <dimension ref="A1:H27"/>
  <sheetViews>
    <sheetView tabSelected="1" zoomScale="102" workbookViewId="0">
      <selection activeCell="E14" sqref="E14"/>
    </sheetView>
  </sheetViews>
  <sheetFormatPr defaultRowHeight="14.1"/>
  <cols>
    <col min="1" max="1" width="17.09765625" customWidth="1"/>
    <col min="2" max="2" width="15.796875" customWidth="1"/>
    <col min="3" max="3" width="21.75" customWidth="1"/>
  </cols>
  <sheetData>
    <row r="1" spans="1:8" ht="26.7" customHeight="1">
      <c r="A1" s="9" t="s">
        <v>2</v>
      </c>
      <c r="B1" s="9"/>
      <c r="C1" s="9"/>
      <c r="D1" s="10" t="s">
        <v>15</v>
      </c>
      <c r="E1" s="10"/>
      <c r="F1" s="10"/>
      <c r="G1" s="10"/>
      <c r="H1" s="10"/>
    </row>
    <row r="2" spans="1:8" ht="32.1" customHeight="1">
      <c r="A2" t="s">
        <v>4</v>
      </c>
      <c r="B2" s="8">
        <v>1</v>
      </c>
      <c r="C2" t="s">
        <v>5</v>
      </c>
      <c r="D2" s="1"/>
      <c r="E2" s="1"/>
    </row>
    <row r="3" spans="1:8" ht="16.8">
      <c r="A3" s="2" t="s">
        <v>0</v>
      </c>
      <c r="B3" s="2" t="s">
        <v>3</v>
      </c>
      <c r="C3" s="4" t="s">
        <v>6</v>
      </c>
      <c r="D3" t="s">
        <v>8</v>
      </c>
    </row>
    <row r="4" spans="1:8">
      <c r="A4" s="2" t="s">
        <v>1</v>
      </c>
      <c r="B4" s="2">
        <v>10.15</v>
      </c>
      <c r="C4" s="2"/>
    </row>
    <row r="5" spans="1:8">
      <c r="A5" s="2">
        <v>1000</v>
      </c>
      <c r="B5" s="2">
        <v>9.98</v>
      </c>
      <c r="C5" s="2">
        <f>(B4 - B5)*$B$2</f>
        <v>0.16999999999999993</v>
      </c>
      <c r="D5">
        <f>A5*0.00021</f>
        <v>0.21000000000000002</v>
      </c>
    </row>
    <row r="6" spans="1:8">
      <c r="A6" s="2">
        <v>3000</v>
      </c>
      <c r="B6" s="2">
        <v>9.32</v>
      </c>
      <c r="C6" s="2">
        <f t="shared" ref="C6:C11" si="0">(B5 - B6)*$B$2</f>
        <v>0.66000000000000014</v>
      </c>
      <c r="D6">
        <f t="shared" ref="D6:D11" si="1">A6*0.00021</f>
        <v>0.63</v>
      </c>
    </row>
    <row r="7" spans="1:8">
      <c r="A7" s="2">
        <v>5000</v>
      </c>
      <c r="B7" s="2">
        <v>8.35</v>
      </c>
      <c r="C7" s="2">
        <f t="shared" si="0"/>
        <v>0.97000000000000064</v>
      </c>
      <c r="D7">
        <f t="shared" si="1"/>
        <v>1.05</v>
      </c>
    </row>
    <row r="8" spans="1:8">
      <c r="A8" s="2">
        <v>7000</v>
      </c>
      <c r="B8" s="2">
        <v>6.79</v>
      </c>
      <c r="C8" s="2">
        <f t="shared" si="0"/>
        <v>1.5599999999999996</v>
      </c>
      <c r="D8">
        <f t="shared" si="1"/>
        <v>1.47</v>
      </c>
    </row>
    <row r="9" spans="1:8">
      <c r="A9" s="2">
        <v>4000</v>
      </c>
      <c r="B9" s="2">
        <v>5.94</v>
      </c>
      <c r="C9" s="2">
        <f t="shared" si="0"/>
        <v>0.84999999999999964</v>
      </c>
      <c r="D9">
        <f t="shared" si="1"/>
        <v>0.84000000000000008</v>
      </c>
    </row>
    <row r="10" spans="1:8">
      <c r="A10" s="2">
        <v>2000</v>
      </c>
      <c r="B10" s="2">
        <v>5.64</v>
      </c>
      <c r="C10" s="2">
        <f t="shared" si="0"/>
        <v>0.30000000000000071</v>
      </c>
      <c r="D10">
        <f t="shared" si="1"/>
        <v>0.42000000000000004</v>
      </c>
    </row>
    <row r="11" spans="1:8">
      <c r="A11" s="2">
        <v>8000</v>
      </c>
      <c r="B11" s="2">
        <v>3.96</v>
      </c>
      <c r="C11" s="2">
        <f t="shared" si="0"/>
        <v>1.6799999999999997</v>
      </c>
      <c r="D11">
        <f t="shared" si="1"/>
        <v>1.6800000000000002</v>
      </c>
    </row>
    <row r="13" spans="1:8" ht="14.1" customHeight="1">
      <c r="A13" s="5" t="s">
        <v>7</v>
      </c>
      <c r="B13" s="1" t="s">
        <v>14</v>
      </c>
      <c r="C13" s="1"/>
      <c r="D13" s="1"/>
    </row>
    <row r="14" spans="1:8" ht="14.1" customHeight="1">
      <c r="A14" s="6" t="s">
        <v>10</v>
      </c>
      <c r="B14" s="3">
        <v>1.68</v>
      </c>
      <c r="C14" s="1" t="s">
        <v>13</v>
      </c>
      <c r="D14" s="1"/>
    </row>
    <row r="15" spans="1:8">
      <c r="A15" t="s">
        <v>9</v>
      </c>
      <c r="B15" s="1" t="s">
        <v>11</v>
      </c>
      <c r="C15" t="s">
        <v>12</v>
      </c>
      <c r="D15" t="s">
        <v>16</v>
      </c>
    </row>
    <row r="16" spans="1:8">
      <c r="A16">
        <v>20</v>
      </c>
      <c r="B16" s="7">
        <f>7+2/60</f>
        <v>7.0333333333333332</v>
      </c>
      <c r="C16">
        <f>$B$14/B16</f>
        <v>0.23886255924170616</v>
      </c>
      <c r="D16">
        <f>$B$14*1000/(B16*60)</f>
        <v>3.9810426540284358</v>
      </c>
    </row>
    <row r="17" spans="1:4">
      <c r="A17">
        <v>50</v>
      </c>
      <c r="B17" s="7">
        <f>2+50/60</f>
        <v>2.8333333333333335</v>
      </c>
      <c r="C17">
        <f t="shared" ref="C17:C24" si="2">$B$14/B17</f>
        <v>0.59294117647058819</v>
      </c>
      <c r="D17">
        <f t="shared" ref="D17:D24" si="3">$B$14*1000/(B17*60)</f>
        <v>9.882352941176471</v>
      </c>
    </row>
    <row r="18" spans="1:4">
      <c r="A18">
        <v>100</v>
      </c>
      <c r="B18" s="7">
        <f>1+22/60</f>
        <v>1.3666666666666667</v>
      </c>
      <c r="C18">
        <f t="shared" si="2"/>
        <v>1.2292682926829268</v>
      </c>
      <c r="D18">
        <f t="shared" si="3"/>
        <v>20.487804878048781</v>
      </c>
    </row>
    <row r="19" spans="1:4">
      <c r="A19">
        <v>100</v>
      </c>
      <c r="B19" s="7">
        <f>1+22/60</f>
        <v>1.3666666666666667</v>
      </c>
      <c r="C19">
        <f t="shared" si="2"/>
        <v>1.2292682926829268</v>
      </c>
      <c r="D19">
        <f t="shared" si="3"/>
        <v>20.487804878048781</v>
      </c>
    </row>
    <row r="20" spans="1:4">
      <c r="A20">
        <v>200</v>
      </c>
      <c r="B20" s="7">
        <f>41.47/60</f>
        <v>0.6911666666666666</v>
      </c>
      <c r="C20">
        <f t="shared" si="2"/>
        <v>2.4306727755003616</v>
      </c>
      <c r="D20">
        <f t="shared" si="3"/>
        <v>40.511212925006028</v>
      </c>
    </row>
    <row r="21" spans="1:4">
      <c r="A21">
        <v>500</v>
      </c>
      <c r="B21" s="7">
        <f>16.7/60</f>
        <v>0.27833333333333332</v>
      </c>
      <c r="C21">
        <f t="shared" si="2"/>
        <v>6.0359281437125745</v>
      </c>
      <c r="D21">
        <f t="shared" si="3"/>
        <v>100.59880239520959</v>
      </c>
    </row>
    <row r="22" spans="1:4">
      <c r="A22">
        <v>1000</v>
      </c>
      <c r="B22" s="7">
        <f>8.5/60</f>
        <v>0.14166666666666666</v>
      </c>
      <c r="C22">
        <f t="shared" si="2"/>
        <v>11.858823529411765</v>
      </c>
      <c r="D22">
        <f t="shared" si="3"/>
        <v>197.64705882352942</v>
      </c>
    </row>
    <row r="23" spans="1:4">
      <c r="A23">
        <v>2000</v>
      </c>
      <c r="B23" s="7">
        <f>4.39/60</f>
        <v>7.3166666666666658E-2</v>
      </c>
      <c r="C23">
        <f t="shared" si="2"/>
        <v>22.961275626423692</v>
      </c>
      <c r="D23">
        <f t="shared" si="3"/>
        <v>382.68792710706151</v>
      </c>
    </row>
    <row r="24" spans="1:4">
      <c r="A24">
        <v>3000</v>
      </c>
      <c r="B24" s="7">
        <f>2.94/60</f>
        <v>4.9000000000000002E-2</v>
      </c>
      <c r="C24">
        <f t="shared" si="2"/>
        <v>34.285714285714285</v>
      </c>
      <c r="D24">
        <f t="shared" si="3"/>
        <v>571.42857142857144</v>
      </c>
    </row>
    <row r="26" spans="1:4">
      <c r="A26" t="s">
        <v>17</v>
      </c>
    </row>
    <row r="27" spans="1:4">
      <c r="A27" s="5" t="s">
        <v>18</v>
      </c>
      <c r="B27">
        <v>1</v>
      </c>
      <c r="C27" t="s">
        <v>19</v>
      </c>
    </row>
  </sheetData>
  <mergeCells count="2">
    <mergeCell ref="A1:C1"/>
    <mergeCell ref="D1:H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2019-07-01T18:25:29Z</dcterms:created>
  <dcterms:modified xsi:type="dcterms:W3CDTF">2019-07-08T22:32:49Z</dcterms:modified>
</cp:coreProperties>
</file>