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8700"/>
  </bookViews>
  <sheets>
    <sheet name="Task1" sheetId="1" r:id="rId1"/>
    <sheet name="Лист1" sheetId="2" r:id="rId2"/>
  </sheets>
  <calcPr calcId="144525"/>
  <fileRecoveryPr repairLoad="1"/>
</workbook>
</file>

<file path=xl/calcChain.xml><?xml version="1.0" encoding="utf-8"?>
<calcChain xmlns="http://schemas.openxmlformats.org/spreadsheetml/2006/main">
  <c r="T3" i="1" l="1"/>
  <c r="S3" i="1"/>
  <c r="R3" i="1"/>
  <c r="P4" i="1"/>
  <c r="P5" i="1"/>
  <c r="P6" i="1"/>
  <c r="P7" i="1"/>
  <c r="P8" i="1"/>
  <c r="P9" i="1"/>
  <c r="P10" i="1"/>
  <c r="P11" i="1"/>
  <c r="P12" i="1"/>
  <c r="P13" i="1"/>
  <c r="P14" i="1"/>
  <c r="P3" i="1"/>
  <c r="O5" i="1"/>
  <c r="O6" i="1" s="1"/>
  <c r="O7" i="1" s="1"/>
  <c r="O8" i="1" s="1"/>
  <c r="O9" i="1" s="1"/>
  <c r="O10" i="1" s="1"/>
  <c r="O11" i="1" s="1"/>
  <c r="O12" i="1" s="1"/>
  <c r="O13" i="1" s="1"/>
  <c r="O14" i="1" s="1"/>
  <c r="O4" i="1"/>
  <c r="N4" i="1"/>
  <c r="N5" i="1"/>
  <c r="N6" i="1"/>
  <c r="N7" i="1"/>
  <c r="N8" i="1"/>
  <c r="N9" i="1"/>
  <c r="N10" i="1"/>
  <c r="N11" i="1"/>
  <c r="N12" i="1"/>
  <c r="N13" i="1"/>
  <c r="N14" i="1"/>
  <c r="N3" i="1"/>
  <c r="M5" i="1"/>
  <c r="M6" i="1"/>
  <c r="M7" i="1" s="1"/>
  <c r="M8" i="1" s="1"/>
  <c r="M9" i="1" s="1"/>
  <c r="M10" i="1" s="1"/>
  <c r="M11" i="1" s="1"/>
  <c r="M12" i="1" s="1"/>
  <c r="M13" i="1" s="1"/>
  <c r="M14" i="1" s="1"/>
  <c r="M4" i="1"/>
  <c r="L4" i="1"/>
  <c r="L5" i="1"/>
  <c r="L6" i="1"/>
  <c r="L7" i="1"/>
  <c r="L8" i="1"/>
  <c r="L9" i="1"/>
  <c r="L10" i="1"/>
  <c r="L11" i="1"/>
  <c r="L12" i="1"/>
  <c r="L13" i="1"/>
  <c r="L14" i="1"/>
  <c r="L3" i="1"/>
  <c r="K5" i="1"/>
  <c r="K6" i="1"/>
  <c r="K7" i="1"/>
  <c r="K8" i="1" s="1"/>
  <c r="K9" i="1" s="1"/>
  <c r="K10" i="1" s="1"/>
  <c r="K11" i="1" s="1"/>
  <c r="K12" i="1" s="1"/>
  <c r="K13" i="1" s="1"/>
  <c r="K14" i="1" s="1"/>
  <c r="K4" i="1"/>
  <c r="J3" i="1"/>
  <c r="I4" i="1"/>
  <c r="I5" i="1"/>
  <c r="I6" i="1"/>
  <c r="I7" i="1"/>
  <c r="I8" i="1"/>
  <c r="I9" i="1"/>
  <c r="I10" i="1"/>
  <c r="I11" i="1"/>
  <c r="I12" i="1"/>
  <c r="I13" i="1"/>
  <c r="I1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  <c r="B30" i="1"/>
  <c r="C30" i="1"/>
  <c r="B29" i="1" a="1"/>
  <c r="B29" i="1" s="1"/>
  <c r="C29" i="1" l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4" i="1"/>
  <c r="F16" i="1" l="1"/>
  <c r="F17" i="1"/>
  <c r="F18" i="1"/>
  <c r="F19" i="1"/>
  <c r="F20" i="1"/>
  <c r="F21" i="1"/>
  <c r="F22" i="1"/>
  <c r="F23" i="1"/>
  <c r="F24" i="1"/>
  <c r="F25" i="1"/>
  <c r="F26" i="1"/>
  <c r="F15" i="1"/>
  <c r="F4" i="1"/>
  <c r="F5" i="1"/>
  <c r="F6" i="1"/>
  <c r="F7" i="1"/>
  <c r="F8" i="1"/>
  <c r="F9" i="1"/>
  <c r="F10" i="1"/>
  <c r="F11" i="1"/>
  <c r="F12" i="1"/>
  <c r="F13" i="1"/>
  <c r="F14" i="1"/>
  <c r="F3" i="1"/>
</calcChain>
</file>

<file path=xl/sharedStrings.xml><?xml version="1.0" encoding="utf-8"?>
<sst xmlns="http://schemas.openxmlformats.org/spreadsheetml/2006/main" count="21" uniqueCount="21">
  <si>
    <t>Год</t>
  </si>
  <si>
    <t>Месяц</t>
  </si>
  <si>
    <t>Оборот</t>
  </si>
  <si>
    <t>Кол-во заказов id_o)</t>
  </si>
  <si>
    <t>Кол-во user_id</t>
  </si>
  <si>
    <t>o/u</t>
  </si>
  <si>
    <t>Значение тренда</t>
  </si>
  <si>
    <t>Отклонение фактических значений от значений тренда</t>
  </si>
  <si>
    <t>Среднее отклонение для каждого месяца</t>
  </si>
  <si>
    <t>Общий индекс сезонности</t>
  </si>
  <si>
    <t>для какого месяца коэффициент</t>
  </si>
  <si>
    <t>Коэффициенты сезонности очищенные от роста</t>
  </si>
  <si>
    <t>задаем период, на который хотим рассчитать прогноз</t>
  </si>
  <si>
    <t>Рассчитываем значения тренда для будущих периодов</t>
  </si>
  <si>
    <t>Для какого месяца будем брать коэффициент</t>
  </si>
  <si>
    <t>Расчет прогноза</t>
  </si>
  <si>
    <t>b</t>
  </si>
  <si>
    <t>a</t>
  </si>
  <si>
    <t>Реальные значения</t>
  </si>
  <si>
    <t>Сумма прогноза</t>
  </si>
  <si>
    <t>Сумма реальных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</si>
</sst>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2C2D3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wrapText="1"/>
    </xf>
    <xf numFmtId="0" fontId="18" fillId="0" borderId="0" xfId="0" applyNumberFormat="1" applyFont="1"/>
    <xf numFmtId="0" fontId="18" fillId="0" borderId="0" xfId="0" applyFont="1" applyAlignment="1">
      <alignment horizontal="center" wrapText="1"/>
    </xf>
    <xf numFmtId="9" fontId="0" fillId="0" borderId="0" xfId="42" applyFon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40509717456909"/>
          <c:y val="2.206671438797423E-2"/>
          <c:w val="0.8853431231297656"/>
          <c:h val="0.91235351944643284"/>
        </c:manualLayout>
      </c:layout>
      <c:lineChart>
        <c:grouping val="standard"/>
        <c:varyColors val="0"/>
        <c:ser>
          <c:idx val="0"/>
          <c:order val="0"/>
          <c:tx>
            <c:v>2016</c:v>
          </c:tx>
          <c:marker>
            <c:symbol val="none"/>
          </c:marker>
          <c:val>
            <c:numRef>
              <c:f>Task1!$C$3:$C$14</c:f>
              <c:numCache>
                <c:formatCode>0</c:formatCode>
                <c:ptCount val="12"/>
                <c:pt idx="0">
                  <c:v>96812334.849999994</c:v>
                </c:pt>
                <c:pt idx="1">
                  <c:v>95436530.700000003</c:v>
                </c:pt>
                <c:pt idx="2">
                  <c:v>115270625.40000001</c:v>
                </c:pt>
                <c:pt idx="3">
                  <c:v>139324010.69999999</c:v>
                </c:pt>
                <c:pt idx="4">
                  <c:v>108587343.2</c:v>
                </c:pt>
                <c:pt idx="5">
                  <c:v>116676502.59999999</c:v>
                </c:pt>
                <c:pt idx="6">
                  <c:v>113191827.7</c:v>
                </c:pt>
                <c:pt idx="7">
                  <c:v>139561892.40000001</c:v>
                </c:pt>
                <c:pt idx="8">
                  <c:v>152917024.40000001</c:v>
                </c:pt>
                <c:pt idx="9">
                  <c:v>211633380.69999999</c:v>
                </c:pt>
                <c:pt idx="10">
                  <c:v>256654031.90000001</c:v>
                </c:pt>
                <c:pt idx="11">
                  <c:v>258957148.09999999</c:v>
                </c:pt>
              </c:numCache>
            </c:numRef>
          </c:val>
          <c:smooth val="0"/>
        </c:ser>
        <c:ser>
          <c:idx val="1"/>
          <c:order val="1"/>
          <c:tx>
            <c:v>2017</c:v>
          </c:tx>
          <c:marker>
            <c:symbol val="none"/>
          </c:marker>
          <c:val>
            <c:numRef>
              <c:f>Task1!$C$15:$C$26</c:f>
              <c:numCache>
                <c:formatCode>General</c:formatCode>
                <c:ptCount val="12"/>
                <c:pt idx="0">
                  <c:v>177191391.30000001</c:v>
                </c:pt>
                <c:pt idx="1">
                  <c:v>161617657.59999999</c:v>
                </c:pt>
                <c:pt idx="2">
                  <c:v>214789307.59999999</c:v>
                </c:pt>
                <c:pt idx="3">
                  <c:v>197661209.90000001</c:v>
                </c:pt>
                <c:pt idx="4">
                  <c:v>217075552.40000001</c:v>
                </c:pt>
                <c:pt idx="5">
                  <c:v>184955837.5</c:v>
                </c:pt>
                <c:pt idx="6">
                  <c:v>187225893.40000001</c:v>
                </c:pt>
                <c:pt idx="7">
                  <c:v>205855839.69999999</c:v>
                </c:pt>
                <c:pt idx="8">
                  <c:v>212034384.09999999</c:v>
                </c:pt>
                <c:pt idx="9">
                  <c:v>280213678.5</c:v>
                </c:pt>
                <c:pt idx="10">
                  <c:v>326694750.89999998</c:v>
                </c:pt>
                <c:pt idx="11">
                  <c:v>372349285.69999999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02368"/>
        <c:axId val="48888576"/>
      </c:lineChart>
      <c:catAx>
        <c:axId val="76602368"/>
        <c:scaling>
          <c:orientation val="minMax"/>
        </c:scaling>
        <c:delete val="0"/>
        <c:axPos val="b"/>
        <c:majorTickMark val="out"/>
        <c:minorTickMark val="none"/>
        <c:tickLblPos val="nextTo"/>
        <c:crossAx val="48888576"/>
        <c:crosses val="autoZero"/>
        <c:auto val="1"/>
        <c:lblAlgn val="ctr"/>
        <c:lblOffset val="100"/>
        <c:noMultiLvlLbl val="0"/>
      </c:catAx>
      <c:valAx>
        <c:axId val="488885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66023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352426</xdr:colOff>
      <xdr:row>22</xdr:row>
      <xdr:rowOff>180975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G29" sqref="G29"/>
    </sheetView>
  </sheetViews>
  <sheetFormatPr defaultRowHeight="15" x14ac:dyDescent="0.25"/>
  <cols>
    <col min="3" max="3" width="13.42578125" customWidth="1"/>
    <col min="4" max="4" width="14.28515625" customWidth="1"/>
    <col min="5" max="5" width="14.140625" customWidth="1"/>
    <col min="7" max="7" width="14.140625" customWidth="1"/>
    <col min="8" max="8" width="18" customWidth="1"/>
    <col min="9" max="9" width="16.85546875" customWidth="1"/>
    <col min="10" max="10" width="14.85546875" customWidth="1"/>
    <col min="11" max="11" width="18.5703125" customWidth="1"/>
    <col min="12" max="12" width="15.7109375" customWidth="1"/>
    <col min="13" max="13" width="15.140625" customWidth="1"/>
    <col min="14" max="14" width="14.5703125" customWidth="1"/>
    <col min="15" max="15" width="15.28515625" customWidth="1"/>
    <col min="16" max="16" width="16" customWidth="1"/>
    <col min="17" max="17" width="14.5703125" customWidth="1"/>
    <col min="18" max="18" width="11" customWidth="1"/>
    <col min="19" max="19" width="13.5703125" customWidth="1"/>
    <col min="20" max="20" width="10.28515625" customWidth="1"/>
  </cols>
  <sheetData>
    <row r="1" spans="1:20" ht="10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18</v>
      </c>
      <c r="R1" s="2" t="s">
        <v>19</v>
      </c>
      <c r="S1" s="2" t="s">
        <v>20</v>
      </c>
    </row>
    <row r="2" spans="1:20" x14ac:dyDescent="0.25">
      <c r="J2" s="2"/>
    </row>
    <row r="3" spans="1:20" x14ac:dyDescent="0.25">
      <c r="A3">
        <v>2016</v>
      </c>
      <c r="B3">
        <v>1</v>
      </c>
      <c r="C3" s="1">
        <v>96812334.849999994</v>
      </c>
      <c r="D3">
        <v>46559</v>
      </c>
      <c r="E3">
        <v>35225</v>
      </c>
      <c r="F3">
        <f>D3/E3</f>
        <v>1.3217601135557133</v>
      </c>
      <c r="G3">
        <f>B3*$B$30+$C$30</f>
        <v>92333255.98816666</v>
      </c>
      <c r="H3">
        <f>C3/G3</f>
        <v>1.0485099200055001</v>
      </c>
      <c r="I3">
        <f>AVERAGE(H3,H15)</f>
        <v>0.98212885388252757</v>
      </c>
      <c r="J3">
        <f>AVERAGE(I3:I14)</f>
        <v>1.0016550270920475</v>
      </c>
      <c r="K3">
        <v>1</v>
      </c>
      <c r="L3">
        <f>I3/$J$3</f>
        <v>0.98050608974009024</v>
      </c>
      <c r="M3">
        <v>25</v>
      </c>
      <c r="N3">
        <f>M3*$B$30+$C$30</f>
        <v>294654064.46938407</v>
      </c>
      <c r="O3">
        <v>1</v>
      </c>
      <c r="P3">
        <f>VLOOKUP(O3,$K$3:$L$14,2,FALSE)*N3</f>
        <v>288910104.57890022</v>
      </c>
      <c r="Q3" s="3">
        <v>256798898</v>
      </c>
      <c r="R3">
        <f>SUM(P3:P14)</f>
        <v>4125176489.2912798</v>
      </c>
      <c r="S3">
        <f>SUM(Q3:Q14)</f>
        <v>3410799126</v>
      </c>
      <c r="T3" s="5">
        <f>S3/R3</f>
        <v>0.82682501823964083</v>
      </c>
    </row>
    <row r="4" spans="1:20" x14ac:dyDescent="0.25">
      <c r="A4">
        <v>2016</v>
      </c>
      <c r="B4">
        <f>B3+1</f>
        <v>2</v>
      </c>
      <c r="C4" s="1">
        <v>95436530.700000003</v>
      </c>
      <c r="D4">
        <v>45076</v>
      </c>
      <c r="E4">
        <v>33953</v>
      </c>
      <c r="F4">
        <f t="shared" ref="F4:F14" si="0">D4/E4</f>
        <v>1.3275999175330604</v>
      </c>
      <c r="G4">
        <f t="shared" ref="G4:G26" si="1">B4*$B$30+$C$30</f>
        <v>100763289.67488405</v>
      </c>
      <c r="H4">
        <f t="shared" ref="H4:H26" si="2">C4/G4</f>
        <v>0.94713591634343219</v>
      </c>
      <c r="I4">
        <f t="shared" ref="I4:I26" si="3">AVERAGE(H4,H16)</f>
        <v>0.87376283987697734</v>
      </c>
      <c r="K4">
        <f>K3+1</f>
        <v>2</v>
      </c>
      <c r="L4">
        <f t="shared" ref="L4:L26" si="4">I4/$J$3</f>
        <v>0.87231912808708201</v>
      </c>
      <c r="M4">
        <f>M3+1</f>
        <v>26</v>
      </c>
      <c r="N4">
        <f t="shared" ref="N4:N14" si="5">M4*$B$30+$C$30</f>
        <v>303084098.15610147</v>
      </c>
      <c r="O4">
        <f>O3+1</f>
        <v>2</v>
      </c>
      <c r="P4">
        <f t="shared" ref="P4:P14" si="6">VLOOKUP(O4,$K$3:$L$14,2,FALSE)*N4</f>
        <v>264386056.24059001</v>
      </c>
      <c r="Q4" s="3">
        <v>232640416</v>
      </c>
    </row>
    <row r="5" spans="1:20" x14ac:dyDescent="0.25">
      <c r="A5">
        <v>2016</v>
      </c>
      <c r="B5">
        <f t="shared" ref="B5:B26" si="7">B4+1</f>
        <v>3</v>
      </c>
      <c r="C5" s="1">
        <v>115270625.40000001</v>
      </c>
      <c r="D5">
        <v>59536</v>
      </c>
      <c r="E5">
        <v>43347</v>
      </c>
      <c r="F5">
        <f t="shared" si="0"/>
        <v>1.3734745195745957</v>
      </c>
      <c r="G5">
        <f t="shared" si="1"/>
        <v>109193323.36160144</v>
      </c>
      <c r="H5">
        <f t="shared" si="2"/>
        <v>1.0556563519755979</v>
      </c>
      <c r="I5">
        <f t="shared" si="3"/>
        <v>1.0383713216889718</v>
      </c>
      <c r="K5">
        <f t="shared" ref="K5:K26" si="8">K4+1</f>
        <v>3</v>
      </c>
      <c r="L5">
        <f t="shared" si="4"/>
        <v>1.036655628538617</v>
      </c>
      <c r="M5">
        <f t="shared" ref="M5:M14" si="9">M4+1</f>
        <v>27</v>
      </c>
      <c r="N5">
        <f t="shared" si="5"/>
        <v>311514131.84281886</v>
      </c>
      <c r="O5">
        <f t="shared" ref="O5:O14" si="10">O4+1</f>
        <v>3</v>
      </c>
      <c r="P5">
        <f t="shared" si="6"/>
        <v>322932878.14417899</v>
      </c>
      <c r="Q5" s="3">
        <v>267994924</v>
      </c>
    </row>
    <row r="6" spans="1:20" x14ac:dyDescent="0.25">
      <c r="A6">
        <v>2016</v>
      </c>
      <c r="B6">
        <f t="shared" si="7"/>
        <v>4</v>
      </c>
      <c r="C6" s="1">
        <v>139324010.69999999</v>
      </c>
      <c r="D6">
        <v>67734</v>
      </c>
      <c r="E6">
        <v>47196</v>
      </c>
      <c r="F6">
        <f t="shared" si="0"/>
        <v>1.4351639969488941</v>
      </c>
      <c r="G6">
        <f t="shared" si="1"/>
        <v>117623357.04831883</v>
      </c>
      <c r="H6">
        <f t="shared" si="2"/>
        <v>1.1844927248825816</v>
      </c>
      <c r="I6">
        <f t="shared" si="3"/>
        <v>1.0439736952550069</v>
      </c>
      <c r="K6">
        <f t="shared" si="8"/>
        <v>4</v>
      </c>
      <c r="L6">
        <f t="shared" si="4"/>
        <v>1.0422487453448088</v>
      </c>
      <c r="M6">
        <f t="shared" si="9"/>
        <v>28</v>
      </c>
      <c r="N6">
        <f t="shared" si="5"/>
        <v>319944165.52953625</v>
      </c>
      <c r="O6">
        <f t="shared" si="10"/>
        <v>4</v>
      </c>
      <c r="P6">
        <f t="shared" si="6"/>
        <v>333461405.10355097</v>
      </c>
      <c r="Q6" s="3">
        <v>262849522</v>
      </c>
    </row>
    <row r="7" spans="1:20" x14ac:dyDescent="0.25">
      <c r="A7">
        <v>2016</v>
      </c>
      <c r="B7">
        <f t="shared" si="7"/>
        <v>5</v>
      </c>
      <c r="C7" s="1">
        <v>108587343.2</v>
      </c>
      <c r="D7">
        <v>54686</v>
      </c>
      <c r="E7">
        <v>38547</v>
      </c>
      <c r="F7">
        <f t="shared" si="0"/>
        <v>1.4186836848522584</v>
      </c>
      <c r="G7">
        <f t="shared" si="1"/>
        <v>126053390.73503622</v>
      </c>
      <c r="H7">
        <f t="shared" si="2"/>
        <v>0.86143928827944194</v>
      </c>
      <c r="I7">
        <f t="shared" si="3"/>
        <v>0.90840972546437904</v>
      </c>
      <c r="K7">
        <f t="shared" si="8"/>
        <v>5</v>
      </c>
      <c r="L7">
        <f t="shared" si="4"/>
        <v>0.90690876688516875</v>
      </c>
      <c r="M7">
        <f t="shared" si="9"/>
        <v>29</v>
      </c>
      <c r="N7">
        <f t="shared" si="5"/>
        <v>328374199.21625364</v>
      </c>
      <c r="O7">
        <f t="shared" si="10"/>
        <v>5</v>
      </c>
      <c r="P7">
        <f t="shared" si="6"/>
        <v>297805440.08811736</v>
      </c>
      <c r="Q7" s="3">
        <v>276933049</v>
      </c>
    </row>
    <row r="8" spans="1:20" x14ac:dyDescent="0.25">
      <c r="A8">
        <v>2016</v>
      </c>
      <c r="B8">
        <f t="shared" si="7"/>
        <v>6</v>
      </c>
      <c r="C8" s="1">
        <v>116676502.59999999</v>
      </c>
      <c r="D8">
        <v>59980</v>
      </c>
      <c r="E8">
        <v>41445</v>
      </c>
      <c r="F8">
        <f t="shared" si="0"/>
        <v>1.447219206176861</v>
      </c>
      <c r="G8">
        <f t="shared" si="1"/>
        <v>134483424.42175362</v>
      </c>
      <c r="H8">
        <f t="shared" si="2"/>
        <v>0.8675902112225421</v>
      </c>
      <c r="I8">
        <f t="shared" si="3"/>
        <v>0.82624297609000608</v>
      </c>
      <c r="K8">
        <f t="shared" si="8"/>
        <v>6</v>
      </c>
      <c r="L8">
        <f t="shared" si="4"/>
        <v>0.82487778101479858</v>
      </c>
      <c r="M8">
        <f t="shared" si="9"/>
        <v>30</v>
      </c>
      <c r="N8">
        <f t="shared" si="5"/>
        <v>336804232.90297103</v>
      </c>
      <c r="O8">
        <f t="shared" si="10"/>
        <v>6</v>
      </c>
      <c r="P8">
        <f t="shared" si="6"/>
        <v>277822328.27339417</v>
      </c>
      <c r="Q8" s="3">
        <v>251486085</v>
      </c>
    </row>
    <row r="9" spans="1:20" x14ac:dyDescent="0.25">
      <c r="A9">
        <v>2016</v>
      </c>
      <c r="B9">
        <f t="shared" si="7"/>
        <v>7</v>
      </c>
      <c r="C9" s="1">
        <v>113191827.7</v>
      </c>
      <c r="D9">
        <v>57230</v>
      </c>
      <c r="E9">
        <v>40343</v>
      </c>
      <c r="F9">
        <f t="shared" si="0"/>
        <v>1.4185856282378604</v>
      </c>
      <c r="G9">
        <f t="shared" si="1"/>
        <v>142913458.10847101</v>
      </c>
      <c r="H9">
        <f t="shared" si="2"/>
        <v>0.79203057009569844</v>
      </c>
      <c r="I9">
        <f t="shared" si="3"/>
        <v>0.77955879847048992</v>
      </c>
      <c r="K9">
        <f t="shared" si="8"/>
        <v>7</v>
      </c>
      <c r="L9">
        <f t="shared" si="4"/>
        <v>0.77827073931198076</v>
      </c>
      <c r="M9">
        <f t="shared" si="9"/>
        <v>31</v>
      </c>
      <c r="N9">
        <f t="shared" si="5"/>
        <v>345234266.58968842</v>
      </c>
      <c r="O9">
        <f t="shared" si="10"/>
        <v>7</v>
      </c>
      <c r="P9">
        <f t="shared" si="6"/>
        <v>268685727.89458627</v>
      </c>
      <c r="Q9" s="3">
        <v>250559778</v>
      </c>
    </row>
    <row r="10" spans="1:20" x14ac:dyDescent="0.25">
      <c r="A10">
        <v>2016</v>
      </c>
      <c r="B10">
        <f t="shared" si="7"/>
        <v>8</v>
      </c>
      <c r="C10" s="1">
        <v>139561892.40000001</v>
      </c>
      <c r="D10">
        <v>67180</v>
      </c>
      <c r="E10">
        <v>46236</v>
      </c>
      <c r="F10">
        <f t="shared" si="0"/>
        <v>1.4529803616229777</v>
      </c>
      <c r="G10">
        <f t="shared" si="1"/>
        <v>151343491.7951884</v>
      </c>
      <c r="H10">
        <f t="shared" si="2"/>
        <v>0.92215324718995972</v>
      </c>
      <c r="I10">
        <f t="shared" si="3"/>
        <v>0.86870566008084882</v>
      </c>
      <c r="K10">
        <f t="shared" si="8"/>
        <v>8</v>
      </c>
      <c r="L10">
        <f t="shared" si="4"/>
        <v>0.86727030423121787</v>
      </c>
      <c r="M10">
        <f t="shared" si="9"/>
        <v>32</v>
      </c>
      <c r="N10">
        <f t="shared" si="5"/>
        <v>353664300.27640581</v>
      </c>
      <c r="O10">
        <f t="shared" si="10"/>
        <v>8</v>
      </c>
      <c r="P10">
        <f t="shared" si="6"/>
        <v>306722545.29643923</v>
      </c>
      <c r="Q10" s="3">
        <v>261724749</v>
      </c>
    </row>
    <row r="11" spans="1:20" x14ac:dyDescent="0.25">
      <c r="A11">
        <v>2016</v>
      </c>
      <c r="B11">
        <f t="shared" si="7"/>
        <v>9</v>
      </c>
      <c r="C11" s="1">
        <v>152917024.40000001</v>
      </c>
      <c r="D11">
        <v>70146</v>
      </c>
      <c r="E11">
        <v>50902</v>
      </c>
      <c r="F11">
        <f t="shared" si="0"/>
        <v>1.3780598011865939</v>
      </c>
      <c r="G11">
        <f t="shared" si="1"/>
        <v>159773525.48190579</v>
      </c>
      <c r="H11">
        <f t="shared" si="2"/>
        <v>0.95708612511850544</v>
      </c>
      <c r="I11">
        <f t="shared" si="3"/>
        <v>0.88484205235617974</v>
      </c>
      <c r="K11">
        <f t="shared" si="8"/>
        <v>9</v>
      </c>
      <c r="L11">
        <f t="shared" si="4"/>
        <v>0.88338003446656377</v>
      </c>
      <c r="M11">
        <f t="shared" si="9"/>
        <v>33</v>
      </c>
      <c r="N11">
        <f t="shared" si="5"/>
        <v>362094333.9631232</v>
      </c>
      <c r="O11">
        <f t="shared" si="10"/>
        <v>9</v>
      </c>
      <c r="P11">
        <f t="shared" si="6"/>
        <v>319866905.21649122</v>
      </c>
      <c r="Q11" s="3">
        <v>276675505</v>
      </c>
    </row>
    <row r="12" spans="1:20" x14ac:dyDescent="0.25">
      <c r="A12">
        <v>2016</v>
      </c>
      <c r="B12">
        <f t="shared" si="7"/>
        <v>10</v>
      </c>
      <c r="C12" s="1">
        <v>211633380.69999999</v>
      </c>
      <c r="D12">
        <v>89763</v>
      </c>
      <c r="E12">
        <v>66180</v>
      </c>
      <c r="F12">
        <f t="shared" si="0"/>
        <v>1.3563463281958295</v>
      </c>
      <c r="G12">
        <f t="shared" si="1"/>
        <v>168203559.16862318</v>
      </c>
      <c r="H12">
        <f t="shared" si="2"/>
        <v>1.2581979938238919</v>
      </c>
      <c r="I12">
        <f t="shared" si="3"/>
        <v>1.1492385043528217</v>
      </c>
      <c r="K12">
        <f t="shared" si="8"/>
        <v>10</v>
      </c>
      <c r="L12">
        <f t="shared" si="4"/>
        <v>1.1473396261877014</v>
      </c>
      <c r="M12">
        <f t="shared" si="9"/>
        <v>34</v>
      </c>
      <c r="N12">
        <f t="shared" si="5"/>
        <v>370524367.64984059</v>
      </c>
      <c r="O12">
        <f t="shared" si="10"/>
        <v>10</v>
      </c>
      <c r="P12">
        <f t="shared" si="6"/>
        <v>425117289.47280252</v>
      </c>
      <c r="Q12" s="3">
        <v>287647539</v>
      </c>
    </row>
    <row r="13" spans="1:20" x14ac:dyDescent="0.25">
      <c r="A13">
        <v>2016</v>
      </c>
      <c r="B13">
        <f t="shared" si="7"/>
        <v>11</v>
      </c>
      <c r="C13" s="1">
        <v>256654031.90000001</v>
      </c>
      <c r="D13">
        <v>115287</v>
      </c>
      <c r="E13">
        <v>87459</v>
      </c>
      <c r="F13">
        <f t="shared" si="0"/>
        <v>1.3181833773539602</v>
      </c>
      <c r="G13">
        <f t="shared" si="1"/>
        <v>176633592.85534057</v>
      </c>
      <c r="H13">
        <f t="shared" si="2"/>
        <v>1.4530306933754928</v>
      </c>
      <c r="I13">
        <f t="shared" si="3"/>
        <v>1.3145315643081015</v>
      </c>
      <c r="K13">
        <f t="shared" si="8"/>
        <v>11</v>
      </c>
      <c r="L13">
        <f t="shared" si="4"/>
        <v>1.3123595736591878</v>
      </c>
      <c r="M13">
        <f t="shared" si="9"/>
        <v>35</v>
      </c>
      <c r="N13">
        <f t="shared" si="5"/>
        <v>378954401.33655798</v>
      </c>
      <c r="O13">
        <f t="shared" si="10"/>
        <v>11</v>
      </c>
      <c r="P13">
        <f t="shared" si="6"/>
        <v>497324436.57431799</v>
      </c>
      <c r="Q13" s="3">
        <v>363102609</v>
      </c>
    </row>
    <row r="14" spans="1:20" x14ac:dyDescent="0.25">
      <c r="A14">
        <v>2016</v>
      </c>
      <c r="B14">
        <f t="shared" si="7"/>
        <v>12</v>
      </c>
      <c r="C14" s="1">
        <v>258957148.09999999</v>
      </c>
      <c r="D14">
        <v>128169</v>
      </c>
      <c r="E14">
        <v>100701</v>
      </c>
      <c r="F14">
        <f t="shared" si="0"/>
        <v>1.2727678970417373</v>
      </c>
      <c r="G14">
        <f t="shared" si="1"/>
        <v>185063626.54205796</v>
      </c>
      <c r="H14">
        <f t="shared" si="2"/>
        <v>1.399287115132529</v>
      </c>
      <c r="I14">
        <f t="shared" si="3"/>
        <v>1.3500943332782613</v>
      </c>
      <c r="K14">
        <f t="shared" si="8"/>
        <v>12</v>
      </c>
      <c r="L14">
        <f t="shared" si="4"/>
        <v>1.3478635825327854</v>
      </c>
      <c r="M14">
        <f t="shared" si="9"/>
        <v>36</v>
      </c>
      <c r="N14">
        <f t="shared" si="5"/>
        <v>387384435.02327538</v>
      </c>
      <c r="O14">
        <f t="shared" si="10"/>
        <v>12</v>
      </c>
      <c r="P14">
        <f t="shared" si="6"/>
        <v>522141372.40791094</v>
      </c>
      <c r="Q14" s="3">
        <v>422386052</v>
      </c>
    </row>
    <row r="15" spans="1:20" x14ac:dyDescent="0.25">
      <c r="A15">
        <v>2017</v>
      </c>
      <c r="B15">
        <f t="shared" si="7"/>
        <v>13</v>
      </c>
      <c r="C15">
        <v>177191391.30000001</v>
      </c>
      <c r="D15">
        <v>76145</v>
      </c>
      <c r="E15">
        <v>58514</v>
      </c>
      <c r="F15">
        <f>D15/E15</f>
        <v>1.3013125064087228</v>
      </c>
      <c r="G15">
        <f t="shared" si="1"/>
        <v>193493660.22877535</v>
      </c>
      <c r="H15">
        <f t="shared" si="2"/>
        <v>0.91574778775955501</v>
      </c>
    </row>
    <row r="16" spans="1:20" x14ac:dyDescent="0.25">
      <c r="A16">
        <v>2017</v>
      </c>
      <c r="B16">
        <f t="shared" si="7"/>
        <v>14</v>
      </c>
      <c r="C16">
        <v>161617657.59999999</v>
      </c>
      <c r="D16">
        <v>70652</v>
      </c>
      <c r="E16">
        <v>55014</v>
      </c>
      <c r="F16">
        <f t="shared" ref="F16:F26" si="11">D16/E16</f>
        <v>1.284254916930236</v>
      </c>
      <c r="G16">
        <f t="shared" si="1"/>
        <v>201923693.91549274</v>
      </c>
      <c r="H16">
        <f t="shared" si="2"/>
        <v>0.80038976341052248</v>
      </c>
    </row>
    <row r="17" spans="1:8" x14ac:dyDescent="0.25">
      <c r="A17">
        <v>2017</v>
      </c>
      <c r="B17">
        <f t="shared" si="7"/>
        <v>15</v>
      </c>
      <c r="C17">
        <v>214789307.59999999</v>
      </c>
      <c r="D17">
        <v>90348</v>
      </c>
      <c r="E17">
        <v>68011</v>
      </c>
      <c r="F17">
        <f t="shared" si="11"/>
        <v>1.3284321653850113</v>
      </c>
      <c r="G17">
        <f t="shared" si="1"/>
        <v>210353727.60221013</v>
      </c>
      <c r="H17">
        <f t="shared" si="2"/>
        <v>1.0210862914023457</v>
      </c>
    </row>
    <row r="18" spans="1:8" x14ac:dyDescent="0.25">
      <c r="A18">
        <v>2017</v>
      </c>
      <c r="B18">
        <f t="shared" si="7"/>
        <v>16</v>
      </c>
      <c r="C18">
        <v>197661209.90000001</v>
      </c>
      <c r="D18">
        <v>85308</v>
      </c>
      <c r="E18">
        <v>63825</v>
      </c>
      <c r="F18">
        <f t="shared" si="11"/>
        <v>1.3365922444183314</v>
      </c>
      <c r="G18">
        <f t="shared" si="1"/>
        <v>218783761.28892753</v>
      </c>
      <c r="H18">
        <f t="shared" si="2"/>
        <v>0.90345466562743237</v>
      </c>
    </row>
    <row r="19" spans="1:8" x14ac:dyDescent="0.25">
      <c r="A19">
        <v>2017</v>
      </c>
      <c r="B19">
        <f t="shared" si="7"/>
        <v>17</v>
      </c>
      <c r="C19">
        <v>217075552.40000001</v>
      </c>
      <c r="D19">
        <v>91949</v>
      </c>
      <c r="E19">
        <v>68670</v>
      </c>
      <c r="F19">
        <f t="shared" si="11"/>
        <v>1.3389981068880152</v>
      </c>
      <c r="G19">
        <f t="shared" si="1"/>
        <v>227213794.97564492</v>
      </c>
      <c r="H19">
        <f t="shared" si="2"/>
        <v>0.95538016264931613</v>
      </c>
    </row>
    <row r="20" spans="1:8" x14ac:dyDescent="0.25">
      <c r="A20">
        <v>2017</v>
      </c>
      <c r="B20">
        <f t="shared" si="7"/>
        <v>18</v>
      </c>
      <c r="C20">
        <v>184955837.5</v>
      </c>
      <c r="D20">
        <v>77343</v>
      </c>
      <c r="E20">
        <v>59830</v>
      </c>
      <c r="F20">
        <f t="shared" si="11"/>
        <v>1.2927126859435065</v>
      </c>
      <c r="G20">
        <f t="shared" si="1"/>
        <v>235643828.66236231</v>
      </c>
      <c r="H20">
        <f t="shared" si="2"/>
        <v>0.78489574095747017</v>
      </c>
    </row>
    <row r="21" spans="1:8" x14ac:dyDescent="0.25">
      <c r="A21">
        <v>2017</v>
      </c>
      <c r="B21">
        <f t="shared" si="7"/>
        <v>19</v>
      </c>
      <c r="C21">
        <v>187225893.40000001</v>
      </c>
      <c r="D21">
        <v>77002</v>
      </c>
      <c r="E21">
        <v>60253</v>
      </c>
      <c r="F21">
        <f t="shared" si="11"/>
        <v>1.2779778600235674</v>
      </c>
      <c r="G21">
        <f t="shared" si="1"/>
        <v>244073862.3490797</v>
      </c>
      <c r="H21">
        <f t="shared" si="2"/>
        <v>0.76708702684528141</v>
      </c>
    </row>
    <row r="22" spans="1:8" x14ac:dyDescent="0.25">
      <c r="A22">
        <v>2017</v>
      </c>
      <c r="B22">
        <f t="shared" si="7"/>
        <v>20</v>
      </c>
      <c r="C22">
        <v>205855839.69999999</v>
      </c>
      <c r="D22">
        <v>84375</v>
      </c>
      <c r="E22">
        <v>66784</v>
      </c>
      <c r="F22">
        <f t="shared" si="11"/>
        <v>1.2634014135122185</v>
      </c>
      <c r="G22">
        <f t="shared" si="1"/>
        <v>252503896.03579709</v>
      </c>
      <c r="H22">
        <f t="shared" si="2"/>
        <v>0.81525807297173791</v>
      </c>
    </row>
    <row r="23" spans="1:8" x14ac:dyDescent="0.25">
      <c r="A23">
        <v>2017</v>
      </c>
      <c r="B23">
        <f t="shared" si="7"/>
        <v>21</v>
      </c>
      <c r="C23">
        <v>212034384.09999999</v>
      </c>
      <c r="D23">
        <v>80976</v>
      </c>
      <c r="E23">
        <v>64765</v>
      </c>
      <c r="F23">
        <f t="shared" si="11"/>
        <v>1.250304948660542</v>
      </c>
      <c r="G23">
        <f t="shared" si="1"/>
        <v>260933929.72251448</v>
      </c>
      <c r="H23">
        <f t="shared" si="2"/>
        <v>0.81259797959385416</v>
      </c>
    </row>
    <row r="24" spans="1:8" x14ac:dyDescent="0.25">
      <c r="A24">
        <v>2017</v>
      </c>
      <c r="B24">
        <f t="shared" si="7"/>
        <v>22</v>
      </c>
      <c r="C24">
        <v>280213678.5</v>
      </c>
      <c r="D24">
        <v>106973</v>
      </c>
      <c r="E24">
        <v>84249</v>
      </c>
      <c r="F24">
        <f t="shared" si="11"/>
        <v>1.2697242697242697</v>
      </c>
      <c r="G24">
        <f t="shared" si="1"/>
        <v>269363963.4092319</v>
      </c>
      <c r="H24">
        <f t="shared" si="2"/>
        <v>1.0402790148817518</v>
      </c>
    </row>
    <row r="25" spans="1:8" x14ac:dyDescent="0.25">
      <c r="A25">
        <v>2017</v>
      </c>
      <c r="B25">
        <f t="shared" si="7"/>
        <v>23</v>
      </c>
      <c r="C25">
        <v>326694750.89999998</v>
      </c>
      <c r="D25">
        <v>131882</v>
      </c>
      <c r="E25">
        <v>105336</v>
      </c>
      <c r="F25">
        <f t="shared" si="11"/>
        <v>1.2520126072757651</v>
      </c>
      <c r="G25">
        <f t="shared" si="1"/>
        <v>277793997.09594929</v>
      </c>
      <c r="H25">
        <f t="shared" si="2"/>
        <v>1.1760324352407101</v>
      </c>
    </row>
    <row r="26" spans="1:8" x14ac:dyDescent="0.25">
      <c r="A26">
        <v>2017</v>
      </c>
      <c r="B26">
        <f t="shared" si="7"/>
        <v>24</v>
      </c>
      <c r="C26">
        <v>372349285.69999999</v>
      </c>
      <c r="D26">
        <v>168505</v>
      </c>
      <c r="E26">
        <v>137840</v>
      </c>
      <c r="F26">
        <f t="shared" si="11"/>
        <v>1.2224680789320952</v>
      </c>
      <c r="G26">
        <f t="shared" si="1"/>
        <v>286224030.78266668</v>
      </c>
      <c r="H26">
        <f t="shared" si="2"/>
        <v>1.3009015514239937</v>
      </c>
    </row>
    <row r="28" spans="1:8" x14ac:dyDescent="0.25">
      <c r="B28" t="s">
        <v>16</v>
      </c>
      <c r="C28" t="s">
        <v>17</v>
      </c>
    </row>
    <row r="29" spans="1:8" x14ac:dyDescent="0.25">
      <c r="B29">
        <f t="array" ref="B29:C29">LINEST(C3:C26,B3:B26,1,0)</f>
        <v>8430033.686717391</v>
      </c>
      <c r="C29">
        <v>83903222.301449269</v>
      </c>
    </row>
    <row r="30" spans="1:8" x14ac:dyDescent="0.25">
      <c r="B30">
        <f>B29</f>
        <v>8430033.686717391</v>
      </c>
      <c r="C30">
        <f>C29</f>
        <v>83903222.301449269</v>
      </c>
    </row>
  </sheetData>
  <conditionalFormatting sqref="C3:C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krilatiy</dc:creator>
  <cp:lastModifiedBy>krilatiy</cp:lastModifiedBy>
  <dcterms:created xsi:type="dcterms:W3CDTF">2019-10-09T11:53:39Z</dcterms:created>
  <dcterms:modified xsi:type="dcterms:W3CDTF">2019-10-13T15:24:16Z</dcterms:modified>
</cp:coreProperties>
</file>