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dys\OneDrive\바탕 화면\JBNU\수업 관련\24년 1학기\Numerical Method\Numerical_practice\Chapter 5 연습문제 풀이\"/>
    </mc:Choice>
  </mc:AlternateContent>
  <xr:revisionPtr revIDLastSave="0" documentId="13_ncr:1_{9A906130-17CD-4A01-B4D0-3200DCB409F2}" xr6:coauthVersionLast="47" xr6:coauthVersionMax="47" xr10:uidLastSave="{00000000-0000-0000-0000-000000000000}"/>
  <bookViews>
    <workbookView xWindow="-110" yWindow="-110" windowWidth="25820" windowHeight="15500" xr2:uid="{C1D745C6-29E4-431B-B8B7-C19D0CA788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1" l="1"/>
  <c r="W28" i="1"/>
  <c r="W29" i="1"/>
  <c r="W30" i="1"/>
  <c r="W31" i="1"/>
  <c r="W32" i="1"/>
  <c r="W33" i="1"/>
  <c r="W34" i="1"/>
  <c r="W26" i="1"/>
  <c r="W14" i="1"/>
  <c r="R34" i="1"/>
  <c r="U34" i="1" s="1"/>
  <c r="R33" i="1"/>
  <c r="U33" i="1" s="1"/>
  <c r="R32" i="1"/>
  <c r="U32" i="1" s="1"/>
  <c r="Q32" i="1" s="1"/>
  <c r="T32" i="1" s="1"/>
  <c r="R31" i="1"/>
  <c r="R30" i="1"/>
  <c r="U30" i="1" s="1"/>
  <c r="S30" i="1"/>
  <c r="S31" i="1"/>
  <c r="S32" i="1"/>
  <c r="S33" i="1"/>
  <c r="S34" i="1"/>
  <c r="P34" i="1"/>
  <c r="P30" i="1"/>
  <c r="P31" i="1" s="1"/>
  <c r="P32" i="1" s="1"/>
  <c r="P33" i="1" s="1"/>
  <c r="Q29" i="1"/>
  <c r="S29" i="1"/>
  <c r="T29" i="1"/>
  <c r="U29" i="1"/>
  <c r="R29" i="1"/>
  <c r="P29" i="1"/>
  <c r="Q28" i="1"/>
  <c r="S28" i="1"/>
  <c r="T28" i="1"/>
  <c r="U28" i="1"/>
  <c r="R28" i="1"/>
  <c r="P28" i="1"/>
  <c r="Q27" i="1"/>
  <c r="S27" i="1"/>
  <c r="T27" i="1"/>
  <c r="U27" i="1"/>
  <c r="R27" i="1"/>
  <c r="P27" i="1"/>
  <c r="Q26" i="1"/>
  <c r="S26" i="1"/>
  <c r="T26" i="1"/>
  <c r="U26" i="1"/>
  <c r="R26" i="1"/>
  <c r="P26" i="1"/>
  <c r="Q25" i="1"/>
  <c r="T25" i="1" s="1"/>
  <c r="U25" i="1"/>
  <c r="S25" i="1"/>
  <c r="S13" i="1"/>
  <c r="R22" i="1"/>
  <c r="Q22" i="1" s="1"/>
  <c r="U22" i="1"/>
  <c r="P22" i="1"/>
  <c r="S22" i="1"/>
  <c r="W19" i="1"/>
  <c r="W20" i="1"/>
  <c r="W21" i="1"/>
  <c r="R21" i="1"/>
  <c r="Q21" i="1" s="1"/>
  <c r="T21" i="1" s="1"/>
  <c r="U21" i="1"/>
  <c r="P21" i="1"/>
  <c r="S21" i="1" s="1"/>
  <c r="R20" i="1"/>
  <c r="Q20" i="1" s="1"/>
  <c r="T20" i="1" s="1"/>
  <c r="P20" i="1"/>
  <c r="S20" i="1" s="1"/>
  <c r="R19" i="1"/>
  <c r="Q19" i="1" s="1"/>
  <c r="T19" i="1" s="1"/>
  <c r="U19" i="1"/>
  <c r="P19" i="1"/>
  <c r="S19" i="1" s="1"/>
  <c r="W17" i="1"/>
  <c r="W18" i="1"/>
  <c r="S18" i="1"/>
  <c r="T18" i="1"/>
  <c r="U18" i="1"/>
  <c r="Q18" i="1"/>
  <c r="R18" i="1"/>
  <c r="P18" i="1"/>
  <c r="S17" i="1"/>
  <c r="T17" i="1"/>
  <c r="U17" i="1"/>
  <c r="Q17" i="1"/>
  <c r="R17" i="1"/>
  <c r="P17" i="1"/>
  <c r="W16" i="1"/>
  <c r="S16" i="1"/>
  <c r="T16" i="1"/>
  <c r="U16" i="1"/>
  <c r="Q16" i="1"/>
  <c r="R16" i="1"/>
  <c r="P16" i="1"/>
  <c r="W15" i="1"/>
  <c r="S15" i="1"/>
  <c r="T15" i="1"/>
  <c r="U15" i="1"/>
  <c r="Q15" i="1"/>
  <c r="R15" i="1"/>
  <c r="P15" i="1"/>
  <c r="S14" i="1"/>
  <c r="T14" i="1"/>
  <c r="U14" i="1"/>
  <c r="Q14" i="1"/>
  <c r="R14" i="1"/>
  <c r="P14" i="1"/>
  <c r="T13" i="1"/>
  <c r="U13" i="1"/>
  <c r="Q13" i="1"/>
  <c r="D110" i="1"/>
  <c r="J106" i="1"/>
  <c r="D106" i="1"/>
  <c r="F106" i="1"/>
  <c r="G106" i="1"/>
  <c r="H106" i="1"/>
  <c r="E106" i="1"/>
  <c r="C106" i="1"/>
  <c r="J105" i="1"/>
  <c r="D105" i="1"/>
  <c r="G105" i="1" s="1"/>
  <c r="F105" i="1"/>
  <c r="H105" i="1"/>
  <c r="E105" i="1"/>
  <c r="C105" i="1"/>
  <c r="J104" i="1"/>
  <c r="J103" i="1"/>
  <c r="J93" i="1"/>
  <c r="D104" i="1"/>
  <c r="F104" i="1"/>
  <c r="G104" i="1"/>
  <c r="H104" i="1"/>
  <c r="E104" i="1"/>
  <c r="C104" i="1"/>
  <c r="D103" i="1"/>
  <c r="F103" i="1"/>
  <c r="G103" i="1"/>
  <c r="H103" i="1"/>
  <c r="E103" i="1"/>
  <c r="C103" i="1"/>
  <c r="D102" i="1"/>
  <c r="G102" i="1" s="1"/>
  <c r="H102" i="1"/>
  <c r="F102" i="1"/>
  <c r="F92" i="1"/>
  <c r="J94" i="1"/>
  <c r="J95" i="1"/>
  <c r="J96" i="1"/>
  <c r="J97" i="1"/>
  <c r="J98" i="1"/>
  <c r="J99" i="1"/>
  <c r="J70" i="1"/>
  <c r="F99" i="1"/>
  <c r="G99" i="1"/>
  <c r="H99" i="1"/>
  <c r="D99" i="1"/>
  <c r="E99" i="1"/>
  <c r="C99" i="1"/>
  <c r="F98" i="1"/>
  <c r="G98" i="1"/>
  <c r="H98" i="1"/>
  <c r="D98" i="1"/>
  <c r="E98" i="1"/>
  <c r="C98" i="1"/>
  <c r="F97" i="1"/>
  <c r="G97" i="1"/>
  <c r="H97" i="1"/>
  <c r="D97" i="1"/>
  <c r="E97" i="1"/>
  <c r="C97" i="1"/>
  <c r="F96" i="1"/>
  <c r="G96" i="1"/>
  <c r="H96" i="1"/>
  <c r="D96" i="1"/>
  <c r="E96" i="1"/>
  <c r="C96" i="1"/>
  <c r="L91" i="1"/>
  <c r="F95" i="1"/>
  <c r="G95" i="1"/>
  <c r="H95" i="1"/>
  <c r="D95" i="1"/>
  <c r="E95" i="1"/>
  <c r="C95" i="1"/>
  <c r="F94" i="1"/>
  <c r="G94" i="1"/>
  <c r="H94" i="1"/>
  <c r="D94" i="1"/>
  <c r="E94" i="1"/>
  <c r="C94" i="1"/>
  <c r="F93" i="1"/>
  <c r="G93" i="1"/>
  <c r="H93" i="1"/>
  <c r="D93" i="1"/>
  <c r="E93" i="1"/>
  <c r="C93" i="1"/>
  <c r="G92" i="1"/>
  <c r="H92" i="1"/>
  <c r="D92" i="1"/>
  <c r="J78" i="1"/>
  <c r="D78" i="1"/>
  <c r="G78" i="1" s="1"/>
  <c r="F78" i="1"/>
  <c r="H78" i="1"/>
  <c r="E78" i="1"/>
  <c r="C78" i="1"/>
  <c r="J77" i="1"/>
  <c r="D77" i="1"/>
  <c r="G77" i="1" s="1"/>
  <c r="F77" i="1"/>
  <c r="H77" i="1"/>
  <c r="E77" i="1"/>
  <c r="C77" i="1"/>
  <c r="D76" i="1"/>
  <c r="H76" i="1"/>
  <c r="F76" i="1"/>
  <c r="F69" i="1"/>
  <c r="J73" i="1"/>
  <c r="F73" i="1"/>
  <c r="G73" i="1"/>
  <c r="H73" i="1"/>
  <c r="D73" i="1"/>
  <c r="E73" i="1"/>
  <c r="C73" i="1"/>
  <c r="J71" i="1"/>
  <c r="J72" i="1"/>
  <c r="L68" i="1"/>
  <c r="L41" i="1"/>
  <c r="E70" i="1"/>
  <c r="H70" i="1" s="1"/>
  <c r="C70" i="1"/>
  <c r="F70" i="1" s="1"/>
  <c r="G69" i="1"/>
  <c r="H69" i="1"/>
  <c r="D69" i="1"/>
  <c r="C52" i="1"/>
  <c r="F52" i="1" s="1"/>
  <c r="H51" i="1"/>
  <c r="D51" i="1" s="1"/>
  <c r="F51" i="1"/>
  <c r="F41" i="1"/>
  <c r="D41" i="1"/>
  <c r="C42" i="1" s="1"/>
  <c r="F42" i="1" s="1"/>
  <c r="E42" i="1"/>
  <c r="H42" i="1" s="1"/>
  <c r="H41" i="1"/>
  <c r="C22" i="1"/>
  <c r="F22" i="1" s="1"/>
  <c r="H21" i="1"/>
  <c r="D21" i="1" s="1"/>
  <c r="F21" i="1"/>
  <c r="F4" i="1"/>
  <c r="H5" i="1"/>
  <c r="E5" i="1"/>
  <c r="H4" i="1"/>
  <c r="D4" i="1"/>
  <c r="C5" i="1" s="1"/>
  <c r="Q34" i="1" l="1"/>
  <c r="T34" i="1" s="1"/>
  <c r="Q33" i="1"/>
  <c r="T33" i="1" s="1"/>
  <c r="U31" i="1"/>
  <c r="Q31" i="1" s="1"/>
  <c r="T31" i="1" s="1"/>
  <c r="Q30" i="1"/>
  <c r="T30" i="1" s="1"/>
  <c r="W22" i="1"/>
  <c r="T22" i="1"/>
  <c r="U20" i="1"/>
  <c r="D5" i="1"/>
  <c r="C6" i="1"/>
  <c r="F5" i="1"/>
  <c r="G51" i="1"/>
  <c r="E52" i="1"/>
  <c r="E22" i="1"/>
  <c r="G21" i="1"/>
  <c r="C43" i="1"/>
  <c r="C53" i="1"/>
  <c r="C23" i="1"/>
  <c r="F23" i="1" s="1"/>
  <c r="G41" i="1"/>
  <c r="E71" i="1"/>
  <c r="H71" i="1" s="1"/>
  <c r="G4" i="1"/>
  <c r="D70" i="1"/>
  <c r="D42" i="1"/>
  <c r="J42" i="1" l="1"/>
  <c r="G42" i="1"/>
  <c r="E43" i="1"/>
  <c r="H43" i="1" s="1"/>
  <c r="C44" i="1"/>
  <c r="D43" i="1"/>
  <c r="F43" i="1"/>
  <c r="D6" i="1"/>
  <c r="F6" i="1"/>
  <c r="G70" i="1"/>
  <c r="C71" i="1"/>
  <c r="H22" i="1"/>
  <c r="D22" i="1" s="1"/>
  <c r="H52" i="1"/>
  <c r="D52" i="1" s="1"/>
  <c r="F53" i="1"/>
  <c r="C54" i="1"/>
  <c r="J5" i="1"/>
  <c r="E6" i="1"/>
  <c r="G5" i="1"/>
  <c r="G52" i="1" l="1"/>
  <c r="J52" i="1"/>
  <c r="E53" i="1"/>
  <c r="G22" i="1"/>
  <c r="E23" i="1"/>
  <c r="J22" i="1"/>
  <c r="G6" i="1"/>
  <c r="C7" i="1"/>
  <c r="D7" i="1" s="1"/>
  <c r="J7" i="1" s="1"/>
  <c r="J6" i="1"/>
  <c r="G43" i="1"/>
  <c r="E44" i="1"/>
  <c r="J43" i="1"/>
  <c r="F44" i="1"/>
  <c r="D44" i="1"/>
  <c r="F71" i="1"/>
  <c r="D71" i="1"/>
  <c r="C72" i="1"/>
  <c r="H6" i="1"/>
  <c r="E7" i="1"/>
  <c r="C55" i="1"/>
  <c r="F55" i="1" s="1"/>
  <c r="F54" i="1"/>
  <c r="G71" i="1" l="1"/>
  <c r="E72" i="1"/>
  <c r="H72" i="1" s="1"/>
  <c r="E45" i="1"/>
  <c r="H45" i="1" s="1"/>
  <c r="H44" i="1"/>
  <c r="H53" i="1"/>
  <c r="D53" i="1" s="1"/>
  <c r="H23" i="1"/>
  <c r="D23" i="1" s="1"/>
  <c r="C45" i="1"/>
  <c r="G44" i="1"/>
  <c r="J44" i="1"/>
  <c r="F72" i="1"/>
  <c r="D72" i="1"/>
  <c r="G72" i="1" s="1"/>
  <c r="J23" i="1" l="1"/>
  <c r="G23" i="1"/>
  <c r="G53" i="1"/>
  <c r="E54" i="1"/>
  <c r="J53" i="1"/>
  <c r="D45" i="1"/>
  <c r="C46" i="1"/>
  <c r="F45" i="1"/>
  <c r="F46" i="1" l="1"/>
  <c r="E46" i="1"/>
  <c r="J45" i="1"/>
  <c r="G45" i="1"/>
  <c r="H54" i="1"/>
  <c r="D54" i="1" s="1"/>
  <c r="J54" i="1" l="1"/>
  <c r="G54" i="1"/>
  <c r="E55" i="1"/>
  <c r="H46" i="1"/>
  <c r="E47" i="1"/>
  <c r="H47" i="1" s="1"/>
  <c r="D46" i="1"/>
  <c r="J46" i="1" l="1"/>
  <c r="C47" i="1"/>
  <c r="G46" i="1"/>
  <c r="H55" i="1"/>
  <c r="D55" i="1" s="1"/>
  <c r="J55" i="1" l="1"/>
  <c r="G55" i="1"/>
  <c r="D47" i="1"/>
  <c r="C48" i="1"/>
  <c r="F47" i="1"/>
  <c r="G47" i="1" l="1"/>
  <c r="E48" i="1"/>
  <c r="D48" i="1" s="1"/>
  <c r="J48" i="1" s="1"/>
  <c r="J47" i="1"/>
  <c r="G76" i="1"/>
</calcChain>
</file>

<file path=xl/sharedStrings.xml><?xml version="1.0" encoding="utf-8"?>
<sst xmlns="http://schemas.openxmlformats.org/spreadsheetml/2006/main" count="112" uniqueCount="33">
  <si>
    <t>5장 연습문제 풀이</t>
    <phoneticPr fontId="1" type="noConversion"/>
  </si>
  <si>
    <t xml:space="preserve"> </t>
    <phoneticPr fontId="1" type="noConversion"/>
  </si>
  <si>
    <t>xl</t>
    <phoneticPr fontId="1" type="noConversion"/>
  </si>
  <si>
    <t>xr</t>
    <phoneticPr fontId="1" type="noConversion"/>
  </si>
  <si>
    <t>xu</t>
    <phoneticPr fontId="1" type="noConversion"/>
  </si>
  <si>
    <t>fl</t>
    <phoneticPr fontId="1" type="noConversion"/>
  </si>
  <si>
    <t>fr</t>
    <phoneticPr fontId="1" type="noConversion"/>
  </si>
  <si>
    <t>fu</t>
    <phoneticPr fontId="1" type="noConversion"/>
  </si>
  <si>
    <t>ea</t>
    <phoneticPr fontId="1" type="noConversion"/>
  </si>
  <si>
    <t>xr = 0.40625</t>
    <phoneticPr fontId="1" type="noConversion"/>
  </si>
  <si>
    <t>Matlab M-file bisect_2 참고</t>
    <phoneticPr fontId="1" type="noConversion"/>
  </si>
  <si>
    <t>xr = 0.398747</t>
    <phoneticPr fontId="1" type="noConversion"/>
  </si>
  <si>
    <t>(a)</t>
    <phoneticPr fontId="1" type="noConversion"/>
  </si>
  <si>
    <t>xr = -0.48</t>
    <phoneticPr fontId="1" type="noConversion"/>
  </si>
  <si>
    <t>(b)</t>
    <phoneticPr fontId="1" type="noConversion"/>
  </si>
  <si>
    <t>예상 iter :</t>
  </si>
  <si>
    <t>예상 iter :</t>
    <phoneticPr fontId="1" type="noConversion"/>
  </si>
  <si>
    <t>xr = -0.41797</t>
    <phoneticPr fontId="1" type="noConversion"/>
  </si>
  <si>
    <t>(c)</t>
    <phoneticPr fontId="1" type="noConversion"/>
  </si>
  <si>
    <t>xr = -0.41217</t>
    <phoneticPr fontId="1" type="noConversion"/>
  </si>
  <si>
    <t>xr = 0.877</t>
    <phoneticPr fontId="1" type="noConversion"/>
  </si>
  <si>
    <t>xr = 0.890625</t>
    <phoneticPr fontId="1" type="noConversion"/>
  </si>
  <si>
    <t>(optional)</t>
    <phoneticPr fontId="1" type="noConversion"/>
  </si>
  <si>
    <t>xr = 0.875124</t>
    <phoneticPr fontId="1" type="noConversion"/>
  </si>
  <si>
    <t>xr = 1.419</t>
    <phoneticPr fontId="1" type="noConversion"/>
  </si>
  <si>
    <t>xr = 1.431641</t>
    <phoneticPr fontId="1" type="noConversion"/>
  </si>
  <si>
    <t>xr = 1.423267</t>
    <phoneticPr fontId="1" type="noConversion"/>
  </si>
  <si>
    <t>예상 iter:</t>
    <phoneticPr fontId="1" type="noConversion"/>
  </si>
  <si>
    <t>xr = 1.507813</t>
    <phoneticPr fontId="1" type="noConversion"/>
  </si>
  <si>
    <t>xr = 2.090766</t>
    <phoneticPr fontId="1" type="noConversion"/>
  </si>
  <si>
    <t>(b) iter</t>
    <phoneticPr fontId="1" type="noConversion"/>
  </si>
  <si>
    <t>(c) iter</t>
    <phoneticPr fontId="1" type="noConversion"/>
  </si>
  <si>
    <t>xr = 1.51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</si>
</sst>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57151</xdr:colOff>
      <xdr:row>29</xdr:row>
      <xdr:rowOff>95250</xdr:rowOff>
    </xdr:from>
    <xdr:to>
      <xdr:col>8</xdr:col>
      <xdr:colOff>107950</xdr:colOff>
      <xdr:row>37</xdr:row>
      <xdr:rowOff>201239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E89603D-A657-BA78-30D2-248D2E690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951" y="6356350"/>
          <a:ext cx="4013199" cy="1833189"/>
        </a:xfrm>
        <a:prstGeom prst="rect">
          <a:avLst/>
        </a:prstGeom>
      </xdr:spPr>
    </xdr:pic>
    <xdr:clientData/>
  </xdr:twoCellAnchor>
  <xdr:twoCellAnchor editAs="oneCell">
    <xdr:from>
      <xdr:col>2</xdr:col>
      <xdr:colOff>6351</xdr:colOff>
      <xdr:row>58</xdr:row>
      <xdr:rowOff>31751</xdr:rowOff>
    </xdr:from>
    <xdr:to>
      <xdr:col>7</xdr:col>
      <xdr:colOff>628650</xdr:colOff>
      <xdr:row>66</xdr:row>
      <xdr:rowOff>97132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F39F5F8-A000-ED1F-766B-80625F2EF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151" y="12553951"/>
          <a:ext cx="3924299" cy="1792581"/>
        </a:xfrm>
        <a:prstGeom prst="rect">
          <a:avLst/>
        </a:prstGeom>
      </xdr:spPr>
    </xdr:pic>
    <xdr:clientData/>
  </xdr:twoCellAnchor>
  <xdr:twoCellAnchor editAs="oneCell">
    <xdr:from>
      <xdr:col>2</xdr:col>
      <xdr:colOff>25401</xdr:colOff>
      <xdr:row>81</xdr:row>
      <xdr:rowOff>19050</xdr:rowOff>
    </xdr:from>
    <xdr:to>
      <xdr:col>7</xdr:col>
      <xdr:colOff>622300</xdr:colOff>
      <xdr:row>89</xdr:row>
      <xdr:rowOff>72829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0457317-EBC1-174D-192C-777066C34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6201" y="17506950"/>
          <a:ext cx="3898899" cy="1780979"/>
        </a:xfrm>
        <a:prstGeom prst="rect">
          <a:avLst/>
        </a:prstGeom>
      </xdr:spPr>
    </xdr:pic>
    <xdr:clientData/>
  </xdr:twoCellAnchor>
  <xdr:twoCellAnchor editAs="oneCell">
    <xdr:from>
      <xdr:col>15</xdr:col>
      <xdr:colOff>11579</xdr:colOff>
      <xdr:row>1</xdr:row>
      <xdr:rowOff>206936</xdr:rowOff>
    </xdr:from>
    <xdr:to>
      <xdr:col>20</xdr:col>
      <xdr:colOff>606732</xdr:colOff>
      <xdr:row>10</xdr:row>
      <xdr:rowOff>44823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56050E2-DBE7-E96B-C2FB-7A5E71E18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72755" y="423583"/>
          <a:ext cx="3882212" cy="17877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CAB69-93A5-4427-9899-40BEFC7E7CB6}">
  <sheetPr>
    <pageSetUpPr fitToPage="1"/>
  </sheetPr>
  <dimension ref="A1:Y115"/>
  <sheetViews>
    <sheetView tabSelected="1" topLeftCell="M1" zoomScale="85" zoomScaleNormal="85" workbookViewId="0">
      <selection activeCell="AJ10" sqref="AJ10"/>
    </sheetView>
  </sheetViews>
  <sheetFormatPr defaultRowHeight="17" x14ac:dyDescent="0.45"/>
  <sheetData>
    <row r="1" spans="1:23" x14ac:dyDescent="0.45">
      <c r="A1" t="s">
        <v>0</v>
      </c>
    </row>
    <row r="2" spans="1:23" x14ac:dyDescent="0.45">
      <c r="B2" s="3">
        <v>5.0999999999999996</v>
      </c>
      <c r="O2" s="3">
        <v>5.1100000000000003</v>
      </c>
    </row>
    <row r="3" spans="1:23" x14ac:dyDescent="0.45">
      <c r="B3" s="3"/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8</v>
      </c>
      <c r="O3" s="2" t="s">
        <v>12</v>
      </c>
    </row>
    <row r="4" spans="1:23" x14ac:dyDescent="0.45">
      <c r="B4" s="4">
        <v>1</v>
      </c>
      <c r="C4">
        <v>0.2</v>
      </c>
      <c r="D4">
        <f>(C4+E4)/2</f>
        <v>0.35</v>
      </c>
      <c r="E4">
        <v>0.5</v>
      </c>
      <c r="F4">
        <f>SQRT(9.81*95/C4)*TANH(9*SQRT(9.81*C4/95)) - 46</f>
        <v>12.706474157988517</v>
      </c>
      <c r="G4">
        <f t="shared" ref="G4:H4" si="0">SQRT(9.81*95/D4)*TANH(9*SQRT(9.81*D4/95)) - 46</f>
        <v>2.3387193055039717</v>
      </c>
      <c r="H4">
        <f t="shared" si="0"/>
        <v>-4.2485678191222362</v>
      </c>
    </row>
    <row r="5" spans="1:23" x14ac:dyDescent="0.45">
      <c r="B5" s="4">
        <v>2</v>
      </c>
      <c r="C5">
        <f>D4</f>
        <v>0.35</v>
      </c>
      <c r="D5">
        <f>(C5+E5)/2</f>
        <v>0.42499999999999999</v>
      </c>
      <c r="E5">
        <f>E4</f>
        <v>0.5</v>
      </c>
      <c r="F5">
        <f>SQRT(9.81*95/C5)*TANH(9*SQRT(9.81*C5/95)) - 46</f>
        <v>2.3387193055039717</v>
      </c>
      <c r="G5">
        <f t="shared" ref="G5" si="1">SQRT(9.81*95/D5)*TANH(9*SQRT(9.81*D5/95)) - 46</f>
        <v>-1.280944858685281</v>
      </c>
      <c r="H5">
        <f t="shared" ref="H5" si="2">SQRT(9.81*95/E5)*TANH(9*SQRT(9.81*E5/95)) - 46</f>
        <v>-4.2485678191222362</v>
      </c>
      <c r="J5">
        <f>ABS((D5-D4)/D5) *100</f>
        <v>17.647058823529417</v>
      </c>
    </row>
    <row r="6" spans="1:23" x14ac:dyDescent="0.45">
      <c r="B6" s="4">
        <v>3</v>
      </c>
      <c r="C6">
        <f>C5</f>
        <v>0.35</v>
      </c>
      <c r="D6">
        <f>(C6+E6)/2</f>
        <v>0.38749999999999996</v>
      </c>
      <c r="E6">
        <f>D5</f>
        <v>0.42499999999999999</v>
      </c>
      <c r="F6">
        <f>SQRT(9.81*95/C6)*TANH(9*SQRT(9.81*C6/95)) - 46</f>
        <v>2.3387193055039717</v>
      </c>
      <c r="G6">
        <f t="shared" ref="G6" si="3">SQRT(9.81*95/D6)*TANH(9*SQRT(9.81*D6/95)) - 46</f>
        <v>0.43408831805139414</v>
      </c>
      <c r="H6">
        <f t="shared" ref="H6" si="4">SQRT(9.81*95/E6)*TANH(9*SQRT(9.81*E6/95)) - 46</f>
        <v>-1.280944858685281</v>
      </c>
      <c r="J6">
        <f>ABS((D6-D5)/D6) *100</f>
        <v>9.6774193548387188</v>
      </c>
    </row>
    <row r="7" spans="1:23" x14ac:dyDescent="0.45">
      <c r="B7" s="4"/>
      <c r="C7">
        <f>D6</f>
        <v>0.38749999999999996</v>
      </c>
      <c r="D7" s="1">
        <f>(C7+E7)/2</f>
        <v>0.40625</v>
      </c>
      <c r="E7">
        <f>E6</f>
        <v>0.42499999999999999</v>
      </c>
      <c r="J7">
        <f t="shared" ref="J7" si="5">ABS((D7-D6)/D7) *100</f>
        <v>4.6153846153846256</v>
      </c>
      <c r="L7" t="s">
        <v>9</v>
      </c>
    </row>
    <row r="8" spans="1:23" x14ac:dyDescent="0.45">
      <c r="B8" s="3"/>
    </row>
    <row r="9" spans="1:23" x14ac:dyDescent="0.45">
      <c r="B9" s="3"/>
    </row>
    <row r="10" spans="1:23" x14ac:dyDescent="0.45">
      <c r="B10" s="3">
        <v>5.2</v>
      </c>
      <c r="C10" t="s">
        <v>1</v>
      </c>
      <c r="D10" t="s">
        <v>10</v>
      </c>
      <c r="W10" t="s">
        <v>32</v>
      </c>
    </row>
    <row r="11" spans="1:23" x14ac:dyDescent="0.45">
      <c r="B11" s="3"/>
    </row>
    <row r="12" spans="1:23" x14ac:dyDescent="0.45">
      <c r="B12" s="3"/>
      <c r="O12" s="2" t="s">
        <v>30</v>
      </c>
      <c r="P12" s="2" t="s">
        <v>2</v>
      </c>
      <c r="Q12" s="2" t="s">
        <v>3</v>
      </c>
      <c r="R12" s="2" t="s">
        <v>4</v>
      </c>
      <c r="S12" s="2" t="s">
        <v>5</v>
      </c>
      <c r="T12" s="2" t="s">
        <v>6</v>
      </c>
      <c r="U12" s="2" t="s">
        <v>7</v>
      </c>
      <c r="V12" s="2"/>
      <c r="W12" s="2" t="s">
        <v>8</v>
      </c>
    </row>
    <row r="13" spans="1:23" x14ac:dyDescent="0.45">
      <c r="B13" s="3">
        <v>5.3</v>
      </c>
      <c r="O13">
        <v>1</v>
      </c>
      <c r="P13">
        <v>0.5</v>
      </c>
      <c r="Q13">
        <f>(P13+R13)/2</f>
        <v>1.5</v>
      </c>
      <c r="R13">
        <v>2.5</v>
      </c>
      <c r="S13">
        <f>1-((3+P13)*20^2)/(9.81*(3*P13 + 0.5*P13^2)^3)</f>
        <v>-32.258214681590175</v>
      </c>
      <c r="T13">
        <f t="shared" ref="T13:U13" si="6">1-((3+Q13)*20^2)/(9.81*(3*Q13 + 0.5*Q13^2)^3)</f>
        <v>-3.0945998666012331E-2</v>
      </c>
      <c r="U13">
        <f t="shared" si="6"/>
        <v>0.81303218302230473</v>
      </c>
    </row>
    <row r="14" spans="1:23" x14ac:dyDescent="0.45">
      <c r="B14" s="3"/>
      <c r="O14">
        <v>2</v>
      </c>
      <c r="P14">
        <f>Q13</f>
        <v>1.5</v>
      </c>
      <c r="Q14">
        <f>(P14+R14)/2</f>
        <v>2</v>
      </c>
      <c r="R14">
        <f>R13</f>
        <v>2.5</v>
      </c>
      <c r="S14">
        <f>1-((3+P14)*20^2)/(9.81*(3*P14 + 0.5*P14^2)^3)</f>
        <v>-3.0945998666012331E-2</v>
      </c>
      <c r="T14">
        <f t="shared" ref="T14" si="7">1-((3+Q14)*20^2)/(9.81*(3*Q14 + 0.5*Q14^2)^3)</f>
        <v>0.60180937818552493</v>
      </c>
      <c r="U14">
        <f t="shared" ref="U14" si="8">1-((3+R14)*20^2)/(9.81*(3*R14 + 0.5*R14^2)^3)</f>
        <v>0.81303218302230473</v>
      </c>
      <c r="W14">
        <f>ABS((Q14-Q13)/Q14) * 100</f>
        <v>25</v>
      </c>
    </row>
    <row r="15" spans="1:23" x14ac:dyDescent="0.45">
      <c r="B15" s="3"/>
      <c r="O15">
        <v>3</v>
      </c>
      <c r="P15">
        <f>P14</f>
        <v>1.5</v>
      </c>
      <c r="Q15">
        <f>(P15+R15)/2</f>
        <v>1.75</v>
      </c>
      <c r="R15">
        <f>Q14</f>
        <v>2</v>
      </c>
      <c r="S15">
        <f>1-((3+P15)*20^2)/(9.81*(3*P15 + 0.5*P15^2)^3)</f>
        <v>-3.0945998666012331E-2</v>
      </c>
      <c r="T15">
        <f t="shared" ref="T15" si="9">1-((3+Q15)*20^2)/(9.81*(3*Q15 + 0.5*Q15^2)^3)</f>
        <v>0.37890887000741014</v>
      </c>
      <c r="U15">
        <f t="shared" ref="U15" si="10">1-((3+R15)*20^2)/(9.81*(3*R15 + 0.5*R15^2)^3)</f>
        <v>0.60180937818552493</v>
      </c>
      <c r="W15">
        <f>ABS((Q15-Q14)/Q15) * 100</f>
        <v>14.285714285714285</v>
      </c>
    </row>
    <row r="16" spans="1:23" x14ac:dyDescent="0.45">
      <c r="B16" s="3">
        <v>5.4</v>
      </c>
      <c r="O16">
        <v>4</v>
      </c>
      <c r="P16">
        <f>P15</f>
        <v>1.5</v>
      </c>
      <c r="Q16">
        <f>(P16+R16)/2</f>
        <v>1.625</v>
      </c>
      <c r="R16">
        <f>Q15</f>
        <v>1.75</v>
      </c>
      <c r="S16">
        <f>1-((3+P16)*20^2)/(9.81*(3*P16 + 0.5*P16^2)^3)</f>
        <v>-3.0945998666012331E-2</v>
      </c>
      <c r="T16">
        <f t="shared" ref="T16" si="11">1-((3+Q16)*20^2)/(9.81*(3*Q16 + 0.5*Q16^2)^3)</f>
        <v>0.2069271764999282</v>
      </c>
      <c r="U16">
        <f t="shared" ref="U16" si="12">1-((3+R16)*20^2)/(9.81*(3*R16 + 0.5*R16^2)^3)</f>
        <v>0.37890887000741014</v>
      </c>
      <c r="W16">
        <f>ABS((Q16-Q15)/Q16) * 100</f>
        <v>7.6923076923076925</v>
      </c>
    </row>
    <row r="17" spans="2:25" x14ac:dyDescent="0.45">
      <c r="B17" s="3"/>
      <c r="O17">
        <v>5</v>
      </c>
      <c r="P17">
        <f>P16</f>
        <v>1.5</v>
      </c>
      <c r="Q17">
        <f>(P17+R17)/2</f>
        <v>1.5625</v>
      </c>
      <c r="R17">
        <f>Q16</f>
        <v>1.625</v>
      </c>
      <c r="S17">
        <f>1-((3+P17)*20^2)/(9.81*(3*P17 + 0.5*P17^2)^3)</f>
        <v>-3.0945998666012331E-2</v>
      </c>
      <c r="T17">
        <f t="shared" ref="T17" si="13">1-((3+Q17)*20^2)/(9.81*(3*Q17 + 0.5*Q17^2)^3)</f>
        <v>9.7956238334014789E-2</v>
      </c>
      <c r="U17">
        <f t="shared" ref="U17" si="14">1-((3+R17)*20^2)/(9.81*(3*R17 + 0.5*R17^2)^3)</f>
        <v>0.2069271764999282</v>
      </c>
      <c r="W17">
        <f t="shared" ref="W17:W22" si="15">ABS((Q17-Q16)/Q17) * 100</f>
        <v>4</v>
      </c>
    </row>
    <row r="18" spans="2:25" x14ac:dyDescent="0.45">
      <c r="B18" s="3"/>
      <c r="O18">
        <v>6</v>
      </c>
      <c r="P18">
        <f>P17</f>
        <v>1.5</v>
      </c>
      <c r="Q18">
        <f>(P18+R18)/2</f>
        <v>1.53125</v>
      </c>
      <c r="R18">
        <f>Q17</f>
        <v>1.5625</v>
      </c>
      <c r="S18">
        <f>1-((3+P18)*20^2)/(9.81*(3*P18 + 0.5*P18^2)^3)</f>
        <v>-3.0945998666012331E-2</v>
      </c>
      <c r="T18">
        <f t="shared" ref="T18:T22" si="16">1-((3+Q18)*20^2)/(9.81*(3*Q18 + 0.5*Q18^2)^3)</f>
        <v>3.626086050453059E-2</v>
      </c>
      <c r="U18">
        <f t="shared" ref="U18:U22" si="17">1-((3+R18)*20^2)/(9.81*(3*R18 + 0.5*R18^2)^3)</f>
        <v>9.7956238334014789E-2</v>
      </c>
      <c r="W18">
        <f t="shared" si="15"/>
        <v>2.0408163265306123</v>
      </c>
    </row>
    <row r="19" spans="2:25" x14ac:dyDescent="0.45">
      <c r="B19" s="3">
        <v>5.5</v>
      </c>
      <c r="O19">
        <v>7</v>
      </c>
      <c r="P19">
        <f>P18</f>
        <v>1.5</v>
      </c>
      <c r="Q19">
        <f>(P19+R19)/2</f>
        <v>1.515625</v>
      </c>
      <c r="R19">
        <f>Q18</f>
        <v>1.53125</v>
      </c>
      <c r="S19">
        <f>1-((3+P19)*20^2)/(9.81*(3*P19 + 0.5*P19^2)^3)</f>
        <v>-3.0945998666012331E-2</v>
      </c>
      <c r="T19">
        <f t="shared" si="16"/>
        <v>3.3830901170610606E-3</v>
      </c>
      <c r="U19">
        <f t="shared" si="17"/>
        <v>3.626086050453059E-2</v>
      </c>
      <c r="W19">
        <f t="shared" si="15"/>
        <v>1.0309278350515463</v>
      </c>
    </row>
    <row r="20" spans="2:25" x14ac:dyDescent="0.45">
      <c r="B20" s="3"/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J20" t="s">
        <v>8</v>
      </c>
      <c r="O20">
        <v>8</v>
      </c>
      <c r="P20">
        <f>P19</f>
        <v>1.5</v>
      </c>
      <c r="Q20" s="1">
        <f>(P20+R20)/2</f>
        <v>1.5078125</v>
      </c>
      <c r="R20">
        <f>Q19</f>
        <v>1.515625</v>
      </c>
      <c r="S20">
        <f>1-((3+P20)*20^2)/(9.81*(3*P20 + 0.5*P20^2)^3)</f>
        <v>-3.0945998666012331E-2</v>
      </c>
      <c r="T20">
        <f t="shared" si="16"/>
        <v>-1.3595193182065923E-2</v>
      </c>
      <c r="U20">
        <f t="shared" si="17"/>
        <v>3.3830901170610606E-3</v>
      </c>
      <c r="W20" s="1">
        <f t="shared" si="15"/>
        <v>0.5181347150259068</v>
      </c>
    </row>
    <row r="21" spans="2:25" x14ac:dyDescent="0.45">
      <c r="B21" s="4">
        <v>1</v>
      </c>
      <c r="C21">
        <v>0.2</v>
      </c>
      <c r="D21">
        <f>E21 - H21*(C21-E21)/(F21-H21)</f>
        <v>0.42482647064764945</v>
      </c>
      <c r="E21">
        <v>0.5</v>
      </c>
      <c r="F21">
        <f>SQRT(9.81*95/C21)*TANH(9*SQRT(9.81*C21/95)) - 46</f>
        <v>12.706474157988517</v>
      </c>
      <c r="G21">
        <f t="shared" ref="G21:H21" si="18">SQRT(9.81*95/D21)*TANH(9*SQRT(9.81*D21/95)) - 46</f>
        <v>-1.2734003063305792</v>
      </c>
      <c r="H21">
        <f t="shared" si="18"/>
        <v>-4.2485678191222362</v>
      </c>
      <c r="O21">
        <v>9</v>
      </c>
      <c r="P21">
        <f>Q20</f>
        <v>1.5078125</v>
      </c>
      <c r="Q21">
        <f>(P21+R21)/2</f>
        <v>1.51171875</v>
      </c>
      <c r="R21">
        <f>R20</f>
        <v>1.515625</v>
      </c>
      <c r="S21">
        <f>1-((3+P21)*20^2)/(9.81*(3*P21 + 0.5*P21^2)^3)</f>
        <v>-1.3595193182065923E-2</v>
      </c>
      <c r="T21">
        <f t="shared" si="16"/>
        <v>-5.0601040107045581E-3</v>
      </c>
      <c r="U21">
        <f t="shared" si="17"/>
        <v>3.3830901170610606E-3</v>
      </c>
      <c r="W21">
        <f t="shared" si="15"/>
        <v>0.2583979328165375</v>
      </c>
    </row>
    <row r="22" spans="2:25" x14ac:dyDescent="0.45">
      <c r="B22" s="4">
        <v>2</v>
      </c>
      <c r="C22">
        <f>C21</f>
        <v>0.2</v>
      </c>
      <c r="D22">
        <f>E22 - H22*(C22-E22)/(F22-H22)</f>
        <v>0.40434745294798058</v>
      </c>
      <c r="E22">
        <f>D21</f>
        <v>0.42482647064764945</v>
      </c>
      <c r="F22">
        <f>SQRT(9.81*95/C22)*TANH(9*SQRT(9.81*C22/95)) - 46</f>
        <v>12.706474157988517</v>
      </c>
      <c r="G22">
        <f t="shared" ref="G22" si="19">SQRT(9.81*95/D22)*TANH(9*SQRT(9.81*D22/95)) - 46</f>
        <v>-0.35806665259106296</v>
      </c>
      <c r="H22">
        <f t="shared" ref="H22" si="20">SQRT(9.81*95/E22)*TANH(9*SQRT(9.81*E22/95)) - 46</f>
        <v>-1.2734003063305792</v>
      </c>
      <c r="J22">
        <f>ABS((D22-D21)/D22) *100</f>
        <v>5.064707975866364</v>
      </c>
      <c r="O22">
        <v>10</v>
      </c>
      <c r="P22">
        <f>Q21</f>
        <v>1.51171875</v>
      </c>
      <c r="Q22">
        <f>(P22+R22)/2</f>
        <v>1.513671875</v>
      </c>
      <c r="R22">
        <f>R21</f>
        <v>1.515625</v>
      </c>
      <c r="S22">
        <f>1-((3+P22)*20^2)/(9.81*(3*P22 + 0.5*P22^2)^3)</f>
        <v>-5.0601040107045581E-3</v>
      </c>
      <c r="T22">
        <f t="shared" si="16"/>
        <v>-8.2709622113363856E-4</v>
      </c>
      <c r="U22">
        <f t="shared" si="17"/>
        <v>3.3830901170610606E-3</v>
      </c>
      <c r="W22">
        <f t="shared" si="15"/>
        <v>0.12903225806451613</v>
      </c>
      <c r="Y22" t="s">
        <v>28</v>
      </c>
    </row>
    <row r="23" spans="2:25" x14ac:dyDescent="0.45">
      <c r="B23" s="4">
        <v>3</v>
      </c>
      <c r="C23">
        <f>C22</f>
        <v>0.2</v>
      </c>
      <c r="D23">
        <f>E23 - H23*(C23-E23)/(F23-H23)</f>
        <v>0.39874679621587861</v>
      </c>
      <c r="E23">
        <f>D22</f>
        <v>0.40434745294798058</v>
      </c>
      <c r="F23">
        <f>SQRT(9.81*95/C23)*TANH(9*SQRT(9.81*C23/95)) - 46</f>
        <v>12.706474157988517</v>
      </c>
      <c r="G23">
        <f t="shared" ref="G23" si="21">SQRT(9.81*95/D23)*TANH(9*SQRT(9.81*D23/95)) - 46</f>
        <v>-9.8794061024250368E-2</v>
      </c>
      <c r="H23">
        <f t="shared" ref="H23" si="22">SQRT(9.81*95/E23)*TANH(9*SQRT(9.81*E23/95)) - 46</f>
        <v>-0.35806665259106296</v>
      </c>
      <c r="J23">
        <f>ABS((D23-D22)/D23) *100</f>
        <v>1.4045646975104014</v>
      </c>
      <c r="L23" t="s">
        <v>11</v>
      </c>
    </row>
    <row r="24" spans="2:25" x14ac:dyDescent="0.45">
      <c r="B24" s="4"/>
      <c r="O24" s="2" t="s">
        <v>31</v>
      </c>
      <c r="P24" s="2" t="s">
        <v>2</v>
      </c>
      <c r="Q24" s="2" t="s">
        <v>3</v>
      </c>
      <c r="R24" s="2" t="s">
        <v>4</v>
      </c>
      <c r="S24" s="2" t="s">
        <v>5</v>
      </c>
      <c r="T24" s="2" t="s">
        <v>6</v>
      </c>
      <c r="U24" s="2" t="s">
        <v>7</v>
      </c>
      <c r="V24" s="2"/>
      <c r="W24" s="2" t="s">
        <v>8</v>
      </c>
    </row>
    <row r="25" spans="2:25" x14ac:dyDescent="0.45">
      <c r="B25" s="3"/>
      <c r="O25">
        <v>1</v>
      </c>
      <c r="P25">
        <v>0.5</v>
      </c>
      <c r="Q25">
        <f>R25 - U25 * (P25-R25)/(S25-U25)</f>
        <v>2.4508314768807655</v>
      </c>
      <c r="R25">
        <v>2.5</v>
      </c>
      <c r="S25">
        <f>1-((3+P25)*20^2)/(9.81*(3*P25 + 0.5*P25^2)^3)</f>
        <v>-32.258214681590175</v>
      </c>
      <c r="T25">
        <f t="shared" ref="T25:U25" si="23">1-((3+Q25)*20^2)/(9.81*(3*Q25 + 0.5*Q25^2)^3)</f>
        <v>0.79987329090442183</v>
      </c>
      <c r="U25">
        <f t="shared" si="23"/>
        <v>0.81303218302230473</v>
      </c>
    </row>
    <row r="26" spans="2:25" x14ac:dyDescent="0.45">
      <c r="B26" s="3">
        <v>5.6</v>
      </c>
      <c r="O26">
        <v>2</v>
      </c>
      <c r="P26">
        <f>P25</f>
        <v>0.5</v>
      </c>
      <c r="Q26">
        <f>R26 - U26 * (P26-R26)/(S26-U26)</f>
        <v>2.4036291706036792</v>
      </c>
      <c r="R26">
        <f>Q25</f>
        <v>2.4508314768807655</v>
      </c>
      <c r="S26">
        <f>1-((3+P26)*20^2)/(9.81*(3*P26 + 0.5*P26^2)^3)</f>
        <v>-32.258214681590175</v>
      </c>
      <c r="T26">
        <f t="shared" ref="T26" si="24">1-((3+Q26)*20^2)/(9.81*(3*Q26 + 0.5*Q26^2)^3)</f>
        <v>0.7861233019120436</v>
      </c>
      <c r="U26">
        <f t="shared" ref="U26" si="25">1-((3+R26)*20^2)/(9.81*(3*R26 + 0.5*R26^2)^3)</f>
        <v>0.79987329090442183</v>
      </c>
      <c r="W26">
        <f>ABS((Q26-Q25)/Q26) * 100</f>
        <v>1.9637932029769514</v>
      </c>
    </row>
    <row r="27" spans="2:25" x14ac:dyDescent="0.45">
      <c r="B27" s="3"/>
      <c r="O27">
        <v>3</v>
      </c>
      <c r="P27">
        <f>P26</f>
        <v>0.5</v>
      </c>
      <c r="Q27">
        <f>R27 - U27 * (P27-R27)/(S27-U27)</f>
        <v>2.3583419189735153</v>
      </c>
      <c r="R27">
        <f>Q26</f>
        <v>2.4036291706036792</v>
      </c>
      <c r="S27">
        <f>1-((3+P27)*20^2)/(9.81*(3*P27 + 0.5*P27^2)^3)</f>
        <v>-32.258214681590175</v>
      </c>
      <c r="T27">
        <f t="shared" ref="T27" si="26">1-((3+Q27)*20^2)/(9.81*(3*Q27 + 0.5*Q27^2)^3)</f>
        <v>0.7717920956618608</v>
      </c>
      <c r="U27">
        <f t="shared" ref="U27" si="27">1-((3+R27)*20^2)/(9.81*(3*R27 + 0.5*R27^2)^3)</f>
        <v>0.7861233019120436</v>
      </c>
      <c r="W27">
        <f t="shared" ref="W27:W34" si="28">ABS((Q27-Q26)/Q27) * 100</f>
        <v>1.9203004986603249</v>
      </c>
    </row>
    <row r="28" spans="2:25" x14ac:dyDescent="0.45">
      <c r="B28" s="3"/>
      <c r="O28">
        <v>4</v>
      </c>
      <c r="P28">
        <f>P27</f>
        <v>0.5</v>
      </c>
      <c r="Q28">
        <f>R28 - U28 * (P28-R28)/(S28-U28)</f>
        <v>2.3149191726878975</v>
      </c>
      <c r="R28">
        <f>Q27</f>
        <v>2.3583419189735153</v>
      </c>
      <c r="S28">
        <f>1-((3+P28)*20^2)/(9.81*(3*P28 + 0.5*P28^2)^3)</f>
        <v>-32.258214681590175</v>
      </c>
      <c r="T28">
        <f t="shared" ref="T28" si="29">1-((3+Q28)*20^2)/(9.81*(3*Q28 + 0.5*Q28^2)^3)</f>
        <v>0.75689379494422437</v>
      </c>
      <c r="U28">
        <f t="shared" ref="U28" si="30">1-((3+R28)*20^2)/(9.81*(3*R28 + 0.5*R28^2)^3)</f>
        <v>0.7717920956618608</v>
      </c>
      <c r="W28">
        <f t="shared" si="28"/>
        <v>1.8757780745838666</v>
      </c>
    </row>
    <row r="29" spans="2:25" x14ac:dyDescent="0.45">
      <c r="B29" s="3">
        <v>5.7</v>
      </c>
      <c r="O29">
        <v>5</v>
      </c>
      <c r="P29">
        <f>P28</f>
        <v>0.5</v>
      </c>
      <c r="Q29">
        <f>R29 - U29 * (P29-R29)/(S29-U29)</f>
        <v>2.2733109174519912</v>
      </c>
      <c r="R29">
        <f>Q28</f>
        <v>2.3149191726878975</v>
      </c>
      <c r="S29">
        <f>1-((3+P29)*20^2)/(9.81*(3*P29 + 0.5*P29^2)^3)</f>
        <v>-32.258214681590175</v>
      </c>
      <c r="T29">
        <f t="shared" ref="T29:T35" si="31">1-((3+Q29)*20^2)/(9.81*(3*Q29 + 0.5*Q29^2)^3)</f>
        <v>0.74144687028520162</v>
      </c>
      <c r="U29">
        <f t="shared" ref="U29:U35" si="32">1-((3+R29)*20^2)/(9.81*(3*R29 + 0.5*R29^2)^3)</f>
        <v>0.75689379494422437</v>
      </c>
      <c r="W29">
        <f t="shared" si="28"/>
        <v>1.8302932043515767</v>
      </c>
    </row>
    <row r="30" spans="2:25" x14ac:dyDescent="0.45">
      <c r="B30" t="s">
        <v>12</v>
      </c>
      <c r="O30">
        <v>6</v>
      </c>
      <c r="P30">
        <f t="shared" ref="P30:P34" si="33">P29</f>
        <v>0.5</v>
      </c>
      <c r="Q30">
        <f>R30 - U30 * (P30-R30)/(S30-U30)</f>
        <v>2.2334676048858766</v>
      </c>
      <c r="R30">
        <f>Q29</f>
        <v>2.2733109174519912</v>
      </c>
      <c r="S30">
        <f t="shared" ref="S30:S35" si="34">1-((3+P30)*20^2)/(9.81*(3*P30 + 0.5*P30^2)^3)</f>
        <v>-32.258214681590175</v>
      </c>
      <c r="T30">
        <f t="shared" si="31"/>
        <v>0.72547418159639632</v>
      </c>
      <c r="U30">
        <f t="shared" si="32"/>
        <v>0.74144687028520162</v>
      </c>
      <c r="W30">
        <f t="shared" si="28"/>
        <v>1.7839216686624157</v>
      </c>
    </row>
    <row r="31" spans="2:25" x14ac:dyDescent="0.45">
      <c r="J31" t="s">
        <v>13</v>
      </c>
      <c r="O31">
        <v>7</v>
      </c>
      <c r="P31">
        <f t="shared" si="33"/>
        <v>0.5</v>
      </c>
      <c r="Q31">
        <f>R31 - U31 * (P31-R31)/(S31-U31)</f>
        <v>2.1953400929148899</v>
      </c>
      <c r="R31">
        <f>Q30</f>
        <v>2.2334676048858766</v>
      </c>
      <c r="S31">
        <f t="shared" si="34"/>
        <v>-32.258214681590175</v>
      </c>
      <c r="T31">
        <f t="shared" si="31"/>
        <v>0.70900295140726133</v>
      </c>
      <c r="U31">
        <f t="shared" si="32"/>
        <v>0.72547418159639632</v>
      </c>
      <c r="W31">
        <f t="shared" si="28"/>
        <v>1.7367473993681981</v>
      </c>
    </row>
    <row r="32" spans="2:25" x14ac:dyDescent="0.45">
      <c r="O32">
        <v>8</v>
      </c>
      <c r="P32">
        <f t="shared" si="33"/>
        <v>0.5</v>
      </c>
      <c r="Q32">
        <f>R32 - U32 * (P32-R32)/(S32-U32)</f>
        <v>2.1588795962209675</v>
      </c>
      <c r="R32">
        <f>Q31</f>
        <v>2.1953400929148899</v>
      </c>
      <c r="S32">
        <f t="shared" si="34"/>
        <v>-32.258214681590175</v>
      </c>
      <c r="T32">
        <f t="shared" si="31"/>
        <v>0.69206466578102621</v>
      </c>
      <c r="U32">
        <f t="shared" si="32"/>
        <v>0.70900295140726133</v>
      </c>
      <c r="W32">
        <f t="shared" si="28"/>
        <v>1.6888619799707689</v>
      </c>
    </row>
    <row r="33" spans="2:25" x14ac:dyDescent="0.45">
      <c r="O33">
        <v>9</v>
      </c>
      <c r="P33">
        <f t="shared" si="33"/>
        <v>0.5</v>
      </c>
      <c r="Q33">
        <f>R33 - U33 * (P33-R33)/(S33-U33)</f>
        <v>2.1240376471975151</v>
      </c>
      <c r="R33">
        <f>Q32</f>
        <v>2.1588795962209675</v>
      </c>
      <c r="S33">
        <f t="shared" si="34"/>
        <v>-32.258214681590175</v>
      </c>
      <c r="T33">
        <f t="shared" si="31"/>
        <v>0.67469490090317707</v>
      </c>
      <c r="U33">
        <f t="shared" si="32"/>
        <v>0.69206466578102621</v>
      </c>
      <c r="W33">
        <f t="shared" si="28"/>
        <v>1.6403640052907416</v>
      </c>
    </row>
    <row r="34" spans="2:25" x14ac:dyDescent="0.45">
      <c r="O34">
        <v>10</v>
      </c>
      <c r="P34">
        <f t="shared" si="33"/>
        <v>0.5</v>
      </c>
      <c r="Q34" s="1">
        <f>R34 - U34 * (P34-R34)/(S34-U34)</f>
        <v>2.0907660676945174</v>
      </c>
      <c r="R34">
        <f>Q33</f>
        <v>2.1240376471975151</v>
      </c>
      <c r="S34">
        <f t="shared" si="34"/>
        <v>-32.258214681590175</v>
      </c>
      <c r="T34">
        <f t="shared" si="31"/>
        <v>0.65693307543498869</v>
      </c>
      <c r="U34">
        <f t="shared" si="32"/>
        <v>0.67469490090317707</v>
      </c>
      <c r="W34" s="1">
        <f t="shared" si="28"/>
        <v>1.5913583072297577</v>
      </c>
      <c r="Y34" t="s">
        <v>29</v>
      </c>
    </row>
    <row r="40" spans="2:25" x14ac:dyDescent="0.45">
      <c r="B40" t="s">
        <v>14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J40" t="s">
        <v>8</v>
      </c>
      <c r="L40" s="2"/>
    </row>
    <row r="41" spans="2:25" x14ac:dyDescent="0.45">
      <c r="B41">
        <v>1</v>
      </c>
      <c r="C41">
        <v>-1</v>
      </c>
      <c r="D41" s="1">
        <f t="shared" ref="D41:D48" si="35">(C41+E41)/2</f>
        <v>-0.5</v>
      </c>
      <c r="E41" s="1">
        <v>0</v>
      </c>
      <c r="F41">
        <f t="shared" ref="F41:F47" si="36">-12 -21*C41 +18*C41^2 - 2.75*C41^3</f>
        <v>29.75</v>
      </c>
      <c r="G41" s="1">
        <f t="shared" ref="G41:H41" si="37">-12 -21*D41 +18*D41^2 - 2.75*D41^3</f>
        <v>3.34375</v>
      </c>
      <c r="H41" s="1">
        <f t="shared" si="37"/>
        <v>-12</v>
      </c>
      <c r="K41" t="s">
        <v>16</v>
      </c>
      <c r="L41" s="2">
        <f xml:space="preserve"> _xlfn.CEILING.MATH(LOG(1/0.01)/LOG(2))</f>
        <v>7</v>
      </c>
    </row>
    <row r="42" spans="2:25" x14ac:dyDescent="0.45">
      <c r="B42">
        <v>2</v>
      </c>
      <c r="C42" s="1">
        <f>D41</f>
        <v>-0.5</v>
      </c>
      <c r="D42" s="1">
        <f t="shared" si="35"/>
        <v>-0.25</v>
      </c>
      <c r="E42">
        <f>E41</f>
        <v>0</v>
      </c>
      <c r="F42" s="1">
        <f t="shared" si="36"/>
        <v>3.34375</v>
      </c>
      <c r="G42" s="1">
        <f t="shared" ref="G42" si="38">-12 -21*D42 +18*D42^2 - 2.75*D42^3</f>
        <v>-5.58203125</v>
      </c>
      <c r="H42">
        <f t="shared" ref="H42" si="39">-12 -21*E42 +18*E42^2 - 2.75*E42^3</f>
        <v>-12</v>
      </c>
      <c r="J42">
        <f>ABS((D42-D41)/D42)*100</f>
        <v>100</v>
      </c>
    </row>
    <row r="43" spans="2:25" x14ac:dyDescent="0.45">
      <c r="B43">
        <v>3</v>
      </c>
      <c r="C43" s="1">
        <f>C42</f>
        <v>-0.5</v>
      </c>
      <c r="D43" s="1">
        <f t="shared" si="35"/>
        <v>-0.375</v>
      </c>
      <c r="E43">
        <f>D42</f>
        <v>-0.25</v>
      </c>
      <c r="F43" s="1">
        <f t="shared" si="36"/>
        <v>3.34375</v>
      </c>
      <c r="G43" s="1">
        <f t="shared" ref="G43" si="40">-12 -21*D43 +18*D43^2 - 2.75*D43^3</f>
        <v>-1.44873046875</v>
      </c>
      <c r="H43">
        <f t="shared" ref="H43" si="41">-12 -21*E43 +18*E43^2 - 2.75*E43^3</f>
        <v>-5.58203125</v>
      </c>
      <c r="J43">
        <f>ABS((D43-D42)/D43)*100</f>
        <v>33.333333333333329</v>
      </c>
    </row>
    <row r="44" spans="2:25" x14ac:dyDescent="0.45">
      <c r="B44">
        <v>4</v>
      </c>
      <c r="C44">
        <f>C43</f>
        <v>-0.5</v>
      </c>
      <c r="D44" s="1">
        <f t="shared" si="35"/>
        <v>-0.4375</v>
      </c>
      <c r="E44" s="1">
        <f>D43</f>
        <v>-0.375</v>
      </c>
      <c r="F44">
        <f t="shared" si="36"/>
        <v>3.34375</v>
      </c>
      <c r="G44" s="1">
        <f t="shared" ref="G44" si="42">-12 -21*D44 +18*D44^2 - 2.75*D44^3</f>
        <v>0.86309814453125</v>
      </c>
      <c r="H44" s="1">
        <f t="shared" ref="H44" si="43">-12 -21*E44 +18*E44^2 - 2.75*E44^3</f>
        <v>-1.44873046875</v>
      </c>
      <c r="J44">
        <f t="shared" ref="J44:J48" si="44">ABS((D44-D43)/D44)*100</f>
        <v>14.285714285714285</v>
      </c>
    </row>
    <row r="45" spans="2:25" x14ac:dyDescent="0.45">
      <c r="B45">
        <v>5</v>
      </c>
      <c r="C45" s="1">
        <f>D44</f>
        <v>-0.4375</v>
      </c>
      <c r="D45" s="1">
        <f t="shared" si="35"/>
        <v>-0.40625</v>
      </c>
      <c r="E45">
        <f>E44</f>
        <v>-0.375</v>
      </c>
      <c r="F45" s="1">
        <f t="shared" si="36"/>
        <v>0.86309814453125</v>
      </c>
      <c r="G45" s="1">
        <f t="shared" ref="G45" si="45">-12 -21*D45 +18*D45^2 - 2.75*D45^3</f>
        <v>-0.31366729736328125</v>
      </c>
      <c r="H45">
        <f t="shared" ref="H45" si="46">-12 -21*E45 +18*E45^2 - 2.75*E45^3</f>
        <v>-1.44873046875</v>
      </c>
      <c r="J45">
        <f t="shared" si="44"/>
        <v>7.6923076923076925</v>
      </c>
    </row>
    <row r="46" spans="2:25" x14ac:dyDescent="0.45">
      <c r="B46">
        <v>6</v>
      </c>
      <c r="C46">
        <f>C45</f>
        <v>-0.4375</v>
      </c>
      <c r="D46" s="1">
        <f t="shared" si="35"/>
        <v>-0.421875</v>
      </c>
      <c r="E46" s="1">
        <f>D45</f>
        <v>-0.40625</v>
      </c>
      <c r="F46">
        <f t="shared" si="36"/>
        <v>0.86309814453125</v>
      </c>
      <c r="G46" s="1">
        <f t="shared" ref="G46" si="47">-12 -21*D46 +18*D46^2 - 2.75*D46^3</f>
        <v>0.26947116851806641</v>
      </c>
      <c r="H46" s="1">
        <f t="shared" ref="H46" si="48">-12 -21*E46 +18*E46^2 - 2.75*E46^3</f>
        <v>-0.31366729736328125</v>
      </c>
      <c r="J46">
        <f t="shared" si="44"/>
        <v>3.7037037037037033</v>
      </c>
    </row>
    <row r="47" spans="2:25" x14ac:dyDescent="0.45">
      <c r="B47">
        <v>7</v>
      </c>
      <c r="C47" s="1">
        <f>D46</f>
        <v>-0.421875</v>
      </c>
      <c r="D47" s="1">
        <f t="shared" si="35"/>
        <v>-0.4140625</v>
      </c>
      <c r="E47">
        <f>E46</f>
        <v>-0.40625</v>
      </c>
      <c r="F47" s="1">
        <f t="shared" si="36"/>
        <v>0.26947116851806641</v>
      </c>
      <c r="G47" s="1">
        <f t="shared" ref="G47" si="49">-12 -21*D47 +18*D47^2 - 2.75*D47^3</f>
        <v>-2.3405194282531738E-2</v>
      </c>
      <c r="H47">
        <f t="shared" ref="H47" si="50">-12 -21*E47 +18*E47^2 - 2.75*E47^3</f>
        <v>-0.31366729736328125</v>
      </c>
      <c r="J47">
        <f t="shared" si="44"/>
        <v>1.8867924528301887</v>
      </c>
    </row>
    <row r="48" spans="2:25" x14ac:dyDescent="0.45">
      <c r="B48">
        <v>8</v>
      </c>
      <c r="C48">
        <f>C47</f>
        <v>-0.421875</v>
      </c>
      <c r="D48" s="1">
        <f t="shared" si="35"/>
        <v>-0.41796875</v>
      </c>
      <c r="E48">
        <f>D47</f>
        <v>-0.4140625</v>
      </c>
      <c r="J48">
        <f t="shared" si="44"/>
        <v>0.93457943925233633</v>
      </c>
      <c r="L48" t="s">
        <v>17</v>
      </c>
    </row>
    <row r="50" spans="2:12" x14ac:dyDescent="0.45">
      <c r="B50" t="s">
        <v>18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J50" t="s">
        <v>8</v>
      </c>
    </row>
    <row r="51" spans="2:12" x14ac:dyDescent="0.45">
      <c r="B51">
        <v>1</v>
      </c>
      <c r="C51">
        <v>-1</v>
      </c>
      <c r="D51">
        <f>E51 - H51*(C51-E51)/(F51-H51)</f>
        <v>-0.28742514970059879</v>
      </c>
      <c r="E51">
        <v>0</v>
      </c>
      <c r="F51" s="1">
        <f>-12 -21*C51 +18*C51^2 - 2.75*C51^3</f>
        <v>29.75</v>
      </c>
      <c r="G51" s="1">
        <f t="shared" ref="G51:H51" si="51">-12 -21*D51 +18*D51^2 - 2.75*D51^3</f>
        <v>-4.4117348865680741</v>
      </c>
      <c r="H51">
        <f t="shared" si="51"/>
        <v>-12</v>
      </c>
    </row>
    <row r="52" spans="2:12" x14ac:dyDescent="0.45">
      <c r="B52">
        <v>2</v>
      </c>
      <c r="C52">
        <f>C51</f>
        <v>-1</v>
      </c>
      <c r="D52">
        <f>E52 - H52*(C52-E52)/(F52-H52)</f>
        <v>-0.37944891069503667</v>
      </c>
      <c r="E52">
        <f>D51</f>
        <v>-0.28742514970059879</v>
      </c>
      <c r="F52" s="1">
        <f>-12 -21*C52 +18*C52^2 - 2.75*C52^3</f>
        <v>29.75</v>
      </c>
      <c r="G52" s="1">
        <f t="shared" ref="G52" si="52">-12 -21*D52 +18*D52^2 - 2.75*D52^3</f>
        <v>-1.289663871558101</v>
      </c>
      <c r="H52">
        <f t="shared" ref="H52" si="53">-12 -21*E52 +18*E52^2 - 2.75*E52^3</f>
        <v>-4.4117348865680741</v>
      </c>
      <c r="J52">
        <f>ABS((D52-D51)/D52)*100</f>
        <v>24.251950236430492</v>
      </c>
    </row>
    <row r="53" spans="2:12" x14ac:dyDescent="0.45">
      <c r="B53">
        <v>3</v>
      </c>
      <c r="C53">
        <f>C52</f>
        <v>-1</v>
      </c>
      <c r="D53">
        <f>E53 - H53*(C53-E53)/(F53-H53)</f>
        <v>-0.40523212547610776</v>
      </c>
      <c r="E53">
        <f>D52</f>
        <v>-0.37944891069503667</v>
      </c>
      <c r="F53" s="1">
        <f>-12 -21*C53 +18*C53^2 - 2.75*C53^3</f>
        <v>29.75</v>
      </c>
      <c r="G53" s="1">
        <f t="shared" ref="G53" si="54">-12 -21*D53 +18*D53^2 - 2.75*D53^3</f>
        <v>-0.35129286821635347</v>
      </c>
      <c r="H53">
        <f t="shared" ref="H53" si="55">-12 -21*E53 +18*E53^2 - 2.75*E53^3</f>
        <v>-1.289663871558101</v>
      </c>
      <c r="J53">
        <f t="shared" ref="J53:J55" si="56">ABS((D53-D52)/D53)*100</f>
        <v>6.3625791639244698</v>
      </c>
    </row>
    <row r="54" spans="2:12" x14ac:dyDescent="0.45">
      <c r="B54">
        <v>4</v>
      </c>
      <c r="C54">
        <f>C53</f>
        <v>-1</v>
      </c>
      <c r="D54">
        <f>E54 - H54*(C54-E54)/(F54-H54)</f>
        <v>-0.41217327958132088</v>
      </c>
      <c r="E54">
        <f>D53</f>
        <v>-0.40523212547610776</v>
      </c>
      <c r="F54" s="1">
        <f>-12 -21*C54 +18*C54^2 - 2.75*C54^3</f>
        <v>29.75</v>
      </c>
      <c r="G54" s="1">
        <f t="shared" ref="G54" si="57">-12 -21*D54 +18*D54^2 - 2.75*D54^3</f>
        <v>-9.3835792859096656E-2</v>
      </c>
      <c r="H54">
        <f t="shared" ref="H54" si="58">-12 -21*E54 +18*E54^2 - 2.75*E54^3</f>
        <v>-0.35129286821635347</v>
      </c>
      <c r="J54">
        <f t="shared" si="56"/>
        <v>1.6840378668563465</v>
      </c>
    </row>
    <row r="55" spans="2:12" x14ac:dyDescent="0.45">
      <c r="B55">
        <v>5</v>
      </c>
      <c r="C55">
        <f>C54</f>
        <v>-1</v>
      </c>
      <c r="D55">
        <f>E55 - H55*(C55-E55)/(F55-H55)</f>
        <v>-0.41402154019892712</v>
      </c>
      <c r="E55">
        <f>D54</f>
        <v>-0.41217327958132088</v>
      </c>
      <c r="F55" s="1">
        <f>-12 -21*C55 +18*C55^2 - 2.75*C55^3</f>
        <v>29.75</v>
      </c>
      <c r="G55" s="1">
        <f t="shared" ref="G55" si="59">-12 -21*D55 +18*D55^2 - 2.75*D55^3</f>
        <v>-2.4933806553860322E-2</v>
      </c>
      <c r="H55">
        <f t="shared" ref="H55" si="60">-12 -21*E55 +18*E55^2 - 2.75*E55^3</f>
        <v>-9.3835792859096656E-2</v>
      </c>
      <c r="J55">
        <f t="shared" si="56"/>
        <v>0.44641653589284042</v>
      </c>
      <c r="L55" t="s">
        <v>19</v>
      </c>
    </row>
    <row r="58" spans="2:12" x14ac:dyDescent="0.45">
      <c r="B58" s="3">
        <v>5.8</v>
      </c>
    </row>
    <row r="59" spans="2:12" x14ac:dyDescent="0.45">
      <c r="B59" t="s">
        <v>12</v>
      </c>
      <c r="J59" t="s">
        <v>20</v>
      </c>
    </row>
    <row r="68" spans="2:12" x14ac:dyDescent="0.45">
      <c r="B68" t="s">
        <v>14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J68" t="s">
        <v>8</v>
      </c>
      <c r="K68" t="s">
        <v>16</v>
      </c>
      <c r="L68">
        <f xml:space="preserve"> _xlfn.CEILING.MATH(LOG(0.5/0.01)/LOG(2))</f>
        <v>6</v>
      </c>
    </row>
    <row r="69" spans="2:12" x14ac:dyDescent="0.45">
      <c r="B69">
        <v>1</v>
      </c>
      <c r="C69">
        <v>0.5</v>
      </c>
      <c r="D69">
        <f>(C69+E69)/2</f>
        <v>0.75</v>
      </c>
      <c r="E69">
        <v>1</v>
      </c>
      <c r="F69">
        <f>C69^2 - SIN(C69)</f>
        <v>-0.22942553860420301</v>
      </c>
      <c r="G69">
        <f t="shared" ref="G69:H69" si="61">D69^2 - SIN(D69)</f>
        <v>-0.11913876002333412</v>
      </c>
      <c r="H69">
        <f t="shared" si="61"/>
        <v>0.1585290151921035</v>
      </c>
    </row>
    <row r="70" spans="2:12" x14ac:dyDescent="0.45">
      <c r="B70">
        <v>2</v>
      </c>
      <c r="C70">
        <f>D69</f>
        <v>0.75</v>
      </c>
      <c r="D70">
        <f>(C70+E70)/2</f>
        <v>0.875</v>
      </c>
      <c r="E70">
        <f>E69</f>
        <v>1</v>
      </c>
      <c r="F70">
        <f>C70^2 - SIN(C70)</f>
        <v>-0.11913876002333412</v>
      </c>
      <c r="G70">
        <f t="shared" ref="G70" si="62">D70^2 - SIN(D70)</f>
        <v>-1.9185022360270754E-3</v>
      </c>
      <c r="H70">
        <f t="shared" ref="H70" si="63">E70^2 - SIN(E70)</f>
        <v>0.1585290151921035</v>
      </c>
      <c r="J70">
        <f>ABS((D70-D69)/D70)*100</f>
        <v>14.285714285714285</v>
      </c>
    </row>
    <row r="71" spans="2:12" x14ac:dyDescent="0.45">
      <c r="B71">
        <v>3</v>
      </c>
      <c r="C71">
        <f>D70</f>
        <v>0.875</v>
      </c>
      <c r="D71">
        <f>(C71+E71)/2</f>
        <v>0.9375</v>
      </c>
      <c r="E71">
        <f>E70</f>
        <v>1</v>
      </c>
      <c r="F71">
        <f>C71^2 - SIN(C71)</f>
        <v>-1.9185022360270754E-3</v>
      </c>
      <c r="G71">
        <f t="shared" ref="G71" si="64">D71^2 - SIN(D71)</f>
        <v>7.2825141739306987E-2</v>
      </c>
      <c r="H71">
        <f t="shared" ref="H71" si="65">E71^2 - SIN(E71)</f>
        <v>0.1585290151921035</v>
      </c>
      <c r="J71">
        <f t="shared" ref="J71:J73" si="66">ABS((D71-D70)/D71)*100</f>
        <v>6.666666666666667</v>
      </c>
    </row>
    <row r="72" spans="2:12" x14ac:dyDescent="0.45">
      <c r="B72">
        <v>4</v>
      </c>
      <c r="C72">
        <f>C71</f>
        <v>0.875</v>
      </c>
      <c r="D72">
        <f>(C72+E72)/2</f>
        <v>0.90625</v>
      </c>
      <c r="E72">
        <f>D71</f>
        <v>0.9375</v>
      </c>
      <c r="F72">
        <f>C72^2 - SIN(C72)</f>
        <v>-1.9185022360270754E-3</v>
      </c>
      <c r="G72">
        <f t="shared" ref="G72" si="67">D72^2 - SIN(D72)</f>
        <v>3.409241516805106E-2</v>
      </c>
      <c r="H72">
        <f t="shared" ref="H72" si="68">E72^2 - SIN(E72)</f>
        <v>7.2825141739306987E-2</v>
      </c>
      <c r="J72">
        <f t="shared" si="66"/>
        <v>3.4482758620689653</v>
      </c>
    </row>
    <row r="73" spans="2:12" x14ac:dyDescent="0.45">
      <c r="B73">
        <v>5</v>
      </c>
      <c r="C73">
        <f>C72</f>
        <v>0.875</v>
      </c>
      <c r="D73">
        <f>(C73+E73)/2</f>
        <v>0.890625</v>
      </c>
      <c r="E73">
        <f>D72</f>
        <v>0.90625</v>
      </c>
      <c r="F73">
        <f>C73^2 - SIN(C73)</f>
        <v>-1.9185022360270754E-3</v>
      </c>
      <c r="G73">
        <f t="shared" ref="G73" si="69">D73^2 - SIN(D73)</f>
        <v>1.5747912378999196E-2</v>
      </c>
      <c r="H73">
        <f t="shared" ref="H73" si="70">E73^2 - SIN(E73)</f>
        <v>3.409241516805106E-2</v>
      </c>
      <c r="J73">
        <f t="shared" si="66"/>
        <v>1.7543859649122806</v>
      </c>
      <c r="L73" t="s">
        <v>21</v>
      </c>
    </row>
    <row r="75" spans="2:12" x14ac:dyDescent="0.45">
      <c r="B75" t="s">
        <v>22</v>
      </c>
      <c r="C75" t="s">
        <v>2</v>
      </c>
      <c r="D75" t="s">
        <v>3</v>
      </c>
      <c r="E75" t="s">
        <v>4</v>
      </c>
      <c r="F75" t="s">
        <v>5</v>
      </c>
      <c r="G75" t="s">
        <v>6</v>
      </c>
      <c r="H75" t="s">
        <v>7</v>
      </c>
      <c r="J75" t="s">
        <v>8</v>
      </c>
    </row>
    <row r="76" spans="2:12" x14ac:dyDescent="0.45">
      <c r="B76">
        <v>1</v>
      </c>
      <c r="C76">
        <v>0.5</v>
      </c>
      <c r="D76">
        <f xml:space="preserve"> E76 - H76*(C76-E76)/(F76-H76)</f>
        <v>0.79568610080636104</v>
      </c>
      <c r="E76">
        <v>1</v>
      </c>
      <c r="F76">
        <f>C76^2 - SIN(C76)</f>
        <v>-0.22942553860420301</v>
      </c>
      <c r="G76">
        <f t="shared" ref="G76:H76" si="71">D76^2 - SIN(D76)</f>
        <v>-8.1227531803532482E-2</v>
      </c>
      <c r="H76">
        <f t="shared" si="71"/>
        <v>0.1585290151921035</v>
      </c>
    </row>
    <row r="77" spans="2:12" x14ac:dyDescent="0.45">
      <c r="B77">
        <v>2</v>
      </c>
      <c r="C77">
        <f>D76</f>
        <v>0.79568610080636104</v>
      </c>
      <c r="D77">
        <f xml:space="preserve"> E77 - H77*(C77-E77)/(F77-H77)</f>
        <v>0.86490595716739338</v>
      </c>
      <c r="E77">
        <f>E76</f>
        <v>1</v>
      </c>
      <c r="F77">
        <f>C77^2 - SIN(C77)</f>
        <v>-8.1227531803532482E-2</v>
      </c>
      <c r="G77">
        <f t="shared" ref="G77" si="72">D77^2 - SIN(D77)</f>
        <v>-1.2971945568405863E-2</v>
      </c>
      <c r="H77">
        <f t="shared" ref="H77" si="73">E77^2 - SIN(E77)</f>
        <v>0.1585290151921035</v>
      </c>
      <c r="J77">
        <f>ABS((D77-D76)/D77)*100</f>
        <v>8.0031656375371192</v>
      </c>
    </row>
    <row r="78" spans="2:12" x14ac:dyDescent="0.45">
      <c r="B78">
        <v>3</v>
      </c>
      <c r="C78">
        <f>D77</f>
        <v>0.86490595716739338</v>
      </c>
      <c r="D78">
        <f xml:space="preserve"> E78 - H78*(C78-E78)/(F78-H78)</f>
        <v>0.87512416563963413</v>
      </c>
      <c r="E78">
        <f>E77</f>
        <v>1</v>
      </c>
      <c r="F78">
        <f>C78^2 - SIN(C78)</f>
        <v>-1.2971945568405863E-2</v>
      </c>
      <c r="G78">
        <f t="shared" ref="G78" si="74">D78^2 - SIN(D78)</f>
        <v>-1.7807808176042439E-3</v>
      </c>
      <c r="H78">
        <f t="shared" ref="H78" si="75">E78^2 - SIN(E78)</f>
        <v>0.1585290151921035</v>
      </c>
      <c r="J78">
        <f>ABS((D78-D77)/D78)*100</f>
        <v>1.1676295631457274</v>
      </c>
      <c r="L78" t="s">
        <v>23</v>
      </c>
    </row>
    <row r="81" spans="2:12" x14ac:dyDescent="0.45">
      <c r="B81" s="3">
        <v>5.9</v>
      </c>
    </row>
    <row r="82" spans="2:12" x14ac:dyDescent="0.45">
      <c r="B82" t="s">
        <v>12</v>
      </c>
      <c r="J82" t="s">
        <v>24</v>
      </c>
    </row>
    <row r="91" spans="2:12" x14ac:dyDescent="0.45">
      <c r="B91" t="s">
        <v>14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J91" t="s">
        <v>8</v>
      </c>
      <c r="K91" t="s">
        <v>15</v>
      </c>
      <c r="L91">
        <f>_xlfn.CEILING.MATH(LOG(1.5/0.01)/LOG(2))</f>
        <v>8</v>
      </c>
    </row>
    <row r="92" spans="2:12" x14ac:dyDescent="0.45">
      <c r="B92">
        <v>1</v>
      </c>
      <c r="C92">
        <v>0.5</v>
      </c>
      <c r="D92">
        <f t="shared" ref="D92:D99" si="76">(C92+E92)/2</f>
        <v>1.25</v>
      </c>
      <c r="E92">
        <v>2</v>
      </c>
      <c r="F92">
        <f t="shared" ref="F92:F99" si="77">LN(C92^2)-0.7</f>
        <v>-2.0862943611198905</v>
      </c>
      <c r="G92">
        <f t="shared" ref="G92:H92" si="78">LN(D92^2)-0.7</f>
        <v>-0.25371289737158043</v>
      </c>
      <c r="H92">
        <f t="shared" si="78"/>
        <v>0.68629436111989062</v>
      </c>
    </row>
    <row r="93" spans="2:12" x14ac:dyDescent="0.45">
      <c r="B93">
        <v>2</v>
      </c>
      <c r="C93">
        <f>D92</f>
        <v>1.25</v>
      </c>
      <c r="D93">
        <f t="shared" si="76"/>
        <v>1.625</v>
      </c>
      <c r="E93">
        <f>E92</f>
        <v>2</v>
      </c>
      <c r="F93">
        <f t="shared" si="77"/>
        <v>-0.25371289737158043</v>
      </c>
      <c r="G93">
        <f t="shared" ref="G93" si="79">LN(D93^2)-0.7</f>
        <v>0.27101563156340169</v>
      </c>
      <c r="H93">
        <f t="shared" ref="H93" si="80">LN(E93^2)-0.7</f>
        <v>0.68629436111989062</v>
      </c>
      <c r="J93">
        <f>ABS((D93-D92)/D93)*100</f>
        <v>23.076923076923077</v>
      </c>
    </row>
    <row r="94" spans="2:12" x14ac:dyDescent="0.45">
      <c r="B94">
        <v>3</v>
      </c>
      <c r="C94">
        <f>C93</f>
        <v>1.25</v>
      </c>
      <c r="D94">
        <f t="shared" si="76"/>
        <v>1.4375</v>
      </c>
      <c r="E94">
        <f>D93</f>
        <v>1.625</v>
      </c>
      <c r="F94">
        <f t="shared" si="77"/>
        <v>-0.25371289737158043</v>
      </c>
      <c r="G94">
        <f t="shared" ref="G94" si="81">LN(D94^2)-0.7</f>
        <v>2.5810987378736994E-2</v>
      </c>
      <c r="H94">
        <f t="shared" ref="H94" si="82">LN(E94^2)-0.7</f>
        <v>0.27101563156340169</v>
      </c>
      <c r="J94">
        <f t="shared" ref="J94:J99" si="83">ABS((D94-D93)/D94)*100</f>
        <v>13.043478260869565</v>
      </c>
    </row>
    <row r="95" spans="2:12" x14ac:dyDescent="0.45">
      <c r="B95">
        <v>4</v>
      </c>
      <c r="C95">
        <f>C94</f>
        <v>1.25</v>
      </c>
      <c r="D95" s="1">
        <f t="shared" si="76"/>
        <v>1.34375</v>
      </c>
      <c r="E95">
        <f>D94</f>
        <v>1.4375</v>
      </c>
      <c r="F95">
        <f t="shared" si="77"/>
        <v>-0.25371289737158043</v>
      </c>
      <c r="G95">
        <f t="shared" ref="G95" si="84">LN(D95^2)-0.7</f>
        <v>-0.10907157421232816</v>
      </c>
      <c r="H95">
        <f t="shared" ref="H95" si="85">LN(E95^2)-0.7</f>
        <v>2.5810987378736994E-2</v>
      </c>
      <c r="J95" s="1">
        <f t="shared" si="83"/>
        <v>6.9767441860465116</v>
      </c>
    </row>
    <row r="96" spans="2:12" x14ac:dyDescent="0.45">
      <c r="B96">
        <v>5</v>
      </c>
      <c r="C96">
        <f>D95</f>
        <v>1.34375</v>
      </c>
      <c r="D96">
        <f t="shared" si="76"/>
        <v>1.390625</v>
      </c>
      <c r="E96">
        <f>E95</f>
        <v>1.4375</v>
      </c>
      <c r="F96">
        <f t="shared" si="77"/>
        <v>-0.10907157421232816</v>
      </c>
      <c r="G96">
        <f t="shared" ref="G96" si="86">LN(D96^2)-0.7</f>
        <v>-4.0493427255063996E-2</v>
      </c>
      <c r="H96">
        <f t="shared" ref="H96" si="87">LN(E96^2)-0.7</f>
        <v>2.5810987378736994E-2</v>
      </c>
      <c r="J96">
        <f t="shared" si="83"/>
        <v>3.3707865168539324</v>
      </c>
    </row>
    <row r="97" spans="2:12" x14ac:dyDescent="0.45">
      <c r="B97">
        <v>6</v>
      </c>
      <c r="C97">
        <f>D96</f>
        <v>1.390625</v>
      </c>
      <c r="D97">
        <f t="shared" si="76"/>
        <v>1.4140625</v>
      </c>
      <c r="E97">
        <f>E96</f>
        <v>1.4375</v>
      </c>
      <c r="F97">
        <f t="shared" si="77"/>
        <v>-4.0493427255063996E-2</v>
      </c>
      <c r="G97">
        <f t="shared" ref="G97" si="88">LN(D97^2)-0.7</f>
        <v>-7.0664653075828143E-3</v>
      </c>
      <c r="H97">
        <f t="shared" ref="H97" si="89">LN(E97^2)-0.7</f>
        <v>2.5810987378736994E-2</v>
      </c>
      <c r="J97">
        <f t="shared" si="83"/>
        <v>1.6574585635359116</v>
      </c>
    </row>
    <row r="98" spans="2:12" x14ac:dyDescent="0.45">
      <c r="B98">
        <v>7</v>
      </c>
      <c r="C98">
        <f>D97</f>
        <v>1.4140625</v>
      </c>
      <c r="D98">
        <f t="shared" si="76"/>
        <v>1.42578125</v>
      </c>
      <c r="E98">
        <f>E97</f>
        <v>1.4375</v>
      </c>
      <c r="F98">
        <f t="shared" si="77"/>
        <v>-7.0664653075828143E-3</v>
      </c>
      <c r="G98">
        <f t="shared" ref="G98" si="90">LN(D98^2)-0.7</f>
        <v>9.4398182058581526E-3</v>
      </c>
      <c r="H98">
        <f t="shared" ref="H98" si="91">LN(E98^2)-0.7</f>
        <v>2.5810987378736994E-2</v>
      </c>
      <c r="J98">
        <f t="shared" si="83"/>
        <v>0.82191780821917804</v>
      </c>
    </row>
    <row r="99" spans="2:12" x14ac:dyDescent="0.45">
      <c r="B99">
        <v>8</v>
      </c>
      <c r="C99">
        <f>D98</f>
        <v>1.42578125</v>
      </c>
      <c r="D99">
        <f t="shared" si="76"/>
        <v>1.431640625</v>
      </c>
      <c r="E99">
        <f>E98</f>
        <v>1.4375</v>
      </c>
      <c r="F99">
        <f t="shared" si="77"/>
        <v>9.4398182058581526E-3</v>
      </c>
      <c r="G99">
        <f t="shared" ref="G99" si="92">LN(D99^2)-0.7</f>
        <v>1.7642153694287455E-2</v>
      </c>
      <c r="H99">
        <f t="shared" ref="H99" si="93">LN(E99^2)-0.7</f>
        <v>2.5810987378736994E-2</v>
      </c>
      <c r="J99">
        <f t="shared" si="83"/>
        <v>0.40927694406548432</v>
      </c>
      <c r="L99" t="s">
        <v>25</v>
      </c>
    </row>
    <row r="101" spans="2:12" x14ac:dyDescent="0.45">
      <c r="B101" t="s">
        <v>18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J101" t="s">
        <v>8</v>
      </c>
    </row>
    <row r="102" spans="2:12" x14ac:dyDescent="0.45">
      <c r="B102">
        <v>1</v>
      </c>
      <c r="C102">
        <v>0.5</v>
      </c>
      <c r="D102">
        <f>E102 - H102 * (C102-E102)/(F102-H102)</f>
        <v>1.628707448233353</v>
      </c>
      <c r="E102">
        <v>2</v>
      </c>
      <c r="F102">
        <f>LN(C102^2)-0.7</f>
        <v>-2.0862943611198905</v>
      </c>
      <c r="G102">
        <f t="shared" ref="G102:H102" si="94">LN(D102^2)-0.7</f>
        <v>0.27557344740501244</v>
      </c>
      <c r="H102">
        <f t="shared" si="94"/>
        <v>0.68629436111989062</v>
      </c>
    </row>
    <row r="103" spans="2:12" x14ac:dyDescent="0.45">
      <c r="B103">
        <v>2</v>
      </c>
      <c r="C103">
        <f>C102</f>
        <v>0.5</v>
      </c>
      <c r="D103">
        <f>E103 - H103 * (C103-E103)/(F103-H103)</f>
        <v>1.4970143020298659</v>
      </c>
      <c r="E103">
        <f>D102</f>
        <v>1.628707448233353</v>
      </c>
      <c r="F103">
        <f>LN(C103^2)-0.7</f>
        <v>-2.0862943611198905</v>
      </c>
      <c r="G103">
        <f t="shared" ref="G103" si="95">LN(D103^2)-0.7</f>
        <v>0.10694531837203947</v>
      </c>
      <c r="H103">
        <f t="shared" ref="H103" si="96">LN(E103^2)-0.7</f>
        <v>0.27557344740501244</v>
      </c>
      <c r="J103">
        <f>ABS((D103-D102)/D103)*100</f>
        <v>8.7970533097057775</v>
      </c>
    </row>
    <row r="104" spans="2:12" x14ac:dyDescent="0.45">
      <c r="B104">
        <v>3</v>
      </c>
      <c r="C104">
        <f>C103</f>
        <v>0.5</v>
      </c>
      <c r="D104">
        <f>E104 - H104 * (C104-E104)/(F104-H104)</f>
        <v>1.4483985429092023</v>
      </c>
      <c r="E104">
        <f>D103</f>
        <v>1.4970143020298659</v>
      </c>
      <c r="F104">
        <f>LN(C104^2)-0.7</f>
        <v>-2.0862943611198905</v>
      </c>
      <c r="G104">
        <f t="shared" ref="G104" si="97">LN(D104^2)-0.7</f>
        <v>4.0916985817137208E-2</v>
      </c>
      <c r="H104">
        <f t="shared" ref="H104" si="98">LN(E104^2)-0.7</f>
        <v>0.10694531837203947</v>
      </c>
      <c r="J104">
        <f>ABS((D104-D103)/D104)*100</f>
        <v>3.3565180908712882</v>
      </c>
    </row>
    <row r="105" spans="2:12" x14ac:dyDescent="0.45">
      <c r="B105">
        <v>4</v>
      </c>
      <c r="C105">
        <f>C104</f>
        <v>0.5</v>
      </c>
      <c r="D105" s="1">
        <f>E105 - H105 * (C105-E105)/(F105-H105)</f>
        <v>1.4301560632491133</v>
      </c>
      <c r="E105">
        <f>D104</f>
        <v>1.4483985429092023</v>
      </c>
      <c r="F105">
        <f>LN(C105^2)-0.7</f>
        <v>-2.0862943611198905</v>
      </c>
      <c r="G105">
        <f t="shared" ref="G105" si="99">LN(D105^2)-0.7</f>
        <v>1.5567146912499941E-2</v>
      </c>
      <c r="H105">
        <f t="shared" ref="H105" si="100">LN(E105^2)-0.7</f>
        <v>4.0916985817137208E-2</v>
      </c>
      <c r="J105" s="1">
        <f>ABS((D105-D104)/D105)*100</f>
        <v>1.2755586700548418</v>
      </c>
    </row>
    <row r="106" spans="2:12" x14ac:dyDescent="0.45">
      <c r="B106">
        <v>5</v>
      </c>
      <c r="C106">
        <f>C105</f>
        <v>0.5</v>
      </c>
      <c r="D106" s="1">
        <f>E106 - H106 * (C106-E106)/(F106-H106)</f>
        <v>1.423266990856467</v>
      </c>
      <c r="E106">
        <f>D105</f>
        <v>1.4301560632491133</v>
      </c>
      <c r="F106">
        <f>LN(C106^2)-0.7</f>
        <v>-2.0862943611198905</v>
      </c>
      <c r="G106">
        <f t="shared" ref="G106" si="101">LN(D106^2)-0.7</f>
        <v>5.9098536932588042E-3</v>
      </c>
      <c r="H106">
        <f t="shared" ref="H106" si="102">LN(E106^2)-0.7</f>
        <v>1.5567146912499941E-2</v>
      </c>
      <c r="J106" s="1">
        <f>ABS((D106-D105)/D106)*100</f>
        <v>0.48403233103162663</v>
      </c>
      <c r="L106" t="s">
        <v>26</v>
      </c>
    </row>
    <row r="109" spans="2:12" x14ac:dyDescent="0.45">
      <c r="B109" s="3">
        <v>5.0999999999999996</v>
      </c>
    </row>
    <row r="110" spans="2:12" x14ac:dyDescent="0.45">
      <c r="B110" t="s">
        <v>12</v>
      </c>
      <c r="C110" t="s">
        <v>27</v>
      </c>
      <c r="D110">
        <f>_xlfn.CEILING.MATH(LOG(35/0.05)/LOG(2))</f>
        <v>10</v>
      </c>
      <c r="K110" s="5"/>
    </row>
    <row r="111" spans="2:12" x14ac:dyDescent="0.45">
      <c r="B111" t="s">
        <v>14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J111" t="s">
        <v>8</v>
      </c>
      <c r="K111" s="5"/>
    </row>
    <row r="112" spans="2:12" x14ac:dyDescent="0.45">
      <c r="B112">
        <v>1</v>
      </c>
      <c r="C112">
        <v>0</v>
      </c>
    </row>
    <row r="113" spans="2:2" x14ac:dyDescent="0.45">
      <c r="B113">
        <v>2</v>
      </c>
    </row>
    <row r="114" spans="2:2" x14ac:dyDescent="0.45">
      <c r="B114">
        <v>3</v>
      </c>
    </row>
    <row r="115" spans="2:2" x14ac:dyDescent="0.45">
      <c r="B115">
        <v>4</v>
      </c>
    </row>
  </sheetData>
  <phoneticPr fontId="1" type="noConversion"/>
  <pageMargins left="0.7" right="0.7" top="0.75" bottom="0.75" header="0.3" footer="0.3"/>
  <pageSetup paperSize="9" scale="2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조형권</dc:creator>
  <cp:lastModifiedBy>조형권</cp:lastModifiedBy>
  <cp:lastPrinted>2024-03-23T18:08:00Z</cp:lastPrinted>
  <dcterms:created xsi:type="dcterms:W3CDTF">2024-03-23T09:22:00Z</dcterms:created>
  <dcterms:modified xsi:type="dcterms:W3CDTF">2024-03-23T18:08:21Z</dcterms:modified>
</cp:coreProperties>
</file>