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0490" windowHeight="7380" firstSheet="8" activeTab="10"/>
  </bookViews>
  <sheets>
    <sheet name="Summary" sheetId="1" r:id="rId1"/>
    <sheet name="DIM_REQUEST_STATUS" sheetId="31" r:id="rId2"/>
    <sheet name="DIM_ACCOUNT_STATUS" sheetId="20" r:id="rId3"/>
    <sheet name="DIM_APPLICATION_STATUS" sheetId="30" r:id="rId4"/>
    <sheet name="DIM_BRANCH" sheetId="21" r:id="rId5"/>
    <sheet name="DIM_CUST_REFINANCE" sheetId="37" r:id="rId6"/>
    <sheet name="DIM_CUST_SOURCE" sheetId="27" r:id="rId7"/>
    <sheet name="DIM_CUST_TYPE" sheetId="38" r:id="rId8"/>
    <sheet name="DIM_DEALER" sheetId="22" r:id="rId9"/>
    <sheet name="DIM_PRODUCT" sheetId="23" r:id="rId10"/>
    <sheet name="FCT_SALE_CONTRACT" sheetId="28" r:id="rId11"/>
    <sheet name="FCT_ACCOUNT_MOVEMENT" sheetId="29" r:id="rId12"/>
    <sheet name="FCT_APPROVAL_LEADTIME" sheetId="32" r:id="rId13"/>
    <sheet name="FCT_VINTAGE_PERF" sheetId="34" r:id="rId14"/>
    <sheet name="FCT_CONTRACT_QUALITY" sheetId="36" r:id="rId15"/>
    <sheet name="FCT_REPOSSESSION" sheetId="35" r:id="rId16"/>
    <sheet name="FCT_BRANCH_AND_DEALER" sheetId="33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8" l="1"/>
  <c r="G13" i="38"/>
  <c r="G12" i="38"/>
  <c r="B6" i="38"/>
  <c r="B5" i="38"/>
  <c r="B4" i="38"/>
  <c r="H13" i="37"/>
  <c r="H14" i="37"/>
  <c r="H15" i="37"/>
  <c r="H12" i="37"/>
  <c r="G15" i="37"/>
  <c r="G13" i="37"/>
  <c r="G14" i="37"/>
  <c r="B6" i="37"/>
  <c r="B5" i="37"/>
  <c r="G12" i="37" s="1"/>
  <c r="B4" i="37"/>
  <c r="D7" i="1"/>
  <c r="D5" i="1"/>
  <c r="A7" i="1"/>
  <c r="A5" i="1"/>
  <c r="B5" i="36" l="1"/>
  <c r="B4" i="36"/>
  <c r="B5" i="35"/>
  <c r="B4" i="35"/>
  <c r="B5" i="34"/>
  <c r="B4" i="34"/>
  <c r="B8" i="34"/>
  <c r="B7" i="33"/>
  <c r="B7" i="32"/>
  <c r="B5" i="33"/>
  <c r="B4" i="33"/>
  <c r="B5" i="32"/>
  <c r="B4" i="32"/>
  <c r="B7" i="31"/>
  <c r="B4" i="31"/>
  <c r="B5" i="31"/>
  <c r="A11" i="1" l="1"/>
  <c r="B5" i="30" l="1"/>
  <c r="A3" i="1"/>
  <c r="B4" i="30" s="1"/>
  <c r="D3" i="1"/>
  <c r="B6" i="30" s="1"/>
  <c r="B5" i="28" l="1"/>
  <c r="A10" i="1"/>
  <c r="B4" i="28" s="1"/>
  <c r="D11" i="1"/>
  <c r="D10" i="1"/>
  <c r="B6" i="28" s="1"/>
  <c r="D9" i="1"/>
  <c r="D8" i="1"/>
  <c r="D6" i="1"/>
  <c r="D4" i="1"/>
  <c r="D2" i="1"/>
  <c r="A9" i="1"/>
  <c r="A8" i="1"/>
  <c r="A6" i="1"/>
  <c r="A4" i="1"/>
  <c r="A2" i="1"/>
  <c r="B4" i="29" l="1"/>
  <c r="B6" i="29" l="1"/>
  <c r="B5" i="29"/>
  <c r="B5" i="27" l="1"/>
  <c r="B4" i="27"/>
  <c r="B6" i="27"/>
  <c r="B5" i="23"/>
  <c r="B5" i="22"/>
  <c r="B5" i="21"/>
  <c r="B4" i="21"/>
  <c r="B5" i="20"/>
  <c r="B6" i="23"/>
  <c r="B4" i="23"/>
  <c r="B4" i="22"/>
  <c r="B4" i="20"/>
  <c r="B6" i="20"/>
  <c r="B6" i="21"/>
  <c r="B6" i="22" l="1"/>
</calcChain>
</file>

<file path=xl/comments1.xml><?xml version="1.0" encoding="utf-8"?>
<comments xmlns="http://schemas.openxmlformats.org/spreadsheetml/2006/main">
  <authors>
    <author>Author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Application (ALL PRODUCT) --&gt; DOC_DATE
Finance (ALL PRODUCT) --&gt; APPROVE_LOAN_DATE
Reject,Cancel (ALL PRODUCT) --&gt; CANCEL_DATE AND APPLICATION_STATUS_DESC IN ('Reject','Cancel')
Paid (SB) --&gt; REQUEST_STATUS &gt;= 'W' AND DOC_DATE
Approve (SB) --&gt; REQUEST_STATUS &gt;= '@m' AND APPROVE_REQUEST_DATE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4" authorId="0" shapeId="0">
      <text>
        <r>
          <rPr>
            <b/>
            <sz val="9"/>
            <color indexed="81"/>
            <rFont val="Tahoma"/>
            <charset val="222"/>
          </rPr>
          <t>Author:</t>
        </r>
        <r>
          <rPr>
            <sz val="9"/>
            <color indexed="81"/>
            <rFont val="Tahoma"/>
            <charset val="222"/>
          </rPr>
          <t xml:space="preserve">
WHEN PRODUCT_CODE = '20' THEN 'Collateral Loan (Car)'
WHEN PRODUCT_CODE IN  ('09', '11', '12') THEN 'Collateral Loan (MC)'
WHEN PRODUCT_CODE = '08' THEN 'Hire Purchase - SB'
WHEN PRODUCT_CODE IN  ('02', '03','10') THEN 'Hire Purchase - MFC'</t>
        </r>
      </text>
    </comment>
    <comment ref="H15" authorId="0" shapeId="0">
      <text>
        <r>
          <rPr>
            <b/>
            <sz val="9"/>
            <color indexed="81"/>
            <rFont val="Tahoma"/>
            <charset val="222"/>
          </rPr>
          <t>Author:</t>
        </r>
        <r>
          <rPr>
            <sz val="9"/>
            <color indexed="81"/>
            <rFont val="Tahoma"/>
            <charset val="222"/>
          </rPr>
          <t xml:space="preserve">
B/F AMOUNT OF CURRENT MONTH - 1
NEW AMOUNT OF APPROVE LOAN DATE
CLOSE --&gt; C/F - SUM(B/F,NEW,REPO,WRITE-OFF)
REPO AMOUNT OF REPO DATE AND ACCOUNT STATUS &lt;&gt; 'B'
WRITE-OFF AMOUNT OF CHANGE STATUS DATE AND ACCOUNT STATUS = 'B'
C/F AMOUNT OF CURRENT MONTH</t>
        </r>
      </text>
    </comment>
  </commentList>
</comments>
</file>

<file path=xl/sharedStrings.xml><?xml version="1.0" encoding="utf-8"?>
<sst xmlns="http://schemas.openxmlformats.org/spreadsheetml/2006/main" count="1079" uniqueCount="277">
  <si>
    <t>Table Name</t>
  </si>
  <si>
    <t>Source Table Name</t>
  </si>
  <si>
    <t>Type</t>
  </si>
  <si>
    <t>ETL_Job_Name</t>
  </si>
  <si>
    <t>Schema</t>
  </si>
  <si>
    <t>Back-to-Summary</t>
  </si>
  <si>
    <t>System Name:</t>
  </si>
  <si>
    <t>Table Name :</t>
  </si>
  <si>
    <t>Source Table Name :</t>
  </si>
  <si>
    <t>Job Name :</t>
  </si>
  <si>
    <t>Transformation Name :</t>
  </si>
  <si>
    <t>Column Name</t>
  </si>
  <si>
    <t>Description</t>
  </si>
  <si>
    <t>Data Type</t>
  </si>
  <si>
    <t>Source Field</t>
  </si>
  <si>
    <t>VARCHAR</t>
  </si>
  <si>
    <t>Length</t>
  </si>
  <si>
    <t>60</t>
  </si>
  <si>
    <t>10</t>
  </si>
  <si>
    <t>TNB</t>
  </si>
  <si>
    <t>80</t>
  </si>
  <si>
    <t>DEALER_NAME_THAI</t>
  </si>
  <si>
    <t>DEALER_NAME_ENGLISH</t>
  </si>
  <si>
    <t>DEALER_GROUP</t>
  </si>
  <si>
    <t>INT</t>
  </si>
  <si>
    <t>Dim</t>
  </si>
  <si>
    <t>Fact</t>
  </si>
  <si>
    <t>ACCOUNT_STATUS_DESC</t>
  </si>
  <si>
    <t>Surrogate Key</t>
  </si>
  <si>
    <t>PK</t>
  </si>
  <si>
    <t>Yes</t>
  </si>
  <si>
    <t>Source Table</t>
  </si>
  <si>
    <t>Target</t>
  </si>
  <si>
    <t>Source</t>
  </si>
  <si>
    <t>BRANCH_NAME_THAI</t>
  </si>
  <si>
    <t>BRANCH_NAME_ENGLISH</t>
  </si>
  <si>
    <t>BRANCH_REGION</t>
  </si>
  <si>
    <t>BRANCH_ORDER</t>
  </si>
  <si>
    <t>Branch Order</t>
  </si>
  <si>
    <t>Region of Branch</t>
  </si>
  <si>
    <t>Branch Name Thai</t>
  </si>
  <si>
    <t>Branch Name Eng</t>
  </si>
  <si>
    <t>SK_ACCOUNT_STATUS_KEY</t>
  </si>
  <si>
    <t>SK_BRANCH_KEY</t>
  </si>
  <si>
    <t>SK_CUST_SOURCE_KEY</t>
  </si>
  <si>
    <t>CUST_SOURCE_DESC</t>
  </si>
  <si>
    <t>Customer Source Description</t>
  </si>
  <si>
    <t>Group of Dealer</t>
  </si>
  <si>
    <t>Dealer Name Thai</t>
  </si>
  <si>
    <t>Dealer Name Eng</t>
  </si>
  <si>
    <t>SK_DEALER_KEY</t>
  </si>
  <si>
    <t>SK_PRODUCT_KEY</t>
  </si>
  <si>
    <t>PRODUCT_NAME</t>
  </si>
  <si>
    <t>SUB_PRODUCT_NAME</t>
  </si>
  <si>
    <t>Product Name</t>
  </si>
  <si>
    <t>Sub Product Name</t>
  </si>
  <si>
    <t>Is Null</t>
  </si>
  <si>
    <t>COMMENTS</t>
  </si>
  <si>
    <t>LAST_UPDATE_DATE_TIME</t>
  </si>
  <si>
    <t>Comment for any changes to this record</t>
  </si>
  <si>
    <t>Default of record created / last updated date and time</t>
  </si>
  <si>
    <t>500</t>
  </si>
  <si>
    <t>BIGINT</t>
  </si>
  <si>
    <t>DATETIME</t>
  </si>
  <si>
    <t>23</t>
  </si>
  <si>
    <t>N</t>
  </si>
  <si>
    <t>Y</t>
  </si>
  <si>
    <t>IsNull</t>
  </si>
  <si>
    <t>Remark</t>
  </si>
  <si>
    <t>FLOAT</t>
  </si>
  <si>
    <t>-</t>
  </si>
  <si>
    <t>Financial Amount</t>
  </si>
  <si>
    <t>Installment Amount</t>
  </si>
  <si>
    <t>TOTAL_TERM</t>
  </si>
  <si>
    <t>Total term of payment</t>
  </si>
  <si>
    <t>Flat rate</t>
  </si>
  <si>
    <t>Effective rate</t>
  </si>
  <si>
    <t>TOTAL_INSTALLMENT_AMOUNT</t>
  </si>
  <si>
    <t>Total Interest Amount</t>
  </si>
  <si>
    <t>DWH_TNB_DIM_ACCOUNT_STATUS</t>
  </si>
  <si>
    <t>DWH_TNB_DIM_BRANCH</t>
  </si>
  <si>
    <t>DWH_TNB_DIM_CUST_SOURCE</t>
  </si>
  <si>
    <t>DWH_TNB_DIM_DEALER</t>
  </si>
  <si>
    <t>DWH_TNB_DIM_PRODUCT</t>
  </si>
  <si>
    <t>DWH_TNB_FCT_APP_CONTRACT</t>
  </si>
  <si>
    <t>TOTAL_CONTRACT</t>
  </si>
  <si>
    <t>TOTAL_FINANCIAL_AMOUNT</t>
  </si>
  <si>
    <t>TOTAL_INTEREST_AMOUNT</t>
  </si>
  <si>
    <t>SK_DATE_KEY</t>
  </si>
  <si>
    <t>Total number of contract</t>
  </si>
  <si>
    <t>GETDATE()</t>
  </si>
  <si>
    <t>COUNT(*)</t>
  </si>
  <si>
    <t>SUM(FINANCIAL_AMOUNT)</t>
  </si>
  <si>
    <t>SUM(INSTALLMENT_AMOUNT)</t>
  </si>
  <si>
    <t>SUM(FLAT_RATE)</t>
  </si>
  <si>
    <t>SUM(EFFECTIVE_RATE)</t>
  </si>
  <si>
    <t>SUM(INTEREST_AMOUNT)</t>
  </si>
  <si>
    <t>SUM(TOTAL_TERM)</t>
  </si>
  <si>
    <t>DWH_TNB_FCT_APP_CONTRACT,DWH_TNB_FCT_CONTRACT_MONTHLY</t>
  </si>
  <si>
    <t>Surrogate Key to increment number of primary key column</t>
  </si>
  <si>
    <t>Description to explain account status related with account code : active,colse,write-off,stop-account,transfer</t>
  </si>
  <si>
    <t>ACCOUNT_STATUS_CODE</t>
  </si>
  <si>
    <t>Code of account status : A,B,C,S,T'</t>
  </si>
  <si>
    <t>30</t>
  </si>
  <si>
    <t>BRANCH_CODE</t>
  </si>
  <si>
    <t>Branch Code</t>
  </si>
  <si>
    <t>Code of customer</t>
  </si>
  <si>
    <t>CUST_SOURCE_CODE</t>
  </si>
  <si>
    <t>PRODUCT_CODE</t>
  </si>
  <si>
    <t>Product Code</t>
  </si>
  <si>
    <t>Dealer Code</t>
  </si>
  <si>
    <t>DEALER_CODE</t>
  </si>
  <si>
    <t>Surrogate Key to increment number of primary key of date column</t>
  </si>
  <si>
    <t>Surrogate Key to increment number of primary key of product column</t>
  </si>
  <si>
    <t>Surrogate Key to increment number of primary key of branch column</t>
  </si>
  <si>
    <t>Surrogate Key to increment number of primary key of dealer column</t>
  </si>
  <si>
    <t>TOTAL_FLAT_RATE</t>
  </si>
  <si>
    <t>TOTAL_EFFECTIVE_RATE</t>
  </si>
  <si>
    <t>SUM(VAT_AMOUNT)</t>
  </si>
  <si>
    <t>TOTAL_VAT_AMOUNT</t>
  </si>
  <si>
    <t>SUM(FINANCIAL_AMOUNT*TOTAL_TERM)</t>
  </si>
  <si>
    <t>SUM(FINANCIAL_AMOUNT*INTEREST_AMOUNT)</t>
  </si>
  <si>
    <t>SUM(FINANCIAL_AMOUNT*INSTALLMENT_AMOUNT)</t>
  </si>
  <si>
    <t>SUM(FINANCIAL_AMOUNT*EFFECTIVE_RATE)</t>
  </si>
  <si>
    <t>TOTAL_FINANCIAL_AND_TERM</t>
  </si>
  <si>
    <t>TOTAL_FINANCIAL_AND_INTEREST</t>
  </si>
  <si>
    <t>TOTAL_FINANCIAL_AND_INSTALLMENT</t>
  </si>
  <si>
    <t>TOTAL_FINANCIAL_AND_EFFECTIVE_RATE</t>
  </si>
  <si>
    <t>Total of VAT amount of contract</t>
  </si>
  <si>
    <t>Value of summariztion of Financial Amount*Interest Amount</t>
  </si>
  <si>
    <t>Value of summariztion of Financial Amount*Installment Amount</t>
  </si>
  <si>
    <t>Value of summariztion of Financial Amount*Total term of payment</t>
  </si>
  <si>
    <t>Value of summariztion of Financial Amount*Effective rate</t>
  </si>
  <si>
    <t>DWH_TNB_DIM_APPLICATION_STATUS</t>
  </si>
  <si>
    <t>SK_APPLICATION_STATUS_KEY</t>
  </si>
  <si>
    <t>APPLICATION_STATUS_DESC</t>
  </si>
  <si>
    <t>Description to explain application status : application,approve,reject,cancel</t>
  </si>
  <si>
    <t>DATA_YEAR</t>
  </si>
  <si>
    <t>DATA_MONTH</t>
  </si>
  <si>
    <t>PRODUCT</t>
  </si>
  <si>
    <t>ACCOUNT_STATUS</t>
  </si>
  <si>
    <t>UNIT</t>
  </si>
  <si>
    <t>AMOUNT</t>
  </si>
  <si>
    <t>Number of contract</t>
  </si>
  <si>
    <t>Amount</t>
  </si>
  <si>
    <t>Account status</t>
  </si>
  <si>
    <t>Accounting product</t>
  </si>
  <si>
    <t>Year of data</t>
  </si>
  <si>
    <t>Month of data</t>
  </si>
  <si>
    <t>100</t>
  </si>
  <si>
    <t>50</t>
  </si>
  <si>
    <t>Procedure Name :</t>
  </si>
  <si>
    <t>DWH2_DIM_ACCOUNT_STATUS</t>
  </si>
  <si>
    <t>DWH2_DIM_APPLICATION_STATUS</t>
  </si>
  <si>
    <t>DWH2_DIM_BRANCH</t>
  </si>
  <si>
    <t>DWH2_DIM_CUST_SOURCE</t>
  </si>
  <si>
    <t>DWH2_DIM_DEALER</t>
  </si>
  <si>
    <t>DWH2_DIM_PRODUCT</t>
  </si>
  <si>
    <t>DWH2_FCT_SALE_CONTRACT</t>
  </si>
  <si>
    <t>DWH2_FCT_ACCOUNT_MOVEMENT</t>
  </si>
  <si>
    <t>NEW COLUMN</t>
  </si>
  <si>
    <t>DWH_TNB_FCT_CONTRACT_MONTHLY</t>
  </si>
  <si>
    <t>NOTE</t>
  </si>
  <si>
    <t>WHEN PRODUCT = 'Hire Purchase - SB' OR PRODUCT = 'Hire Purchase - MFC' THEN SUM(CON.OS_BAL) - SUM(CON.OS_UID1_AMOUNT) -SUM(CON.UNEARN_OTHER) +SUM(CON.REALIZED_UNPAID) + SUM(CON.ACCRUED_EOM) -SUM(CON.REVERSE_UID_AMT)</t>
  </si>
  <si>
    <t>WHEN PRODUCT = 'Collateral Loan (Car)' OR PRODUCT = 'Collateral Loan (MC)' THEN SUM(CON.OS_BAL) - (SUM(CON.OS_UID1_UNEARN) + SUM(CON.OS_UID1_SURPLUS) + SUM(CON.OS_UID1_OTHER)) + (SUM(CON.REALIZE_UNPAID_UNEARN) + SUM(CON.REALIZE_UNPAID_SURPLUS) + SUM(CON.REALIZE_UNPAID_OTHER)) + (SUM(CON.EOM_UNEARN) + SUM(CON.EOM_SURPLUS) + SUM(CON.EOM_OTHER)) -(SUM(CON.REVERSE_UNEARN) + SUM(CON.REVERSE_SURPLUS) + SUM(CON.REVERSE_OTHER))</t>
  </si>
  <si>
    <t>MRT_TNB_REQ_STATUS_GRP</t>
  </si>
  <si>
    <t>DWH_TNB_DIM_REQUEST_STATUS</t>
  </si>
  <si>
    <t>DWH2_DIM_REQ_STATUS_GRP</t>
  </si>
  <si>
    <t>SK_REQ_STATUS_GRP_KEY</t>
  </si>
  <si>
    <t>REQ_STATUS_GRP_CODE</t>
  </si>
  <si>
    <t>Request Status Group Code</t>
  </si>
  <si>
    <t>REQ_STATUS_GRP_DESC</t>
  </si>
  <si>
    <t>Request Status Group Name</t>
  </si>
  <si>
    <t>MRT_TNB_FCT_APPROVAL_LEADTIME</t>
  </si>
  <si>
    <t>DWH_TNB_FCT_REQ_MOV_STATUS</t>
  </si>
  <si>
    <t>GLTH_EXCOM_MRT_ALL_DIM</t>
  </si>
  <si>
    <t>GLTH_EXCOM_MRT_ALL_FCT</t>
  </si>
  <si>
    <t>Filter condition :</t>
  </si>
  <si>
    <t xml:space="preserve">ไม่เอา REQ_DOC ที่มี REQUEST_STATUS IN (B9, U) มาคิด </t>
  </si>
  <si>
    <t>Request status group code defined by DWH</t>
  </si>
  <si>
    <t>TOTAL_DURATION</t>
  </si>
  <si>
    <t>Total duration of each dimensions</t>
  </si>
  <si>
    <t>DWH_TNB_FCT_REQ_MOVEMENT_STATUS</t>
  </si>
  <si>
    <t>SUM(START_DATE_TIME-END_DATE_TIME) in number of minute
*Exclude non-working hours( 18.00 - 8.30) and non-working days</t>
  </si>
  <si>
    <t>GROUP BY DOC_DATE
,BRANCH_CODE
,DEALER_CODE
,PRODUCT_CODE
,REQ_STATUS_GRP_CODE</t>
  </si>
  <si>
    <t>TOTAL_REQUEST</t>
  </si>
  <si>
    <t>Total application request</t>
  </si>
  <si>
    <t>DWH2_FCT_APPROVAL_LEADTIME</t>
  </si>
  <si>
    <t>TOTAL_BRANCH</t>
  </si>
  <si>
    <t>Total number of branch</t>
  </si>
  <si>
    <t>TOTAL_DEALER</t>
  </si>
  <si>
    <t>Total number of dealer</t>
  </si>
  <si>
    <t>TOTAL_ACTIVE_DEALER</t>
  </si>
  <si>
    <t>Total number of active dealer</t>
  </si>
  <si>
    <t>TOTAL_APPROVE</t>
  </si>
  <si>
    <t>Total number of smart dealer approved application</t>
  </si>
  <si>
    <t>DWH2_FCT_BRANCH_AND_DEALER</t>
  </si>
  <si>
    <t>MRT_TNB_FCT_VINTAGE_PERF</t>
  </si>
  <si>
    <t>DWH_TNB_FCT_CONTRACT_MONTHLY(a) JOIN DWH_TNB_FCT_APP_CONTRACT(b) ON a.DOC_NO = b.DOC_NO AND  a.CHECK_DIGIT = b.CHECK_DIGIT AND a.DOC_NO &lt;&gt; 0</t>
  </si>
  <si>
    <t>Filter Condition :</t>
  </si>
  <si>
    <t>WHERE DUE_PERIOD =&gt; 0 AND</t>
  </si>
  <si>
    <t>SK_BOT_CLASS_KEY</t>
  </si>
  <si>
    <t>Surrogate Key to increment number of primary key of BOT class column</t>
  </si>
  <si>
    <t>CK_MOB</t>
  </si>
  <si>
    <t>Installment period of each contract start with 0</t>
  </si>
  <si>
    <t>DATEDIFF(MONTH,APPROVE_LOAN_DATE,DATA_DATE)</t>
  </si>
  <si>
    <t>*The record where SK_BOT_CLASS_KEY = -1 and CK_MOB = -1 is total financial amout of each month(include null BOT class)</t>
  </si>
  <si>
    <t>DWH2_FCT_VINTAGE_PERF</t>
  </si>
  <si>
    <t>MRT_TNB_FCT_BRANCH_AND_DEALER</t>
  </si>
  <si>
    <t>MRT_TNB_FCT_REPOSSESSION</t>
  </si>
  <si>
    <t>MRT_TNB_FCT_CONTRACT_QUALITY</t>
  </si>
  <si>
    <t>BOT_A_FINANCE_AMT</t>
  </si>
  <si>
    <t>BOT_M_FINANCE_AMT</t>
  </si>
  <si>
    <t>BOT_S_FINANCE_AMT</t>
  </si>
  <si>
    <t>BOT_D_FINANCE_AMT</t>
  </si>
  <si>
    <t>BOT_L_FINANCE_AMT</t>
  </si>
  <si>
    <t>BEGIN_FINANCE_AMOUNT</t>
  </si>
  <si>
    <t>Total begin finance amout</t>
  </si>
  <si>
    <t>Total finance amout where BOT class = 'A'</t>
  </si>
  <si>
    <t>Total finance amout where BOT class = 'M'</t>
  </si>
  <si>
    <t>Total finance amout where BOT class = 'S'</t>
  </si>
  <si>
    <t>Total finance amout where BOT class = 'D'</t>
  </si>
  <si>
    <t>Total finance amout where BOT class = 'L'</t>
  </si>
  <si>
    <t>TOTAL_REPO_UNIT</t>
  </si>
  <si>
    <t>Total units of repossession</t>
  </si>
  <si>
    <t>COUNT(*) WHERE REPO_DATE IS NOT NULL</t>
  </si>
  <si>
    <t>GROUP BY REPO_DATE
,PRODUCT_CODE
,BRANCH_CODE
,DEALER_CODE
,BOT_CLASS_CODE</t>
  </si>
  <si>
    <t>TOTAL_UNIT</t>
  </si>
  <si>
    <t>Total units</t>
  </si>
  <si>
    <t>COUNT(*) WHERE BOT_CLASS_CODE IS NOT NULL</t>
  </si>
  <si>
    <t>GROUP BY APPROVE_LOAN_DATE
,PRODUCT_CODE
,BRANCH_CODE
,DEALER_CODE
,BOT_CLASS_CODE</t>
  </si>
  <si>
    <t>Total pay period of reposession</t>
  </si>
  <si>
    <t>SUM(LAST_PAY_PERIOD) WHERE REPO_DATE IS NOT NULL</t>
  </si>
  <si>
    <t>TOTAL_REPO_PAID_PERIOD</t>
  </si>
  <si>
    <t>TOTAL_TERM_TO_REPO</t>
  </si>
  <si>
    <t>TOTAL_REPO_OVERDUE_PERIOD</t>
  </si>
  <si>
    <t>Total overdue period of reposession</t>
  </si>
  <si>
    <t>Total term to reposession</t>
  </si>
  <si>
    <t>DWH2_FCT_REPOSSESSION</t>
  </si>
  <si>
    <t>TOTAL_FIRST_DUE_CONTRACT</t>
  </si>
  <si>
    <t>Total number of 1st due contract</t>
  </si>
  <si>
    <t>GROUP BY 1ST_DUE_DATE
,PRODUCT_CODE
,BRANCH_CODE
,DEALER_CODE
,BOT_CLASS_CODE</t>
  </si>
  <si>
    <t>TOTAL_OVERDUE_CONTRACT</t>
  </si>
  <si>
    <t>Total number of overdue contract</t>
  </si>
  <si>
    <t>DWH_TNB_FCT_APP_CONTRACT, DWH_TNB_FCT_CONTRACT_MONTHLY</t>
  </si>
  <si>
    <t>COUNT(CASE WHEN MONTH(1ST_DUE_DATE) = MONTH(DATA_MONTH) AND YEAR(1ST_DUE_DATE) = YEAR(DATA_MONTH) AND DUE_PERIOD = 1 AND INSTALL_PASS_DUE &gt; 0 THEN 1 ELSE 0)</t>
  </si>
  <si>
    <t>TOTAL_OS_PRINCIPAL</t>
  </si>
  <si>
    <t>Total principal balance</t>
  </si>
  <si>
    <r>
      <rPr>
        <sz val="10"/>
        <color rgb="FFFF0000"/>
        <rFont val="Calibri"/>
        <family val="2"/>
        <scheme val="minor"/>
      </rPr>
      <t>/*Loan calculation*/</t>
    </r>
    <r>
      <rPr>
        <sz val="10"/>
        <rFont val="Calibri"/>
        <family val="2"/>
        <charset val="222"/>
        <scheme val="minor"/>
      </rPr>
      <t xml:space="preserve">
CASE WHEN PRODUCT_CODE IN ('09','11','12','20') 
 THEN SUM(OS_BAL) - (SUM(OS_UID1_UNEARN) + SUM(OS_UID1_SURPLUS) + SUM(OS_UID1_OTHER)) + 
      (SUM(REALIZE_UNPAID_UNEARN) + SUM(REALIZE_UNPAID_SURPLUS) + SUM(REALIZE_UNPAID_OTHER)) + 
      (SUM(EOM_UNEARN) + SUM(EOM_SURPLUS) + SUM(EOM_OTHER)) -
      (SUM(REVERSE_UNEARN) + SUM(REVERSE_SURPLUS) + SUM(REVERSE_OTHER))
</t>
    </r>
    <r>
      <rPr>
        <sz val="10"/>
        <color rgb="FFFF0000"/>
        <rFont val="Calibri"/>
        <family val="2"/>
        <scheme val="minor"/>
      </rPr>
      <t>/*HP calculation*/</t>
    </r>
    <r>
      <rPr>
        <sz val="10"/>
        <rFont val="Calibri"/>
        <family val="2"/>
        <charset val="222"/>
        <scheme val="minor"/>
      </rPr>
      <t xml:space="preserve">
CASE WHEN PRODUCT_CODE IN ('01','02','03','07','08','10','14')
 THEN SUM(OS_BAL) - SUM(OS_UID1_AMOUNT) - SUM(UNEARN_OTHER) + SUM(REALIZED_UNPAID) + 
      SUM(ACCRUED_EOM) - SUM(REVERSE_UID_AMT)</t>
    </r>
  </si>
  <si>
    <t>GROUP BY DATA_DATE
,PRODUCT_CODE
,BRANCH_CODE
,DEALER_CODE
,BOT_CLASS_CODE</t>
  </si>
  <si>
    <t>DWH2_FCT_CONTRACT_QUALITY</t>
  </si>
  <si>
    <t>DWH_TNB_DIM_CUST_REFINANCE</t>
  </si>
  <si>
    <t>MRT</t>
  </si>
  <si>
    <t>DWH_TNB_DIM_CUST_TYPE</t>
  </si>
  <si>
    <t>SK_CUST_REFINANCE_KEY</t>
  </si>
  <si>
    <t>CUST_REFINANCE_CODE</t>
  </si>
  <si>
    <t>Cust refinance code</t>
  </si>
  <si>
    <t>CUST_REFINANCE_DESC_THAI</t>
  </si>
  <si>
    <t>Cust refinance description in thai</t>
  </si>
  <si>
    <t>20</t>
  </si>
  <si>
    <t>CUST_REFINANCE_DESC_ENGLISH</t>
  </si>
  <si>
    <t>Cust refinance description in english</t>
  </si>
  <si>
    <t>DWH2_DIM_CUST_REFINANCE</t>
  </si>
  <si>
    <t>DWH2_DIM_CUST_TYPE</t>
  </si>
  <si>
    <t>SK_CUST_TYPE_KEY</t>
  </si>
  <si>
    <t>CUST_TYPE_CODE</t>
  </si>
  <si>
    <t>CUST_TYPE_DESC</t>
  </si>
  <si>
    <t xml:space="preserve">Customer type Code </t>
  </si>
  <si>
    <t>Customer type Description</t>
  </si>
  <si>
    <t>Surrogate Key of date column</t>
  </si>
  <si>
    <t>Surrogate Key of product column</t>
  </si>
  <si>
    <t>Surrogate Key of branch column</t>
  </si>
  <si>
    <t>Surrogate Key of dealer column</t>
  </si>
  <si>
    <t>Surrogate Key of customer source column</t>
  </si>
  <si>
    <t>Surrogate Key of appliaction status column</t>
  </si>
  <si>
    <t>Surrogate Key of cust refinance column</t>
  </si>
  <si>
    <t>Surrogate Key of cust type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</si>
</sst>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u/>
      <sz val="10"/>
      <color theme="1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rgb="FFFF0000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" fillId="0" borderId="1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10" fillId="0" borderId="0" xfId="0" quotePrefix="1" applyFont="1" applyAlignment="1">
      <alignment vertical="center"/>
    </xf>
    <xf numFmtId="49" fontId="8" fillId="0" borderId="1" xfId="0" quotePrefix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49" fontId="8" fillId="0" borderId="1" xfId="0" applyNumberFormat="1" applyFont="1" applyFill="1" applyBorder="1" applyAlignment="1">
      <alignment vertical="center"/>
    </xf>
    <xf numFmtId="49" fontId="8" fillId="0" borderId="1" xfId="0" quotePrefix="1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8" fillId="3" borderId="1" xfId="0" quotePrefix="1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vertical="center" wrapText="1"/>
    </xf>
    <xf numFmtId="0" fontId="17" fillId="0" borderId="1" xfId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7" fillId="0" borderId="1" xfId="0" quotePrefix="1" applyNumberFormat="1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7"/>
  <sheetViews>
    <sheetView workbookViewId="0">
      <selection activeCell="B20" sqref="B20"/>
    </sheetView>
  </sheetViews>
  <sheetFormatPr defaultColWidth="9.140625" defaultRowHeight="15"/>
  <cols>
    <col min="1" max="1" width="40.7109375" style="14" customWidth="1"/>
    <col min="2" max="2" width="45.7109375" style="14" customWidth="1"/>
    <col min="3" max="3" width="5.85546875" style="14" customWidth="1"/>
    <col min="4" max="4" width="24.42578125" style="14" customWidth="1"/>
    <col min="5" max="5" width="6.140625" style="14" customWidth="1"/>
    <col min="6" max="16384" width="9.140625" style="14"/>
  </cols>
  <sheetData>
    <row r="1" spans="1:6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</row>
    <row r="2" spans="1:6">
      <c r="A2" s="3" t="str">
        <f>"MRT_TNB" &amp; IF(C2="Fact","_FCT_","_DIM_") &amp; "ACCOUNT_STATUS"</f>
        <v>MRT_TNB_DIM_ACCOUNT_STATUS</v>
      </c>
      <c r="B2" s="1" t="s">
        <v>79</v>
      </c>
      <c r="C2" s="2" t="s">
        <v>25</v>
      </c>
      <c r="D2" s="1" t="str">
        <f t="shared" ref="D2:D11" si="0">"GLTH_" &amp; E2 &amp; "_MRT_TNB" &amp; IF(C2="Fact","_FCT","_DIM")</f>
        <v>GLTH_MRT_MRT_TNB_DIM</v>
      </c>
      <c r="E2" s="2" t="s">
        <v>252</v>
      </c>
    </row>
    <row r="3" spans="1:6">
      <c r="A3" s="3" t="str">
        <f>"MRT_TNB" &amp; IF(C3="Fact","_FCT_","_DIM_") &amp; "APPLICATION_STATUS"</f>
        <v>MRT_TNB_DIM_APPLICATION_STATUS</v>
      </c>
      <c r="B3" s="28" t="s">
        <v>133</v>
      </c>
      <c r="C3" s="29" t="s">
        <v>25</v>
      </c>
      <c r="D3" s="28" t="str">
        <f t="shared" si="0"/>
        <v>GLTH_MRT_MRT_TNB_DIM</v>
      </c>
      <c r="E3" s="2" t="s">
        <v>252</v>
      </c>
    </row>
    <row r="4" spans="1:6">
      <c r="A4" s="3" t="str">
        <f>"MRT_TNB" &amp; IF(C4="Fact","_FCT_","_DIM_") &amp; "BRANCH"</f>
        <v>MRT_TNB_DIM_BRANCH</v>
      </c>
      <c r="B4" s="28" t="s">
        <v>80</v>
      </c>
      <c r="C4" s="29" t="s">
        <v>25</v>
      </c>
      <c r="D4" s="28" t="str">
        <f t="shared" si="0"/>
        <v>GLTH_MRT_MRT_TNB_DIM</v>
      </c>
      <c r="E4" s="2" t="s">
        <v>252</v>
      </c>
    </row>
    <row r="5" spans="1:6" s="18" customFormat="1">
      <c r="A5" s="49" t="str">
        <f>"MRT_TNB" &amp; IF(C5="Fact","_FCT_","_DIM_") &amp; "CUST_REFINANCE"</f>
        <v>MRT_TNB_DIM_CUST_REFINANCE</v>
      </c>
      <c r="B5" s="50" t="s">
        <v>251</v>
      </c>
      <c r="C5" s="51" t="s">
        <v>25</v>
      </c>
      <c r="D5" s="50" t="str">
        <f t="shared" ref="D5" si="1">"GLTH_" &amp; E5 &amp; "_MRT_TNB" &amp; IF(C5="Fact","_FCT","_DIM")</f>
        <v>GLTH_MRT_MRT_TNB_DIM</v>
      </c>
      <c r="E5" s="51" t="s">
        <v>252</v>
      </c>
    </row>
    <row r="6" spans="1:6">
      <c r="A6" s="3" t="str">
        <f>"MRT_TNB" &amp; IF(C6="Fact","_FCT_","_DIM_") &amp; "CUST_SOURCE"</f>
        <v>MRT_TNB_DIM_CUST_SOURCE</v>
      </c>
      <c r="B6" s="28" t="s">
        <v>81</v>
      </c>
      <c r="C6" s="29" t="s">
        <v>25</v>
      </c>
      <c r="D6" s="28" t="str">
        <f t="shared" si="0"/>
        <v>GLTH_MRT_MRT_TNB_DIM</v>
      </c>
      <c r="E6" s="2" t="s">
        <v>252</v>
      </c>
    </row>
    <row r="7" spans="1:6" s="18" customFormat="1">
      <c r="A7" s="49" t="str">
        <f>"MRT_TNB" &amp; IF(C7="Fact","_FCT_","_DIM_") &amp; "CUST_TYPE"</f>
        <v>MRT_TNB_DIM_CUST_TYPE</v>
      </c>
      <c r="B7" s="50" t="s">
        <v>253</v>
      </c>
      <c r="C7" s="51" t="s">
        <v>25</v>
      </c>
      <c r="D7" s="50" t="str">
        <f t="shared" ref="D7" si="2">"GLTH_" &amp; E7 &amp; "_MRT_TNB" &amp; IF(C7="Fact","_FCT","_DIM")</f>
        <v>GLTH_MRT_MRT_TNB_DIM</v>
      </c>
      <c r="E7" s="51" t="s">
        <v>252</v>
      </c>
    </row>
    <row r="8" spans="1:6">
      <c r="A8" s="3" t="str">
        <f>"MRT_TNB" &amp; IF(C8="Fact","_FCT_","_DIM_") &amp; "DEALER"</f>
        <v>MRT_TNB_DIM_DEALER</v>
      </c>
      <c r="B8" s="28" t="s">
        <v>82</v>
      </c>
      <c r="C8" s="29" t="s">
        <v>25</v>
      </c>
      <c r="D8" s="28" t="str">
        <f t="shared" si="0"/>
        <v>GLTH_MRT_MRT_TNB_DIM</v>
      </c>
      <c r="E8" s="2" t="s">
        <v>252</v>
      </c>
    </row>
    <row r="9" spans="1:6">
      <c r="A9" s="3" t="str">
        <f>"MRT_TNB" &amp; IF(C9="Fact","_FCT_","_DIM_") &amp; "PRODUCT"</f>
        <v>MRT_TNB_DIM_PRODUCT</v>
      </c>
      <c r="B9" s="28" t="s">
        <v>83</v>
      </c>
      <c r="C9" s="29" t="s">
        <v>25</v>
      </c>
      <c r="D9" s="28" t="str">
        <f t="shared" si="0"/>
        <v>GLTH_MRT_MRT_TNB_DIM</v>
      </c>
      <c r="E9" s="2" t="s">
        <v>252</v>
      </c>
    </row>
    <row r="10" spans="1:6" s="18" customFormat="1">
      <c r="A10" s="3" t="str">
        <f>"MRT_TNB" &amp; IF(C10="Fact","_FCT_","_DIM_") &amp; "SALE_CONTRACT"</f>
        <v>MRT_TNB_FCT_SALE_CONTRACT</v>
      </c>
      <c r="B10" s="28" t="s">
        <v>84</v>
      </c>
      <c r="C10" s="29" t="s">
        <v>26</v>
      </c>
      <c r="D10" s="28" t="str">
        <f t="shared" si="0"/>
        <v>GLTH_MRT_MRT_TNB_FCT</v>
      </c>
      <c r="E10" s="2" t="s">
        <v>252</v>
      </c>
    </row>
    <row r="11" spans="1:6">
      <c r="A11" s="3" t="str">
        <f>"MRT_TNB" &amp; IF(C11="Fact","_FCT_","_DIM_") &amp; "ACCOUNT_MOVEMENT"</f>
        <v>MRT_TNB_FCT_ACCOUNT_MOVEMENT</v>
      </c>
      <c r="B11" s="1" t="s">
        <v>98</v>
      </c>
      <c r="C11" s="2" t="s">
        <v>26</v>
      </c>
      <c r="D11" s="1" t="str">
        <f t="shared" si="0"/>
        <v>GLTH_MRT_MRT_TNB_FCT</v>
      </c>
      <c r="E11" s="2" t="s">
        <v>252</v>
      </c>
      <c r="F11" s="26"/>
    </row>
    <row r="12" spans="1:6">
      <c r="A12" s="3" t="s">
        <v>165</v>
      </c>
      <c r="B12" s="28" t="s">
        <v>166</v>
      </c>
      <c r="C12" s="28" t="s">
        <v>25</v>
      </c>
      <c r="D12" s="28" t="s">
        <v>175</v>
      </c>
      <c r="E12" s="2" t="s">
        <v>252</v>
      </c>
    </row>
    <row r="13" spans="1:6">
      <c r="A13" s="3" t="s">
        <v>173</v>
      </c>
      <c r="B13" s="28" t="s">
        <v>174</v>
      </c>
      <c r="C13" s="28" t="s">
        <v>26</v>
      </c>
      <c r="D13" s="28" t="s">
        <v>176</v>
      </c>
      <c r="E13" s="2" t="s">
        <v>252</v>
      </c>
    </row>
    <row r="14" spans="1:6">
      <c r="A14" s="3" t="s">
        <v>208</v>
      </c>
      <c r="B14" s="28" t="s">
        <v>84</v>
      </c>
      <c r="C14" s="28" t="s">
        <v>26</v>
      </c>
      <c r="D14" s="28" t="s">
        <v>176</v>
      </c>
      <c r="E14" s="2" t="s">
        <v>252</v>
      </c>
    </row>
    <row r="15" spans="1:6">
      <c r="A15" s="3" t="s">
        <v>197</v>
      </c>
      <c r="B15" s="28" t="s">
        <v>198</v>
      </c>
      <c r="C15" s="28" t="s">
        <v>26</v>
      </c>
      <c r="D15" s="28" t="s">
        <v>176</v>
      </c>
      <c r="E15" s="2" t="s">
        <v>252</v>
      </c>
    </row>
    <row r="16" spans="1:6">
      <c r="A16" s="3" t="s">
        <v>209</v>
      </c>
      <c r="B16" s="28" t="s">
        <v>198</v>
      </c>
      <c r="C16" s="28" t="s">
        <v>26</v>
      </c>
      <c r="D16" s="28" t="s">
        <v>176</v>
      </c>
      <c r="E16" s="2" t="s">
        <v>252</v>
      </c>
    </row>
    <row r="17" spans="1:5">
      <c r="A17" s="3" t="s">
        <v>210</v>
      </c>
      <c r="B17" s="28" t="s">
        <v>198</v>
      </c>
      <c r="C17" s="28" t="s">
        <v>26</v>
      </c>
      <c r="D17" s="28" t="s">
        <v>176</v>
      </c>
      <c r="E17" s="2" t="s">
        <v>252</v>
      </c>
    </row>
  </sheetData>
  <hyperlinks>
    <hyperlink ref="A8" location="DIM_DEALER!A1" display="DIM_DEALER!A1"/>
    <hyperlink ref="A4" location="DIM_BRANCH!A1" display="DIM_BRANCH!A1"/>
    <hyperlink ref="A6" location="DIM_CUST_SOURCE!A1" display="DIM_CUST_SOURCE!A1"/>
    <hyperlink ref="A9" location="DIM_PRODUCT!A1" display="DIM_PRODUCT!A1"/>
    <hyperlink ref="A11" location="FCT_ACCOUNT_MOVEMENT!A1" display="FCT_ACCOUNT_MOVEMENT!A1"/>
    <hyperlink ref="A10" location="FCT_SALE_CONTRACT!A1" display="FCT_SALE_CONTRACT!A1"/>
    <hyperlink ref="A2" location="DIM_ACCOUNT_STATUS!A1" display="DIM_ACCOUNT_STATUS!A1"/>
    <hyperlink ref="A3" location="DIM_APPLICATION_STATUS!A1" display="DIM_APPLICATION_STATUS!A1"/>
    <hyperlink ref="A12" location="DIM_REQUEST_STATUS!A1" display="MRT_TNB_REQ_STATUS_GRP"/>
    <hyperlink ref="A13" location="FCT_APPROVAL_LEADTIME!A1" display="MRT_TNB_FCT_APPROVAL_LEADTIME"/>
    <hyperlink ref="A14" location="FCT_BRANCH_AND_DEALER!A1" display="FCT_BRANCH_AND_DEALER"/>
    <hyperlink ref="A15" location="FCT_VINTAGE_PERF!A1" display="FCT_VINTAGE_PERF"/>
    <hyperlink ref="A16" location="FCT_REPOSSESSION!A1" display="MRT_TNB_FCT_REPOSSESSION"/>
    <hyperlink ref="A17" location="FCT_CONTRACT_QUALITY!A1" display="MRT_TNB_FCT_CONTRACT_QUALITY"/>
    <hyperlink ref="A5" location="DIM_CUST_REFINANCE!A1" display="DIM_CUST_REFINANCE!A1"/>
    <hyperlink ref="A7" location="DIM_CUST_TYPE!A1" display="DIM_CUST_TYPE!A1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9" sqref="B9"/>
    </sheetView>
  </sheetViews>
  <sheetFormatPr defaultColWidth="9.140625" defaultRowHeight="15"/>
  <cols>
    <col min="1" max="1" width="25.7109375" style="14" customWidth="1"/>
    <col min="2" max="2" width="56" style="14" bestFit="1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15.7109375" style="4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7" t="str">
        <f>Summary!A9</f>
        <v>MRT_TNB_DIM_PRODUCT</v>
      </c>
      <c r="G4" s="4"/>
      <c r="H4" s="10"/>
    </row>
    <row r="5" spans="1:8">
      <c r="A5" s="8" t="s">
        <v>8</v>
      </c>
      <c r="B5" s="7" t="str">
        <f>Summary!B9</f>
        <v>DWH_TNB_DIM_PRODUCT</v>
      </c>
      <c r="G5" s="4"/>
      <c r="H5" s="10"/>
    </row>
    <row r="6" spans="1:8">
      <c r="A6" s="8" t="s">
        <v>9</v>
      </c>
      <c r="B6" s="7" t="str">
        <f>Summary!D9</f>
        <v>GLTH_MRT_MRT_TNB_DIM</v>
      </c>
      <c r="G6" s="4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157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 s="17" customFormat="1">
      <c r="A12" s="15" t="s">
        <v>51</v>
      </c>
      <c r="B12" s="16" t="s">
        <v>28</v>
      </c>
      <c r="C12" s="15" t="s">
        <v>62</v>
      </c>
      <c r="D12" s="15"/>
      <c r="E12" s="15"/>
      <c r="F12" s="11" t="s">
        <v>30</v>
      </c>
      <c r="G12" s="21" t="s">
        <v>83</v>
      </c>
      <c r="H12" s="15" t="s">
        <v>51</v>
      </c>
    </row>
    <row r="13" spans="1:8" s="17" customFormat="1">
      <c r="A13" s="15" t="s">
        <v>108</v>
      </c>
      <c r="B13" s="16" t="s">
        <v>109</v>
      </c>
      <c r="C13" s="15" t="s">
        <v>15</v>
      </c>
      <c r="D13" s="15" t="s">
        <v>103</v>
      </c>
      <c r="E13" s="15"/>
      <c r="F13" s="11"/>
      <c r="G13" s="12" t="s">
        <v>83</v>
      </c>
      <c r="H13" s="15" t="s">
        <v>108</v>
      </c>
    </row>
    <row r="14" spans="1:8" s="17" customFormat="1">
      <c r="A14" s="15" t="s">
        <v>52</v>
      </c>
      <c r="B14" s="15" t="s">
        <v>54</v>
      </c>
      <c r="C14" s="15" t="s">
        <v>15</v>
      </c>
      <c r="D14" s="15" t="s">
        <v>18</v>
      </c>
      <c r="E14" s="15"/>
      <c r="F14" s="11"/>
      <c r="G14" s="12" t="s">
        <v>83</v>
      </c>
      <c r="H14" s="15" t="s">
        <v>52</v>
      </c>
    </row>
    <row r="15" spans="1:8" s="17" customFormat="1">
      <c r="A15" s="15" t="s">
        <v>53</v>
      </c>
      <c r="B15" s="15" t="s">
        <v>55</v>
      </c>
      <c r="C15" s="15" t="s">
        <v>15</v>
      </c>
      <c r="D15" s="15" t="s">
        <v>20</v>
      </c>
      <c r="E15" s="15"/>
      <c r="F15" s="11"/>
      <c r="G15" s="12" t="s">
        <v>83</v>
      </c>
      <c r="H15" s="15" t="s">
        <v>53</v>
      </c>
    </row>
    <row r="16" spans="1:8" s="17" customFormat="1">
      <c r="A16" s="15" t="s">
        <v>57</v>
      </c>
      <c r="B16" s="15" t="s">
        <v>59</v>
      </c>
      <c r="C16" s="15" t="s">
        <v>15</v>
      </c>
      <c r="D16" s="15" t="s">
        <v>61</v>
      </c>
      <c r="E16" s="24" t="s">
        <v>66</v>
      </c>
      <c r="F16" s="11"/>
      <c r="G16" s="12"/>
      <c r="H16" s="15"/>
    </row>
    <row r="17" spans="1:8" s="17" customFormat="1">
      <c r="A17" s="15" t="s">
        <v>58</v>
      </c>
      <c r="B17" s="15" t="s">
        <v>60</v>
      </c>
      <c r="C17" s="15" t="s">
        <v>63</v>
      </c>
      <c r="D17" s="15" t="s">
        <v>64</v>
      </c>
      <c r="E17" s="24" t="s">
        <v>65</v>
      </c>
      <c r="F17" s="11"/>
      <c r="G17" s="21"/>
      <c r="H17" s="21" t="s">
        <v>90</v>
      </c>
    </row>
    <row r="19" spans="1:8">
      <c r="A19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33"/>
  <sheetViews>
    <sheetView tabSelected="1" workbookViewId="0">
      <selection activeCell="B4" sqref="B4"/>
    </sheetView>
  </sheetViews>
  <sheetFormatPr defaultColWidth="9.140625" defaultRowHeight="15"/>
  <cols>
    <col min="1" max="1" width="36.42578125" style="14" bestFit="1" customWidth="1"/>
    <col min="2" max="2" width="58.5703125" style="14" bestFit="1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23.140625" style="4" bestFit="1" customWidth="1"/>
    <col min="9" max="9" width="30.710937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  <c r="I1" s="13"/>
    </row>
    <row r="2" spans="1:9">
      <c r="A2" s="6"/>
      <c r="B2" s="6"/>
      <c r="C2" s="4"/>
      <c r="D2" s="4"/>
      <c r="E2" s="4"/>
      <c r="G2" s="4"/>
      <c r="H2" s="10"/>
      <c r="I2" s="13"/>
    </row>
    <row r="3" spans="1:9">
      <c r="A3" s="8" t="s">
        <v>6</v>
      </c>
      <c r="B3" s="7" t="s">
        <v>19</v>
      </c>
      <c r="C3" s="4"/>
      <c r="D3" s="4"/>
      <c r="E3" s="4"/>
      <c r="G3" s="4"/>
      <c r="H3" s="10"/>
      <c r="I3" s="13"/>
    </row>
    <row r="4" spans="1:9">
      <c r="A4" s="8" t="s">
        <v>7</v>
      </c>
      <c r="B4" s="7" t="str">
        <f>Summary!A10</f>
        <v>MRT_TNB_FCT_SALE_CONTRACT</v>
      </c>
      <c r="G4" s="4"/>
      <c r="H4" s="10"/>
      <c r="I4" s="13"/>
    </row>
    <row r="5" spans="1:9">
      <c r="A5" s="8" t="s">
        <v>8</v>
      </c>
      <c r="B5" s="7" t="str">
        <f>Summary!B10</f>
        <v>DWH_TNB_FCT_APP_CONTRACT</v>
      </c>
      <c r="G5" s="4"/>
      <c r="H5" s="10"/>
      <c r="I5" s="13"/>
    </row>
    <row r="6" spans="1:9">
      <c r="A6" s="8" t="s">
        <v>9</v>
      </c>
      <c r="B6" s="7" t="str">
        <f>Summary!D10</f>
        <v>GLTH_MRT_MRT_TNB_FCT</v>
      </c>
      <c r="G6" s="4"/>
      <c r="H6" s="10"/>
      <c r="I6" s="13"/>
    </row>
    <row r="7" spans="1:9">
      <c r="A7" s="8" t="s">
        <v>10</v>
      </c>
      <c r="B7" s="7"/>
      <c r="G7" s="4"/>
      <c r="H7" s="10"/>
      <c r="I7" s="13"/>
    </row>
    <row r="8" spans="1:9">
      <c r="A8" s="8" t="s">
        <v>151</v>
      </c>
      <c r="B8" s="30" t="s">
        <v>158</v>
      </c>
      <c r="C8" s="4"/>
      <c r="D8" s="4"/>
      <c r="E8" s="4"/>
      <c r="G8" s="4"/>
    </row>
    <row r="10" spans="1:9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  <c r="I10" s="57" t="s">
        <v>68</v>
      </c>
    </row>
    <row r="11" spans="1:9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  <c r="I11" s="58"/>
    </row>
    <row r="12" spans="1:9" s="17" customFormat="1">
      <c r="A12" s="15" t="s">
        <v>88</v>
      </c>
      <c r="B12" s="16" t="s">
        <v>269</v>
      </c>
      <c r="C12" s="15" t="s">
        <v>62</v>
      </c>
      <c r="D12" s="15"/>
      <c r="E12" s="15"/>
      <c r="F12" s="11" t="s">
        <v>30</v>
      </c>
      <c r="G12" s="12"/>
      <c r="H12" s="15"/>
      <c r="I12" s="15"/>
    </row>
    <row r="13" spans="1:9" s="17" customFormat="1">
      <c r="A13" s="15" t="s">
        <v>51</v>
      </c>
      <c r="B13" s="16" t="s">
        <v>270</v>
      </c>
      <c r="C13" s="15" t="s">
        <v>62</v>
      </c>
      <c r="D13" s="15"/>
      <c r="E13" s="15"/>
      <c r="F13" s="11" t="s">
        <v>30</v>
      </c>
      <c r="G13" s="12"/>
      <c r="H13" s="15"/>
      <c r="I13" s="15"/>
    </row>
    <row r="14" spans="1:9" s="17" customFormat="1">
      <c r="A14" s="15" t="s">
        <v>43</v>
      </c>
      <c r="B14" s="16" t="s">
        <v>271</v>
      </c>
      <c r="C14" s="15" t="s">
        <v>62</v>
      </c>
      <c r="D14" s="15"/>
      <c r="E14" s="15"/>
      <c r="F14" s="11" t="s">
        <v>30</v>
      </c>
      <c r="G14" s="12"/>
      <c r="H14" s="15"/>
      <c r="I14" s="11"/>
    </row>
    <row r="15" spans="1:9" s="17" customFormat="1">
      <c r="A15" s="15" t="s">
        <v>50</v>
      </c>
      <c r="B15" s="16" t="s">
        <v>272</v>
      </c>
      <c r="C15" s="15" t="s">
        <v>62</v>
      </c>
      <c r="D15" s="15"/>
      <c r="E15" s="15"/>
      <c r="F15" s="11" t="s">
        <v>30</v>
      </c>
      <c r="G15" s="12"/>
      <c r="H15" s="12"/>
      <c r="I15" s="15"/>
    </row>
    <row r="16" spans="1:9" s="17" customFormat="1">
      <c r="A16" s="15" t="s">
        <v>44</v>
      </c>
      <c r="B16" s="16" t="s">
        <v>273</v>
      </c>
      <c r="C16" s="15" t="s">
        <v>62</v>
      </c>
      <c r="D16" s="15"/>
      <c r="E16" s="15"/>
      <c r="F16" s="11" t="s">
        <v>30</v>
      </c>
      <c r="G16" s="12"/>
      <c r="H16" s="15"/>
      <c r="I16" s="15"/>
    </row>
    <row r="17" spans="1:9" s="17" customFormat="1">
      <c r="A17" s="15" t="s">
        <v>134</v>
      </c>
      <c r="B17" s="16" t="s">
        <v>274</v>
      </c>
      <c r="C17" s="15" t="s">
        <v>62</v>
      </c>
      <c r="D17" s="15"/>
      <c r="E17" s="15"/>
      <c r="F17" s="11" t="s">
        <v>30</v>
      </c>
      <c r="G17" s="12"/>
      <c r="H17" s="15"/>
      <c r="I17" s="15"/>
    </row>
    <row r="18" spans="1:9" s="18" customFormat="1">
      <c r="A18" s="27" t="s">
        <v>254</v>
      </c>
      <c r="B18" s="59" t="s">
        <v>275</v>
      </c>
      <c r="C18" s="27" t="s">
        <v>62</v>
      </c>
      <c r="D18" s="27"/>
      <c r="E18" s="27"/>
      <c r="F18" s="60" t="s">
        <v>30</v>
      </c>
      <c r="G18" s="19"/>
      <c r="H18" s="27"/>
      <c r="I18" s="27"/>
    </row>
    <row r="19" spans="1:9" s="18" customFormat="1">
      <c r="A19" s="27" t="s">
        <v>264</v>
      </c>
      <c r="B19" s="59" t="s">
        <v>276</v>
      </c>
      <c r="C19" s="27" t="s">
        <v>62</v>
      </c>
      <c r="D19" s="27"/>
      <c r="E19" s="27"/>
      <c r="F19" s="60" t="s">
        <v>30</v>
      </c>
      <c r="G19" s="19"/>
      <c r="H19" s="27"/>
      <c r="I19" s="27"/>
    </row>
    <row r="20" spans="1:9" s="17" customFormat="1">
      <c r="A20" s="15" t="s">
        <v>85</v>
      </c>
      <c r="B20" s="16" t="s">
        <v>89</v>
      </c>
      <c r="C20" s="15" t="s">
        <v>69</v>
      </c>
      <c r="D20" s="15" t="s">
        <v>70</v>
      </c>
      <c r="E20" s="24"/>
      <c r="F20" s="11"/>
      <c r="G20" s="12" t="s">
        <v>84</v>
      </c>
      <c r="H20" s="15" t="s">
        <v>91</v>
      </c>
      <c r="I20" s="15"/>
    </row>
    <row r="21" spans="1:9" s="17" customFormat="1">
      <c r="A21" s="15" t="s">
        <v>86</v>
      </c>
      <c r="B21" s="16" t="s">
        <v>71</v>
      </c>
      <c r="C21" s="15" t="s">
        <v>69</v>
      </c>
      <c r="D21" s="15" t="s">
        <v>70</v>
      </c>
      <c r="E21" s="15"/>
      <c r="F21" s="11"/>
      <c r="G21" s="12" t="s">
        <v>84</v>
      </c>
      <c r="H21" s="15" t="s">
        <v>92</v>
      </c>
      <c r="I21" s="15"/>
    </row>
    <row r="22" spans="1:9" s="17" customFormat="1">
      <c r="A22" s="15" t="s">
        <v>87</v>
      </c>
      <c r="B22" s="16" t="s">
        <v>78</v>
      </c>
      <c r="C22" s="15" t="s">
        <v>69</v>
      </c>
      <c r="D22" s="15" t="s">
        <v>70</v>
      </c>
      <c r="E22" s="15"/>
      <c r="F22" s="11"/>
      <c r="G22" s="12" t="s">
        <v>84</v>
      </c>
      <c r="H22" s="15" t="s">
        <v>96</v>
      </c>
      <c r="I22" s="15"/>
    </row>
    <row r="23" spans="1:9" s="18" customFormat="1">
      <c r="A23" s="15" t="s">
        <v>125</v>
      </c>
      <c r="B23" s="16" t="s">
        <v>129</v>
      </c>
      <c r="C23" s="15" t="s">
        <v>69</v>
      </c>
      <c r="D23" s="15" t="s">
        <v>70</v>
      </c>
      <c r="E23" s="15"/>
      <c r="F23" s="11"/>
      <c r="G23" s="12" t="s">
        <v>84</v>
      </c>
      <c r="H23" s="15" t="s">
        <v>121</v>
      </c>
      <c r="I23" s="27"/>
    </row>
    <row r="24" spans="1:9" s="17" customFormat="1">
      <c r="A24" s="15" t="s">
        <v>77</v>
      </c>
      <c r="B24" s="16" t="s">
        <v>72</v>
      </c>
      <c r="C24" s="15" t="s">
        <v>69</v>
      </c>
      <c r="D24" s="15" t="s">
        <v>70</v>
      </c>
      <c r="E24" s="15"/>
      <c r="F24" s="11"/>
      <c r="G24" s="12" t="s">
        <v>84</v>
      </c>
      <c r="H24" s="15" t="s">
        <v>93</v>
      </c>
      <c r="I24" s="15"/>
    </row>
    <row r="25" spans="1:9" s="18" customFormat="1">
      <c r="A25" s="15" t="s">
        <v>126</v>
      </c>
      <c r="B25" s="16" t="s">
        <v>130</v>
      </c>
      <c r="C25" s="15" t="s">
        <v>69</v>
      </c>
      <c r="D25" s="15" t="s">
        <v>70</v>
      </c>
      <c r="E25" s="15"/>
      <c r="F25" s="11"/>
      <c r="G25" s="12" t="s">
        <v>84</v>
      </c>
      <c r="H25" s="15" t="s">
        <v>122</v>
      </c>
      <c r="I25" s="27"/>
    </row>
    <row r="26" spans="1:9" s="18" customFormat="1">
      <c r="A26" s="15" t="s">
        <v>119</v>
      </c>
      <c r="B26" s="16" t="s">
        <v>128</v>
      </c>
      <c r="C26" s="15" t="s">
        <v>69</v>
      </c>
      <c r="D26" s="15" t="s">
        <v>70</v>
      </c>
      <c r="E26" s="15"/>
      <c r="F26" s="11"/>
      <c r="G26" s="12" t="s">
        <v>84</v>
      </c>
      <c r="H26" s="15" t="s">
        <v>118</v>
      </c>
      <c r="I26" s="27"/>
    </row>
    <row r="27" spans="1:9" s="17" customFormat="1">
      <c r="A27" s="15" t="s">
        <v>73</v>
      </c>
      <c r="B27" s="16" t="s">
        <v>74</v>
      </c>
      <c r="C27" s="15" t="s">
        <v>69</v>
      </c>
      <c r="D27" s="15" t="s">
        <v>70</v>
      </c>
      <c r="E27" s="15"/>
      <c r="F27" s="11"/>
      <c r="G27" s="12" t="s">
        <v>84</v>
      </c>
      <c r="H27" s="15" t="s">
        <v>97</v>
      </c>
      <c r="I27" s="15"/>
    </row>
    <row r="28" spans="1:9" s="18" customFormat="1">
      <c r="A28" s="15" t="s">
        <v>124</v>
      </c>
      <c r="B28" s="16" t="s">
        <v>131</v>
      </c>
      <c r="C28" s="15" t="s">
        <v>69</v>
      </c>
      <c r="D28" s="15" t="s">
        <v>70</v>
      </c>
      <c r="E28" s="15"/>
      <c r="F28" s="11"/>
      <c r="G28" s="12" t="s">
        <v>84</v>
      </c>
      <c r="H28" s="15" t="s">
        <v>120</v>
      </c>
      <c r="I28" s="27"/>
    </row>
    <row r="29" spans="1:9" s="17" customFormat="1">
      <c r="A29" s="15" t="s">
        <v>116</v>
      </c>
      <c r="B29" s="16" t="s">
        <v>75</v>
      </c>
      <c r="C29" s="15" t="s">
        <v>69</v>
      </c>
      <c r="D29" s="15" t="s">
        <v>70</v>
      </c>
      <c r="E29" s="15"/>
      <c r="F29" s="11"/>
      <c r="G29" s="12" t="s">
        <v>84</v>
      </c>
      <c r="H29" s="15" t="s">
        <v>94</v>
      </c>
      <c r="I29" s="15"/>
    </row>
    <row r="30" spans="1:9" s="17" customFormat="1">
      <c r="A30" s="15" t="s">
        <v>117</v>
      </c>
      <c r="B30" s="16" t="s">
        <v>76</v>
      </c>
      <c r="C30" s="15" t="s">
        <v>69</v>
      </c>
      <c r="D30" s="15" t="s">
        <v>70</v>
      </c>
      <c r="E30" s="15"/>
      <c r="F30" s="11"/>
      <c r="G30" s="12" t="s">
        <v>84</v>
      </c>
      <c r="H30" s="15" t="s">
        <v>95</v>
      </c>
      <c r="I30" s="15"/>
    </row>
    <row r="31" spans="1:9" s="18" customFormat="1">
      <c r="A31" s="15" t="s">
        <v>127</v>
      </c>
      <c r="B31" s="16" t="s">
        <v>132</v>
      </c>
      <c r="C31" s="15" t="s">
        <v>69</v>
      </c>
      <c r="D31" s="15" t="s">
        <v>70</v>
      </c>
      <c r="E31" s="15"/>
      <c r="F31" s="11"/>
      <c r="G31" s="12" t="s">
        <v>84</v>
      </c>
      <c r="H31" s="15" t="s">
        <v>123</v>
      </c>
      <c r="I31" s="27"/>
    </row>
    <row r="32" spans="1:9" s="17" customFormat="1">
      <c r="A32" s="15" t="s">
        <v>57</v>
      </c>
      <c r="B32" s="15" t="s">
        <v>59</v>
      </c>
      <c r="C32" s="15" t="s">
        <v>15</v>
      </c>
      <c r="D32" s="15" t="s">
        <v>61</v>
      </c>
      <c r="E32" s="24" t="s">
        <v>66</v>
      </c>
      <c r="F32" s="11"/>
      <c r="G32" s="21"/>
      <c r="H32" s="21"/>
      <c r="I32" s="15"/>
    </row>
    <row r="33" spans="1:9">
      <c r="A33" s="15" t="s">
        <v>58</v>
      </c>
      <c r="B33" s="15" t="s">
        <v>60</v>
      </c>
      <c r="C33" s="15" t="s">
        <v>63</v>
      </c>
      <c r="D33" s="15" t="s">
        <v>64</v>
      </c>
      <c r="E33" s="24" t="s">
        <v>65</v>
      </c>
      <c r="F33" s="11"/>
      <c r="G33" s="21"/>
      <c r="H33" s="21" t="s">
        <v>90</v>
      </c>
      <c r="I33" s="15"/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B24" sqref="B24"/>
    </sheetView>
  </sheetViews>
  <sheetFormatPr defaultColWidth="9.140625" defaultRowHeight="15"/>
  <cols>
    <col min="1" max="1" width="25.7109375" style="14" customWidth="1"/>
    <col min="2" max="2" width="40.7109375" style="14" customWidth="1"/>
    <col min="3" max="3" width="15.7109375" style="14" customWidth="1"/>
    <col min="4" max="5" width="10.7109375" style="14" customWidth="1"/>
    <col min="6" max="6" width="3.42578125" style="4" bestFit="1" customWidth="1"/>
    <col min="7" max="7" width="41.140625" style="14" bestFit="1" customWidth="1"/>
    <col min="8" max="8" width="15.7109375" style="4" customWidth="1"/>
    <col min="9" max="9" width="30.710937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</row>
    <row r="2" spans="1:9">
      <c r="A2" s="6"/>
      <c r="B2" s="6"/>
      <c r="C2" s="4"/>
      <c r="D2" s="4"/>
      <c r="E2" s="4"/>
      <c r="G2" s="4"/>
      <c r="H2" s="10"/>
    </row>
    <row r="3" spans="1:9">
      <c r="A3" s="8" t="s">
        <v>6</v>
      </c>
      <c r="B3" s="7" t="s">
        <v>19</v>
      </c>
      <c r="C3" s="4"/>
      <c r="D3" s="4"/>
      <c r="E3" s="4"/>
      <c r="G3" s="4"/>
      <c r="H3" s="10"/>
    </row>
    <row r="4" spans="1:9">
      <c r="A4" s="8" t="s">
        <v>7</v>
      </c>
      <c r="B4" s="7" t="str">
        <f>Summary!A11</f>
        <v>MRT_TNB_FCT_ACCOUNT_MOVEMENT</v>
      </c>
      <c r="G4" s="4"/>
      <c r="H4" s="10"/>
    </row>
    <row r="5" spans="1:9">
      <c r="A5" s="8" t="s">
        <v>8</v>
      </c>
      <c r="B5" s="7" t="str">
        <f>Summary!B11</f>
        <v>DWH_TNB_FCT_APP_CONTRACT,DWH_TNB_FCT_CONTRACT_MONTHLY</v>
      </c>
      <c r="G5" s="4"/>
      <c r="H5" s="10"/>
    </row>
    <row r="6" spans="1:9">
      <c r="A6" s="8" t="s">
        <v>9</v>
      </c>
      <c r="B6" s="7" t="str">
        <f>Summary!D11</f>
        <v>GLTH_MRT_MRT_TNB_FCT</v>
      </c>
      <c r="G6" s="4"/>
      <c r="H6" s="10"/>
    </row>
    <row r="7" spans="1:9">
      <c r="A7" s="8" t="s">
        <v>10</v>
      </c>
      <c r="B7" s="7"/>
      <c r="G7" s="4"/>
      <c r="H7" s="10"/>
    </row>
    <row r="8" spans="1:9">
      <c r="A8" s="8" t="s">
        <v>151</v>
      </c>
      <c r="B8" s="30" t="s">
        <v>159</v>
      </c>
      <c r="C8" s="4"/>
      <c r="D8" s="4"/>
      <c r="E8" s="4"/>
      <c r="G8" s="4"/>
    </row>
    <row r="10" spans="1:9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  <c r="I10" s="57" t="s">
        <v>68</v>
      </c>
    </row>
    <row r="11" spans="1:9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  <c r="I11" s="58"/>
    </row>
    <row r="12" spans="1:9" s="17" customFormat="1">
      <c r="A12" s="15" t="s">
        <v>137</v>
      </c>
      <c r="B12" s="16" t="s">
        <v>147</v>
      </c>
      <c r="C12" s="15" t="s">
        <v>24</v>
      </c>
      <c r="D12" s="15"/>
      <c r="E12" s="15"/>
      <c r="F12" s="11"/>
      <c r="G12" s="12" t="s">
        <v>161</v>
      </c>
      <c r="H12" s="12" t="s">
        <v>137</v>
      </c>
      <c r="I12" s="11"/>
    </row>
    <row r="13" spans="1:9" s="17" customFormat="1">
      <c r="A13" s="15" t="s">
        <v>138</v>
      </c>
      <c r="B13" s="16" t="s">
        <v>148</v>
      </c>
      <c r="C13" s="15" t="s">
        <v>24</v>
      </c>
      <c r="D13" s="15"/>
      <c r="E13" s="15"/>
      <c r="F13" s="11"/>
      <c r="G13" s="12" t="s">
        <v>161</v>
      </c>
      <c r="H13" s="12" t="s">
        <v>138</v>
      </c>
      <c r="I13" s="11"/>
    </row>
    <row r="14" spans="1:9" s="17" customFormat="1">
      <c r="A14" s="15" t="s">
        <v>139</v>
      </c>
      <c r="B14" s="16" t="s">
        <v>146</v>
      </c>
      <c r="C14" s="15" t="s">
        <v>15</v>
      </c>
      <c r="D14" s="15" t="s">
        <v>149</v>
      </c>
      <c r="E14" s="15"/>
      <c r="F14" s="11"/>
      <c r="G14" s="12" t="s">
        <v>84</v>
      </c>
      <c r="H14" s="12" t="s">
        <v>108</v>
      </c>
      <c r="I14" s="11"/>
    </row>
    <row r="15" spans="1:9" s="17" customFormat="1">
      <c r="A15" s="15" t="s">
        <v>140</v>
      </c>
      <c r="B15" s="16" t="s">
        <v>145</v>
      </c>
      <c r="C15" s="15" t="s">
        <v>15</v>
      </c>
      <c r="D15" s="15" t="s">
        <v>150</v>
      </c>
      <c r="E15" s="24"/>
      <c r="F15" s="11"/>
      <c r="G15" s="12" t="s">
        <v>160</v>
      </c>
      <c r="H15" s="12"/>
      <c r="I15" s="11"/>
    </row>
    <row r="16" spans="1:9" s="17" customFormat="1">
      <c r="A16" s="15" t="s">
        <v>141</v>
      </c>
      <c r="B16" s="16" t="s">
        <v>143</v>
      </c>
      <c r="C16" s="15" t="s">
        <v>62</v>
      </c>
      <c r="D16" s="15" t="s">
        <v>70</v>
      </c>
      <c r="E16" s="15"/>
      <c r="F16" s="11"/>
      <c r="G16" s="12" t="s">
        <v>160</v>
      </c>
      <c r="H16" s="21" t="s">
        <v>91</v>
      </c>
      <c r="I16" s="11"/>
    </row>
    <row r="17" spans="1:9" s="17" customFormat="1">
      <c r="A17" s="15" t="s">
        <v>142</v>
      </c>
      <c r="B17" s="16" t="s">
        <v>144</v>
      </c>
      <c r="C17" s="15" t="s">
        <v>69</v>
      </c>
      <c r="D17" s="15" t="s">
        <v>70</v>
      </c>
      <c r="E17" s="15"/>
      <c r="F17" s="11"/>
      <c r="G17" s="12" t="s">
        <v>160</v>
      </c>
      <c r="H17" s="19" t="s">
        <v>162</v>
      </c>
      <c r="I17" s="15"/>
    </row>
    <row r="18" spans="1:9">
      <c r="A18" s="15" t="s">
        <v>57</v>
      </c>
      <c r="B18" s="15" t="s">
        <v>59</v>
      </c>
      <c r="C18" s="15" t="s">
        <v>15</v>
      </c>
      <c r="D18" s="15" t="s">
        <v>61</v>
      </c>
      <c r="E18" s="24" t="s">
        <v>66</v>
      </c>
      <c r="F18" s="11"/>
      <c r="G18" s="21"/>
      <c r="H18" s="21"/>
      <c r="I18" s="15"/>
    </row>
    <row r="19" spans="1:9">
      <c r="A19" s="15" t="s">
        <v>58</v>
      </c>
      <c r="B19" s="15" t="s">
        <v>60</v>
      </c>
      <c r="C19" s="15" t="s">
        <v>63</v>
      </c>
      <c r="D19" s="15" t="s">
        <v>64</v>
      </c>
      <c r="E19" s="24" t="s">
        <v>65</v>
      </c>
      <c r="F19" s="11"/>
      <c r="G19" s="21"/>
      <c r="H19" s="21"/>
      <c r="I19" s="15"/>
    </row>
    <row r="21" spans="1:9">
      <c r="A21" s="31" t="s">
        <v>162</v>
      </c>
      <c r="B21" s="14" t="s">
        <v>163</v>
      </c>
    </row>
    <row r="22" spans="1:9">
      <c r="B22" s="14" t="s">
        <v>164</v>
      </c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8" sqref="B8"/>
    </sheetView>
  </sheetViews>
  <sheetFormatPr defaultColWidth="9.140625" defaultRowHeight="15"/>
  <cols>
    <col min="1" max="1" width="27.28515625" style="14" customWidth="1"/>
    <col min="2" max="2" width="64" style="14" customWidth="1"/>
    <col min="3" max="3" width="9" style="14" customWidth="1"/>
    <col min="4" max="4" width="6.85546875" style="14" customWidth="1"/>
    <col min="5" max="5" width="10.7109375" style="14" customWidth="1"/>
    <col min="6" max="6" width="5.7109375" style="4" customWidth="1"/>
    <col min="7" max="7" width="32.7109375" style="14" customWidth="1"/>
    <col min="8" max="8" width="23.140625" style="4" bestFit="1" customWidth="1"/>
    <col min="9" max="9" width="34.14062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  <c r="I1" s="13"/>
    </row>
    <row r="2" spans="1:9">
      <c r="A2" s="6"/>
      <c r="B2" s="6"/>
      <c r="C2" s="4"/>
      <c r="D2" s="4"/>
      <c r="E2" s="4"/>
      <c r="G2" s="4"/>
      <c r="H2" s="10"/>
      <c r="I2" s="13"/>
    </row>
    <row r="3" spans="1:9">
      <c r="A3" s="8" t="s">
        <v>6</v>
      </c>
      <c r="B3" s="7" t="s">
        <v>19</v>
      </c>
      <c r="C3" s="4"/>
      <c r="D3" s="4"/>
      <c r="E3" s="4"/>
      <c r="G3" s="4"/>
      <c r="H3" s="10"/>
      <c r="I3" s="13"/>
    </row>
    <row r="4" spans="1:9">
      <c r="A4" s="8" t="s">
        <v>7</v>
      </c>
      <c r="B4" s="43" t="str">
        <f>Summary!A13</f>
        <v>MRT_TNB_FCT_APPROVAL_LEADTIME</v>
      </c>
      <c r="G4" s="4"/>
      <c r="H4" s="10"/>
      <c r="I4" s="13"/>
    </row>
    <row r="5" spans="1:9">
      <c r="A5" s="8" t="s">
        <v>8</v>
      </c>
      <c r="B5" s="43" t="str">
        <f>Summary!B13</f>
        <v>DWH_TNB_FCT_REQ_MOV_STATUS</v>
      </c>
      <c r="G5" s="4"/>
      <c r="H5" s="10"/>
      <c r="I5" s="13"/>
    </row>
    <row r="6" spans="1:9">
      <c r="A6" s="8" t="s">
        <v>9</v>
      </c>
      <c r="B6" s="43"/>
      <c r="G6" s="4"/>
      <c r="H6" s="10"/>
      <c r="I6" s="13"/>
    </row>
    <row r="7" spans="1:9">
      <c r="A7" s="8" t="s">
        <v>10</v>
      </c>
      <c r="B7" s="43" t="str">
        <f>Summary!D13</f>
        <v>GLTH_EXCOM_MRT_ALL_FCT</v>
      </c>
      <c r="G7" s="4"/>
      <c r="H7" s="10"/>
      <c r="I7" s="13"/>
    </row>
    <row r="8" spans="1:9">
      <c r="A8" s="8" t="s">
        <v>151</v>
      </c>
      <c r="B8" s="30" t="s">
        <v>187</v>
      </c>
      <c r="C8" s="4"/>
      <c r="D8" s="4"/>
      <c r="E8" s="4"/>
      <c r="G8" s="4"/>
    </row>
    <row r="9" spans="1:9">
      <c r="A9" s="8" t="s">
        <v>177</v>
      </c>
      <c r="B9" s="30" t="s">
        <v>178</v>
      </c>
      <c r="C9" s="4"/>
      <c r="D9" s="4"/>
      <c r="E9" s="4"/>
      <c r="G9" s="4"/>
    </row>
    <row r="11" spans="1:9">
      <c r="A11" s="53" t="s">
        <v>32</v>
      </c>
      <c r="B11" s="54"/>
      <c r="C11" s="54"/>
      <c r="D11" s="54"/>
      <c r="E11" s="54"/>
      <c r="F11" s="55"/>
      <c r="G11" s="53" t="s">
        <v>33</v>
      </c>
      <c r="H11" s="55"/>
      <c r="I11" s="57" t="s">
        <v>68</v>
      </c>
    </row>
    <row r="12" spans="1:9">
      <c r="A12" s="9" t="s">
        <v>11</v>
      </c>
      <c r="B12" s="9" t="s">
        <v>12</v>
      </c>
      <c r="C12" s="9" t="s">
        <v>13</v>
      </c>
      <c r="D12" s="9" t="s">
        <v>16</v>
      </c>
      <c r="E12" s="9" t="s">
        <v>67</v>
      </c>
      <c r="F12" s="9" t="s">
        <v>29</v>
      </c>
      <c r="G12" s="9" t="s">
        <v>31</v>
      </c>
      <c r="H12" s="9" t="s">
        <v>14</v>
      </c>
      <c r="I12" s="58"/>
    </row>
    <row r="13" spans="1:9" s="17" customFormat="1">
      <c r="A13" s="15" t="s">
        <v>88</v>
      </c>
      <c r="B13" s="16" t="s">
        <v>112</v>
      </c>
      <c r="C13" s="15" t="s">
        <v>62</v>
      </c>
      <c r="D13" s="15"/>
      <c r="E13" s="15"/>
      <c r="F13" s="11" t="s">
        <v>30</v>
      </c>
      <c r="G13" s="12"/>
      <c r="H13" s="15"/>
      <c r="I13" s="15"/>
    </row>
    <row r="14" spans="1:9" s="36" customFormat="1">
      <c r="A14" s="32" t="s">
        <v>43</v>
      </c>
      <c r="B14" s="33" t="s">
        <v>114</v>
      </c>
      <c r="C14" s="32" t="s">
        <v>62</v>
      </c>
      <c r="D14" s="32"/>
      <c r="E14" s="32"/>
      <c r="F14" s="34" t="s">
        <v>30</v>
      </c>
      <c r="G14" s="35"/>
      <c r="H14" s="32"/>
      <c r="I14" s="32"/>
    </row>
    <row r="15" spans="1:9" s="36" customFormat="1">
      <c r="A15" s="32" t="s">
        <v>50</v>
      </c>
      <c r="B15" s="33" t="s">
        <v>115</v>
      </c>
      <c r="C15" s="32" t="s">
        <v>62</v>
      </c>
      <c r="D15" s="32"/>
      <c r="E15" s="32"/>
      <c r="F15" s="34" t="s">
        <v>30</v>
      </c>
      <c r="G15" s="35"/>
      <c r="H15" s="32"/>
      <c r="I15" s="32"/>
    </row>
    <row r="16" spans="1:9" s="36" customFormat="1">
      <c r="A16" s="32" t="s">
        <v>51</v>
      </c>
      <c r="B16" s="33" t="s">
        <v>113</v>
      </c>
      <c r="C16" s="32" t="s">
        <v>62</v>
      </c>
      <c r="D16" s="32"/>
      <c r="E16" s="32"/>
      <c r="F16" s="34" t="s">
        <v>30</v>
      </c>
      <c r="G16" s="35"/>
      <c r="H16" s="32"/>
      <c r="I16" s="32"/>
    </row>
    <row r="17" spans="1:9" s="36" customFormat="1">
      <c r="A17" s="32" t="s">
        <v>169</v>
      </c>
      <c r="B17" s="33" t="s">
        <v>179</v>
      </c>
      <c r="C17" s="32" t="s">
        <v>15</v>
      </c>
      <c r="D17" s="32" t="s">
        <v>18</v>
      </c>
      <c r="E17" s="32"/>
      <c r="F17" s="34" t="s">
        <v>30</v>
      </c>
      <c r="G17" s="35"/>
      <c r="H17" s="32"/>
      <c r="I17" s="32"/>
    </row>
    <row r="18" spans="1:9" s="42" customFormat="1" ht="76.5">
      <c r="A18" s="37" t="s">
        <v>180</v>
      </c>
      <c r="B18" s="37" t="s">
        <v>181</v>
      </c>
      <c r="C18" s="37" t="s">
        <v>69</v>
      </c>
      <c r="D18" s="38"/>
      <c r="E18" s="37"/>
      <c r="F18" s="39"/>
      <c r="G18" s="40" t="s">
        <v>182</v>
      </c>
      <c r="H18" s="41" t="s">
        <v>183</v>
      </c>
      <c r="I18" s="41" t="s">
        <v>184</v>
      </c>
    </row>
    <row r="19" spans="1:9" s="42" customFormat="1" ht="63.75">
      <c r="A19" s="37" t="s">
        <v>185</v>
      </c>
      <c r="B19" s="37" t="s">
        <v>186</v>
      </c>
      <c r="C19" s="37" t="s">
        <v>69</v>
      </c>
      <c r="D19" s="38"/>
      <c r="E19" s="37"/>
      <c r="F19" s="39"/>
      <c r="G19" s="40" t="s">
        <v>182</v>
      </c>
      <c r="H19" s="41" t="s">
        <v>91</v>
      </c>
      <c r="I19" s="41" t="s">
        <v>184</v>
      </c>
    </row>
    <row r="20" spans="1:9" s="17" customFormat="1">
      <c r="A20" s="15" t="s">
        <v>57</v>
      </c>
      <c r="B20" s="15" t="s">
        <v>59</v>
      </c>
      <c r="C20" s="15" t="s">
        <v>15</v>
      </c>
      <c r="D20" s="15" t="s">
        <v>61</v>
      </c>
      <c r="E20" s="24" t="s">
        <v>66</v>
      </c>
      <c r="F20" s="11"/>
      <c r="G20" s="21"/>
      <c r="H20" s="21"/>
      <c r="I20" s="15"/>
    </row>
    <row r="21" spans="1:9">
      <c r="A21" s="15" t="s">
        <v>58</v>
      </c>
      <c r="B21" s="15" t="s">
        <v>60</v>
      </c>
      <c r="C21" s="15" t="s">
        <v>63</v>
      </c>
      <c r="D21" s="15" t="s">
        <v>64</v>
      </c>
      <c r="E21" s="24" t="s">
        <v>65</v>
      </c>
      <c r="F21" s="11"/>
      <c r="G21" s="21"/>
      <c r="H21" s="21" t="s">
        <v>90</v>
      </c>
      <c r="I21" s="15"/>
    </row>
  </sheetData>
  <mergeCells count="3">
    <mergeCell ref="A11:F11"/>
    <mergeCell ref="G11:H11"/>
    <mergeCell ref="I11:I12"/>
  </mergeCells>
  <hyperlinks>
    <hyperlink ref="A1" location="Summary!A1" display="Back-to-Summary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ColWidth="9.140625" defaultRowHeight="15"/>
  <cols>
    <col min="1" max="1" width="27.28515625" style="14" customWidth="1"/>
    <col min="2" max="2" width="64" style="14" customWidth="1"/>
    <col min="3" max="3" width="9" style="14" customWidth="1"/>
    <col min="4" max="4" width="6.85546875" style="14" customWidth="1"/>
    <col min="5" max="5" width="10.7109375" style="14" customWidth="1"/>
    <col min="6" max="6" width="5.7109375" style="4" customWidth="1"/>
    <col min="7" max="7" width="30.7109375" style="14" customWidth="1"/>
    <col min="8" max="8" width="25" style="4" customWidth="1"/>
    <col min="9" max="9" width="30.710937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  <c r="I1" s="13"/>
    </row>
    <row r="2" spans="1:9">
      <c r="A2" s="6"/>
      <c r="B2" s="6"/>
      <c r="C2" s="4"/>
      <c r="D2" s="4"/>
      <c r="E2" s="4"/>
      <c r="G2" s="4"/>
      <c r="H2" s="10"/>
      <c r="I2" s="13"/>
    </row>
    <row r="3" spans="1:9">
      <c r="A3" s="8" t="s">
        <v>6</v>
      </c>
      <c r="B3" s="43" t="s">
        <v>19</v>
      </c>
      <c r="C3" s="4"/>
      <c r="D3" s="4"/>
      <c r="E3" s="4"/>
      <c r="G3" s="4"/>
      <c r="H3" s="10"/>
      <c r="I3" s="13"/>
    </row>
    <row r="4" spans="1:9">
      <c r="A4" s="8" t="s">
        <v>7</v>
      </c>
      <c r="B4" s="43" t="str">
        <f>Summary!A15</f>
        <v>MRT_TNB_FCT_VINTAGE_PERF</v>
      </c>
      <c r="G4" s="4"/>
      <c r="H4" s="10"/>
      <c r="I4" s="13"/>
    </row>
    <row r="5" spans="1:9">
      <c r="A5" s="8" t="s">
        <v>8</v>
      </c>
      <c r="B5" s="43" t="str">
        <f>Summary!D15</f>
        <v>GLTH_EXCOM_MRT_ALL_FCT</v>
      </c>
      <c r="G5" s="4"/>
      <c r="H5" s="10"/>
      <c r="I5" s="13"/>
    </row>
    <row r="6" spans="1:9">
      <c r="A6" s="8" t="s">
        <v>199</v>
      </c>
      <c r="B6" s="45" t="s">
        <v>200</v>
      </c>
      <c r="G6" s="4"/>
      <c r="H6" s="10"/>
      <c r="I6" s="13"/>
    </row>
    <row r="7" spans="1:9">
      <c r="A7" s="8" t="s">
        <v>9</v>
      </c>
      <c r="B7" s="43"/>
      <c r="G7" s="4"/>
      <c r="H7" s="10"/>
      <c r="I7" s="13"/>
    </row>
    <row r="8" spans="1:9">
      <c r="A8" s="8" t="s">
        <v>10</v>
      </c>
      <c r="B8" s="43" t="str">
        <f>Summary!D15</f>
        <v>GLTH_EXCOM_MRT_ALL_FCT</v>
      </c>
      <c r="G8" s="4"/>
      <c r="H8" s="10"/>
      <c r="I8" s="13"/>
    </row>
    <row r="9" spans="1:9">
      <c r="A9" s="8" t="s">
        <v>151</v>
      </c>
      <c r="B9" s="46" t="s">
        <v>207</v>
      </c>
      <c r="C9" s="4"/>
      <c r="D9" s="4"/>
      <c r="E9" s="4"/>
      <c r="G9" s="4"/>
    </row>
    <row r="11" spans="1:9">
      <c r="A11" s="53" t="s">
        <v>32</v>
      </c>
      <c r="B11" s="54"/>
      <c r="C11" s="54"/>
      <c r="D11" s="54"/>
      <c r="E11" s="54"/>
      <c r="F11" s="55"/>
      <c r="G11" s="53" t="s">
        <v>33</v>
      </c>
      <c r="H11" s="55"/>
      <c r="I11" s="57" t="s">
        <v>68</v>
      </c>
    </row>
    <row r="12" spans="1:9">
      <c r="A12" s="9" t="s">
        <v>11</v>
      </c>
      <c r="B12" s="9" t="s">
        <v>12</v>
      </c>
      <c r="C12" s="9" t="s">
        <v>13</v>
      </c>
      <c r="D12" s="9" t="s">
        <v>16</v>
      </c>
      <c r="E12" s="9" t="s">
        <v>67</v>
      </c>
      <c r="F12" s="9" t="s">
        <v>29</v>
      </c>
      <c r="G12" s="9" t="s">
        <v>31</v>
      </c>
      <c r="H12" s="9" t="s">
        <v>14</v>
      </c>
      <c r="I12" s="58"/>
    </row>
    <row r="13" spans="1:9" s="17" customFormat="1">
      <c r="A13" s="15" t="s">
        <v>88</v>
      </c>
      <c r="B13" s="16" t="s">
        <v>112</v>
      </c>
      <c r="C13" s="15" t="s">
        <v>62</v>
      </c>
      <c r="D13" s="15"/>
      <c r="E13" s="15"/>
      <c r="F13" s="11" t="s">
        <v>30</v>
      </c>
      <c r="G13" s="12"/>
      <c r="H13" s="15"/>
      <c r="I13" s="15"/>
    </row>
    <row r="14" spans="1:9" s="17" customFormat="1">
      <c r="A14" s="15" t="s">
        <v>51</v>
      </c>
      <c r="B14" s="16" t="s">
        <v>113</v>
      </c>
      <c r="C14" s="15" t="s">
        <v>62</v>
      </c>
      <c r="D14" s="15"/>
      <c r="E14" s="15"/>
      <c r="F14" s="11" t="s">
        <v>30</v>
      </c>
      <c r="G14" s="12"/>
      <c r="H14" s="15"/>
      <c r="I14" s="15"/>
    </row>
    <row r="15" spans="1:9" s="17" customFormat="1" ht="25.5">
      <c r="A15" s="15" t="s">
        <v>203</v>
      </c>
      <c r="B15" s="16" t="s">
        <v>204</v>
      </c>
      <c r="C15" s="15" t="s">
        <v>62</v>
      </c>
      <c r="D15" s="15"/>
      <c r="E15" s="15"/>
      <c r="F15" s="11" t="s">
        <v>30</v>
      </c>
      <c r="G15" s="12" t="s">
        <v>161</v>
      </c>
      <c r="H15" s="44" t="s">
        <v>205</v>
      </c>
      <c r="I15" s="32"/>
    </row>
    <row r="16" spans="1:9" s="17" customFormat="1">
      <c r="A16" s="15" t="s">
        <v>211</v>
      </c>
      <c r="B16" s="16" t="s">
        <v>218</v>
      </c>
      <c r="C16" s="37" t="s">
        <v>69</v>
      </c>
      <c r="D16" s="15"/>
      <c r="E16" s="24" t="s">
        <v>66</v>
      </c>
      <c r="F16" s="11"/>
      <c r="G16" s="40" t="s">
        <v>84</v>
      </c>
      <c r="H16" s="41" t="s">
        <v>92</v>
      </c>
      <c r="I16" s="32"/>
    </row>
    <row r="17" spans="1:9" s="17" customFormat="1">
      <c r="A17" s="15" t="s">
        <v>212</v>
      </c>
      <c r="B17" s="16" t="s">
        <v>219</v>
      </c>
      <c r="C17" s="37" t="s">
        <v>69</v>
      </c>
      <c r="D17" s="15"/>
      <c r="E17" s="24" t="s">
        <v>66</v>
      </c>
      <c r="F17" s="11"/>
      <c r="G17" s="40" t="s">
        <v>84</v>
      </c>
      <c r="H17" s="41" t="s">
        <v>92</v>
      </c>
      <c r="I17" s="32"/>
    </row>
    <row r="18" spans="1:9" s="17" customFormat="1">
      <c r="A18" s="15" t="s">
        <v>213</v>
      </c>
      <c r="B18" s="16" t="s">
        <v>220</v>
      </c>
      <c r="C18" s="37" t="s">
        <v>69</v>
      </c>
      <c r="D18" s="15"/>
      <c r="E18" s="24" t="s">
        <v>66</v>
      </c>
      <c r="F18" s="11"/>
      <c r="G18" s="40" t="s">
        <v>84</v>
      </c>
      <c r="H18" s="41" t="s">
        <v>92</v>
      </c>
      <c r="I18" s="32"/>
    </row>
    <row r="19" spans="1:9" s="17" customFormat="1">
      <c r="A19" s="15" t="s">
        <v>214</v>
      </c>
      <c r="B19" s="16" t="s">
        <v>221</v>
      </c>
      <c r="C19" s="37" t="s">
        <v>69</v>
      </c>
      <c r="D19" s="15"/>
      <c r="E19" s="24" t="s">
        <v>66</v>
      </c>
      <c r="F19" s="11"/>
      <c r="G19" s="40" t="s">
        <v>84</v>
      </c>
      <c r="H19" s="41" t="s">
        <v>92</v>
      </c>
      <c r="I19" s="32"/>
    </row>
    <row r="20" spans="1:9" s="17" customFormat="1">
      <c r="A20" s="15" t="s">
        <v>215</v>
      </c>
      <c r="B20" s="16" t="s">
        <v>222</v>
      </c>
      <c r="C20" s="37" t="s">
        <v>69</v>
      </c>
      <c r="D20" s="15"/>
      <c r="E20" s="24" t="s">
        <v>66</v>
      </c>
      <c r="F20" s="11"/>
      <c r="G20" s="40" t="s">
        <v>84</v>
      </c>
      <c r="H20" s="41" t="s">
        <v>92</v>
      </c>
      <c r="I20" s="32"/>
    </row>
    <row r="21" spans="1:9" s="18" customFormat="1" ht="15.75" customHeight="1">
      <c r="A21" s="37" t="s">
        <v>216</v>
      </c>
      <c r="B21" s="37" t="s">
        <v>217</v>
      </c>
      <c r="C21" s="37" t="s">
        <v>69</v>
      </c>
      <c r="D21" s="38" t="s">
        <v>70</v>
      </c>
      <c r="E21" s="24" t="s">
        <v>66</v>
      </c>
      <c r="F21" s="39"/>
      <c r="G21" s="40" t="s">
        <v>84</v>
      </c>
      <c r="H21" s="41" t="s">
        <v>92</v>
      </c>
      <c r="I21" s="41"/>
    </row>
    <row r="22" spans="1:9" s="17" customFormat="1">
      <c r="A22" s="15" t="s">
        <v>57</v>
      </c>
      <c r="B22" s="15" t="s">
        <v>59</v>
      </c>
      <c r="C22" s="15" t="s">
        <v>15</v>
      </c>
      <c r="D22" s="15" t="s">
        <v>61</v>
      </c>
      <c r="E22" s="24" t="s">
        <v>66</v>
      </c>
      <c r="F22" s="11"/>
      <c r="G22" s="21"/>
      <c r="H22" s="21"/>
      <c r="I22" s="15"/>
    </row>
    <row r="23" spans="1:9">
      <c r="A23" s="15" t="s">
        <v>58</v>
      </c>
      <c r="B23" s="15" t="s">
        <v>60</v>
      </c>
      <c r="C23" s="15" t="s">
        <v>63</v>
      </c>
      <c r="D23" s="15" t="s">
        <v>64</v>
      </c>
      <c r="E23" s="24" t="s">
        <v>65</v>
      </c>
      <c r="F23" s="11"/>
      <c r="G23" s="21"/>
      <c r="H23" s="21" t="s">
        <v>90</v>
      </c>
      <c r="I23" s="15"/>
    </row>
    <row r="24" spans="1:9">
      <c r="A24" s="31" t="s">
        <v>206</v>
      </c>
    </row>
  </sheetData>
  <mergeCells count="3">
    <mergeCell ref="A11:F11"/>
    <mergeCell ref="G11:H11"/>
    <mergeCell ref="I11:I12"/>
  </mergeCells>
  <hyperlinks>
    <hyperlink ref="A1" location="Summary!A1" display="Back-to-Summary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ColWidth="9.140625" defaultRowHeight="15"/>
  <cols>
    <col min="1" max="1" width="27.28515625" style="14" customWidth="1"/>
    <col min="2" max="2" width="64" style="14" customWidth="1"/>
    <col min="3" max="3" width="9" style="14" customWidth="1"/>
    <col min="4" max="4" width="6.85546875" style="14" customWidth="1"/>
    <col min="5" max="5" width="10.7109375" style="14" customWidth="1"/>
    <col min="6" max="6" width="5.7109375" style="4" customWidth="1"/>
    <col min="7" max="7" width="30.7109375" style="14" customWidth="1"/>
    <col min="8" max="8" width="40.42578125" style="4" customWidth="1"/>
    <col min="9" max="9" width="30.710937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  <c r="I1" s="13"/>
    </row>
    <row r="2" spans="1:9">
      <c r="A2" s="6"/>
      <c r="B2" s="6"/>
      <c r="C2" s="4"/>
      <c r="D2" s="4"/>
      <c r="E2" s="4"/>
      <c r="G2" s="4"/>
      <c r="H2" s="10"/>
      <c r="I2" s="13"/>
    </row>
    <row r="3" spans="1:9">
      <c r="A3" s="8" t="s">
        <v>6</v>
      </c>
      <c r="B3" s="7" t="s">
        <v>19</v>
      </c>
      <c r="C3" s="4"/>
      <c r="D3" s="4"/>
      <c r="E3" s="4"/>
      <c r="G3" s="4"/>
      <c r="H3" s="10"/>
      <c r="I3" s="13"/>
    </row>
    <row r="4" spans="1:9">
      <c r="A4" s="8" t="s">
        <v>7</v>
      </c>
      <c r="B4" s="43" t="str">
        <f>Summary!A17</f>
        <v>MRT_TNB_FCT_CONTRACT_QUALITY</v>
      </c>
      <c r="G4" s="4"/>
      <c r="H4" s="10"/>
      <c r="I4" s="13"/>
    </row>
    <row r="5" spans="1:9">
      <c r="A5" s="8" t="s">
        <v>8</v>
      </c>
      <c r="B5" s="43" t="str">
        <f>Summary!B17</f>
        <v>DWH_TNB_FCT_CONTRACT_MONTHLY(a) JOIN DWH_TNB_FCT_APP_CONTRACT(b) ON a.DOC_NO = b.DOC_NO AND  a.CHECK_DIGIT = b.CHECK_DIGIT AND a.DOC_NO &lt;&gt; 0</v>
      </c>
      <c r="G5" s="4"/>
      <c r="H5" s="10"/>
      <c r="I5" s="13"/>
    </row>
    <row r="6" spans="1:9">
      <c r="A6" s="8" t="s">
        <v>9</v>
      </c>
      <c r="B6" s="43"/>
      <c r="G6" s="4"/>
      <c r="H6" s="10"/>
      <c r="I6" s="13"/>
    </row>
    <row r="7" spans="1:9">
      <c r="A7" s="8" t="s">
        <v>10</v>
      </c>
      <c r="B7" s="43"/>
      <c r="G7" s="4"/>
      <c r="H7" s="10"/>
      <c r="I7" s="13"/>
    </row>
    <row r="8" spans="1:9">
      <c r="A8" s="8" t="s">
        <v>151</v>
      </c>
      <c r="B8" s="46" t="s">
        <v>250</v>
      </c>
      <c r="C8" s="4"/>
      <c r="D8" s="4"/>
      <c r="E8" s="4"/>
      <c r="G8" s="4"/>
    </row>
    <row r="10" spans="1:9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  <c r="I10" s="57" t="s">
        <v>68</v>
      </c>
    </row>
    <row r="11" spans="1:9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  <c r="I11" s="58"/>
    </row>
    <row r="12" spans="1:9" s="17" customFormat="1">
      <c r="A12" s="15" t="s">
        <v>88</v>
      </c>
      <c r="B12" s="16" t="s">
        <v>112</v>
      </c>
      <c r="C12" s="15" t="s">
        <v>62</v>
      </c>
      <c r="D12" s="15"/>
      <c r="E12" s="15"/>
      <c r="F12" s="11" t="s">
        <v>30</v>
      </c>
      <c r="G12" s="12"/>
      <c r="H12" s="15"/>
      <c r="I12" s="15"/>
    </row>
    <row r="13" spans="1:9" s="17" customFormat="1">
      <c r="A13" s="15" t="s">
        <v>51</v>
      </c>
      <c r="B13" s="16" t="s">
        <v>113</v>
      </c>
      <c r="C13" s="15" t="s">
        <v>62</v>
      </c>
      <c r="D13" s="15"/>
      <c r="E13" s="15"/>
      <c r="F13" s="11" t="s">
        <v>30</v>
      </c>
      <c r="G13" s="12"/>
      <c r="H13" s="15"/>
      <c r="I13" s="15"/>
    </row>
    <row r="14" spans="1:9" s="17" customFormat="1">
      <c r="A14" s="15" t="s">
        <v>43</v>
      </c>
      <c r="B14" s="16" t="s">
        <v>114</v>
      </c>
      <c r="C14" s="15" t="s">
        <v>62</v>
      </c>
      <c r="D14" s="15"/>
      <c r="E14" s="15"/>
      <c r="F14" s="11" t="s">
        <v>30</v>
      </c>
      <c r="G14" s="12"/>
      <c r="H14" s="15"/>
      <c r="I14" s="15"/>
    </row>
    <row r="15" spans="1:9" s="17" customFormat="1">
      <c r="A15" s="15" t="s">
        <v>50</v>
      </c>
      <c r="B15" s="16" t="s">
        <v>115</v>
      </c>
      <c r="C15" s="15" t="s">
        <v>62</v>
      </c>
      <c r="D15" s="15"/>
      <c r="E15" s="15"/>
      <c r="F15" s="11" t="s">
        <v>30</v>
      </c>
      <c r="G15" s="12"/>
      <c r="H15" s="12"/>
      <c r="I15" s="15"/>
    </row>
    <row r="16" spans="1:9" s="17" customFormat="1">
      <c r="A16" s="15" t="s">
        <v>201</v>
      </c>
      <c r="B16" s="16" t="s">
        <v>202</v>
      </c>
      <c r="C16" s="15" t="s">
        <v>62</v>
      </c>
      <c r="D16" s="15"/>
      <c r="E16" s="15"/>
      <c r="F16" s="11" t="s">
        <v>30</v>
      </c>
      <c r="G16" s="12"/>
      <c r="H16" s="15"/>
      <c r="I16" s="15"/>
    </row>
    <row r="17" spans="1:9" s="17" customFormat="1" ht="63.75">
      <c r="A17" s="15" t="s">
        <v>239</v>
      </c>
      <c r="B17" s="16" t="s">
        <v>240</v>
      </c>
      <c r="C17" s="15" t="s">
        <v>69</v>
      </c>
      <c r="D17" s="15" t="s">
        <v>70</v>
      </c>
      <c r="E17" s="24"/>
      <c r="F17" s="11"/>
      <c r="G17" s="12" t="s">
        <v>84</v>
      </c>
      <c r="H17" s="15" t="s">
        <v>91</v>
      </c>
      <c r="I17" s="44" t="s">
        <v>241</v>
      </c>
    </row>
    <row r="18" spans="1:9" s="17" customFormat="1" ht="63.75">
      <c r="A18" s="15" t="s">
        <v>242</v>
      </c>
      <c r="B18" s="16" t="s">
        <v>243</v>
      </c>
      <c r="C18" s="15" t="s">
        <v>69</v>
      </c>
      <c r="D18" s="15" t="s">
        <v>70</v>
      </c>
      <c r="E18" s="15"/>
      <c r="F18" s="11"/>
      <c r="G18" s="47" t="s">
        <v>244</v>
      </c>
      <c r="H18" s="44" t="s">
        <v>245</v>
      </c>
      <c r="I18" s="44" t="s">
        <v>241</v>
      </c>
    </row>
    <row r="19" spans="1:9" s="17" customFormat="1" ht="267.75">
      <c r="A19" s="15" t="s">
        <v>246</v>
      </c>
      <c r="B19" s="16" t="s">
        <v>247</v>
      </c>
      <c r="C19" s="15" t="s">
        <v>69</v>
      </c>
      <c r="D19" s="16" t="s">
        <v>70</v>
      </c>
      <c r="E19" s="15"/>
      <c r="F19" s="11"/>
      <c r="G19" s="12" t="s">
        <v>161</v>
      </c>
      <c r="H19" s="48" t="s">
        <v>248</v>
      </c>
      <c r="I19" s="44" t="s">
        <v>249</v>
      </c>
    </row>
    <row r="20" spans="1:9" s="17" customFormat="1">
      <c r="A20" s="15" t="s">
        <v>57</v>
      </c>
      <c r="B20" s="15" t="s">
        <v>59</v>
      </c>
      <c r="C20" s="15" t="s">
        <v>15</v>
      </c>
      <c r="D20" s="15" t="s">
        <v>61</v>
      </c>
      <c r="E20" s="24" t="s">
        <v>66</v>
      </c>
      <c r="F20" s="11"/>
      <c r="G20" s="21"/>
      <c r="H20" s="21"/>
      <c r="I20" s="15"/>
    </row>
    <row r="21" spans="1:9">
      <c r="A21" s="15" t="s">
        <v>58</v>
      </c>
      <c r="B21" s="15" t="s">
        <v>60</v>
      </c>
      <c r="C21" s="15" t="s">
        <v>63</v>
      </c>
      <c r="D21" s="15" t="s">
        <v>64</v>
      </c>
      <c r="E21" s="24" t="s">
        <v>65</v>
      </c>
      <c r="F21" s="11"/>
      <c r="G21" s="21"/>
      <c r="H21" s="21" t="s">
        <v>90</v>
      </c>
      <c r="I21" s="15"/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9.140625" defaultRowHeight="15"/>
  <cols>
    <col min="1" max="1" width="27.28515625" style="14" customWidth="1"/>
    <col min="2" max="2" width="64" style="14" customWidth="1"/>
    <col min="3" max="3" width="9" style="14" customWidth="1"/>
    <col min="4" max="4" width="6.85546875" style="14" customWidth="1"/>
    <col min="5" max="5" width="10.7109375" style="14" customWidth="1"/>
    <col min="6" max="6" width="5.7109375" style="4" customWidth="1"/>
    <col min="7" max="7" width="30.7109375" style="14" customWidth="1"/>
    <col min="8" max="8" width="23.140625" style="4" bestFit="1" customWidth="1"/>
    <col min="9" max="9" width="30.7109375" style="14" customWidth="1"/>
    <col min="10" max="16384" width="9.140625" style="14"/>
  </cols>
  <sheetData>
    <row r="1" spans="1:9">
      <c r="A1" s="5" t="s">
        <v>5</v>
      </c>
      <c r="B1" s="6"/>
      <c r="C1" s="4"/>
      <c r="D1" s="4"/>
      <c r="E1" s="4"/>
      <c r="G1" s="4"/>
      <c r="H1" s="10"/>
      <c r="I1" s="13"/>
    </row>
    <row r="2" spans="1:9">
      <c r="A2" s="6"/>
      <c r="B2" s="6"/>
      <c r="C2" s="4"/>
      <c r="D2" s="4"/>
      <c r="E2" s="4"/>
      <c r="G2" s="4"/>
      <c r="H2" s="10"/>
      <c r="I2" s="13"/>
    </row>
    <row r="3" spans="1:9">
      <c r="A3" s="8" t="s">
        <v>6</v>
      </c>
      <c r="B3" s="7" t="s">
        <v>19</v>
      </c>
      <c r="C3" s="4"/>
      <c r="D3" s="4"/>
      <c r="E3" s="4"/>
      <c r="G3" s="4"/>
      <c r="H3" s="10"/>
      <c r="I3" s="13"/>
    </row>
    <row r="4" spans="1:9">
      <c r="A4" s="8" t="s">
        <v>7</v>
      </c>
      <c r="B4" s="43" t="str">
        <f>Summary!A16</f>
        <v>MRT_TNB_FCT_REPOSSESSION</v>
      </c>
      <c r="G4" s="4"/>
      <c r="H4" s="10"/>
      <c r="I4" s="13"/>
    </row>
    <row r="5" spans="1:9">
      <c r="A5" s="8" t="s">
        <v>8</v>
      </c>
      <c r="B5" s="43" t="str">
        <f>Summary!B16</f>
        <v>DWH_TNB_FCT_CONTRACT_MONTHLY(a) JOIN DWH_TNB_FCT_APP_CONTRACT(b) ON a.DOC_NO = b.DOC_NO AND  a.CHECK_DIGIT = b.CHECK_DIGIT AND a.DOC_NO &lt;&gt; 0</v>
      </c>
      <c r="G5" s="4"/>
      <c r="H5" s="10"/>
      <c r="I5" s="13"/>
    </row>
    <row r="6" spans="1:9">
      <c r="A6" s="8" t="s">
        <v>9</v>
      </c>
      <c r="B6" s="43"/>
      <c r="G6" s="4"/>
      <c r="H6" s="10"/>
      <c r="I6" s="13"/>
    </row>
    <row r="7" spans="1:9">
      <c r="A7" s="8" t="s">
        <v>10</v>
      </c>
      <c r="B7" s="43"/>
      <c r="G7" s="4"/>
      <c r="H7" s="10"/>
      <c r="I7" s="13"/>
    </row>
    <row r="8" spans="1:9">
      <c r="A8" s="8" t="s">
        <v>151</v>
      </c>
      <c r="B8" s="46" t="s">
        <v>238</v>
      </c>
      <c r="C8" s="4"/>
      <c r="D8" s="4"/>
      <c r="E8" s="4"/>
      <c r="G8" s="4"/>
    </row>
    <row r="10" spans="1:9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  <c r="I10" s="57" t="s">
        <v>68</v>
      </c>
    </row>
    <row r="11" spans="1:9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  <c r="I11" s="58"/>
    </row>
    <row r="12" spans="1:9" s="17" customFormat="1">
      <c r="A12" s="15" t="s">
        <v>88</v>
      </c>
      <c r="B12" s="16" t="s">
        <v>112</v>
      </c>
      <c r="C12" s="15" t="s">
        <v>62</v>
      </c>
      <c r="D12" s="15"/>
      <c r="E12" s="15"/>
      <c r="F12" s="11" t="s">
        <v>30</v>
      </c>
      <c r="G12" s="12"/>
      <c r="H12" s="15"/>
      <c r="I12" s="15"/>
    </row>
    <row r="13" spans="1:9" s="17" customFormat="1">
      <c r="A13" s="15" t="s">
        <v>51</v>
      </c>
      <c r="B13" s="16" t="s">
        <v>113</v>
      </c>
      <c r="C13" s="15" t="s">
        <v>62</v>
      </c>
      <c r="D13" s="15"/>
      <c r="E13" s="15"/>
      <c r="F13" s="11" t="s">
        <v>30</v>
      </c>
      <c r="G13" s="12"/>
      <c r="H13" s="15"/>
      <c r="I13" s="15"/>
    </row>
    <row r="14" spans="1:9" s="17" customFormat="1">
      <c r="A14" s="15" t="s">
        <v>43</v>
      </c>
      <c r="B14" s="16" t="s">
        <v>114</v>
      </c>
      <c r="C14" s="15" t="s">
        <v>62</v>
      </c>
      <c r="D14" s="15"/>
      <c r="E14" s="15"/>
      <c r="F14" s="11" t="s">
        <v>30</v>
      </c>
      <c r="G14" s="12"/>
      <c r="H14" s="15"/>
      <c r="I14" s="11"/>
    </row>
    <row r="15" spans="1:9" s="17" customFormat="1">
      <c r="A15" s="15" t="s">
        <v>50</v>
      </c>
      <c r="B15" s="16" t="s">
        <v>115</v>
      </c>
      <c r="C15" s="15" t="s">
        <v>62</v>
      </c>
      <c r="D15" s="15"/>
      <c r="E15" s="15"/>
      <c r="F15" s="11" t="s">
        <v>30</v>
      </c>
      <c r="G15" s="12"/>
      <c r="H15" s="12"/>
      <c r="I15" s="15"/>
    </row>
    <row r="16" spans="1:9" s="17" customFormat="1">
      <c r="A16" s="15" t="s">
        <v>201</v>
      </c>
      <c r="B16" s="16" t="s">
        <v>202</v>
      </c>
      <c r="C16" s="15" t="s">
        <v>62</v>
      </c>
      <c r="D16" s="15"/>
      <c r="E16" s="15"/>
      <c r="F16" s="11" t="s">
        <v>30</v>
      </c>
      <c r="G16" s="12"/>
      <c r="H16" s="15"/>
      <c r="I16" s="15"/>
    </row>
    <row r="17" spans="1:9" s="18" customFormat="1" ht="63.75">
      <c r="A17" s="15" t="s">
        <v>223</v>
      </c>
      <c r="B17" s="15" t="s">
        <v>224</v>
      </c>
      <c r="C17" s="15" t="s">
        <v>69</v>
      </c>
      <c r="D17" s="16" t="s">
        <v>70</v>
      </c>
      <c r="E17" s="24" t="s">
        <v>66</v>
      </c>
      <c r="F17" s="11"/>
      <c r="G17" s="12" t="s">
        <v>161</v>
      </c>
      <c r="H17" s="44" t="s">
        <v>225</v>
      </c>
      <c r="I17" s="44" t="s">
        <v>226</v>
      </c>
    </row>
    <row r="18" spans="1:9" s="17" customFormat="1" ht="63.75">
      <c r="A18" s="15" t="s">
        <v>227</v>
      </c>
      <c r="B18" s="16" t="s">
        <v>228</v>
      </c>
      <c r="C18" s="15" t="s">
        <v>69</v>
      </c>
      <c r="D18" s="16" t="s">
        <v>70</v>
      </c>
      <c r="E18" s="24" t="s">
        <v>66</v>
      </c>
      <c r="F18" s="11"/>
      <c r="G18" s="12" t="s">
        <v>161</v>
      </c>
      <c r="H18" s="44" t="s">
        <v>229</v>
      </c>
      <c r="I18" s="44" t="s">
        <v>230</v>
      </c>
    </row>
    <row r="19" spans="1:9" s="18" customFormat="1" ht="63.75">
      <c r="A19" s="15" t="s">
        <v>233</v>
      </c>
      <c r="B19" s="16" t="s">
        <v>231</v>
      </c>
      <c r="C19" s="15" t="s">
        <v>69</v>
      </c>
      <c r="D19" s="16" t="s">
        <v>70</v>
      </c>
      <c r="E19" s="24" t="s">
        <v>66</v>
      </c>
      <c r="F19" s="11"/>
      <c r="G19" s="12" t="s">
        <v>84</v>
      </c>
      <c r="H19" s="44" t="s">
        <v>232</v>
      </c>
      <c r="I19" s="44" t="s">
        <v>226</v>
      </c>
    </row>
    <row r="20" spans="1:9" s="18" customFormat="1" ht="63.75">
      <c r="A20" s="15" t="s">
        <v>235</v>
      </c>
      <c r="B20" s="16" t="s">
        <v>236</v>
      </c>
      <c r="C20" s="15" t="s">
        <v>69</v>
      </c>
      <c r="D20" s="16" t="s">
        <v>70</v>
      </c>
      <c r="E20" s="24" t="s">
        <v>66</v>
      </c>
      <c r="F20" s="11"/>
      <c r="G20" s="12"/>
      <c r="H20" s="44"/>
      <c r="I20" s="44" t="s">
        <v>226</v>
      </c>
    </row>
    <row r="21" spans="1:9" s="18" customFormat="1" ht="63.75">
      <c r="A21" s="15" t="s">
        <v>234</v>
      </c>
      <c r="B21" s="16" t="s">
        <v>237</v>
      </c>
      <c r="C21" s="15" t="s">
        <v>69</v>
      </c>
      <c r="D21" s="16" t="s">
        <v>70</v>
      </c>
      <c r="E21" s="24" t="s">
        <v>66</v>
      </c>
      <c r="F21" s="11"/>
      <c r="G21" s="12"/>
      <c r="H21" s="44"/>
      <c r="I21" s="44" t="s">
        <v>226</v>
      </c>
    </row>
    <row r="22" spans="1:9" s="17" customFormat="1">
      <c r="A22" s="15" t="s">
        <v>57</v>
      </c>
      <c r="B22" s="15" t="s">
        <v>59</v>
      </c>
      <c r="C22" s="15" t="s">
        <v>15</v>
      </c>
      <c r="D22" s="15" t="s">
        <v>61</v>
      </c>
      <c r="E22" s="24" t="s">
        <v>66</v>
      </c>
      <c r="F22" s="11"/>
      <c r="G22" s="21"/>
      <c r="H22" s="21"/>
      <c r="I22" s="15"/>
    </row>
    <row r="23" spans="1:9">
      <c r="A23" s="15" t="s">
        <v>58</v>
      </c>
      <c r="B23" s="15" t="s">
        <v>60</v>
      </c>
      <c r="C23" s="15" t="s">
        <v>63</v>
      </c>
      <c r="D23" s="15" t="s">
        <v>64</v>
      </c>
      <c r="E23" s="24" t="s">
        <v>65</v>
      </c>
      <c r="F23" s="11"/>
      <c r="G23" s="21"/>
      <c r="H23" s="21" t="s">
        <v>90</v>
      </c>
      <c r="I23" s="15"/>
    </row>
  </sheetData>
  <mergeCells count="3">
    <mergeCell ref="A10:F10"/>
    <mergeCell ref="G10:H10"/>
    <mergeCell ref="I10:I11"/>
  </mergeCells>
  <hyperlinks>
    <hyperlink ref="A1" location="Summary!A1" display="Back-to-Summary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" sqref="G1"/>
    </sheetView>
  </sheetViews>
  <sheetFormatPr defaultColWidth="9.140625" defaultRowHeight="15"/>
  <cols>
    <col min="1" max="1" width="25.7109375" style="14" customWidth="1"/>
    <col min="2" max="2" width="56.42578125" style="14" bestFit="1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23.5703125" style="4" bestFit="1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10"/>
      <c r="H3" s="14"/>
    </row>
    <row r="4" spans="1:8">
      <c r="A4" s="8" t="s">
        <v>7</v>
      </c>
      <c r="B4" s="43" t="str">
        <f>Summary!A14</f>
        <v>MRT_TNB_FCT_BRANCH_AND_DEALER</v>
      </c>
      <c r="E4" s="4"/>
      <c r="G4" s="10"/>
      <c r="H4" s="14"/>
    </row>
    <row r="5" spans="1:8">
      <c r="A5" s="8" t="s">
        <v>8</v>
      </c>
      <c r="B5" s="43" t="str">
        <f>Summary!B14</f>
        <v>DWH_TNB_FCT_APP_CONTRACT</v>
      </c>
      <c r="E5" s="4"/>
      <c r="G5" s="10"/>
      <c r="H5" s="14"/>
    </row>
    <row r="6" spans="1:8">
      <c r="A6" s="8" t="s">
        <v>9</v>
      </c>
      <c r="B6" s="7"/>
      <c r="E6" s="4"/>
      <c r="G6" s="10"/>
      <c r="H6" s="14"/>
    </row>
    <row r="7" spans="1:8">
      <c r="A7" s="8" t="s">
        <v>10</v>
      </c>
      <c r="B7" s="43" t="str">
        <f>Summary!D14</f>
        <v>GLTH_EXCOM_MRT_ALL_FCT</v>
      </c>
      <c r="E7" s="4"/>
      <c r="G7" s="10"/>
      <c r="H7" s="14"/>
    </row>
    <row r="8" spans="1:8">
      <c r="A8" s="8" t="s">
        <v>151</v>
      </c>
      <c r="B8" s="30" t="s">
        <v>196</v>
      </c>
      <c r="C8" s="4"/>
      <c r="D8" s="4"/>
      <c r="E8" s="4"/>
      <c r="G8" s="4"/>
      <c r="H8" s="1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>
      <c r="A12" s="15" t="s">
        <v>137</v>
      </c>
      <c r="B12" s="16" t="s">
        <v>147</v>
      </c>
      <c r="C12" s="15" t="s">
        <v>24</v>
      </c>
      <c r="D12" s="15"/>
      <c r="E12" s="15"/>
      <c r="F12" s="11"/>
      <c r="G12" s="12"/>
      <c r="H12" s="15"/>
    </row>
    <row r="13" spans="1:8">
      <c r="A13" s="15" t="s">
        <v>138</v>
      </c>
      <c r="B13" s="16" t="s">
        <v>148</v>
      </c>
      <c r="C13" s="15" t="s">
        <v>24</v>
      </c>
      <c r="D13" s="15"/>
      <c r="E13" s="15"/>
      <c r="F13" s="11"/>
      <c r="G13" s="12"/>
      <c r="H13" s="15"/>
    </row>
    <row r="14" spans="1:8">
      <c r="A14" s="16" t="s">
        <v>188</v>
      </c>
      <c r="B14" s="16" t="s">
        <v>189</v>
      </c>
      <c r="C14" s="37" t="s">
        <v>69</v>
      </c>
      <c r="D14" s="15"/>
      <c r="E14" s="15"/>
      <c r="F14" s="11"/>
      <c r="G14" s="12"/>
      <c r="H14" s="15"/>
    </row>
    <row r="15" spans="1:8" s="17" customFormat="1">
      <c r="A15" s="16" t="s">
        <v>190</v>
      </c>
      <c r="B15" s="16" t="s">
        <v>191</v>
      </c>
      <c r="C15" s="37" t="s">
        <v>69</v>
      </c>
      <c r="D15" s="15"/>
      <c r="E15" s="15"/>
      <c r="F15" s="11"/>
      <c r="G15" s="12"/>
      <c r="H15" s="15"/>
    </row>
    <row r="16" spans="1:8" s="17" customFormat="1">
      <c r="A16" s="16" t="s">
        <v>192</v>
      </c>
      <c r="B16" s="16" t="s">
        <v>193</v>
      </c>
      <c r="C16" s="37" t="s">
        <v>69</v>
      </c>
      <c r="D16" s="15"/>
      <c r="E16" s="15"/>
      <c r="F16" s="11"/>
      <c r="G16" s="12"/>
      <c r="H16" s="15"/>
    </row>
    <row r="17" spans="1:8" s="17" customFormat="1">
      <c r="A17" s="16" t="s">
        <v>194</v>
      </c>
      <c r="B17" s="16" t="s">
        <v>195</v>
      </c>
      <c r="C17" s="37" t="s">
        <v>69</v>
      </c>
      <c r="D17" s="15"/>
      <c r="E17" s="15"/>
      <c r="F17" s="11"/>
      <c r="G17" s="12"/>
      <c r="H17" s="15"/>
    </row>
    <row r="18" spans="1:8" s="18" customFormat="1">
      <c r="A18" s="15" t="s">
        <v>57</v>
      </c>
      <c r="B18" s="15" t="s">
        <v>59</v>
      </c>
      <c r="C18" s="15" t="s">
        <v>15</v>
      </c>
      <c r="D18" s="15" t="s">
        <v>61</v>
      </c>
      <c r="E18" s="24" t="s">
        <v>66</v>
      </c>
      <c r="F18" s="11"/>
      <c r="G18" s="19"/>
      <c r="H18" s="19"/>
    </row>
    <row r="19" spans="1:8" s="17" customFormat="1">
      <c r="A19" s="15" t="s">
        <v>58</v>
      </c>
      <c r="B19" s="15" t="s">
        <v>60</v>
      </c>
      <c r="C19" s="15" t="s">
        <v>63</v>
      </c>
      <c r="D19" s="15" t="s">
        <v>64</v>
      </c>
      <c r="E19" s="24" t="s">
        <v>65</v>
      </c>
      <c r="F19" s="11"/>
      <c r="G19" s="21"/>
      <c r="H19" s="21" t="s">
        <v>90</v>
      </c>
    </row>
    <row r="20" spans="1:8">
      <c r="E20" s="4"/>
      <c r="F20" s="14"/>
      <c r="G20" s="4"/>
      <c r="H20" s="14"/>
    </row>
    <row r="21" spans="1:8">
      <c r="E21" s="4"/>
      <c r="F21" s="14"/>
      <c r="G21" s="4"/>
      <c r="H21" s="14"/>
    </row>
    <row r="22" spans="1:8">
      <c r="E22" s="4"/>
      <c r="F22" s="14"/>
      <c r="G22" s="4"/>
      <c r="H22" s="14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3" sqref="B3:B8"/>
    </sheetView>
  </sheetViews>
  <sheetFormatPr defaultColWidth="9.140625" defaultRowHeight="15"/>
  <cols>
    <col min="1" max="1" width="25.7109375" style="14" customWidth="1"/>
    <col min="2" max="2" width="56" style="14" bestFit="1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20" style="4" bestFit="1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43" t="str">
        <f>Summary!A12</f>
        <v>MRT_TNB_REQ_STATUS_GRP</v>
      </c>
      <c r="G4" s="4"/>
      <c r="H4" s="10"/>
    </row>
    <row r="5" spans="1:8">
      <c r="A5" s="8" t="s">
        <v>8</v>
      </c>
      <c r="B5" s="43" t="str">
        <f>Summary!B12</f>
        <v>DWH_TNB_DIM_REQUEST_STATUS</v>
      </c>
      <c r="G5" s="4"/>
      <c r="H5" s="10"/>
    </row>
    <row r="6" spans="1:8">
      <c r="A6" s="8" t="s">
        <v>9</v>
      </c>
      <c r="B6" s="43"/>
      <c r="G6" s="4"/>
      <c r="H6" s="10"/>
    </row>
    <row r="7" spans="1:8">
      <c r="A7" s="8" t="s">
        <v>10</v>
      </c>
      <c r="B7" s="43" t="str">
        <f>Summary!D12</f>
        <v>GLTH_EXCOM_MRT_ALL_DIM</v>
      </c>
      <c r="G7" s="4"/>
      <c r="H7" s="10"/>
    </row>
    <row r="8" spans="1:8">
      <c r="A8" s="8" t="s">
        <v>151</v>
      </c>
      <c r="B8" s="30" t="s">
        <v>167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 s="17" customFormat="1">
      <c r="A12" s="15" t="s">
        <v>168</v>
      </c>
      <c r="B12" s="16" t="s">
        <v>28</v>
      </c>
      <c r="C12" s="15" t="s">
        <v>62</v>
      </c>
      <c r="D12" s="15"/>
      <c r="E12" s="15"/>
      <c r="F12" s="11" t="s">
        <v>30</v>
      </c>
      <c r="G12" s="7" t="s">
        <v>166</v>
      </c>
      <c r="H12" s="15" t="s">
        <v>51</v>
      </c>
    </row>
    <row r="13" spans="1:8" s="17" customFormat="1">
      <c r="A13" s="15" t="s">
        <v>169</v>
      </c>
      <c r="B13" s="16" t="s">
        <v>170</v>
      </c>
      <c r="C13" s="15" t="s">
        <v>15</v>
      </c>
      <c r="D13" s="15" t="s">
        <v>18</v>
      </c>
      <c r="E13" s="15"/>
      <c r="F13" s="11"/>
      <c r="G13" s="7" t="s">
        <v>166</v>
      </c>
      <c r="H13" s="15" t="s">
        <v>169</v>
      </c>
    </row>
    <row r="14" spans="1:8" s="17" customFormat="1">
      <c r="A14" s="15" t="s">
        <v>171</v>
      </c>
      <c r="B14" s="15" t="s">
        <v>172</v>
      </c>
      <c r="C14" s="15" t="s">
        <v>15</v>
      </c>
      <c r="D14" s="15" t="s">
        <v>103</v>
      </c>
      <c r="E14" s="15"/>
      <c r="F14" s="11"/>
      <c r="G14" s="7" t="s">
        <v>166</v>
      </c>
      <c r="H14" s="15" t="s">
        <v>171</v>
      </c>
    </row>
    <row r="15" spans="1:8" s="17" customFormat="1">
      <c r="A15" s="15" t="s">
        <v>57</v>
      </c>
      <c r="B15" s="15" t="s">
        <v>59</v>
      </c>
      <c r="C15" s="15" t="s">
        <v>15</v>
      </c>
      <c r="D15" s="15" t="s">
        <v>61</v>
      </c>
      <c r="E15" s="24" t="s">
        <v>66</v>
      </c>
      <c r="F15" s="11"/>
      <c r="G15" s="12"/>
      <c r="H15" s="15"/>
    </row>
    <row r="16" spans="1:8" s="17" customFormat="1">
      <c r="A16" s="15" t="s">
        <v>58</v>
      </c>
      <c r="B16" s="15" t="s">
        <v>60</v>
      </c>
      <c r="C16" s="15" t="s">
        <v>63</v>
      </c>
      <c r="D16" s="15" t="s">
        <v>64</v>
      </c>
      <c r="E16" s="24" t="s">
        <v>65</v>
      </c>
      <c r="F16" s="11"/>
      <c r="G16" s="21"/>
      <c r="H16" s="21" t="s">
        <v>90</v>
      </c>
    </row>
    <row r="18" spans="1:1">
      <c r="A18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1" sqref="A21"/>
    </sheetView>
  </sheetViews>
  <sheetFormatPr defaultColWidth="9.140625" defaultRowHeight="15"/>
  <cols>
    <col min="1" max="1" width="27.85546875" style="14" bestFit="1" customWidth="1"/>
    <col min="2" max="2" width="80.140625" style="14" bestFit="1" customWidth="1"/>
    <col min="3" max="3" width="15.7109375" style="14" customWidth="1"/>
    <col min="4" max="4" width="10.7109375" style="14" customWidth="1"/>
    <col min="5" max="5" width="5.5703125" style="22" bestFit="1" customWidth="1"/>
    <col min="6" max="6" width="5.7109375" style="4" customWidth="1"/>
    <col min="7" max="7" width="30.7109375" style="14" customWidth="1"/>
    <col min="8" max="8" width="15.7109375" style="14" customWidth="1"/>
    <col min="9" max="16384" width="9.140625" style="14"/>
  </cols>
  <sheetData>
    <row r="1" spans="1:8">
      <c r="A1" s="5" t="s">
        <v>5</v>
      </c>
      <c r="B1" s="6"/>
      <c r="C1" s="4"/>
      <c r="D1" s="4"/>
      <c r="G1" s="13"/>
    </row>
    <row r="2" spans="1:8">
      <c r="A2" s="6"/>
      <c r="B2" s="6"/>
      <c r="C2" s="4"/>
      <c r="D2" s="4"/>
      <c r="G2" s="13"/>
    </row>
    <row r="3" spans="1:8">
      <c r="A3" s="8" t="s">
        <v>6</v>
      </c>
      <c r="B3" s="7" t="s">
        <v>19</v>
      </c>
      <c r="C3" s="4"/>
      <c r="D3" s="4"/>
      <c r="G3" s="13"/>
    </row>
    <row r="4" spans="1:8">
      <c r="A4" s="8" t="s">
        <v>7</v>
      </c>
      <c r="B4" s="7" t="str">
        <f>Summary!A2</f>
        <v>MRT_TNB_DIM_ACCOUNT_STATUS</v>
      </c>
      <c r="G4" s="13"/>
    </row>
    <row r="5" spans="1:8">
      <c r="A5" s="8" t="s">
        <v>8</v>
      </c>
      <c r="B5" s="7" t="str">
        <f>Summary!B2</f>
        <v>DWH_TNB_DIM_ACCOUNT_STATUS</v>
      </c>
      <c r="G5" s="13"/>
    </row>
    <row r="6" spans="1:8">
      <c r="A6" s="8" t="s">
        <v>9</v>
      </c>
      <c r="B6" s="7" t="str">
        <f>Summary!D2</f>
        <v>GLTH_MRT_MRT_TNB_DIM</v>
      </c>
      <c r="G6" s="13"/>
    </row>
    <row r="7" spans="1:8">
      <c r="A7" s="8" t="s">
        <v>10</v>
      </c>
      <c r="B7" s="7"/>
      <c r="G7" s="13"/>
    </row>
    <row r="8" spans="1:8">
      <c r="A8" s="8" t="s">
        <v>151</v>
      </c>
      <c r="B8" s="30" t="s">
        <v>152</v>
      </c>
      <c r="C8" s="4"/>
      <c r="D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23" t="s">
        <v>56</v>
      </c>
      <c r="F11" s="9" t="s">
        <v>29</v>
      </c>
      <c r="G11" s="9" t="s">
        <v>31</v>
      </c>
      <c r="H11" s="9" t="s">
        <v>14</v>
      </c>
    </row>
    <row r="12" spans="1:8" s="17" customFormat="1">
      <c r="A12" s="15" t="s">
        <v>42</v>
      </c>
      <c r="B12" s="16" t="s">
        <v>99</v>
      </c>
      <c r="C12" s="15" t="s">
        <v>62</v>
      </c>
      <c r="D12" s="15"/>
      <c r="E12" s="24"/>
      <c r="F12" s="11" t="s">
        <v>30</v>
      </c>
      <c r="G12" s="15" t="s">
        <v>79</v>
      </c>
      <c r="H12" s="21" t="s">
        <v>42</v>
      </c>
    </row>
    <row r="13" spans="1:8" s="17" customFormat="1">
      <c r="A13" s="15" t="s">
        <v>101</v>
      </c>
      <c r="B13" s="16" t="s">
        <v>102</v>
      </c>
      <c r="C13" s="15" t="s">
        <v>15</v>
      </c>
      <c r="D13" s="15" t="s">
        <v>103</v>
      </c>
      <c r="E13" s="24"/>
      <c r="F13" s="11"/>
      <c r="G13" s="15" t="s">
        <v>79</v>
      </c>
      <c r="H13" s="15" t="s">
        <v>101</v>
      </c>
    </row>
    <row r="14" spans="1:8" s="17" customFormat="1">
      <c r="A14" s="15" t="s">
        <v>27</v>
      </c>
      <c r="B14" s="15" t="s">
        <v>100</v>
      </c>
      <c r="C14" s="15" t="s">
        <v>15</v>
      </c>
      <c r="D14" s="15" t="s">
        <v>20</v>
      </c>
      <c r="E14" s="24"/>
      <c r="F14" s="11"/>
      <c r="G14" s="15" t="s">
        <v>79</v>
      </c>
      <c r="H14" s="15" t="s">
        <v>27</v>
      </c>
    </row>
    <row r="15" spans="1:8" s="17" customFormat="1">
      <c r="A15" s="15" t="s">
        <v>57</v>
      </c>
      <c r="B15" s="15" t="s">
        <v>59</v>
      </c>
      <c r="C15" s="15" t="s">
        <v>15</v>
      </c>
      <c r="D15" s="15" t="s">
        <v>61</v>
      </c>
      <c r="E15" s="24" t="s">
        <v>66</v>
      </c>
      <c r="F15" s="11"/>
      <c r="G15" s="15"/>
      <c r="H15" s="15"/>
    </row>
    <row r="16" spans="1:8" s="17" customFormat="1">
      <c r="A16" s="15" t="s">
        <v>58</v>
      </c>
      <c r="B16" s="15" t="s">
        <v>60</v>
      </c>
      <c r="C16" s="15" t="s">
        <v>63</v>
      </c>
      <c r="D16" s="15" t="s">
        <v>64</v>
      </c>
      <c r="E16" s="24" t="s">
        <v>65</v>
      </c>
      <c r="F16" s="11"/>
      <c r="G16" s="21"/>
      <c r="H16" s="21" t="s">
        <v>90</v>
      </c>
    </row>
    <row r="18" spans="1:1">
      <c r="A18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9" sqref="B9"/>
    </sheetView>
  </sheetViews>
  <sheetFormatPr defaultColWidth="9.140625" defaultRowHeight="15"/>
  <cols>
    <col min="1" max="1" width="27.85546875" style="14" bestFit="1" customWidth="1"/>
    <col min="2" max="2" width="80.140625" style="14" bestFit="1" customWidth="1"/>
    <col min="3" max="3" width="15.7109375" style="14" customWidth="1"/>
    <col min="4" max="4" width="10.7109375" style="14" customWidth="1"/>
    <col min="5" max="5" width="5.5703125" style="22" bestFit="1" customWidth="1"/>
    <col min="6" max="6" width="5.7109375" style="4" customWidth="1"/>
    <col min="7" max="7" width="30.7109375" style="14" customWidth="1"/>
    <col min="8" max="8" width="15.7109375" style="14" customWidth="1"/>
    <col min="9" max="16384" width="9.140625" style="14"/>
  </cols>
  <sheetData>
    <row r="1" spans="1:8">
      <c r="A1" s="5" t="s">
        <v>5</v>
      </c>
      <c r="B1" s="6"/>
      <c r="C1" s="4"/>
      <c r="D1" s="4"/>
      <c r="G1" s="13"/>
    </row>
    <row r="2" spans="1:8">
      <c r="A2" s="6"/>
      <c r="B2" s="6"/>
      <c r="C2" s="4"/>
      <c r="D2" s="4"/>
      <c r="G2" s="13"/>
    </row>
    <row r="3" spans="1:8">
      <c r="A3" s="8" t="s">
        <v>6</v>
      </c>
      <c r="B3" s="7" t="s">
        <v>19</v>
      </c>
      <c r="C3" s="4"/>
      <c r="D3" s="4"/>
      <c r="G3" s="13"/>
    </row>
    <row r="4" spans="1:8">
      <c r="A4" s="8" t="s">
        <v>7</v>
      </c>
      <c r="B4" s="7" t="str">
        <f>Summary!A3</f>
        <v>MRT_TNB_DIM_APPLICATION_STATUS</v>
      </c>
      <c r="G4" s="13"/>
    </row>
    <row r="5" spans="1:8">
      <c r="A5" s="8" t="s">
        <v>8</v>
      </c>
      <c r="B5" s="7" t="str">
        <f>Summary!B3</f>
        <v>DWH_TNB_DIM_APPLICATION_STATUS</v>
      </c>
      <c r="G5" s="13"/>
    </row>
    <row r="6" spans="1:8">
      <c r="A6" s="8" t="s">
        <v>9</v>
      </c>
      <c r="B6" s="7" t="str">
        <f>Summary!D3</f>
        <v>GLTH_MRT_MRT_TNB_DIM</v>
      </c>
      <c r="G6" s="13"/>
    </row>
    <row r="7" spans="1:8">
      <c r="A7" s="8" t="s">
        <v>10</v>
      </c>
      <c r="B7" s="7"/>
      <c r="G7" s="13"/>
    </row>
    <row r="8" spans="1:8">
      <c r="A8" s="8" t="s">
        <v>151</v>
      </c>
      <c r="B8" s="30" t="s">
        <v>153</v>
      </c>
      <c r="C8" s="4"/>
      <c r="D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23" t="s">
        <v>56</v>
      </c>
      <c r="F11" s="9" t="s">
        <v>29</v>
      </c>
      <c r="G11" s="9" t="s">
        <v>31</v>
      </c>
      <c r="H11" s="9" t="s">
        <v>14</v>
      </c>
    </row>
    <row r="12" spans="1:8" s="17" customFormat="1">
      <c r="A12" s="15" t="s">
        <v>134</v>
      </c>
      <c r="B12" s="16" t="s">
        <v>99</v>
      </c>
      <c r="C12" s="15" t="s">
        <v>62</v>
      </c>
      <c r="D12" s="15"/>
      <c r="E12" s="24"/>
      <c r="F12" s="11" t="s">
        <v>30</v>
      </c>
      <c r="G12" s="15" t="s">
        <v>133</v>
      </c>
      <c r="H12" s="15" t="s">
        <v>134</v>
      </c>
    </row>
    <row r="13" spans="1:8" s="17" customFormat="1">
      <c r="A13" s="15" t="s">
        <v>135</v>
      </c>
      <c r="B13" s="15" t="s">
        <v>136</v>
      </c>
      <c r="C13" s="15" t="s">
        <v>15</v>
      </c>
      <c r="D13" s="15" t="s">
        <v>20</v>
      </c>
      <c r="E13" s="24"/>
      <c r="F13" s="11"/>
      <c r="G13" s="15" t="s">
        <v>133</v>
      </c>
      <c r="H13" s="15" t="s">
        <v>135</v>
      </c>
    </row>
    <row r="14" spans="1:8" s="17" customFormat="1">
      <c r="A14" s="15" t="s">
        <v>57</v>
      </c>
      <c r="B14" s="15" t="s">
        <v>59</v>
      </c>
      <c r="C14" s="15" t="s">
        <v>15</v>
      </c>
      <c r="D14" s="15" t="s">
        <v>61</v>
      </c>
      <c r="E14" s="24" t="s">
        <v>66</v>
      </c>
      <c r="F14" s="11"/>
      <c r="G14" s="15"/>
      <c r="H14" s="15"/>
    </row>
    <row r="15" spans="1:8" s="17" customFormat="1">
      <c r="A15" s="15" t="s">
        <v>58</v>
      </c>
      <c r="B15" s="15" t="s">
        <v>60</v>
      </c>
      <c r="C15" s="15" t="s">
        <v>63</v>
      </c>
      <c r="D15" s="15" t="s">
        <v>64</v>
      </c>
      <c r="E15" s="24" t="s">
        <v>65</v>
      </c>
      <c r="F15" s="11"/>
      <c r="G15" s="21"/>
      <c r="H15" s="21" t="s">
        <v>90</v>
      </c>
    </row>
    <row r="17" spans="1:1">
      <c r="A17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ColWidth="9.140625" defaultRowHeight="15"/>
  <cols>
    <col min="1" max="1" width="25.7109375" style="14" customWidth="1"/>
    <col min="2" max="2" width="56.42578125" style="14" bestFit="1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23.5703125" style="4" bestFit="1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7" t="str">
        <f>Summary!A4</f>
        <v>MRT_TNB_DIM_BRANCH</v>
      </c>
      <c r="G4" s="4"/>
      <c r="H4" s="10"/>
    </row>
    <row r="5" spans="1:8">
      <c r="A5" s="8" t="s">
        <v>8</v>
      </c>
      <c r="B5" s="7" t="str">
        <f>Summary!B4</f>
        <v>DWH_TNB_DIM_BRANCH</v>
      </c>
      <c r="G5" s="4"/>
      <c r="H5" s="10"/>
    </row>
    <row r="6" spans="1:8">
      <c r="A6" s="8" t="s">
        <v>9</v>
      </c>
      <c r="B6" s="7" t="str">
        <f>Summary!D4</f>
        <v>GLTH_MRT_MRT_TNB_DIM</v>
      </c>
      <c r="G6" s="4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154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>
      <c r="A12" s="15" t="s">
        <v>43</v>
      </c>
      <c r="B12" s="16" t="s">
        <v>28</v>
      </c>
      <c r="C12" s="15" t="s">
        <v>62</v>
      </c>
      <c r="D12" s="15"/>
      <c r="E12" s="15"/>
      <c r="F12" s="11" t="s">
        <v>30</v>
      </c>
      <c r="G12" s="12" t="s">
        <v>80</v>
      </c>
      <c r="H12" s="15" t="s">
        <v>43</v>
      </c>
    </row>
    <row r="13" spans="1:8">
      <c r="A13" s="15" t="s">
        <v>104</v>
      </c>
      <c r="B13" s="16" t="s">
        <v>105</v>
      </c>
      <c r="C13" s="15" t="s">
        <v>15</v>
      </c>
      <c r="D13" s="15" t="s">
        <v>18</v>
      </c>
      <c r="E13" s="15"/>
      <c r="F13" s="11"/>
      <c r="G13" s="12" t="s">
        <v>80</v>
      </c>
      <c r="H13" s="15" t="s">
        <v>104</v>
      </c>
    </row>
    <row r="14" spans="1:8" s="17" customFormat="1">
      <c r="A14" s="15" t="s">
        <v>36</v>
      </c>
      <c r="B14" s="15" t="s">
        <v>39</v>
      </c>
      <c r="C14" s="15" t="s">
        <v>15</v>
      </c>
      <c r="D14" s="15" t="s">
        <v>17</v>
      </c>
      <c r="E14" s="15"/>
      <c r="F14" s="11"/>
      <c r="G14" s="12" t="s">
        <v>80</v>
      </c>
      <c r="H14" s="15" t="s">
        <v>36</v>
      </c>
    </row>
    <row r="15" spans="1:8" s="17" customFormat="1">
      <c r="A15" s="15" t="s">
        <v>34</v>
      </c>
      <c r="B15" s="15" t="s">
        <v>40</v>
      </c>
      <c r="C15" s="15" t="s">
        <v>15</v>
      </c>
      <c r="D15" s="15" t="s">
        <v>17</v>
      </c>
      <c r="E15" s="15"/>
      <c r="F15" s="11"/>
      <c r="G15" s="12" t="s">
        <v>80</v>
      </c>
      <c r="H15" s="15" t="s">
        <v>34</v>
      </c>
    </row>
    <row r="16" spans="1:8" s="17" customFormat="1">
      <c r="A16" s="15" t="s">
        <v>35</v>
      </c>
      <c r="B16" s="15" t="s">
        <v>41</v>
      </c>
      <c r="C16" s="15" t="s">
        <v>15</v>
      </c>
      <c r="D16" s="15" t="s">
        <v>17</v>
      </c>
      <c r="E16" s="15"/>
      <c r="F16" s="11"/>
      <c r="G16" s="12" t="s">
        <v>80</v>
      </c>
      <c r="H16" s="15" t="s">
        <v>35</v>
      </c>
    </row>
    <row r="17" spans="1:8" s="17" customFormat="1">
      <c r="A17" s="15" t="s">
        <v>37</v>
      </c>
      <c r="B17" s="15" t="s">
        <v>38</v>
      </c>
      <c r="C17" s="15" t="s">
        <v>24</v>
      </c>
      <c r="D17" s="15"/>
      <c r="E17" s="15"/>
      <c r="F17" s="11"/>
      <c r="G17" s="12" t="s">
        <v>80</v>
      </c>
      <c r="H17" s="15" t="s">
        <v>37</v>
      </c>
    </row>
    <row r="18" spans="1:8" s="18" customFormat="1">
      <c r="A18" s="15" t="s">
        <v>57</v>
      </c>
      <c r="B18" s="15" t="s">
        <v>59</v>
      </c>
      <c r="C18" s="15" t="s">
        <v>15</v>
      </c>
      <c r="D18" s="15" t="s">
        <v>61</v>
      </c>
      <c r="E18" s="24" t="s">
        <v>66</v>
      </c>
      <c r="F18" s="11"/>
      <c r="G18" s="19"/>
      <c r="H18" s="19"/>
    </row>
    <row r="19" spans="1:8" s="17" customFormat="1">
      <c r="A19" s="15" t="s">
        <v>58</v>
      </c>
      <c r="B19" s="15" t="s">
        <v>60</v>
      </c>
      <c r="C19" s="15" t="s">
        <v>63</v>
      </c>
      <c r="D19" s="15" t="s">
        <v>64</v>
      </c>
      <c r="E19" s="24" t="s">
        <v>65</v>
      </c>
      <c r="F19" s="11"/>
      <c r="G19" s="21"/>
      <c r="H19" s="21" t="s">
        <v>90</v>
      </c>
    </row>
    <row r="21" spans="1:8">
      <c r="A21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9"/>
  <sheetViews>
    <sheetView workbookViewId="0"/>
  </sheetViews>
  <sheetFormatPr defaultColWidth="9.140625" defaultRowHeight="15"/>
  <cols>
    <col min="1" max="1" width="25.7109375" style="14" customWidth="1"/>
    <col min="2" max="2" width="40.7109375" style="14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18.28515625" style="4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7" t="str">
        <f>Summary!A5</f>
        <v>MRT_TNB_DIM_CUST_REFINANCE</v>
      </c>
      <c r="H4" s="10"/>
    </row>
    <row r="5" spans="1:8">
      <c r="A5" s="8" t="s">
        <v>8</v>
      </c>
      <c r="B5" s="7" t="str">
        <f>Summary!B5</f>
        <v>DWH_TNB_DIM_CUST_REFINANCE</v>
      </c>
      <c r="H5" s="10"/>
    </row>
    <row r="6" spans="1:8">
      <c r="A6" s="8" t="s">
        <v>9</v>
      </c>
      <c r="B6" s="7" t="str">
        <f>Summary!D5</f>
        <v>GLTH_MRT_MRT_TNB_DIM</v>
      </c>
      <c r="G6" s="52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262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>
      <c r="A12" s="15" t="s">
        <v>254</v>
      </c>
      <c r="B12" s="16" t="s">
        <v>28</v>
      </c>
      <c r="C12" s="15" t="s">
        <v>62</v>
      </c>
      <c r="D12" s="15"/>
      <c r="E12" s="15"/>
      <c r="F12" s="11" t="s">
        <v>30</v>
      </c>
      <c r="G12" s="15" t="str">
        <f>B5</f>
        <v>DWH_TNB_DIM_CUST_REFINANCE</v>
      </c>
      <c r="H12" s="15" t="str">
        <f>A12</f>
        <v>SK_CUST_REFINANCE_KEY</v>
      </c>
    </row>
    <row r="13" spans="1:8">
      <c r="A13" s="15" t="s">
        <v>255</v>
      </c>
      <c r="B13" s="16" t="s">
        <v>256</v>
      </c>
      <c r="C13" s="15" t="s">
        <v>62</v>
      </c>
      <c r="D13" s="15"/>
      <c r="E13" s="15"/>
      <c r="F13" s="11"/>
      <c r="G13" s="15" t="str">
        <f>B5</f>
        <v>DWH_TNB_DIM_CUST_REFINANCE</v>
      </c>
      <c r="H13" s="15" t="str">
        <f>A13</f>
        <v>CUST_REFINANCE_CODE</v>
      </c>
    </row>
    <row r="14" spans="1:8">
      <c r="A14" s="15" t="s">
        <v>257</v>
      </c>
      <c r="B14" s="16" t="s">
        <v>258</v>
      </c>
      <c r="C14" s="15" t="s">
        <v>15</v>
      </c>
      <c r="D14" s="15" t="s">
        <v>259</v>
      </c>
      <c r="E14" s="15"/>
      <c r="F14" s="11"/>
      <c r="G14" s="15" t="str">
        <f>B5</f>
        <v>DWH_TNB_DIM_CUST_REFINANCE</v>
      </c>
      <c r="H14" s="15" t="str">
        <f>A14</f>
        <v>CUST_REFINANCE_DESC_THAI</v>
      </c>
    </row>
    <row r="15" spans="1:8" s="18" customFormat="1">
      <c r="A15" s="15" t="s">
        <v>260</v>
      </c>
      <c r="B15" s="15" t="s">
        <v>261</v>
      </c>
      <c r="C15" s="15" t="s">
        <v>15</v>
      </c>
      <c r="D15" s="15" t="s">
        <v>259</v>
      </c>
      <c r="E15" s="15"/>
      <c r="F15" s="11"/>
      <c r="G15" s="15" t="str">
        <f>B5</f>
        <v>DWH_TNB_DIM_CUST_REFINANCE</v>
      </c>
      <c r="H15" s="15" t="str">
        <f>A15</f>
        <v>CUST_REFINANCE_DESC_ENGLISH</v>
      </c>
    </row>
    <row r="16" spans="1:8" s="18" customFormat="1">
      <c r="A16" s="15" t="s">
        <v>57</v>
      </c>
      <c r="B16" s="15" t="s">
        <v>59</v>
      </c>
      <c r="C16" s="15" t="s">
        <v>15</v>
      </c>
      <c r="D16" s="15" t="s">
        <v>61</v>
      </c>
      <c r="E16" s="24" t="s">
        <v>66</v>
      </c>
      <c r="F16" s="11"/>
      <c r="G16" s="15"/>
      <c r="H16" s="15"/>
    </row>
    <row r="17" spans="1:8" s="17" customFormat="1">
      <c r="A17" s="15" t="s">
        <v>58</v>
      </c>
      <c r="B17" s="15" t="s">
        <v>60</v>
      </c>
      <c r="C17" s="15" t="s">
        <v>63</v>
      </c>
      <c r="D17" s="15" t="s">
        <v>64</v>
      </c>
      <c r="E17" s="24" t="s">
        <v>65</v>
      </c>
      <c r="F17" s="11"/>
      <c r="G17" s="21"/>
      <c r="H17" s="21" t="s">
        <v>90</v>
      </c>
    </row>
    <row r="19" spans="1:8">
      <c r="A19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4" sqref="B4"/>
    </sheetView>
  </sheetViews>
  <sheetFormatPr defaultColWidth="9.140625" defaultRowHeight="15"/>
  <cols>
    <col min="1" max="1" width="25.7109375" style="14" customWidth="1"/>
    <col min="2" max="2" width="40.7109375" style="14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18.28515625" style="4" bestFit="1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7" t="str">
        <f>Summary!A6</f>
        <v>MRT_TNB_DIM_CUST_SOURCE</v>
      </c>
      <c r="G4" s="4"/>
      <c r="H4" s="10"/>
    </row>
    <row r="5" spans="1:8">
      <c r="A5" s="8" t="s">
        <v>8</v>
      </c>
      <c r="B5" s="7" t="str">
        <f>Summary!B6</f>
        <v>DWH_TNB_DIM_CUST_SOURCE</v>
      </c>
      <c r="G5" s="4"/>
      <c r="H5" s="10"/>
    </row>
    <row r="6" spans="1:8">
      <c r="A6" s="8" t="s">
        <v>9</v>
      </c>
      <c r="B6" s="7" t="str">
        <f>Summary!D6</f>
        <v>GLTH_MRT_MRT_TNB_DIM</v>
      </c>
      <c r="G6" s="4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155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>
      <c r="A12" s="15" t="s">
        <v>44</v>
      </c>
      <c r="B12" s="16" t="s">
        <v>28</v>
      </c>
      <c r="C12" s="15" t="s">
        <v>62</v>
      </c>
      <c r="D12" s="15"/>
      <c r="E12" s="15"/>
      <c r="F12" s="11" t="s">
        <v>30</v>
      </c>
      <c r="G12" s="15" t="s">
        <v>81</v>
      </c>
      <c r="H12" s="15" t="s">
        <v>44</v>
      </c>
    </row>
    <row r="13" spans="1:8">
      <c r="A13" s="15" t="s">
        <v>107</v>
      </c>
      <c r="B13" s="16" t="s">
        <v>106</v>
      </c>
      <c r="C13" s="15" t="s">
        <v>15</v>
      </c>
      <c r="D13" s="15" t="s">
        <v>103</v>
      </c>
      <c r="E13" s="15"/>
      <c r="F13" s="11"/>
      <c r="G13" s="15" t="s">
        <v>81</v>
      </c>
      <c r="H13" s="15" t="s">
        <v>107</v>
      </c>
    </row>
    <row r="14" spans="1:8" s="18" customFormat="1">
      <c r="A14" s="15" t="s">
        <v>45</v>
      </c>
      <c r="B14" s="15" t="s">
        <v>46</v>
      </c>
      <c r="C14" s="15" t="s">
        <v>15</v>
      </c>
      <c r="D14" s="15" t="s">
        <v>20</v>
      </c>
      <c r="E14" s="15"/>
      <c r="F14" s="11"/>
      <c r="G14" s="15" t="s">
        <v>81</v>
      </c>
      <c r="H14" s="15" t="s">
        <v>45</v>
      </c>
    </row>
    <row r="15" spans="1:8" s="18" customFormat="1">
      <c r="A15" s="15" t="s">
        <v>57</v>
      </c>
      <c r="B15" s="15" t="s">
        <v>59</v>
      </c>
      <c r="C15" s="15" t="s">
        <v>15</v>
      </c>
      <c r="D15" s="15" t="s">
        <v>61</v>
      </c>
      <c r="E15" s="24" t="s">
        <v>66</v>
      </c>
      <c r="F15" s="11"/>
      <c r="G15" s="15"/>
      <c r="H15" s="15"/>
    </row>
    <row r="16" spans="1:8" s="17" customFormat="1">
      <c r="A16" s="15" t="s">
        <v>58</v>
      </c>
      <c r="B16" s="15" t="s">
        <v>60</v>
      </c>
      <c r="C16" s="15" t="s">
        <v>63</v>
      </c>
      <c r="D16" s="15" t="s">
        <v>64</v>
      </c>
      <c r="E16" s="24" t="s">
        <v>65</v>
      </c>
      <c r="F16" s="11"/>
      <c r="G16" s="21"/>
      <c r="H16" s="21" t="s">
        <v>90</v>
      </c>
    </row>
    <row r="18" spans="1:1">
      <c r="A18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8"/>
  <sheetViews>
    <sheetView workbookViewId="0"/>
  </sheetViews>
  <sheetFormatPr defaultColWidth="9.140625" defaultRowHeight="15"/>
  <cols>
    <col min="1" max="1" width="25.7109375" style="14" customWidth="1"/>
    <col min="2" max="2" width="40.7109375" style="14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18.28515625" style="4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H3" s="10"/>
    </row>
    <row r="4" spans="1:8">
      <c r="A4" s="8" t="s">
        <v>7</v>
      </c>
      <c r="B4" s="7" t="str">
        <f>Summary!A7</f>
        <v>MRT_TNB_DIM_CUST_TYPE</v>
      </c>
      <c r="H4" s="10"/>
    </row>
    <row r="5" spans="1:8">
      <c r="A5" s="8" t="s">
        <v>8</v>
      </c>
      <c r="B5" s="7" t="str">
        <f>Summary!B7</f>
        <v>DWH_TNB_DIM_CUST_TYPE</v>
      </c>
      <c r="H5" s="10"/>
    </row>
    <row r="6" spans="1:8">
      <c r="A6" s="8" t="s">
        <v>9</v>
      </c>
      <c r="B6" s="7" t="str">
        <f>Summary!D7</f>
        <v>GLTH_MRT_MRT_TNB_DIM</v>
      </c>
      <c r="G6" s="4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263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5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>
      <c r="A12" s="15" t="s">
        <v>264</v>
      </c>
      <c r="B12" s="16" t="s">
        <v>28</v>
      </c>
      <c r="C12" s="15" t="s">
        <v>62</v>
      </c>
      <c r="D12" s="15"/>
      <c r="E12" s="15"/>
      <c r="F12" s="11" t="s">
        <v>30</v>
      </c>
      <c r="G12" s="15" t="str">
        <f>B5</f>
        <v>DWH_TNB_DIM_CUST_TYPE</v>
      </c>
      <c r="H12" s="15" t="s">
        <v>264</v>
      </c>
    </row>
    <row r="13" spans="1:8">
      <c r="A13" s="15" t="s">
        <v>265</v>
      </c>
      <c r="B13" s="16" t="s">
        <v>267</v>
      </c>
      <c r="C13" s="15" t="s">
        <v>15</v>
      </c>
      <c r="D13" s="15" t="s">
        <v>103</v>
      </c>
      <c r="E13" s="15"/>
      <c r="F13" s="11"/>
      <c r="G13" s="15" t="str">
        <f>B5</f>
        <v>DWH_TNB_DIM_CUST_TYPE</v>
      </c>
      <c r="H13" s="15" t="s">
        <v>265</v>
      </c>
    </row>
    <row r="14" spans="1:8" s="18" customFormat="1">
      <c r="A14" s="15" t="s">
        <v>266</v>
      </c>
      <c r="B14" s="15" t="s">
        <v>268</v>
      </c>
      <c r="C14" s="15" t="s">
        <v>15</v>
      </c>
      <c r="D14" s="15" t="s">
        <v>20</v>
      </c>
      <c r="E14" s="15"/>
      <c r="F14" s="11"/>
      <c r="G14" s="15" t="str">
        <f>B5</f>
        <v>DWH_TNB_DIM_CUST_TYPE</v>
      </c>
      <c r="H14" s="15" t="s">
        <v>266</v>
      </c>
    </row>
    <row r="15" spans="1:8" s="18" customFormat="1">
      <c r="A15" s="15" t="s">
        <v>57</v>
      </c>
      <c r="B15" s="15" t="s">
        <v>59</v>
      </c>
      <c r="C15" s="15" t="s">
        <v>15</v>
      </c>
      <c r="D15" s="15" t="s">
        <v>61</v>
      </c>
      <c r="E15" s="24" t="s">
        <v>66</v>
      </c>
      <c r="F15" s="11"/>
      <c r="G15" s="15"/>
      <c r="H15" s="15"/>
    </row>
    <row r="16" spans="1:8" s="17" customFormat="1">
      <c r="A16" s="15" t="s">
        <v>58</v>
      </c>
      <c r="B16" s="15" t="s">
        <v>60</v>
      </c>
      <c r="C16" s="15" t="s">
        <v>63</v>
      </c>
      <c r="D16" s="15" t="s">
        <v>64</v>
      </c>
      <c r="E16" s="24" t="s">
        <v>65</v>
      </c>
      <c r="F16" s="11"/>
      <c r="G16" s="21"/>
      <c r="H16" s="21" t="s">
        <v>90</v>
      </c>
    </row>
    <row r="18" spans="1:1">
      <c r="A18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6" sqref="C6"/>
    </sheetView>
  </sheetViews>
  <sheetFormatPr defaultColWidth="9.140625" defaultRowHeight="15"/>
  <cols>
    <col min="1" max="1" width="25.7109375" style="14" customWidth="1"/>
    <col min="2" max="2" width="40.7109375" style="14" customWidth="1"/>
    <col min="3" max="3" width="15.7109375" style="14" customWidth="1"/>
    <col min="4" max="5" width="10.7109375" style="14" customWidth="1"/>
    <col min="6" max="6" width="5.7109375" style="4" customWidth="1"/>
    <col min="7" max="7" width="30.7109375" style="14" customWidth="1"/>
    <col min="8" max="8" width="15.7109375" style="4" customWidth="1"/>
    <col min="9" max="16384" width="9.140625" style="14"/>
  </cols>
  <sheetData>
    <row r="1" spans="1:8">
      <c r="A1" s="5" t="s">
        <v>5</v>
      </c>
      <c r="B1" s="6"/>
      <c r="C1" s="4"/>
      <c r="D1" s="4"/>
      <c r="E1" s="4"/>
      <c r="G1" s="4"/>
      <c r="H1" s="10"/>
    </row>
    <row r="2" spans="1:8">
      <c r="A2" s="6"/>
      <c r="B2" s="6"/>
      <c r="C2" s="4"/>
      <c r="D2" s="4"/>
      <c r="E2" s="4"/>
      <c r="G2" s="4"/>
      <c r="H2" s="10"/>
    </row>
    <row r="3" spans="1:8">
      <c r="A3" s="8" t="s">
        <v>6</v>
      </c>
      <c r="B3" s="7" t="s">
        <v>19</v>
      </c>
      <c r="C3" s="4"/>
      <c r="D3" s="4"/>
      <c r="E3" s="4"/>
      <c r="G3" s="4"/>
      <c r="H3" s="10"/>
    </row>
    <row r="4" spans="1:8">
      <c r="A4" s="8" t="s">
        <v>7</v>
      </c>
      <c r="B4" s="7" t="str">
        <f>Summary!A8</f>
        <v>MRT_TNB_DIM_DEALER</v>
      </c>
      <c r="G4" s="4"/>
      <c r="H4" s="10"/>
    </row>
    <row r="5" spans="1:8">
      <c r="A5" s="8" t="s">
        <v>8</v>
      </c>
      <c r="B5" s="7" t="str">
        <f>Summary!B8</f>
        <v>DWH_TNB_DIM_DEALER</v>
      </c>
      <c r="G5" s="4"/>
      <c r="H5" s="10"/>
    </row>
    <row r="6" spans="1:8">
      <c r="A6" s="8" t="s">
        <v>9</v>
      </c>
      <c r="B6" s="7" t="str">
        <f>Summary!D8</f>
        <v>GLTH_MRT_MRT_TNB_DIM</v>
      </c>
      <c r="G6" s="4"/>
      <c r="H6" s="10"/>
    </row>
    <row r="7" spans="1:8">
      <c r="A7" s="8" t="s">
        <v>10</v>
      </c>
      <c r="B7" s="7"/>
      <c r="G7" s="4"/>
      <c r="H7" s="10"/>
    </row>
    <row r="8" spans="1:8">
      <c r="A8" s="8" t="s">
        <v>151</v>
      </c>
      <c r="B8" s="30" t="s">
        <v>156</v>
      </c>
      <c r="C8" s="4"/>
      <c r="D8" s="4"/>
      <c r="E8" s="4"/>
      <c r="G8" s="4"/>
    </row>
    <row r="10" spans="1:8">
      <c r="A10" s="53" t="s">
        <v>32</v>
      </c>
      <c r="B10" s="54"/>
      <c r="C10" s="54"/>
      <c r="D10" s="54"/>
      <c r="E10" s="54"/>
      <c r="F10" s="55"/>
      <c r="G10" s="53" t="s">
        <v>33</v>
      </c>
      <c r="H10" s="56"/>
    </row>
    <row r="11" spans="1:8">
      <c r="A11" s="9" t="s">
        <v>11</v>
      </c>
      <c r="B11" s="9" t="s">
        <v>12</v>
      </c>
      <c r="C11" s="9" t="s">
        <v>13</v>
      </c>
      <c r="D11" s="9" t="s">
        <v>16</v>
      </c>
      <c r="E11" s="9" t="s">
        <v>67</v>
      </c>
      <c r="F11" s="9" t="s">
        <v>29</v>
      </c>
      <c r="G11" s="9" t="s">
        <v>31</v>
      </c>
      <c r="H11" s="9" t="s">
        <v>14</v>
      </c>
    </row>
    <row r="12" spans="1:8" s="17" customFormat="1">
      <c r="A12" s="15" t="s">
        <v>50</v>
      </c>
      <c r="B12" s="16" t="s">
        <v>28</v>
      </c>
      <c r="C12" s="15" t="s">
        <v>62</v>
      </c>
      <c r="D12" s="15"/>
      <c r="E12" s="15"/>
      <c r="F12" s="11" t="s">
        <v>30</v>
      </c>
      <c r="G12" s="12" t="s">
        <v>82</v>
      </c>
      <c r="H12" s="15" t="s">
        <v>50</v>
      </c>
    </row>
    <row r="13" spans="1:8" s="17" customFormat="1">
      <c r="A13" s="15" t="s">
        <v>111</v>
      </c>
      <c r="B13" s="16" t="s">
        <v>110</v>
      </c>
      <c r="C13" s="15" t="s">
        <v>15</v>
      </c>
      <c r="D13" s="15" t="s">
        <v>18</v>
      </c>
      <c r="E13" s="15"/>
      <c r="F13" s="11"/>
      <c r="G13" s="12" t="s">
        <v>82</v>
      </c>
      <c r="H13" s="15" t="s">
        <v>111</v>
      </c>
    </row>
    <row r="14" spans="1:8" s="17" customFormat="1">
      <c r="A14" s="15" t="s">
        <v>23</v>
      </c>
      <c r="B14" s="15" t="s">
        <v>47</v>
      </c>
      <c r="C14" s="15" t="s">
        <v>15</v>
      </c>
      <c r="D14" s="15" t="s">
        <v>17</v>
      </c>
      <c r="E14" s="15"/>
      <c r="F14" s="11"/>
      <c r="G14" s="12" t="s">
        <v>82</v>
      </c>
      <c r="H14" s="15" t="s">
        <v>23</v>
      </c>
    </row>
    <row r="15" spans="1:8" s="17" customFormat="1">
      <c r="A15" s="15" t="s">
        <v>21</v>
      </c>
      <c r="B15" s="15" t="s">
        <v>48</v>
      </c>
      <c r="C15" s="15" t="s">
        <v>15</v>
      </c>
      <c r="D15" s="15" t="s">
        <v>17</v>
      </c>
      <c r="E15" s="15"/>
      <c r="F15" s="11"/>
      <c r="G15" s="12" t="s">
        <v>82</v>
      </c>
      <c r="H15" s="15" t="s">
        <v>21</v>
      </c>
    </row>
    <row r="16" spans="1:8" s="17" customFormat="1">
      <c r="A16" s="15" t="s">
        <v>22</v>
      </c>
      <c r="B16" s="15" t="s">
        <v>49</v>
      </c>
      <c r="C16" s="15" t="s">
        <v>15</v>
      </c>
      <c r="D16" s="15" t="s">
        <v>17</v>
      </c>
      <c r="E16" s="15"/>
      <c r="F16" s="11"/>
      <c r="G16" s="12" t="s">
        <v>82</v>
      </c>
      <c r="H16" s="15" t="s">
        <v>22</v>
      </c>
    </row>
    <row r="17" spans="1:8" s="17" customFormat="1">
      <c r="A17" s="15" t="s">
        <v>57</v>
      </c>
      <c r="B17" s="15" t="s">
        <v>59</v>
      </c>
      <c r="C17" s="15" t="s">
        <v>15</v>
      </c>
      <c r="D17" s="15" t="s">
        <v>61</v>
      </c>
      <c r="E17" s="24" t="s">
        <v>66</v>
      </c>
      <c r="F17" s="11"/>
      <c r="G17" s="12"/>
      <c r="H17" s="12"/>
    </row>
    <row r="18" spans="1:8" s="17" customFormat="1">
      <c r="A18" s="15" t="s">
        <v>58</v>
      </c>
      <c r="B18" s="15" t="s">
        <v>60</v>
      </c>
      <c r="C18" s="15" t="s">
        <v>63</v>
      </c>
      <c r="D18" s="15" t="s">
        <v>64</v>
      </c>
      <c r="E18" s="24" t="s">
        <v>65</v>
      </c>
      <c r="F18" s="11"/>
      <c r="G18" s="21"/>
      <c r="H18" s="21" t="s">
        <v>90</v>
      </c>
    </row>
    <row r="20" spans="1:8">
      <c r="A20" s="20"/>
    </row>
  </sheetData>
  <mergeCells count="2">
    <mergeCell ref="A10:F10"/>
    <mergeCell ref="G10:H10"/>
  </mergeCells>
  <hyperlinks>
    <hyperlink ref="A1" location="Summary!A1" display="Back-to-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DIM_REQUEST_STATUS</vt:lpstr>
      <vt:lpstr>DIM_ACCOUNT_STATUS</vt:lpstr>
      <vt:lpstr>DIM_APPLICATION_STATUS</vt:lpstr>
      <vt:lpstr>DIM_BRANCH</vt:lpstr>
      <vt:lpstr>DIM_CUST_REFINANCE</vt:lpstr>
      <vt:lpstr>DIM_CUST_SOURCE</vt:lpstr>
      <vt:lpstr>DIM_CUST_TYPE</vt:lpstr>
      <vt:lpstr>DIM_DEALER</vt:lpstr>
      <vt:lpstr>DIM_PRODUCT</vt:lpstr>
      <vt:lpstr>FCT_SALE_CONTRACT</vt:lpstr>
      <vt:lpstr>FCT_ACCOUNT_MOVEMENT</vt:lpstr>
      <vt:lpstr>FCT_APPROVAL_LEADTIME</vt:lpstr>
      <vt:lpstr>FCT_VINTAGE_PERF</vt:lpstr>
      <vt:lpstr>FCT_CONTRACT_QUALITY</vt:lpstr>
      <vt:lpstr>FCT_REPOSSESSION</vt:lpstr>
      <vt:lpstr>FCT_BRANCH_AND_DEALER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2017-02-28T09:55:10Z</dcterms:modified>
</cp:coreProperties>
</file>