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filterPrivacy="1" autoCompressPictures="0"/>
  <bookViews>
    <workbookView xWindow="0" yWindow="0" windowWidth="20780" windowHeight="12400" tabRatio="602" activeTab="4"/>
  </bookViews>
  <sheets>
    <sheet name="Control sheet" sheetId="1" r:id="rId1"/>
    <sheet name="CV" sheetId="17" r:id="rId2"/>
    <sheet name="Dealer sales" sheetId="8" r:id="rId3"/>
    <sheet name="Aug-16" sheetId="19" r:id="rId4"/>
    <sheet name="Jul-16" sheetId="18" r:id="rId5"/>
    <sheet name="Jun-16" sheetId="14" r:id="rId6"/>
    <sheet name="May-16" sheetId="13" r:id="rId7"/>
    <sheet name="Apr-16" sheetId="12" r:id="rId8"/>
    <sheet name="Mar-16" sheetId="11" r:id="rId9"/>
    <sheet name="Feb-16" sheetId="10" r:id="rId10"/>
    <sheet name="Jan-16" sheetId="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9" l="1"/>
  <c r="N36" i="19"/>
  <c r="K36" i="19"/>
  <c r="J36" i="19"/>
  <c r="H36" i="19"/>
  <c r="G36" i="19"/>
  <c r="F36" i="19"/>
  <c r="D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F2" i="19"/>
  <c r="A2" i="19"/>
  <c r="A1" i="19"/>
  <c r="F36" i="14"/>
  <c r="X142" i="8"/>
  <c r="X4" i="8"/>
  <c r="K36" i="18"/>
  <c r="J36" i="18"/>
  <c r="K43" i="1"/>
  <c r="H36" i="18"/>
  <c r="G36" i="18"/>
  <c r="F36" i="18"/>
  <c r="E36" i="18"/>
  <c r="D36" i="18"/>
  <c r="K40" i="1"/>
  <c r="N35" i="18"/>
  <c r="M35" i="18"/>
  <c r="N34" i="18"/>
  <c r="M34" i="18"/>
  <c r="N33" i="18"/>
  <c r="M33" i="18"/>
  <c r="N32" i="18"/>
  <c r="M32" i="18"/>
  <c r="N31" i="18"/>
  <c r="M31" i="18"/>
  <c r="N30" i="18"/>
  <c r="M30" i="18"/>
  <c r="N29" i="18"/>
  <c r="M29" i="18"/>
  <c r="N28" i="18"/>
  <c r="M28" i="18"/>
  <c r="N27" i="18"/>
  <c r="M27" i="18"/>
  <c r="N26" i="18"/>
  <c r="M26" i="18"/>
  <c r="N25" i="18"/>
  <c r="M25" i="18"/>
  <c r="N24" i="18"/>
  <c r="M24" i="18"/>
  <c r="N23" i="18"/>
  <c r="M23" i="18"/>
  <c r="N22" i="18"/>
  <c r="M22" i="18"/>
  <c r="N21" i="18"/>
  <c r="M21" i="18"/>
  <c r="N20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M14" i="18"/>
  <c r="N13" i="18"/>
  <c r="M13" i="18"/>
  <c r="N12" i="18"/>
  <c r="M12" i="18"/>
  <c r="N11" i="18"/>
  <c r="M11" i="18"/>
  <c r="N10" i="18"/>
  <c r="M10" i="18"/>
  <c r="N9" i="18"/>
  <c r="M9" i="18"/>
  <c r="N8" i="18"/>
  <c r="M8" i="18"/>
  <c r="N7" i="18"/>
  <c r="M7" i="18"/>
  <c r="N6" i="18"/>
  <c r="M6" i="18"/>
  <c r="N5" i="18"/>
  <c r="M5" i="18"/>
  <c r="F2" i="18"/>
  <c r="A2" i="18"/>
  <c r="A1" i="18"/>
  <c r="N36" i="18"/>
  <c r="K41" i="1"/>
  <c r="M36" i="18"/>
  <c r="K42" i="1"/>
  <c r="J36" i="13"/>
  <c r="T53" i="17"/>
  <c r="U53" i="17"/>
  <c r="V53" i="17"/>
  <c r="W53" i="17"/>
  <c r="X53" i="17"/>
  <c r="Y53" i="17"/>
  <c r="Z53" i="17"/>
  <c r="AA53" i="17"/>
  <c r="AB53" i="17"/>
  <c r="AC53" i="17"/>
  <c r="AD53" i="17"/>
  <c r="S53" i="17"/>
  <c r="G53" i="17"/>
  <c r="H53" i="17"/>
  <c r="I53" i="17"/>
  <c r="J53" i="17"/>
  <c r="K53" i="17"/>
  <c r="L53" i="17"/>
  <c r="M53" i="17"/>
  <c r="N53" i="17"/>
  <c r="O53" i="17"/>
  <c r="P53" i="17"/>
  <c r="Q53" i="17"/>
  <c r="F53" i="17"/>
  <c r="T34" i="17"/>
  <c r="U34" i="17"/>
  <c r="V34" i="17"/>
  <c r="V55" i="17"/>
  <c r="V59" i="17"/>
  <c r="W34" i="17"/>
  <c r="X34" i="17"/>
  <c r="X55" i="17"/>
  <c r="X59" i="17"/>
  <c r="Y34" i="17"/>
  <c r="Y55" i="17"/>
  <c r="Y59" i="17"/>
  <c r="Z34" i="17"/>
  <c r="Z55" i="17"/>
  <c r="Z59" i="17"/>
  <c r="AA34" i="17"/>
  <c r="AB34" i="17"/>
  <c r="AB55" i="17"/>
  <c r="AB59" i="17"/>
  <c r="AC34" i="17"/>
  <c r="AC55" i="17"/>
  <c r="AC59" i="17"/>
  <c r="AD34" i="17"/>
  <c r="AD55" i="17"/>
  <c r="AD59" i="17"/>
  <c r="S34" i="17"/>
  <c r="S55" i="17"/>
  <c r="S59" i="17"/>
  <c r="G34" i="17"/>
  <c r="H34" i="17"/>
  <c r="I34" i="17"/>
  <c r="J34" i="17"/>
  <c r="K34" i="17"/>
  <c r="L34" i="17"/>
  <c r="M34" i="17"/>
  <c r="N34" i="17"/>
  <c r="O34" i="17"/>
  <c r="P34" i="17"/>
  <c r="P55" i="17"/>
  <c r="P59" i="17"/>
  <c r="Q34" i="17"/>
  <c r="Q55" i="17"/>
  <c r="Q59" i="17"/>
  <c r="F34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A55" i="17"/>
  <c r="AA59" i="17"/>
  <c r="I55" i="17"/>
  <c r="I59" i="17"/>
  <c r="L55" i="17"/>
  <c r="L59" i="17"/>
  <c r="H55" i="17"/>
  <c r="H59" i="17"/>
  <c r="F55" i="17"/>
  <c r="F59" i="17"/>
  <c r="N55" i="17"/>
  <c r="N59" i="17"/>
  <c r="J55" i="17"/>
  <c r="J59" i="17"/>
  <c r="M55" i="17"/>
  <c r="M59" i="17"/>
  <c r="O55" i="17"/>
  <c r="O59" i="17"/>
  <c r="K55" i="17"/>
  <c r="K59" i="17"/>
  <c r="G55" i="17"/>
  <c r="G59" i="17"/>
  <c r="U55" i="17"/>
  <c r="U59" i="17"/>
  <c r="T55" i="17"/>
  <c r="T59" i="17"/>
  <c r="W55" i="17"/>
  <c r="W59" i="17"/>
  <c r="W4" i="8"/>
  <c r="K36" i="14"/>
  <c r="J36" i="14"/>
  <c r="J43" i="1"/>
  <c r="H36" i="14"/>
  <c r="G36" i="14"/>
  <c r="E36" i="14"/>
  <c r="D36" i="14"/>
  <c r="J40" i="1"/>
  <c r="N35" i="14"/>
  <c r="M35" i="14"/>
  <c r="N34" i="14"/>
  <c r="M34" i="14"/>
  <c r="N33" i="14"/>
  <c r="M33" i="14"/>
  <c r="N32" i="14"/>
  <c r="M32" i="14"/>
  <c r="N31" i="14"/>
  <c r="M31" i="14"/>
  <c r="N30" i="14"/>
  <c r="M30" i="14"/>
  <c r="N29" i="14"/>
  <c r="M29" i="14"/>
  <c r="N28" i="14"/>
  <c r="M28" i="14"/>
  <c r="N27" i="14"/>
  <c r="M27" i="14"/>
  <c r="N26" i="14"/>
  <c r="M26" i="14"/>
  <c r="N25" i="14"/>
  <c r="M25" i="14"/>
  <c r="N24" i="14"/>
  <c r="M24" i="14"/>
  <c r="N23" i="14"/>
  <c r="M23" i="14"/>
  <c r="N22" i="14"/>
  <c r="M22" i="14"/>
  <c r="N21" i="14"/>
  <c r="M21" i="14"/>
  <c r="N20" i="14"/>
  <c r="M20" i="14"/>
  <c r="N19" i="14"/>
  <c r="M19" i="14"/>
  <c r="N18" i="14"/>
  <c r="M18" i="14"/>
  <c r="N17" i="14"/>
  <c r="M17" i="14"/>
  <c r="N16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  <c r="A2" i="14"/>
  <c r="A1" i="14"/>
  <c r="I43" i="1"/>
  <c r="N36" i="14"/>
  <c r="J41" i="1"/>
  <c r="M36" i="14"/>
  <c r="J42" i="1"/>
  <c r="M13" i="13"/>
  <c r="N13" i="13"/>
  <c r="V4" i="8"/>
  <c r="N6" i="13"/>
  <c r="G36" i="13"/>
  <c r="F36" i="13"/>
  <c r="E36" i="13"/>
  <c r="I41" i="1"/>
  <c r="D36" i="13"/>
  <c r="I40" i="1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2" i="13"/>
  <c r="M12" i="13"/>
  <c r="N11" i="13"/>
  <c r="M11" i="13"/>
  <c r="N10" i="13"/>
  <c r="M10" i="13"/>
  <c r="N9" i="13"/>
  <c r="M9" i="13"/>
  <c r="N8" i="13"/>
  <c r="M8" i="13"/>
  <c r="N7" i="13"/>
  <c r="M7" i="13"/>
  <c r="M6" i="13"/>
  <c r="N5" i="13"/>
  <c r="M5" i="13"/>
  <c r="A2" i="13"/>
  <c r="A1" i="13"/>
  <c r="U4" i="8"/>
  <c r="H10" i="12"/>
  <c r="H6" i="12"/>
  <c r="H7" i="12"/>
  <c r="H8" i="12"/>
  <c r="H9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G36" i="12"/>
  <c r="J36" i="12"/>
  <c r="H43" i="1"/>
  <c r="F36" i="12"/>
  <c r="E36" i="12"/>
  <c r="H41" i="1"/>
  <c r="D36" i="12"/>
  <c r="H40" i="1"/>
  <c r="N35" i="12"/>
  <c r="M35" i="12"/>
  <c r="K35" i="12"/>
  <c r="H35" i="12"/>
  <c r="N34" i="12"/>
  <c r="M34" i="12"/>
  <c r="K34" i="12"/>
  <c r="N33" i="12"/>
  <c r="M33" i="12"/>
  <c r="K33" i="12"/>
  <c r="N32" i="12"/>
  <c r="M32" i="12"/>
  <c r="K32" i="12"/>
  <c r="N31" i="12"/>
  <c r="M31" i="12"/>
  <c r="K31" i="12"/>
  <c r="N30" i="12"/>
  <c r="M30" i="12"/>
  <c r="K30" i="12"/>
  <c r="N29" i="12"/>
  <c r="M29" i="12"/>
  <c r="K29" i="12"/>
  <c r="N28" i="12"/>
  <c r="M28" i="12"/>
  <c r="K28" i="12"/>
  <c r="N27" i="12"/>
  <c r="M27" i="12"/>
  <c r="K27" i="12"/>
  <c r="N26" i="12"/>
  <c r="M26" i="12"/>
  <c r="K26" i="12"/>
  <c r="N25" i="12"/>
  <c r="M25" i="12"/>
  <c r="K25" i="12"/>
  <c r="N24" i="12"/>
  <c r="M24" i="12"/>
  <c r="K24" i="12"/>
  <c r="N23" i="12"/>
  <c r="M23" i="12"/>
  <c r="K23" i="12"/>
  <c r="N22" i="12"/>
  <c r="M22" i="12"/>
  <c r="K22" i="12"/>
  <c r="N21" i="12"/>
  <c r="M21" i="12"/>
  <c r="K21" i="12"/>
  <c r="N20" i="12"/>
  <c r="M20" i="12"/>
  <c r="K20" i="12"/>
  <c r="N19" i="12"/>
  <c r="M19" i="12"/>
  <c r="K19" i="12"/>
  <c r="N18" i="12"/>
  <c r="M18" i="12"/>
  <c r="K18" i="12"/>
  <c r="N17" i="12"/>
  <c r="M17" i="12"/>
  <c r="K17" i="12"/>
  <c r="N16" i="12"/>
  <c r="M16" i="12"/>
  <c r="K16" i="12"/>
  <c r="N15" i="12"/>
  <c r="M15" i="12"/>
  <c r="K15" i="12"/>
  <c r="N14" i="12"/>
  <c r="M14" i="12"/>
  <c r="K14" i="12"/>
  <c r="N13" i="12"/>
  <c r="M13" i="12"/>
  <c r="K13" i="12"/>
  <c r="N12" i="12"/>
  <c r="M12" i="12"/>
  <c r="K12" i="12"/>
  <c r="N11" i="12"/>
  <c r="M11" i="12"/>
  <c r="K11" i="12"/>
  <c r="N10" i="12"/>
  <c r="M10" i="12"/>
  <c r="K10" i="12"/>
  <c r="N9" i="12"/>
  <c r="M9" i="12"/>
  <c r="K9" i="12"/>
  <c r="N8" i="12"/>
  <c r="M8" i="12"/>
  <c r="K8" i="12"/>
  <c r="N7" i="12"/>
  <c r="M7" i="12"/>
  <c r="K7" i="12"/>
  <c r="N6" i="12"/>
  <c r="M6" i="12"/>
  <c r="K6" i="12"/>
  <c r="N5" i="12"/>
  <c r="M5" i="12"/>
  <c r="A2" i="12"/>
  <c r="A1" i="12"/>
  <c r="T4" i="8"/>
  <c r="I42" i="1"/>
  <c r="H42" i="1"/>
  <c r="H36" i="13"/>
  <c r="N36" i="13"/>
  <c r="K36" i="13"/>
  <c r="M36" i="13"/>
  <c r="N36" i="12"/>
  <c r="H36" i="12"/>
  <c r="K36" i="12"/>
  <c r="M36" i="12"/>
  <c r="I36" i="11"/>
  <c r="G43" i="1"/>
  <c r="F36" i="11"/>
  <c r="E36" i="11"/>
  <c r="G41" i="1"/>
  <c r="D36" i="11"/>
  <c r="M35" i="11"/>
  <c r="L35" i="11"/>
  <c r="J35" i="11"/>
  <c r="G35" i="11"/>
  <c r="M34" i="11"/>
  <c r="L34" i="11"/>
  <c r="J34" i="11"/>
  <c r="G34" i="11"/>
  <c r="M33" i="11"/>
  <c r="L33" i="11"/>
  <c r="J33" i="11"/>
  <c r="G33" i="11"/>
  <c r="M32" i="11"/>
  <c r="L32" i="11"/>
  <c r="J32" i="11"/>
  <c r="G32" i="11"/>
  <c r="M31" i="11"/>
  <c r="L31" i="11"/>
  <c r="J31" i="11"/>
  <c r="G31" i="11"/>
  <c r="M30" i="11"/>
  <c r="L30" i="11"/>
  <c r="J30" i="11"/>
  <c r="G30" i="11"/>
  <c r="M29" i="11"/>
  <c r="L29" i="11"/>
  <c r="J29" i="11"/>
  <c r="G29" i="11"/>
  <c r="M28" i="11"/>
  <c r="L28" i="11"/>
  <c r="J28" i="11"/>
  <c r="G28" i="11"/>
  <c r="M27" i="11"/>
  <c r="L27" i="11"/>
  <c r="J27" i="11"/>
  <c r="G27" i="11"/>
  <c r="M26" i="11"/>
  <c r="L26" i="11"/>
  <c r="J26" i="11"/>
  <c r="G26" i="11"/>
  <c r="M25" i="11"/>
  <c r="L25" i="11"/>
  <c r="J25" i="11"/>
  <c r="G25" i="11"/>
  <c r="M24" i="11"/>
  <c r="L24" i="11"/>
  <c r="J24" i="11"/>
  <c r="G24" i="11"/>
  <c r="M23" i="11"/>
  <c r="L23" i="11"/>
  <c r="J23" i="11"/>
  <c r="G23" i="11"/>
  <c r="M22" i="11"/>
  <c r="L22" i="11"/>
  <c r="J22" i="11"/>
  <c r="G22" i="11"/>
  <c r="M21" i="11"/>
  <c r="L21" i="11"/>
  <c r="J21" i="11"/>
  <c r="G21" i="11"/>
  <c r="M20" i="11"/>
  <c r="L20" i="11"/>
  <c r="J20" i="11"/>
  <c r="G20" i="11"/>
  <c r="M19" i="11"/>
  <c r="L19" i="11"/>
  <c r="J19" i="11"/>
  <c r="G19" i="11"/>
  <c r="M18" i="11"/>
  <c r="L18" i="11"/>
  <c r="J18" i="11"/>
  <c r="G18" i="11"/>
  <c r="M17" i="11"/>
  <c r="L17" i="11"/>
  <c r="J17" i="11"/>
  <c r="G17" i="11"/>
  <c r="M16" i="11"/>
  <c r="L16" i="11"/>
  <c r="J16" i="11"/>
  <c r="G16" i="11"/>
  <c r="M15" i="11"/>
  <c r="L15" i="11"/>
  <c r="J15" i="11"/>
  <c r="G15" i="11"/>
  <c r="M14" i="11"/>
  <c r="L14" i="11"/>
  <c r="J14" i="11"/>
  <c r="G14" i="11"/>
  <c r="M13" i="11"/>
  <c r="L13" i="11"/>
  <c r="J13" i="11"/>
  <c r="G13" i="11"/>
  <c r="M12" i="11"/>
  <c r="L12" i="11"/>
  <c r="J12" i="11"/>
  <c r="G12" i="11"/>
  <c r="M11" i="11"/>
  <c r="L11" i="11"/>
  <c r="J11" i="11"/>
  <c r="G11" i="11"/>
  <c r="M10" i="11"/>
  <c r="L10" i="11"/>
  <c r="J10" i="11"/>
  <c r="G10" i="11"/>
  <c r="M9" i="11"/>
  <c r="L9" i="11"/>
  <c r="J9" i="11"/>
  <c r="G9" i="11"/>
  <c r="M8" i="11"/>
  <c r="L8" i="11"/>
  <c r="J8" i="11"/>
  <c r="G8" i="11"/>
  <c r="M7" i="11"/>
  <c r="L7" i="11"/>
  <c r="J7" i="11"/>
  <c r="G7" i="11"/>
  <c r="M6" i="11"/>
  <c r="L6" i="11"/>
  <c r="J6" i="11"/>
  <c r="G6" i="11"/>
  <c r="M5" i="11"/>
  <c r="L5" i="11"/>
  <c r="J5" i="11"/>
  <c r="G5" i="11"/>
  <c r="A2" i="11"/>
  <c r="A1" i="11"/>
  <c r="G36" i="11"/>
  <c r="J36" i="11"/>
  <c r="L36" i="11"/>
  <c r="G40" i="1"/>
  <c r="G42" i="1"/>
  <c r="M36" i="11"/>
  <c r="S4" i="8"/>
  <c r="I36" i="10"/>
  <c r="F43" i="1"/>
  <c r="F36" i="10"/>
  <c r="E36" i="10"/>
  <c r="F41" i="1"/>
  <c r="D36" i="10"/>
  <c r="F40" i="1"/>
  <c r="M35" i="10"/>
  <c r="L35" i="10"/>
  <c r="J35" i="10"/>
  <c r="G35" i="10"/>
  <c r="M34" i="10"/>
  <c r="L34" i="10"/>
  <c r="J34" i="10"/>
  <c r="G34" i="10"/>
  <c r="M33" i="10"/>
  <c r="L33" i="10"/>
  <c r="J33" i="10"/>
  <c r="G33" i="10"/>
  <c r="M32" i="10"/>
  <c r="L32" i="10"/>
  <c r="J32" i="10"/>
  <c r="G32" i="10"/>
  <c r="M31" i="10"/>
  <c r="L31" i="10"/>
  <c r="J31" i="10"/>
  <c r="G31" i="10"/>
  <c r="M30" i="10"/>
  <c r="L30" i="10"/>
  <c r="J30" i="10"/>
  <c r="G30" i="10"/>
  <c r="M29" i="10"/>
  <c r="L29" i="10"/>
  <c r="J29" i="10"/>
  <c r="G29" i="10"/>
  <c r="M28" i="10"/>
  <c r="L28" i="10"/>
  <c r="J28" i="10"/>
  <c r="G28" i="10"/>
  <c r="M27" i="10"/>
  <c r="L27" i="10"/>
  <c r="J27" i="10"/>
  <c r="G27" i="10"/>
  <c r="M26" i="10"/>
  <c r="L26" i="10"/>
  <c r="J26" i="10"/>
  <c r="G26" i="10"/>
  <c r="M25" i="10"/>
  <c r="L25" i="10"/>
  <c r="J25" i="10"/>
  <c r="G25" i="10"/>
  <c r="M24" i="10"/>
  <c r="L24" i="10"/>
  <c r="J24" i="10"/>
  <c r="G24" i="10"/>
  <c r="M23" i="10"/>
  <c r="L23" i="10"/>
  <c r="J23" i="10"/>
  <c r="G23" i="10"/>
  <c r="M22" i="10"/>
  <c r="L22" i="10"/>
  <c r="J22" i="10"/>
  <c r="G22" i="10"/>
  <c r="M21" i="10"/>
  <c r="L21" i="10"/>
  <c r="J21" i="10"/>
  <c r="G21" i="10"/>
  <c r="M20" i="10"/>
  <c r="L20" i="10"/>
  <c r="J20" i="10"/>
  <c r="G20" i="10"/>
  <c r="M19" i="10"/>
  <c r="L19" i="10"/>
  <c r="J19" i="10"/>
  <c r="G19" i="10"/>
  <c r="M18" i="10"/>
  <c r="L18" i="10"/>
  <c r="J18" i="10"/>
  <c r="G18" i="10"/>
  <c r="M17" i="10"/>
  <c r="L17" i="10"/>
  <c r="J17" i="10"/>
  <c r="G17" i="10"/>
  <c r="M16" i="10"/>
  <c r="L16" i="10"/>
  <c r="J16" i="10"/>
  <c r="G16" i="10"/>
  <c r="M15" i="10"/>
  <c r="L15" i="10"/>
  <c r="J15" i="10"/>
  <c r="G15" i="10"/>
  <c r="M14" i="10"/>
  <c r="L14" i="10"/>
  <c r="J14" i="10"/>
  <c r="G14" i="10"/>
  <c r="M13" i="10"/>
  <c r="L13" i="10"/>
  <c r="J13" i="10"/>
  <c r="G13" i="10"/>
  <c r="M12" i="10"/>
  <c r="L12" i="10"/>
  <c r="J12" i="10"/>
  <c r="G12" i="10"/>
  <c r="M11" i="10"/>
  <c r="L11" i="10"/>
  <c r="J11" i="10"/>
  <c r="G11" i="10"/>
  <c r="M10" i="10"/>
  <c r="L10" i="10"/>
  <c r="J10" i="10"/>
  <c r="G10" i="10"/>
  <c r="M9" i="10"/>
  <c r="L9" i="10"/>
  <c r="J9" i="10"/>
  <c r="G9" i="10"/>
  <c r="M8" i="10"/>
  <c r="L8" i="10"/>
  <c r="J8" i="10"/>
  <c r="G8" i="10"/>
  <c r="M7" i="10"/>
  <c r="L7" i="10"/>
  <c r="J7" i="10"/>
  <c r="G7" i="10"/>
  <c r="M6" i="10"/>
  <c r="L6" i="10"/>
  <c r="J6" i="10"/>
  <c r="G6" i="10"/>
  <c r="M5" i="10"/>
  <c r="L5" i="10"/>
  <c r="J5" i="10"/>
  <c r="G5" i="10"/>
  <c r="A2" i="10"/>
  <c r="A1" i="10"/>
  <c r="G25" i="9"/>
  <c r="J25" i="9"/>
  <c r="L25" i="9"/>
  <c r="M25" i="9"/>
  <c r="G17" i="9"/>
  <c r="G20" i="9"/>
  <c r="F42" i="1"/>
  <c r="M36" i="10"/>
  <c r="J36" i="10"/>
  <c r="L36" i="10"/>
  <c r="G36" i="10"/>
  <c r="G16" i="9"/>
  <c r="G9" i="9"/>
  <c r="G14" i="9"/>
  <c r="Q4" i="8"/>
  <c r="T142" i="8"/>
  <c r="T144" i="8"/>
  <c r="U142" i="8"/>
  <c r="U144" i="8"/>
  <c r="V142" i="8"/>
  <c r="V144" i="8"/>
  <c r="W142" i="8"/>
  <c r="Y142" i="8"/>
  <c r="Y143" i="8"/>
  <c r="Z142" i="8"/>
  <c r="AA142" i="8"/>
  <c r="AB142" i="8"/>
  <c r="AC142" i="8"/>
  <c r="AD142" i="8"/>
  <c r="S142" i="8"/>
  <c r="Z143" i="8"/>
  <c r="W144" i="8"/>
  <c r="X143" i="8"/>
  <c r="W3" i="8"/>
  <c r="W143" i="8"/>
  <c r="AD3" i="8"/>
  <c r="AD143" i="8"/>
  <c r="Z3" i="8"/>
  <c r="V3" i="8"/>
  <c r="V143" i="8"/>
  <c r="AA3" i="8"/>
  <c r="AA143" i="8"/>
  <c r="AC3" i="8"/>
  <c r="AC143" i="8"/>
  <c r="Y3" i="8"/>
  <c r="U3" i="8"/>
  <c r="U143" i="8"/>
  <c r="S3" i="8"/>
  <c r="AB3" i="8"/>
  <c r="AB143" i="8"/>
  <c r="X3" i="8"/>
  <c r="T3" i="8"/>
  <c r="T143" i="8"/>
  <c r="I36" i="9"/>
  <c r="E43" i="1"/>
  <c r="F36" i="9"/>
  <c r="E36" i="9"/>
  <c r="E41" i="1"/>
  <c r="D36" i="9"/>
  <c r="E40" i="1"/>
  <c r="M35" i="9"/>
  <c r="L35" i="9"/>
  <c r="J35" i="9"/>
  <c r="G35" i="9"/>
  <c r="M34" i="9"/>
  <c r="L34" i="9"/>
  <c r="J34" i="9"/>
  <c r="G34" i="9"/>
  <c r="M33" i="9"/>
  <c r="L33" i="9"/>
  <c r="J33" i="9"/>
  <c r="G33" i="9"/>
  <c r="M32" i="9"/>
  <c r="L32" i="9"/>
  <c r="J32" i="9"/>
  <c r="G32" i="9"/>
  <c r="M31" i="9"/>
  <c r="L31" i="9"/>
  <c r="J31" i="9"/>
  <c r="G31" i="9"/>
  <c r="M30" i="9"/>
  <c r="L30" i="9"/>
  <c r="J30" i="9"/>
  <c r="G30" i="9"/>
  <c r="M29" i="9"/>
  <c r="L29" i="9"/>
  <c r="J29" i="9"/>
  <c r="G29" i="9"/>
  <c r="M28" i="9"/>
  <c r="L28" i="9"/>
  <c r="J28" i="9"/>
  <c r="G28" i="9"/>
  <c r="M27" i="9"/>
  <c r="L27" i="9"/>
  <c r="J27" i="9"/>
  <c r="G27" i="9"/>
  <c r="M26" i="9"/>
  <c r="L26" i="9"/>
  <c r="J26" i="9"/>
  <c r="G26" i="9"/>
  <c r="M24" i="9"/>
  <c r="L24" i="9"/>
  <c r="J24" i="9"/>
  <c r="G24" i="9"/>
  <c r="M23" i="9"/>
  <c r="L23" i="9"/>
  <c r="J23" i="9"/>
  <c r="G23" i="9"/>
  <c r="M22" i="9"/>
  <c r="L22" i="9"/>
  <c r="J22" i="9"/>
  <c r="G22" i="9"/>
  <c r="M21" i="9"/>
  <c r="L21" i="9"/>
  <c r="J21" i="9"/>
  <c r="G21" i="9"/>
  <c r="M20" i="9"/>
  <c r="L20" i="9"/>
  <c r="J20" i="9"/>
  <c r="M19" i="9"/>
  <c r="L19" i="9"/>
  <c r="J19" i="9"/>
  <c r="G19" i="9"/>
  <c r="M18" i="9"/>
  <c r="L18" i="9"/>
  <c r="J18" i="9"/>
  <c r="G18" i="9"/>
  <c r="M17" i="9"/>
  <c r="L17" i="9"/>
  <c r="J17" i="9"/>
  <c r="M16" i="9"/>
  <c r="L16" i="9"/>
  <c r="J16" i="9"/>
  <c r="M15" i="9"/>
  <c r="L15" i="9"/>
  <c r="J15" i="9"/>
  <c r="G15" i="9"/>
  <c r="M14" i="9"/>
  <c r="L14" i="9"/>
  <c r="J14" i="9"/>
  <c r="M13" i="9"/>
  <c r="L13" i="9"/>
  <c r="J13" i="9"/>
  <c r="G13" i="9"/>
  <c r="M12" i="9"/>
  <c r="L12" i="9"/>
  <c r="J12" i="9"/>
  <c r="G12" i="9"/>
  <c r="M11" i="9"/>
  <c r="L11" i="9"/>
  <c r="J11" i="9"/>
  <c r="G11" i="9"/>
  <c r="M10" i="9"/>
  <c r="L10" i="9"/>
  <c r="J10" i="9"/>
  <c r="G10" i="9"/>
  <c r="M9" i="9"/>
  <c r="L9" i="9"/>
  <c r="J9" i="9"/>
  <c r="M8" i="9"/>
  <c r="L8" i="9"/>
  <c r="J8" i="9"/>
  <c r="G8" i="9"/>
  <c r="M7" i="9"/>
  <c r="L7" i="9"/>
  <c r="J7" i="9"/>
  <c r="G7" i="9"/>
  <c r="M6" i="9"/>
  <c r="L6" i="9"/>
  <c r="J6" i="9"/>
  <c r="G6" i="9"/>
  <c r="M5" i="9"/>
  <c r="L5" i="9"/>
  <c r="J5" i="9"/>
  <c r="G5" i="9"/>
  <c r="A2" i="9"/>
  <c r="A1" i="9"/>
  <c r="O142" i="8"/>
  <c r="S144" i="8"/>
  <c r="O3" i="8"/>
  <c r="E42" i="1"/>
  <c r="J36" i="9"/>
  <c r="M36" i="9"/>
  <c r="L36" i="9"/>
  <c r="G36" i="9"/>
  <c r="P142" i="8"/>
  <c r="Q142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F142" i="8"/>
  <c r="F3" i="8"/>
  <c r="G142" i="8"/>
  <c r="H142" i="8"/>
  <c r="I142" i="8"/>
  <c r="J142" i="8"/>
  <c r="K142" i="8"/>
  <c r="L142" i="8"/>
  <c r="M142" i="8"/>
  <c r="N142" i="8"/>
  <c r="K3" i="8"/>
  <c r="K143" i="8"/>
  <c r="P3" i="8"/>
  <c r="P143" i="8"/>
  <c r="N3" i="8"/>
  <c r="N143" i="8"/>
  <c r="J3" i="8"/>
  <c r="J143" i="8"/>
  <c r="O143" i="8"/>
  <c r="G3" i="8"/>
  <c r="G143" i="8"/>
  <c r="M3" i="8"/>
  <c r="M143" i="8"/>
  <c r="I3" i="8"/>
  <c r="I143" i="8"/>
  <c r="L3" i="8"/>
  <c r="L143" i="8"/>
  <c r="H3" i="8"/>
  <c r="H143" i="8"/>
  <c r="Q3" i="8"/>
  <c r="Q143" i="8"/>
  <c r="S143" i="8"/>
  <c r="D3" i="1"/>
  <c r="D4" i="1"/>
  <c r="D2" i="1"/>
  <c r="F1" i="19"/>
  <c r="F1" i="18"/>
</calcChain>
</file>

<file path=xl/sharedStrings.xml><?xml version="1.0" encoding="utf-8"?>
<sst xmlns="http://schemas.openxmlformats.org/spreadsheetml/2006/main" count="1129" uniqueCount="584">
  <si>
    <t>ปี</t>
  </si>
  <si>
    <t>เดือน</t>
  </si>
  <si>
    <t>วัน</t>
  </si>
  <si>
    <t>Year</t>
  </si>
  <si>
    <t>Month</t>
  </si>
  <si>
    <t>Date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</si>
  <si>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</si>
  <si>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</si>
  <si>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</si>
  <si>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</si>
  <si>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</si>
  <si>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</si>
  <si>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</si>
  <si>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</si>
  <si>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</si>
  <si>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</si>
  <si>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</si>
  <si>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</si>
  <si>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กรอกข้อมูล</t>
  </si>
  <si>
    <t>Date
วันที่</t>
  </si>
  <si>
    <t>Day
วัน</t>
  </si>
  <si>
    <t>Application
ใบคำขอ</t>
  </si>
  <si>
    <t>Approved
อนุมัติ</t>
  </si>
  <si>
    <t>Rejected
ไม่อนุมัติ</t>
  </si>
  <si>
    <t>Waiting
รออนุมัติ</t>
  </si>
  <si>
    <t>Paid
จ่ายเงินแล้ว</t>
  </si>
  <si>
    <t>Payable
ค้างจ่าย</t>
  </si>
  <si>
    <t>% Approved
% อนุมัติ</t>
  </si>
  <si>
    <t>% Paid
% จ่ายเงินแล้ว</t>
  </si>
  <si>
    <t>Remark:</t>
  </si>
  <si>
    <t>Saturday</t>
  </si>
  <si>
    <t>Sunday</t>
  </si>
  <si>
    <t>SAT</t>
  </si>
  <si>
    <t>SUN</t>
  </si>
  <si>
    <t>MON</t>
  </si>
  <si>
    <t>TUE</t>
  </si>
  <si>
    <t>WED</t>
  </si>
  <si>
    <t>THU</t>
  </si>
  <si>
    <t>FRI</t>
  </si>
  <si>
    <t>Paid</t>
  </si>
  <si>
    <t>Application</t>
  </si>
  <si>
    <t>Approved</t>
  </si>
  <si>
    <t>Total</t>
  </si>
  <si>
    <t>Waiting 1รออนุมัติ 1</t>
  </si>
  <si>
    <t>Waiting 2รออนุมัติ 2</t>
  </si>
  <si>
    <t>Waiting 3รออนุมัติ 3</t>
  </si>
  <si>
    <t>Waiting 4รออนุมัติ 4</t>
  </si>
  <si>
    <t>Waiting 5รออนุมัติ 5</t>
  </si>
  <si>
    <t>Waiting 6รออนุมัติ 6</t>
  </si>
  <si>
    <t>Waiting 7รออนุมัติ 7</t>
  </si>
  <si>
    <t xml:space="preserve">Public holiday </t>
  </si>
  <si>
    <t>Waiting 8รออนุมัติ 8</t>
  </si>
  <si>
    <t>Waiting 9รออนุมัติ 9</t>
  </si>
  <si>
    <t>Waiting 10รออนุมัติ 10</t>
  </si>
  <si>
    <t>บริษัท เกริกไกรเอ็นเทอร์ไพรส์ จำกัด</t>
  </si>
  <si>
    <t>No code</t>
  </si>
  <si>
    <t xml:space="preserve">ห้างหุ้นส่วนจำกัด ทองอุไร รุ่งยนต์ </t>
  </si>
  <si>
    <t xml:space="preserve">ร้าน ประชามิตร </t>
  </si>
  <si>
    <t>บริษัท วี.อาร์. ไบเกอร์ จำกัด</t>
  </si>
  <si>
    <t>บริษัท กรุ๊ปลีส จำกัด(มหาชน)</t>
  </si>
  <si>
    <t>SB15055</t>
  </si>
  <si>
    <t>SB15054</t>
  </si>
  <si>
    <t>SB15053</t>
  </si>
  <si>
    <t>SB15052</t>
  </si>
  <si>
    <t>SB15051</t>
  </si>
  <si>
    <t>SB15050</t>
  </si>
  <si>
    <t>SB15049</t>
  </si>
  <si>
    <t>SB15048</t>
  </si>
  <si>
    <t>SB15047</t>
  </si>
  <si>
    <t>SB15046</t>
  </si>
  <si>
    <t>SB15045</t>
  </si>
  <si>
    <t>SB15044</t>
  </si>
  <si>
    <t>SB15043</t>
  </si>
  <si>
    <t>SB15042</t>
  </si>
  <si>
    <t>SB15041</t>
  </si>
  <si>
    <t>SB15040</t>
  </si>
  <si>
    <t>SB15039</t>
  </si>
  <si>
    <t>SB15038</t>
  </si>
  <si>
    <t>SB15037</t>
  </si>
  <si>
    <t>SB15036</t>
  </si>
  <si>
    <t>SB15035</t>
  </si>
  <si>
    <t>SB15034</t>
  </si>
  <si>
    <t>SB15033</t>
  </si>
  <si>
    <t>SB15032</t>
  </si>
  <si>
    <t>SB15031</t>
  </si>
  <si>
    <t>SB15030</t>
  </si>
  <si>
    <t>SB15029</t>
  </si>
  <si>
    <t>SB15028</t>
  </si>
  <si>
    <t>SB15027</t>
  </si>
  <si>
    <t>ห้างหุ้นส่วนจำกัด ต.ยานยนต์นครราชสีมา</t>
  </si>
  <si>
    <t>SB15026</t>
  </si>
  <si>
    <t>บริษัท เอเอเอ มอเตอร์ไบค์ จำกัด</t>
  </si>
  <si>
    <t>SB15025</t>
  </si>
  <si>
    <t>บริษัท ฮอนด้ากุยบุรี จำกัด</t>
  </si>
  <si>
    <t>SB15024</t>
  </si>
  <si>
    <t>ที. เค. อะไหล่</t>
  </si>
  <si>
    <t>SB15023</t>
  </si>
  <si>
    <t>หจก. สาชล มอเตอร์</t>
  </si>
  <si>
    <t>SB15022</t>
  </si>
  <si>
    <t>บริษัท ปอสิเบิล จำกัด</t>
  </si>
  <si>
    <t>SB15021</t>
  </si>
  <si>
    <t>บริษัท 33 ออโต้เซลส์ จำกัด</t>
  </si>
  <si>
    <t>SB15020</t>
  </si>
  <si>
    <t>บริษัท 33 มอเตอร์เซลส์ จำกัด</t>
  </si>
  <si>
    <t>SB15019</t>
  </si>
  <si>
    <t>ห้างหุ้นส่วนจำกัด เค มอเตอร์ 9</t>
  </si>
  <si>
    <t>SB15018</t>
  </si>
  <si>
    <t>ร้าน ตะวัน</t>
  </si>
  <si>
    <t>SB15017</t>
  </si>
  <si>
    <t>บริษัท 52 โมเดิร์นไบค์ จำกัด</t>
  </si>
  <si>
    <t>SB15016</t>
  </si>
  <si>
    <t>บริษัท สหเอกรุ่งกิจยนต์ จำกัด</t>
  </si>
  <si>
    <t>SB15015</t>
  </si>
  <si>
    <t>บริษัท เบสท์เจริญยนต์ จำกัด</t>
  </si>
  <si>
    <t>SB15014</t>
  </si>
  <si>
    <t>บริษัท ภุชงค์ยานยนต์ จำกัด</t>
  </si>
  <si>
    <t>SB15013</t>
  </si>
  <si>
    <t>บริษัท ณภัทร มอเตอร์เซล จำกัด</t>
  </si>
  <si>
    <t>SB15012</t>
  </si>
  <si>
    <t>บริษัท จริงจัง มอเตอร์ จำกัด</t>
  </si>
  <si>
    <t>SB15011</t>
  </si>
  <si>
    <t>บริษัท ป.ออโต้เซลส์ จำกัด</t>
  </si>
  <si>
    <t>SB15010</t>
  </si>
  <si>
    <t>บริษัท ทองแท้เจริญยนต์ จำกัด</t>
  </si>
  <si>
    <t>SB15009</t>
  </si>
  <si>
    <t>บริษัท ทรัพย์เจริญยนต์ จำกัด</t>
  </si>
  <si>
    <t>SB15008</t>
  </si>
  <si>
    <t>ห้างหุ้นส่วนจำกัด ประเสริฐเจริญยนต์การช่าง</t>
  </si>
  <si>
    <t>SB15007</t>
  </si>
  <si>
    <t>ร้าน เต็กฮงมอเตอร์ไซค์</t>
  </si>
  <si>
    <t>SB15006</t>
  </si>
  <si>
    <t>บริษัท เต็กฮง 1989 จำกัด</t>
  </si>
  <si>
    <t>บริษัท ฟ้าใหม่มอเตอร์ จำกัด</t>
  </si>
  <si>
    <t>SB15004</t>
  </si>
  <si>
    <t>ห้างหุ้นส่วนจำกัด ชยานันต์เจริญยนต์</t>
  </si>
  <si>
    <t>SB15003</t>
  </si>
  <si>
    <t>บริษัท สมพงษ์เจริญยานยนต์ จำกัด</t>
  </si>
  <si>
    <t>SB15002</t>
  </si>
  <si>
    <t>บริษัท เทพศิริมอเตอร์ จำกัด</t>
  </si>
  <si>
    <t>SB15001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</si>
  <si>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</si>
  <si>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</si>
  <si>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</si>
  <si>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</si>
  <si>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</si>
  <si>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</si>
  <si>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</si>
  <si>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</si>
  <si>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</si>
  <si>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</si>
  <si>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</si>
  <si>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</si>
  <si>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Dealer name</t>
  </si>
  <si>
    <t>Dealer code</t>
  </si>
  <si>
    <t>No.</t>
  </si>
  <si>
    <t>ห้างหุ้นส่วนจำกัด อยุธยา ลีสซิ่ง กรุ๊ป</t>
  </si>
  <si>
    <t>ป้อม ไบค์</t>
  </si>
  <si>
    <t>ปุญญพัฒน์มอเตอร์</t>
  </si>
  <si>
    <t>เศรษฐีมอเตอร์</t>
  </si>
  <si>
    <t>นายคงศักดิ์ เมธาพิรุฬห์โชค (JTN)</t>
  </si>
  <si>
    <t>ภัทรพลเจริญยนต์</t>
  </si>
  <si>
    <t>เอ๊าะ วิสิฏฐ์เจริญยนต์</t>
  </si>
  <si>
    <t>ส. เสรียนต์</t>
  </si>
  <si>
    <t>นายสุรชัย อุ่นกาย</t>
  </si>
  <si>
    <t>เอกบุรินทร์</t>
  </si>
  <si>
    <t>นายไพโรจน์ จันทร์เรืองศรี (ไพโรจน์เจริญยนต์)</t>
  </si>
  <si>
    <t>กรุงไทย กรุ๊ปลิส</t>
  </si>
  <si>
    <t>ปิ่นทองเจริญยานยนต์</t>
  </si>
  <si>
    <t>ชัยเจริญอะไหล่ยนต์ (สยามพลัส)</t>
  </si>
  <si>
    <t>คอนเซปท์ ไบค์</t>
  </si>
  <si>
    <t>นางภูษณิศา คอนโดะ (BB motor)</t>
  </si>
  <si>
    <t>ส. มหาชัย</t>
  </si>
  <si>
    <t>ช.รุ่งเรืองพานิช (ทีที มอเตอร์)</t>
  </si>
  <si>
    <t>ออมสินมอเตอร์ไบค์</t>
  </si>
  <si>
    <t>ส. ทองเพิ่มเจริญยนต์</t>
  </si>
  <si>
    <t>นายธนวัตร วรานนท์กุล (ชัยรุ่งเรืองเจริญยนต์)</t>
  </si>
  <si>
    <t>ส. สหทรัพย์เจริญยนต์</t>
  </si>
  <si>
    <t>บรูด้า มอเตอร์</t>
  </si>
  <si>
    <t>ร้านช่างนัยเจริญยนต์</t>
  </si>
  <si>
    <t>นายรังสรรค์ จารุสิริรังษี (เอ็ม.ดี.มอเตอร์)</t>
  </si>
  <si>
    <t>เตียวเจริญยนต์</t>
  </si>
  <si>
    <t>ทรัพย์ทวีคูณ</t>
  </si>
  <si>
    <t>นายธนกิตต์ วรรณประภา (อ้วน มอเตอร์ไซด์)</t>
  </si>
  <si>
    <t>นายธนกร วรรณประภา (ธนกิตต์ มอเตอร์ไซด์)</t>
  </si>
  <si>
    <t xml:space="preserve">เต็กฮง 1989 </t>
  </si>
  <si>
    <t>SB15056</t>
  </si>
  <si>
    <t>SB15057</t>
  </si>
  <si>
    <t>SB15058</t>
  </si>
  <si>
    <t>SB15059</t>
  </si>
  <si>
    <t>SB15060</t>
  </si>
  <si>
    <t>SB15061</t>
  </si>
  <si>
    <t>SB15062</t>
  </si>
  <si>
    <t>SB15063</t>
  </si>
  <si>
    <t>บริษัท พี แอนด์ ซี มอเตอร์ไบค์ จำกัด</t>
  </si>
  <si>
    <t>ดวงพรเจริญยนต์</t>
  </si>
  <si>
    <t>ฉกาจยนต์</t>
  </si>
  <si>
    <t xml:space="preserve"> บริษัท ฮอนด้าอ้อมน้อยเซลล์แอนด์เซอร์วิส จำกัด</t>
  </si>
  <si>
    <t>น.ส. สุพัชรางค์ เหลาไชย (นาคาริส)</t>
  </si>
  <si>
    <t>1 - Happy New Year Day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</si>
  <si>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</si>
  <si>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</si>
  <si>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</si>
  <si>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</si>
  <si>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</si>
  <si>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</si>
  <si>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</si>
  <si>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</si>
  <si>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</si>
  <si>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</si>
  <si>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</si>
  <si>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</si>
  <si>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SB15064</t>
  </si>
  <si>
    <t>บริษัท เอสเอ็มดีคอร์เปอร์เรชั่น จำกัด</t>
  </si>
  <si>
    <t>ป. อะไหล่</t>
  </si>
  <si>
    <t>นุชรี</t>
  </si>
  <si>
    <t>Waiting 11รออนุมัติ 11</t>
  </si>
  <si>
    <t>Waiting 12รออนุมัติ 12</t>
  </si>
  <si>
    <t>Waiting 13รออนุมัติ 13</t>
  </si>
  <si>
    <t>Waiting 14รออนุมัติ 14</t>
  </si>
  <si>
    <t>Waiting 15รออนุมัติ 15</t>
  </si>
  <si>
    <t>SB15065</t>
  </si>
  <si>
    <t>SB16001</t>
  </si>
  <si>
    <t>น.ส. โชติญา คูประชามิตร</t>
  </si>
  <si>
    <t>ปิยะ มอเตอร์ไบค์</t>
  </si>
  <si>
    <t>SB15005</t>
  </si>
  <si>
    <t>22 - Macha Bucha Day</t>
  </si>
  <si>
    <t>January 31, 2016</t>
  </si>
  <si>
    <t>31 มกราคม 2559</t>
  </si>
  <si>
    <t>MHC</t>
  </si>
  <si>
    <t>BPE</t>
  </si>
  <si>
    <t>AYU</t>
  </si>
  <si>
    <t>In charge</t>
  </si>
  <si>
    <t>February 29, 2016</t>
  </si>
  <si>
    <t>29 กุมภาพันธ์ 2559</t>
  </si>
  <si>
    <t>SB16002</t>
  </si>
  <si>
    <t>SB16003</t>
  </si>
  <si>
    <t>SB16004</t>
  </si>
  <si>
    <t>SB16005</t>
  </si>
  <si>
    <t>SB16006</t>
  </si>
  <si>
    <t>SB16007</t>
  </si>
  <si>
    <t>SB16008</t>
  </si>
  <si>
    <t>SB16009</t>
  </si>
  <si>
    <t>SB16010</t>
  </si>
  <si>
    <t>SB16011</t>
  </si>
  <si>
    <t>SB16012</t>
  </si>
  <si>
    <t>SB16013</t>
  </si>
  <si>
    <t>นพพร ออโต้ อะไหล่</t>
  </si>
  <si>
    <t>ลัคกี้คาร์</t>
  </si>
  <si>
    <t>เจ เอส ออโต้ช็อบ</t>
  </si>
  <si>
    <t>ร้านวิฑูรย์ มอเตอร์</t>
  </si>
  <si>
    <t>ซี.เค.ไบค์</t>
  </si>
  <si>
    <t>นพพร มาแก้ว</t>
  </si>
  <si>
    <t>ท้อบมหาชัย</t>
  </si>
  <si>
    <t>บริษัท ที.เอ็ม. รุ่งเรืองยนต์ จำกัด</t>
  </si>
  <si>
    <t>น.ส. เมธาวี สังข์แก้ว (เมธาวีมอเตอร์ไซด์)</t>
  </si>
  <si>
    <t>ร้าน ศิริเจริญยนต์</t>
  </si>
  <si>
    <t>นาย กิติพงศ์ มานุชานนท์ (หจก. มิสเตอร์.โอ ออโต้พาร์ท)</t>
  </si>
  <si>
    <t>นาย เริงศิริ พลายงาม (นะ-นาว มอเตอร์ไซค์มือสอง)</t>
  </si>
  <si>
    <t>BKP</t>
  </si>
  <si>
    <t>BPO</t>
  </si>
  <si>
    <t>PAK</t>
  </si>
  <si>
    <t>CH4</t>
  </si>
  <si>
    <t>SPM</t>
  </si>
  <si>
    <t>WNO</t>
  </si>
  <si>
    <t>KBN</t>
  </si>
  <si>
    <t>SB16014</t>
  </si>
  <si>
    <t>โอ่ง รามอินทรา คาร์เซนเตอร์</t>
  </si>
  <si>
    <t>SB16015</t>
  </si>
  <si>
    <t>SB16016</t>
  </si>
  <si>
    <t>SB16017</t>
  </si>
  <si>
    <t>SB16018</t>
  </si>
  <si>
    <t>SB16019</t>
  </si>
  <si>
    <t>SB16020</t>
  </si>
  <si>
    <t>อุทิศบริการ</t>
  </si>
  <si>
    <t xml:space="preserve">นายสมศักดา ศรีประเสริฐ </t>
  </si>
  <si>
    <t>รชตการค้า</t>
  </si>
  <si>
    <t>เส้นใหญ่มอเตอร์</t>
  </si>
  <si>
    <t>เดอะสกาย ไลท์</t>
  </si>
  <si>
    <t>จิตประสงค์ การค้า</t>
  </si>
  <si>
    <t>SB16021</t>
  </si>
  <si>
    <t>SB16022</t>
  </si>
  <si>
    <t>SB16023</t>
  </si>
  <si>
    <t>เพ้งอะไหล่ยนต์</t>
  </si>
  <si>
    <t>ร้าน วินมอเตอร์ยนต์</t>
  </si>
  <si>
    <t>นายชาญชัย ฉัตรไกรเลิศ (พีเอ็น มอเตอร์ ทู คาร์)</t>
  </si>
  <si>
    <t>SB16024</t>
  </si>
  <si>
    <t>SB16025</t>
  </si>
  <si>
    <t>นายสถาพร เทพโสดา (Mocyc.net)</t>
  </si>
  <si>
    <t>นายวุศรุต เจริญนนทสิทธิ์ (บริษัท วิศวเซ็นเตอร์กรุ๊ป จำกัด)</t>
  </si>
  <si>
    <t>SB16026</t>
  </si>
  <si>
    <t>SB16027</t>
  </si>
  <si>
    <t>เอื้ออาทรมอเตอร์ไซค์</t>
  </si>
  <si>
    <t>ก.ร่วมกิจยนต์</t>
  </si>
  <si>
    <t>Cancelled 
ยกเลิก</t>
  </si>
  <si>
    <t>6 - Chakri Day, 13-15 - Songkran Festival, 16 - Company non-operating day</t>
  </si>
  <si>
    <t xml:space="preserve"> </t>
  </si>
  <si>
    <t>SB16028</t>
  </si>
  <si>
    <t>SB16029</t>
  </si>
  <si>
    <t>SB16030</t>
  </si>
  <si>
    <t>SB16031</t>
  </si>
  <si>
    <t>น.ส. สุธาสินี สมุทวนิช</t>
  </si>
  <si>
    <t>บริษัท รวมชัยไซเคิล จำกัด</t>
  </si>
  <si>
    <t>ที.พีมอเตอร์ ไบค์</t>
  </si>
  <si>
    <t>ห้างหุ้นส่วนจำกัด ทองอุไร รุ่งยนต์</t>
  </si>
  <si>
    <t>BUA</t>
  </si>
  <si>
    <t>KL4</t>
  </si>
  <si>
    <t>March 31, 2016</t>
  </si>
  <si>
    <t>31 มีนาคม 2559</t>
  </si>
  <si>
    <t>INT</t>
  </si>
  <si>
    <t>CTB</t>
  </si>
  <si>
    <t>SB16032</t>
  </si>
  <si>
    <t>SB16033</t>
  </si>
  <si>
    <t>SB16034</t>
  </si>
  <si>
    <t>SB16035</t>
  </si>
  <si>
    <t>บริษัท ทีเด็ด 99 มอเตอร์ จำกัด</t>
  </si>
  <si>
    <t>เอกศักดิ์เจริญยนต์</t>
  </si>
  <si>
    <t>กังเจริญยนต์ (เอ๋)</t>
  </si>
  <si>
    <t>พระยาตรังมอเตอร์เซลล์</t>
  </si>
  <si>
    <t>2 - Substitution for Labour Day, 5 - Coronation Day, 20 - Wisakha Bucha Day</t>
  </si>
  <si>
    <t>April 30, 2016</t>
  </si>
  <si>
    <t>30 เมษายน 2559</t>
  </si>
  <si>
    <t>SB16036</t>
  </si>
  <si>
    <t>นาย วัลลภ จุฬากิตติคุณ (ร้านเจริญยนต์กิตติ)</t>
  </si>
  <si>
    <t>บริษัท ตะวันออกสหมอเตอร์ จำกัด</t>
  </si>
  <si>
    <t>พี. ดี. มอเตอร์ไซค์</t>
  </si>
  <si>
    <t>บริษัท เอ็น.วี.มอเตอร์ จำกัด</t>
  </si>
  <si>
    <t>วีระศักดิ์ เจริญยนต์ (หนึ่งยานยนต์)</t>
  </si>
  <si>
    <t>ห้างหุ้นส่วนจำกัด 2519 มอเตอร์</t>
  </si>
  <si>
    <t>ทศพลมอเตอร์ไบค์</t>
  </si>
  <si>
    <t>ร้านเทอดธนายนต์</t>
  </si>
  <si>
    <t>นายไชยฑูร พรเลิศเกษมสุข (อ้วนสุพรรณ)</t>
  </si>
  <si>
    <t>น้ำผึ้ง มอเตอร์ไบรท์</t>
  </si>
  <si>
    <t>บริษัท ลัคกี้ อินเตอร์ จำกัด</t>
  </si>
  <si>
    <t>นาย กฤษณะ เอี่ยมผ่อง (กุ้งมอเตอร์ไซด์)</t>
  </si>
  <si>
    <t>นาย อาทิตย์ ทองโสม (ร้าน G2)</t>
  </si>
  <si>
    <t>สมชายมอเตอร์</t>
  </si>
  <si>
    <t>ไทยฟา มอเตอร์</t>
  </si>
  <si>
    <t>SB16037</t>
  </si>
  <si>
    <t>SB16038</t>
  </si>
  <si>
    <t>SB16039</t>
  </si>
  <si>
    <t>SB16040</t>
  </si>
  <si>
    <t>SB16041</t>
  </si>
  <si>
    <t>SB16042</t>
  </si>
  <si>
    <t>SB16043</t>
  </si>
  <si>
    <t>SB16044</t>
  </si>
  <si>
    <t>SB16045</t>
  </si>
  <si>
    <t>SB16046</t>
  </si>
  <si>
    <t>SB16047</t>
  </si>
  <si>
    <t>SB16048</t>
  </si>
  <si>
    <t>SB16049</t>
  </si>
  <si>
    <t>SB16050</t>
  </si>
  <si>
    <t>NVA</t>
  </si>
  <si>
    <t>NKM</t>
  </si>
  <si>
    <t>BRG</t>
  </si>
  <si>
    <t>% approve</t>
  </si>
  <si>
    <t>นาง สุกานดา แย้มทองคำ</t>
  </si>
  <si>
    <t>นาง กมลวรรณ พิเสฏฐศลาศัย (หจก. นิวัฒน์ยนตรการ)</t>
  </si>
  <si>
    <t>บริษัท ณเดช มอเตอร์เซล จำกัด</t>
  </si>
  <si>
    <t>SB16051</t>
  </si>
  <si>
    <t>SB16052</t>
  </si>
  <si>
    <t>SB16053</t>
  </si>
  <si>
    <t>May 31, 2016</t>
  </si>
  <si>
    <t>31 พฤษภาคม 2559</t>
  </si>
  <si>
    <t>Thepsiri group</t>
  </si>
  <si>
    <t>Chayanan</t>
  </si>
  <si>
    <t>Fahami group</t>
  </si>
  <si>
    <t>Tekhong group</t>
  </si>
  <si>
    <t>Prasert charoen</t>
  </si>
  <si>
    <t>Sap Charoenyon</t>
  </si>
  <si>
    <t>Por. Autosales</t>
  </si>
  <si>
    <t>Chingchang group</t>
  </si>
  <si>
    <t>Phuchong</t>
  </si>
  <si>
    <t>Best Charoen</t>
  </si>
  <si>
    <t>Sahaaek</t>
  </si>
  <si>
    <t>52 modernbike</t>
  </si>
  <si>
    <t>Tawan</t>
  </si>
  <si>
    <t>K motor9</t>
  </si>
  <si>
    <t>33 Motorsales</t>
  </si>
  <si>
    <t>33 Autosales</t>
  </si>
  <si>
    <t>Porsible</t>
  </si>
  <si>
    <t>Sachon</t>
  </si>
  <si>
    <t>T. K. Parts</t>
  </si>
  <si>
    <t>AAA Motobike</t>
  </si>
  <si>
    <t>Tor. Yangyon</t>
  </si>
  <si>
    <t>AY leasing</t>
  </si>
  <si>
    <t>Pom Bike</t>
  </si>
  <si>
    <t>Punnaohat</t>
  </si>
  <si>
    <t>Sertthi motor</t>
  </si>
  <si>
    <t>JTN</t>
  </si>
  <si>
    <t>Pattharapon</t>
  </si>
  <si>
    <t>Olr Wisit</t>
  </si>
  <si>
    <t>Sor. Saeree</t>
  </si>
  <si>
    <t>Aekburin</t>
  </si>
  <si>
    <t>Pairoj</t>
  </si>
  <si>
    <t>Krungthai</t>
  </si>
  <si>
    <t>Pinthong</t>
  </si>
  <si>
    <t>Chaicharoen</t>
  </si>
  <si>
    <t>Concept Bike</t>
  </si>
  <si>
    <t>BB motor</t>
  </si>
  <si>
    <t>Sor. Mahachai</t>
  </si>
  <si>
    <t>TT Motor</t>
  </si>
  <si>
    <t>Aomsin</t>
  </si>
  <si>
    <t>Sor. Thongperm</t>
  </si>
  <si>
    <t>Chai roongreng</t>
  </si>
  <si>
    <t>Sor. Sahasap</t>
  </si>
  <si>
    <t>Bruda motor</t>
  </si>
  <si>
    <t>Nai charoen</t>
  </si>
  <si>
    <t>MD motor</t>
  </si>
  <si>
    <t>Tiew charoen</t>
  </si>
  <si>
    <t>Sapthaweekoon</t>
  </si>
  <si>
    <t>Aon motorcycle</t>
  </si>
  <si>
    <t>Thanakit motorcycle</t>
  </si>
  <si>
    <t>P&amp;C motorbike</t>
  </si>
  <si>
    <t>Doongporn</t>
  </si>
  <si>
    <t>Chakartyon</t>
  </si>
  <si>
    <t>Honda Aomnoi</t>
  </si>
  <si>
    <t>Nakaris</t>
  </si>
  <si>
    <t>MD corporation</t>
  </si>
  <si>
    <t>Por. Part</t>
  </si>
  <si>
    <t>Nucharee</t>
  </si>
  <si>
    <t>Chotika</t>
  </si>
  <si>
    <t>Piya motorbike</t>
  </si>
  <si>
    <t>Nopporn Auto Part</t>
  </si>
  <si>
    <t>Lucky car</t>
  </si>
  <si>
    <t>JS Autoshop</t>
  </si>
  <si>
    <t>Witoon motor</t>
  </si>
  <si>
    <t>CK Bike</t>
  </si>
  <si>
    <t>Nopporn Makaew</t>
  </si>
  <si>
    <t>Top Mahachai</t>
  </si>
  <si>
    <t>TM roongrengyon</t>
  </si>
  <si>
    <t>Methawee motorcycle</t>
  </si>
  <si>
    <t>Siricharoen</t>
  </si>
  <si>
    <t>Mr. O</t>
  </si>
  <si>
    <t>Na Nao</t>
  </si>
  <si>
    <t>Oow Ramindra</t>
  </si>
  <si>
    <t>Utid service</t>
  </si>
  <si>
    <t>Somsakda</t>
  </si>
  <si>
    <t>Rachata</t>
  </si>
  <si>
    <t>Senyai motor</t>
  </si>
  <si>
    <t>The skyline</t>
  </si>
  <si>
    <t>Chitprasong</t>
  </si>
  <si>
    <t>Peng Part</t>
  </si>
  <si>
    <t>Win motoryon</t>
  </si>
  <si>
    <t>PN motor2car</t>
  </si>
  <si>
    <t>Engineering center</t>
  </si>
  <si>
    <t>Mocyc.net</t>
  </si>
  <si>
    <t>Aeyarthon</t>
  </si>
  <si>
    <t>Kor. Roumkityon</t>
  </si>
  <si>
    <t>Suthasinee</t>
  </si>
  <si>
    <t>Roomchai cycle</t>
  </si>
  <si>
    <t>T.P. motorbike</t>
  </si>
  <si>
    <t>Thongurai</t>
  </si>
  <si>
    <t>Tded 99 motor</t>
  </si>
  <si>
    <t>Akekasak</t>
  </si>
  <si>
    <t>Kangcharoen</t>
  </si>
  <si>
    <t>Phrayatang</t>
  </si>
  <si>
    <t>Charoenkitti</t>
  </si>
  <si>
    <t>Eastern Sahamotor</t>
  </si>
  <si>
    <t>P.D. Motorcycle</t>
  </si>
  <si>
    <t>N.V. Motor</t>
  </si>
  <si>
    <t>Nuang yanyon</t>
  </si>
  <si>
    <t>2519 motor</t>
  </si>
  <si>
    <t>Thossapon Motorbike</t>
  </si>
  <si>
    <t>Therdthana</t>
  </si>
  <si>
    <t>Fat suphan</t>
  </si>
  <si>
    <t>Nampheng Motorbike</t>
  </si>
  <si>
    <t>Lucky Intercar</t>
  </si>
  <si>
    <t>Kung motorcycle</t>
  </si>
  <si>
    <t>G2</t>
  </si>
  <si>
    <t>Somchai motor</t>
  </si>
  <si>
    <t>Thaifar</t>
  </si>
  <si>
    <t>Sukanda</t>
  </si>
  <si>
    <t>Niwat</t>
  </si>
  <si>
    <t>Avg active SmartBike dealer</t>
  </si>
  <si>
    <t>Active SmartBike dealer</t>
  </si>
  <si>
    <t>checking line</t>
  </si>
  <si>
    <t>Dealer sales summary</t>
  </si>
  <si>
    <t>CV SamrtBike performance</t>
  </si>
  <si>
    <t>HQT</t>
  </si>
  <si>
    <t>CSW</t>
  </si>
  <si>
    <t>STP</t>
  </si>
  <si>
    <t>DMU</t>
  </si>
  <si>
    <t>PCP</t>
  </si>
  <si>
    <t>PPD</t>
  </si>
  <si>
    <t>BPN</t>
  </si>
  <si>
    <t>ROM</t>
  </si>
  <si>
    <t>PRW</t>
  </si>
  <si>
    <t>KKW</t>
  </si>
  <si>
    <t>LAK</t>
  </si>
  <si>
    <t>SAI</t>
  </si>
  <si>
    <t>BBN</t>
  </si>
  <si>
    <t>Head Quarter</t>
  </si>
  <si>
    <t>Charansanitwong</t>
  </si>
  <si>
    <t>Pak Kret</t>
  </si>
  <si>
    <t>Sathu Pradit</t>
  </si>
  <si>
    <t>Inthamara</t>
  </si>
  <si>
    <t>Chokchai 4</t>
  </si>
  <si>
    <t>Don Muang</t>
  </si>
  <si>
    <t>Bangkapi</t>
  </si>
  <si>
    <t>Bearing</t>
  </si>
  <si>
    <t>Poochaosamingprai</t>
  </si>
  <si>
    <t>Phrapradaeng</t>
  </si>
  <si>
    <t>Bangpoo</t>
  </si>
  <si>
    <t>Bangplee</t>
  </si>
  <si>
    <t>Bangpoon</t>
  </si>
  <si>
    <t>Rom Klao</t>
  </si>
  <si>
    <t>Prawet</t>
  </si>
  <si>
    <t>King Kaew</t>
  </si>
  <si>
    <t>Sapanmai</t>
  </si>
  <si>
    <t>Laksi (MaxValu)</t>
  </si>
  <si>
    <t>Saimai</t>
  </si>
  <si>
    <t>Khubon</t>
  </si>
  <si>
    <t>Nongkhaem</t>
  </si>
  <si>
    <t>Bangbon (MaxValu)</t>
  </si>
  <si>
    <t>Bangbuathong</t>
  </si>
  <si>
    <t>Navanakorn</t>
  </si>
  <si>
    <t>Klong 4</t>
  </si>
  <si>
    <t>Mahachai</t>
  </si>
  <si>
    <t>CCS</t>
  </si>
  <si>
    <t>Chachoengsao</t>
  </si>
  <si>
    <t>AMT</t>
  </si>
  <si>
    <t>Amata Nakorn</t>
  </si>
  <si>
    <t>CHB</t>
  </si>
  <si>
    <t>Muang Chonburi</t>
  </si>
  <si>
    <t>SRC</t>
  </si>
  <si>
    <t>Sriracha</t>
  </si>
  <si>
    <t>BWN</t>
  </si>
  <si>
    <t>Bowin</t>
  </si>
  <si>
    <t>PTY</t>
  </si>
  <si>
    <t>Pattaya</t>
  </si>
  <si>
    <t>RYO</t>
  </si>
  <si>
    <t>Rayong</t>
  </si>
  <si>
    <t>PLD</t>
  </si>
  <si>
    <t>Pluakdaeng</t>
  </si>
  <si>
    <t>BKH</t>
  </si>
  <si>
    <t>Bankhai</t>
  </si>
  <si>
    <t>Chanthaburi</t>
  </si>
  <si>
    <t>KRT</t>
  </si>
  <si>
    <t>Korat</t>
  </si>
  <si>
    <t>BRR</t>
  </si>
  <si>
    <t>Buri Ram</t>
  </si>
  <si>
    <t>RBR</t>
  </si>
  <si>
    <t>Ratchaburi</t>
  </si>
  <si>
    <t>Wangnoi</t>
  </si>
  <si>
    <t>Ayutthaya</t>
  </si>
  <si>
    <t>SPB</t>
  </si>
  <si>
    <t>Suphanburi</t>
  </si>
  <si>
    <t>GL</t>
  </si>
  <si>
    <t>19 - Visakha Bucha Day</t>
  </si>
  <si>
    <t>June 30, 2016</t>
  </si>
  <si>
    <t>30 มิถุนายน 2559</t>
  </si>
  <si>
    <t>Waiting 16รออนุมัติ 16</t>
  </si>
  <si>
    <t>Waiting 17รออนุมัติ 17</t>
  </si>
  <si>
    <t>Waiting 18รออนุมัติ 18</t>
  </si>
  <si>
    <t>Waiting 19รออนุมัติ 19</t>
  </si>
  <si>
    <t>SB16054</t>
  </si>
  <si>
    <t>SB16055</t>
  </si>
  <si>
    <t>คิมมอเตอร์ไซค์</t>
  </si>
  <si>
    <t>เค. ที. เอ. คาร์ &amp; ไบค์</t>
  </si>
  <si>
    <t>Kim motorcycle</t>
  </si>
  <si>
    <t>KTA Car &amp; Bike</t>
  </si>
  <si>
    <t>Total CV</t>
  </si>
  <si>
    <t>Total Company</t>
  </si>
  <si>
    <t>SB16056</t>
  </si>
  <si>
    <t>SB16057</t>
  </si>
  <si>
    <t>บี บี มอไซค์ มือ 2</t>
  </si>
  <si>
    <t>นาย ครรชิตพงศ์ พลจันทร (พัชรินทร์ มอเตอร์)</t>
  </si>
  <si>
    <t>BB motor 2nd hand</t>
  </si>
  <si>
    <t>Patcharin motor</t>
  </si>
  <si>
    <t>12 - H.M. the Queen's Birthday</t>
  </si>
  <si>
    <t>SB16058</t>
  </si>
  <si>
    <t>SB16059</t>
  </si>
  <si>
    <t>SB16060</t>
  </si>
  <si>
    <t>SB16061</t>
  </si>
  <si>
    <t>SB16062</t>
  </si>
  <si>
    <t>บริษัท ดุสิตพงศ์ ทีม จำกัด</t>
  </si>
  <si>
    <t>ธนวรรณ อินชัวร์ เซอร์วิส</t>
  </si>
  <si>
    <t>Thanawan Insure service</t>
  </si>
  <si>
    <t>นาย เอกชัย สุขมะโน (Happy Motor)</t>
  </si>
  <si>
    <t>Happy motor</t>
  </si>
  <si>
    <t>น.ส. ศิริรัตน์ เบญจาศิริวัฒน์ (เปาเจริญยนต์)</t>
  </si>
  <si>
    <t>Pao charoenyon</t>
  </si>
  <si>
    <t>ห้างหุ้นส่วนจำกัด ม.พันธุ์เจริญ</t>
  </si>
  <si>
    <t>Mor. Pancharoen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</si>
</sst>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.00_-;\-* #,##0.00_-;_-* &quot;-&quot;??_-;_-@_-"/>
    <numFmt numFmtId="177" formatCode="###;\(###\);\-"/>
    <numFmt numFmtId="178" formatCode="_-* #,##0_-;\-* #,##0_-;_-* &quot;-&quot;??_-;_-@_-"/>
    <numFmt numFmtId="179" formatCode="[Blue]###,###;[Red]\(###,###\);\-"/>
    <numFmt numFmtId="180" formatCode="[Blue]###,##0.0%;[Red]\(###,##0.0%\);\-"/>
    <numFmt numFmtId="181" formatCode="_-* #,##0.0_-;\-* #,##0.0_-;_-* &quot;-&quot;??_-;_-@_-"/>
    <numFmt numFmtId="182" formatCode="[Blue]###,###%;[Red]\(###,###%\);\-"/>
  </numFmts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22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ＭＳ Ｐゴシック"/>
      <family val="2"/>
      <scheme val="minor"/>
    </font>
    <font>
      <b/>
      <sz val="12"/>
      <color theme="0"/>
      <name val="ＭＳ Ｐゴシック"/>
      <family val="2"/>
      <scheme val="minor"/>
    </font>
    <font>
      <sz val="14"/>
      <color theme="1"/>
      <name val="ＭＳ Ｐゴシック"/>
      <family val="2"/>
      <charset val="222"/>
      <scheme val="minor"/>
    </font>
    <font>
      <b/>
      <sz val="22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222"/>
      <scheme val="minor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78" fontId="3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horizontal="center" vertical="center"/>
    </xf>
    <xf numFmtId="178" fontId="7" fillId="0" borderId="0" xfId="1" applyNumberFormat="1" applyFont="1" applyFill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7" fillId="4" borderId="0" xfId="2" applyNumberFormat="1" applyFont="1" applyFill="1" applyAlignment="1">
      <alignment horizontal="right"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178" fontId="3" fillId="6" borderId="0" xfId="1" applyNumberFormat="1" applyFont="1" applyFill="1" applyAlignment="1">
      <alignment vertical="center"/>
    </xf>
    <xf numFmtId="178" fontId="3" fillId="6" borderId="0" xfId="0" applyNumberFormat="1" applyFont="1" applyFill="1" applyAlignment="1">
      <alignment vertical="center"/>
    </xf>
    <xf numFmtId="10" fontId="3" fillId="6" borderId="0" xfId="2" applyNumberFormat="1" applyFont="1" applyFill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178" fontId="3" fillId="7" borderId="0" xfId="1" applyNumberFormat="1" applyFont="1" applyFill="1" applyAlignment="1">
      <alignment vertical="center"/>
    </xf>
    <xf numFmtId="178" fontId="3" fillId="7" borderId="0" xfId="0" applyNumberFormat="1" applyFont="1" applyFill="1" applyAlignment="1">
      <alignment vertical="center"/>
    </xf>
    <xf numFmtId="10" fontId="3" fillId="7" borderId="0" xfId="2" applyNumberFormat="1" applyFont="1" applyFill="1" applyAlignment="1">
      <alignment horizontal="right" vertical="center"/>
    </xf>
    <xf numFmtId="0" fontId="3" fillId="8" borderId="0" xfId="0" applyFont="1" applyFill="1" applyAlignment="1">
      <alignment horizontal="center" vertical="center"/>
    </xf>
    <xf numFmtId="178" fontId="3" fillId="8" borderId="0" xfId="1" applyNumberFormat="1" applyFont="1" applyFill="1" applyAlignment="1">
      <alignment vertical="center"/>
    </xf>
    <xf numFmtId="178" fontId="3" fillId="8" borderId="0" xfId="0" applyNumberFormat="1" applyFont="1" applyFill="1" applyAlignment="1">
      <alignment vertical="center"/>
    </xf>
    <xf numFmtId="10" fontId="3" fillId="8" borderId="0" xfId="2" applyNumberFormat="1" applyFont="1" applyFill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9" fontId="4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178" fontId="3" fillId="0" borderId="0" xfId="1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0" fontId="3" fillId="0" borderId="0" xfId="2" applyNumberFormat="1" applyFont="1" applyFill="1" applyAlignment="1">
      <alignment horizontal="right" vertical="center"/>
    </xf>
    <xf numFmtId="0" fontId="7" fillId="9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0" borderId="0" xfId="3" applyFont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1" fillId="9" borderId="0" xfId="3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0" fillId="0" borderId="0" xfId="3" applyFont="1" applyAlignment="1">
      <alignment vertical="center" wrapText="1"/>
    </xf>
    <xf numFmtId="0" fontId="10" fillId="0" borderId="4" xfId="3" applyFont="1" applyBorder="1" applyAlignment="1">
      <alignment horizontal="center" vertical="center"/>
    </xf>
    <xf numFmtId="0" fontId="10" fillId="0" borderId="4" xfId="3" applyFont="1" applyBorder="1" applyAlignment="1">
      <alignment vertical="center" wrapText="1"/>
    </xf>
    <xf numFmtId="0" fontId="10" fillId="0" borderId="4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vertical="center" wrapText="1"/>
    </xf>
    <xf numFmtId="0" fontId="10" fillId="0" borderId="0" xfId="3" applyFont="1" applyBorder="1" applyAlignment="1">
      <alignment vertical="center"/>
    </xf>
    <xf numFmtId="0" fontId="10" fillId="0" borderId="5" xfId="3" applyFont="1" applyBorder="1" applyAlignment="1">
      <alignment horizontal="center" vertical="center"/>
    </xf>
    <xf numFmtId="0" fontId="10" fillId="0" borderId="5" xfId="3" applyFont="1" applyBorder="1" applyAlignment="1">
      <alignment vertical="center" wrapText="1"/>
    </xf>
    <xf numFmtId="0" fontId="10" fillId="0" borderId="5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4" fillId="0" borderId="0" xfId="3" applyFont="1" applyAlignment="1">
      <alignment horizontal="center" vertical="center"/>
    </xf>
    <xf numFmtId="181" fontId="14" fillId="0" borderId="0" xfId="1" applyNumberFormat="1" applyFont="1" applyAlignment="1">
      <alignment horizontal="center" vertical="center"/>
    </xf>
    <xf numFmtId="181" fontId="14" fillId="0" borderId="0" xfId="1" applyNumberFormat="1" applyFont="1" applyAlignment="1">
      <alignment vertical="center"/>
    </xf>
    <xf numFmtId="0" fontId="13" fillId="0" borderId="0" xfId="3" applyFont="1" applyAlignment="1">
      <alignment vertical="center" wrapText="1"/>
    </xf>
    <xf numFmtId="0" fontId="12" fillId="0" borderId="0" xfId="3" applyFont="1" applyAlignment="1">
      <alignment vertical="center" wrapText="1"/>
    </xf>
    <xf numFmtId="0" fontId="11" fillId="9" borderId="0" xfId="3" applyFont="1" applyFill="1" applyAlignment="1">
      <alignment horizontal="center" vertical="center" wrapText="1"/>
    </xf>
    <xf numFmtId="0" fontId="11" fillId="4" borderId="0" xfId="3" applyFont="1" applyFill="1" applyAlignment="1">
      <alignment horizontal="center" vertical="center" wrapText="1"/>
    </xf>
    <xf numFmtId="178" fontId="9" fillId="10" borderId="0" xfId="1" applyNumberFormat="1" applyFont="1" applyFill="1" applyAlignment="1">
      <alignment vertical="center"/>
    </xf>
    <xf numFmtId="0" fontId="10" fillId="3" borderId="0" xfId="3" applyFont="1" applyFill="1" applyAlignment="1">
      <alignment vertical="center" wrapText="1"/>
    </xf>
    <xf numFmtId="0" fontId="10" fillId="3" borderId="4" xfId="3" applyFont="1" applyFill="1" applyBorder="1" applyAlignment="1">
      <alignment vertical="center" wrapText="1"/>
    </xf>
    <xf numFmtId="178" fontId="9" fillId="6" borderId="0" xfId="1" applyNumberFormat="1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178" fontId="3" fillId="4" borderId="0" xfId="1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178" fontId="3" fillId="4" borderId="0" xfId="0" applyNumberFormat="1" applyFont="1" applyFill="1" applyAlignment="1">
      <alignment vertical="center"/>
    </xf>
    <xf numFmtId="10" fontId="3" fillId="4" borderId="0" xfId="2" applyNumberFormat="1" applyFont="1" applyFill="1" applyAlignment="1">
      <alignment horizontal="right" vertical="center"/>
    </xf>
    <xf numFmtId="178" fontId="9" fillId="0" borderId="0" xfId="1" applyNumberFormat="1" applyFont="1" applyFill="1" applyAlignment="1">
      <alignment vertical="center"/>
    </xf>
    <xf numFmtId="178" fontId="3" fillId="10" borderId="0" xfId="1" applyNumberFormat="1" applyFont="1" applyFill="1" applyAlignment="1">
      <alignment vertical="center"/>
    </xf>
    <xf numFmtId="181" fontId="14" fillId="0" borderId="0" xfId="1" applyNumberFormat="1" applyFont="1" applyAlignment="1">
      <alignment horizontal="right" vertical="center"/>
    </xf>
    <xf numFmtId="178" fontId="14" fillId="0" borderId="0" xfId="1" applyNumberFormat="1" applyFont="1" applyAlignment="1">
      <alignment horizontal="right" vertical="center"/>
    </xf>
    <xf numFmtId="0" fontId="10" fillId="0" borderId="0" xfId="3" applyFont="1" applyFill="1" applyAlignment="1">
      <alignment vertical="center" wrapText="1"/>
    </xf>
    <xf numFmtId="0" fontId="10" fillId="0" borderId="4" xfId="3" applyFont="1" applyFill="1" applyBorder="1" applyAlignment="1">
      <alignment vertical="center" wrapText="1"/>
    </xf>
    <xf numFmtId="178" fontId="9" fillId="7" borderId="0" xfId="1" applyNumberFormat="1" applyFont="1" applyFill="1" applyAlignment="1">
      <alignment vertical="center"/>
    </xf>
    <xf numFmtId="0" fontId="13" fillId="4" borderId="0" xfId="3" applyFont="1" applyFill="1" applyAlignment="1">
      <alignment vertical="center"/>
    </xf>
    <xf numFmtId="0" fontId="12" fillId="4" borderId="0" xfId="3" applyFont="1" applyFill="1" applyAlignment="1">
      <alignment vertical="center"/>
    </xf>
    <xf numFmtId="181" fontId="14" fillId="4" borderId="0" xfId="1" applyNumberFormat="1" applyFont="1" applyFill="1" applyAlignment="1">
      <alignment vertical="center"/>
    </xf>
    <xf numFmtId="0" fontId="14" fillId="4" borderId="0" xfId="3" applyFont="1" applyFill="1" applyAlignment="1">
      <alignment vertical="center"/>
    </xf>
    <xf numFmtId="0" fontId="10" fillId="4" borderId="0" xfId="3" applyFont="1" applyFill="1" applyAlignment="1">
      <alignment vertical="center"/>
    </xf>
    <xf numFmtId="0" fontId="10" fillId="4" borderId="4" xfId="3" applyFont="1" applyFill="1" applyBorder="1" applyAlignment="1">
      <alignment vertical="center"/>
    </xf>
    <xf numFmtId="0" fontId="10" fillId="4" borderId="0" xfId="3" applyFont="1" applyFill="1" applyBorder="1" applyAlignment="1">
      <alignment vertical="center"/>
    </xf>
    <xf numFmtId="0" fontId="10" fillId="4" borderId="5" xfId="3" applyFont="1" applyFill="1" applyBorder="1" applyAlignment="1">
      <alignment vertical="center"/>
    </xf>
    <xf numFmtId="181" fontId="14" fillId="0" borderId="0" xfId="1" applyNumberFormat="1" applyFont="1" applyAlignment="1">
      <alignment vertical="center" wrapText="1"/>
    </xf>
    <xf numFmtId="0" fontId="14" fillId="0" borderId="0" xfId="3" applyFont="1" applyAlignment="1">
      <alignment vertical="center" wrapText="1"/>
    </xf>
    <xf numFmtId="0" fontId="10" fillId="0" borderId="0" xfId="3" applyFont="1" applyFill="1" applyAlignment="1">
      <alignment horizontal="center" vertical="center"/>
    </xf>
    <xf numFmtId="178" fontId="9" fillId="8" borderId="0" xfId="1" applyNumberFormat="1" applyFont="1" applyFill="1" applyAlignment="1">
      <alignment vertical="center"/>
    </xf>
    <xf numFmtId="178" fontId="3" fillId="10" borderId="0" xfId="0" applyNumberFormat="1" applyFont="1" applyFill="1" applyAlignment="1">
      <alignment vertical="center"/>
    </xf>
    <xf numFmtId="9" fontId="3" fillId="0" borderId="0" xfId="2" applyFont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0" fillId="0" borderId="5" xfId="3" applyFont="1" applyFill="1" applyBorder="1" applyAlignment="1">
      <alignment vertical="center" wrapText="1"/>
    </xf>
    <xf numFmtId="0" fontId="10" fillId="11" borderId="0" xfId="3" applyFont="1" applyFill="1" applyAlignment="1">
      <alignment vertical="center" wrapText="1"/>
    </xf>
    <xf numFmtId="0" fontId="10" fillId="11" borderId="0" xfId="3" applyFont="1" applyFill="1" applyBorder="1" applyAlignment="1">
      <alignment vertical="center" wrapText="1"/>
    </xf>
    <xf numFmtId="0" fontId="10" fillId="12" borderId="0" xfId="3" applyFont="1" applyFill="1" applyAlignment="1">
      <alignment vertical="center" wrapText="1"/>
    </xf>
    <xf numFmtId="0" fontId="10" fillId="12" borderId="4" xfId="3" applyFont="1" applyFill="1" applyBorder="1" applyAlignment="1">
      <alignment vertical="center" wrapText="1"/>
    </xf>
    <xf numFmtId="0" fontId="10" fillId="12" borderId="0" xfId="3" applyFont="1" applyFill="1" applyBorder="1" applyAlignment="1">
      <alignment vertical="center" wrapText="1"/>
    </xf>
    <xf numFmtId="0" fontId="10" fillId="13" borderId="0" xfId="3" applyFont="1" applyFill="1" applyAlignment="1">
      <alignment vertical="center" wrapText="1"/>
    </xf>
    <xf numFmtId="0" fontId="10" fillId="13" borderId="4" xfId="3" applyFont="1" applyFill="1" applyBorder="1" applyAlignment="1">
      <alignment vertical="center" wrapText="1"/>
    </xf>
    <xf numFmtId="182" fontId="10" fillId="0" borderId="0" xfId="3" applyNumberFormat="1" applyFont="1" applyAlignment="1">
      <alignment horizontal="center" vertical="center"/>
    </xf>
    <xf numFmtId="182" fontId="10" fillId="0" borderId="0" xfId="3" applyNumberFormat="1" applyFont="1" applyAlignment="1">
      <alignment vertical="center" wrapText="1"/>
    </xf>
    <xf numFmtId="182" fontId="10" fillId="0" borderId="0" xfId="3" applyNumberFormat="1" applyFont="1" applyAlignment="1">
      <alignment vertical="center"/>
    </xf>
    <xf numFmtId="182" fontId="10" fillId="0" borderId="0" xfId="2" applyNumberFormat="1" applyFont="1" applyAlignment="1">
      <alignment vertical="center"/>
    </xf>
    <xf numFmtId="182" fontId="10" fillId="4" borderId="0" xfId="3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Alignment="1">
      <alignment vertical="center"/>
    </xf>
    <xf numFmtId="178" fontId="10" fillId="4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7" fillId="9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18" fillId="14" borderId="0" xfId="1" applyNumberFormat="1" applyFont="1" applyFill="1" applyAlignment="1">
      <alignment horizontal="center" vertical="center"/>
    </xf>
    <xf numFmtId="178" fontId="18" fillId="14" borderId="0" xfId="1" applyNumberFormat="1" applyFont="1" applyFill="1" applyAlignment="1">
      <alignment vertical="center"/>
    </xf>
    <xf numFmtId="178" fontId="18" fillId="4" borderId="0" xfId="1" applyNumberFormat="1" applyFont="1" applyFill="1" applyAlignment="1">
      <alignment vertical="center"/>
    </xf>
    <xf numFmtId="178" fontId="17" fillId="4" borderId="0" xfId="1" applyNumberFormat="1" applyFont="1" applyFill="1" applyAlignment="1">
      <alignment vertical="center"/>
    </xf>
    <xf numFmtId="178" fontId="17" fillId="4" borderId="0" xfId="1" applyNumberFormat="1" applyFont="1" applyFill="1" applyAlignment="1">
      <alignment horizontal="center" vertical="center"/>
    </xf>
    <xf numFmtId="0" fontId="18" fillId="15" borderId="0" xfId="0" applyFont="1" applyFill="1" applyAlignment="1">
      <alignment vertical="center"/>
    </xf>
    <xf numFmtId="0" fontId="18" fillId="15" borderId="0" xfId="0" applyFont="1" applyFill="1" applyAlignment="1">
      <alignment horizontal="center" vertical="center"/>
    </xf>
    <xf numFmtId="178" fontId="18" fillId="15" borderId="0" xfId="0" applyNumberFormat="1" applyFont="1" applyFill="1" applyAlignment="1">
      <alignment vertical="center"/>
    </xf>
  </cellXfs>
  <cellStyles count="4">
    <cellStyle name="Normal 2" xfId="3"/>
    <cellStyle name="パーセント" xfId="2" builtinId="5"/>
    <cellStyle name="桁区切り [0.00]" xfId="1" builtinId="3"/>
    <cellStyle name="標準" xfId="0" builtinId="0"/>
  </cellStyles>
  <dxfs count="0"/>
  <tableStyles count="0" defaultTableStyle="TableStyleMedium9" defaultPivotStyle="PivotStyleLight16"/>
  <colors>
    <mruColors>
      <color rgb="FFCCFFCC"/>
      <color rgb="FFFF99CC"/>
      <color rgb="FFCCCC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Smart Bike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Application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'Control sheet'!$E$39:$P$39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'Control sheet'!$E$40:$P$40</c:f>
              <c:numCache>
                <c:formatCode>_-* #,##0_-;\-* #,##0_-;_-* "-"??_-;_-@_-</c:formatCode>
                <c:ptCount val="12"/>
                <c:pt idx="0">
                  <c:v>171.0</c:v>
                </c:pt>
                <c:pt idx="1">
                  <c:v>197.0</c:v>
                </c:pt>
                <c:pt idx="2">
                  <c:v>238.0</c:v>
                </c:pt>
                <c:pt idx="3">
                  <c:v>203.0</c:v>
                </c:pt>
                <c:pt idx="4">
                  <c:v>279.0</c:v>
                </c:pt>
                <c:pt idx="5">
                  <c:v>284.0</c:v>
                </c:pt>
                <c:pt idx="6">
                  <c:v>283.0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61-48AE-B61C-646DF5222A72}"/>
            </c:ext>
          </c:extLst>
        </c:ser>
        <c:ser>
          <c:idx val="2"/>
          <c:order val="1"/>
          <c:tx>
            <c:v>Approved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'Control sheet'!$E$41:$P$41</c:f>
              <c:numCache>
                <c:formatCode>_-* #,##0_-;\-* #,##0_-;_-* "-"??_-;_-@_-</c:formatCode>
                <c:ptCount val="12"/>
                <c:pt idx="0">
                  <c:v>142.0</c:v>
                </c:pt>
                <c:pt idx="1">
                  <c:v>160.0</c:v>
                </c:pt>
                <c:pt idx="2">
                  <c:v>186.0</c:v>
                </c:pt>
                <c:pt idx="3">
                  <c:v>162.0</c:v>
                </c:pt>
                <c:pt idx="4">
                  <c:v>209.0</c:v>
                </c:pt>
                <c:pt idx="5">
                  <c:v>244.0</c:v>
                </c:pt>
                <c:pt idx="6">
                  <c:v>210.0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61-48AE-B61C-646DF5222A72}"/>
            </c:ext>
          </c:extLst>
        </c:ser>
        <c:ser>
          <c:idx val="1"/>
          <c:order val="2"/>
          <c:tx>
            <c:v>Paid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'Control sheet'!$E$39:$P$39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'Control sheet'!$E$43:$P$43</c:f>
              <c:numCache>
                <c:formatCode>_-* #,##0_-;\-* #,##0_-;_-* "-"??_-;_-@_-</c:formatCode>
                <c:ptCount val="12"/>
                <c:pt idx="0">
                  <c:v>142.0</c:v>
                </c:pt>
                <c:pt idx="1">
                  <c:v>160.0</c:v>
                </c:pt>
                <c:pt idx="2">
                  <c:v>186.0</c:v>
                </c:pt>
                <c:pt idx="3">
                  <c:v>162.0</c:v>
                </c:pt>
                <c:pt idx="4">
                  <c:v>230.0</c:v>
                </c:pt>
                <c:pt idx="5">
                  <c:v>225.0</c:v>
                </c:pt>
                <c:pt idx="6">
                  <c:v>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61-48AE-B61C-646DF522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33560"/>
        <c:axId val="-2131110104"/>
      </c:barChart>
      <c:lineChart>
        <c:grouping val="standard"/>
        <c:varyColors val="0"/>
        <c:ser>
          <c:idx val="3"/>
          <c:order val="3"/>
          <c:tx>
            <c:strRef>
              <c:f>'Control sheet'!$B$42</c:f>
              <c:strCache>
                <c:ptCount val="1"/>
                <c:pt idx="0">
                  <c:v>% approve</c:v>
                </c:pt>
              </c:strCache>
            </c:strRef>
          </c:tx>
          <c:marker>
            <c:symbol val="none"/>
          </c:marker>
          <c:val>
            <c:numRef>
              <c:f>'Control sheet'!$E$42:$P$42</c:f>
              <c:numCache>
                <c:formatCode>0%</c:formatCode>
                <c:ptCount val="12"/>
                <c:pt idx="0">
                  <c:v>0.830409356725146</c:v>
                </c:pt>
                <c:pt idx="1">
                  <c:v>0.812182741116751</c:v>
                </c:pt>
                <c:pt idx="2">
                  <c:v>0.781512605042017</c:v>
                </c:pt>
                <c:pt idx="3">
                  <c:v>0.798029556650246</c:v>
                </c:pt>
                <c:pt idx="4">
                  <c:v>0.74910394265233</c:v>
                </c:pt>
                <c:pt idx="5">
                  <c:v>0.859154929577465</c:v>
                </c:pt>
                <c:pt idx="6">
                  <c:v>0.742049469964664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61-48AE-B61C-646DF522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58664"/>
        <c:axId val="-2131106280"/>
      </c:lineChart>
      <c:catAx>
        <c:axId val="-21367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110104"/>
        <c:crosses val="autoZero"/>
        <c:auto val="1"/>
        <c:lblAlgn val="ctr"/>
        <c:lblOffset val="100"/>
        <c:noMultiLvlLbl val="0"/>
      </c:catAx>
      <c:valAx>
        <c:axId val="-2131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733560"/>
        <c:crosses val="autoZero"/>
        <c:crossBetween val="between"/>
      </c:valAx>
      <c:valAx>
        <c:axId val="-2131106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ja-JP"/>
          </a:p>
        </c:txPr>
        <c:crossAx val="-2131658664"/>
        <c:crosses val="max"/>
        <c:crossBetween val="between"/>
      </c:valAx>
      <c:catAx>
        <c:axId val="-2131658664"/>
        <c:scaling>
          <c:orientation val="minMax"/>
        </c:scaling>
        <c:delete val="1"/>
        <c:axPos val="b"/>
        <c:majorTickMark val="out"/>
        <c:minorTickMark val="none"/>
        <c:tickLblPos val="none"/>
        <c:crossAx val="-213110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SmartB</a:t>
            </a:r>
            <a:r>
              <a:rPr lang="en-US" baseline="0"/>
              <a:t>ike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'Dealer sales'!$F$5:$Q$5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'Dealer sales'!$F$142:$Q$142</c:f>
              <c:numCache>
                <c:formatCode>General</c:formatCode>
                <c:ptCount val="12"/>
                <c:pt idx="0">
                  <c:v>255.0</c:v>
                </c:pt>
                <c:pt idx="1">
                  <c:v>157.0</c:v>
                </c:pt>
                <c:pt idx="2">
                  <c:v>142.0</c:v>
                </c:pt>
                <c:pt idx="3">
                  <c:v>75.0</c:v>
                </c:pt>
                <c:pt idx="4">
                  <c:v>140.0</c:v>
                </c:pt>
                <c:pt idx="5">
                  <c:v>150.0</c:v>
                </c:pt>
                <c:pt idx="6">
                  <c:v>137.0</c:v>
                </c:pt>
                <c:pt idx="7">
                  <c:v>98.0</c:v>
                </c:pt>
                <c:pt idx="8">
                  <c:v>63.0</c:v>
                </c:pt>
                <c:pt idx="9">
                  <c:v>120.0</c:v>
                </c:pt>
                <c:pt idx="10">
                  <c:v>156.0</c:v>
                </c:pt>
                <c:pt idx="11">
                  <c:v>127.0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4-4A17-A3B3-1E32AF87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164808"/>
        <c:axId val="-2131161448"/>
      </c:barChart>
      <c:catAx>
        <c:axId val="-21311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161448"/>
        <c:crosses val="autoZero"/>
        <c:auto val="1"/>
        <c:lblAlgn val="ctr"/>
        <c:lblOffset val="100"/>
        <c:noMultiLvlLbl val="0"/>
      </c:catAx>
      <c:valAx>
        <c:axId val="-21311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16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en-US" baseline="0"/>
              <a:t> </a:t>
            </a:r>
            <a:r>
              <a:rPr lang="en-US"/>
              <a:t>SmartB</a:t>
            </a:r>
            <a:r>
              <a:rPr lang="en-US" baseline="0"/>
              <a:t>ike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'Dealer sales'!$S$5:$AD$5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'Dealer sales'!$S$142:$AD$142</c:f>
              <c:numCache>
                <c:formatCode>General</c:formatCode>
                <c:ptCount val="12"/>
                <c:pt idx="0">
                  <c:v>142.0</c:v>
                </c:pt>
                <c:pt idx="1">
                  <c:v>160.0</c:v>
                </c:pt>
                <c:pt idx="2">
                  <c:v>186.0</c:v>
                </c:pt>
                <c:pt idx="3">
                  <c:v>162.0</c:v>
                </c:pt>
                <c:pt idx="4">
                  <c:v>209.0</c:v>
                </c:pt>
                <c:pt idx="5">
                  <c:v>244.0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FB-423D-A279-8ADEDD11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984216"/>
        <c:axId val="-2136509544"/>
      </c:barChart>
      <c:catAx>
        <c:axId val="-21349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509544"/>
        <c:crosses val="autoZero"/>
        <c:auto val="1"/>
        <c:lblAlgn val="ctr"/>
        <c:lblOffset val="100"/>
        <c:noMultiLvlLbl val="0"/>
      </c:catAx>
      <c:valAx>
        <c:axId val="-213650954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498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SmartBike dealer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'Dealer sales'!$E$4</c:f>
              <c:strCache>
                <c:ptCount val="1"/>
                <c:pt idx="0">
                  <c:v>Active SmartBike dealer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'Dealer sales'!$F$5:$Q$5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'Dealer sales'!$F$4:$Q$4</c:f>
              <c:numCache>
                <c:formatCode>General</c:formatCode>
                <c:ptCount val="12"/>
                <c:pt idx="0">
                  <c:v>19.0</c:v>
                </c:pt>
                <c:pt idx="1">
                  <c:v>19.0</c:v>
                </c:pt>
                <c:pt idx="2">
                  <c:v>17.0</c:v>
                </c:pt>
                <c:pt idx="3">
                  <c:v>15.0</c:v>
                </c:pt>
                <c:pt idx="4">
                  <c:v>17.0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13.0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3-4306-8EF8-49F448B0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47064"/>
        <c:axId val="2120754296"/>
      </c:barChart>
      <c:lineChart>
        <c:grouping val="standard"/>
        <c:varyColors val="0"/>
        <c:ser>
          <c:idx val="1"/>
          <c:order val="1"/>
          <c:tx>
            <c:strRef>
              <c:f>'Dealer sales'!$E$3</c:f>
              <c:strCache>
                <c:ptCount val="1"/>
                <c:pt idx="0">
                  <c:v>Avg active SmartBike dealer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'Dealer sales'!$F$3:$Q$3</c:f>
              <c:numCache>
                <c:formatCode>_-* #,##0.0_-;\-* #,##0.0_-;_-* "-"??_-;_-@_-</c:formatCode>
                <c:ptCount val="12"/>
                <c:pt idx="0">
                  <c:v>13.42105263157895</c:v>
                </c:pt>
                <c:pt idx="1">
                  <c:v>8.263157894736842</c:v>
                </c:pt>
                <c:pt idx="2">
                  <c:v>8.352941176470588</c:v>
                </c:pt>
                <c:pt idx="3">
                  <c:v>5.0</c:v>
                </c:pt>
                <c:pt idx="4">
                  <c:v>8.235294117647057</c:v>
                </c:pt>
                <c:pt idx="5">
                  <c:v>10.0</c:v>
                </c:pt>
                <c:pt idx="6">
                  <c:v>8.5625</c:v>
                </c:pt>
                <c:pt idx="7">
                  <c:v>5.764705882352941</c:v>
                </c:pt>
                <c:pt idx="8">
                  <c:v>4.846153846153846</c:v>
                </c:pt>
                <c:pt idx="9">
                  <c:v>7.058823529411764</c:v>
                </c:pt>
                <c:pt idx="10">
                  <c:v>7.090909090909091</c:v>
                </c:pt>
                <c:pt idx="11">
                  <c:v>5.291666666666666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53-4306-8EF8-49F448B0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47064"/>
        <c:axId val="2120754296"/>
      </c:lineChart>
      <c:catAx>
        <c:axId val="21207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754296"/>
        <c:crosses val="autoZero"/>
        <c:auto val="1"/>
        <c:lblAlgn val="ctr"/>
        <c:lblOffset val="100"/>
        <c:noMultiLvlLbl val="0"/>
      </c:catAx>
      <c:valAx>
        <c:axId val="21207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7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SmartBike dealer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'Dealer sales'!$E$4</c:f>
              <c:strCache>
                <c:ptCount val="1"/>
                <c:pt idx="0">
                  <c:v>Active SmartBike dealer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'Dealer sales'!$S$5:$AD$5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'Dealer sales'!$S$4:$AD$4</c:f>
              <c:numCache>
                <c:formatCode>General</c:formatCode>
                <c:ptCount val="12"/>
                <c:pt idx="0">
                  <c:v>23.0</c:v>
                </c:pt>
                <c:pt idx="1">
                  <c:v>26.0</c:v>
                </c:pt>
                <c:pt idx="2">
                  <c:v>24.0</c:v>
                </c:pt>
                <c:pt idx="3">
                  <c:v>24.0</c:v>
                </c:pt>
                <c:pt idx="4">
                  <c:v>39.0</c:v>
                </c:pt>
                <c:pt idx="5">
                  <c:v>42.0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AD-4B4E-92F1-3B2F9966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804904"/>
        <c:axId val="2120808328"/>
      </c:barChart>
      <c:lineChart>
        <c:grouping val="standard"/>
        <c:varyColors val="0"/>
        <c:ser>
          <c:idx val="1"/>
          <c:order val="1"/>
          <c:tx>
            <c:strRef>
              <c:f>'Dealer sales'!$E$3</c:f>
              <c:strCache>
                <c:ptCount val="1"/>
                <c:pt idx="0">
                  <c:v>Avg active SmartBike dealer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'Dealer sales'!$S$3:$AD$3</c:f>
              <c:numCache>
                <c:formatCode>_-* #,##0.0_-;\-* #,##0.0_-;_-* "-"??_-;_-@_-</c:formatCode>
                <c:ptCount val="12"/>
                <c:pt idx="0">
                  <c:v>6.173913043478261</c:v>
                </c:pt>
                <c:pt idx="1">
                  <c:v>6.153846153846154</c:v>
                </c:pt>
                <c:pt idx="2">
                  <c:v>7.75</c:v>
                </c:pt>
                <c:pt idx="3">
                  <c:v>6.75</c:v>
                </c:pt>
                <c:pt idx="4">
                  <c:v>5.358974358974359</c:v>
                </c:pt>
                <c:pt idx="5">
                  <c:v>5.80952380952381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AD-4B4E-92F1-3B2F9966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04904"/>
        <c:axId val="2120808328"/>
      </c:lineChart>
      <c:catAx>
        <c:axId val="21208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808328"/>
        <c:crosses val="autoZero"/>
        <c:auto val="1"/>
        <c:lblAlgn val="ctr"/>
        <c:lblOffset val="100"/>
        <c:noMultiLvlLbl val="0"/>
      </c:catAx>
      <c:valAx>
        <c:axId val="21208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8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dealers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No. of dealers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'Dealer sales'!$F$5:$Q$5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('Dealer sales'!$A$25,'Dealer sales'!$A$25,'Dealer sales'!$A$25,'Dealer sales'!$A$25,'Dealer sales'!$A$27,'Dealer sales'!$A$27,'Dealer sales'!$A$31,'Dealer sales'!$A$31,'Dealer sales'!$A$33,'Dealer sales'!$A$48,'Dealer sales'!$A$64,'Dealer sales'!$A$71)</c:f>
              <c:numCache>
                <c:formatCode>General</c:formatCode>
                <c:ptCount val="1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22.0</c:v>
                </c:pt>
                <c:pt idx="5">
                  <c:v>22.0</c:v>
                </c:pt>
                <c:pt idx="6">
                  <c:v>26.0</c:v>
                </c:pt>
                <c:pt idx="7">
                  <c:v>26.0</c:v>
                </c:pt>
                <c:pt idx="8">
                  <c:v>28.0</c:v>
                </c:pt>
                <c:pt idx="9">
                  <c:v>43.0</c:v>
                </c:pt>
                <c:pt idx="10">
                  <c:v>59.0</c:v>
                </c:pt>
                <c:pt idx="11">
                  <c:v>66.0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03-42F0-A7E3-3DC0D1CD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026504"/>
        <c:axId val="2121030008"/>
      </c:barChart>
      <c:catAx>
        <c:axId val="212102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030008"/>
        <c:crosses val="autoZero"/>
        <c:auto val="1"/>
        <c:lblAlgn val="ctr"/>
        <c:lblOffset val="100"/>
        <c:noMultiLvlLbl val="0"/>
      </c:catAx>
      <c:valAx>
        <c:axId val="21210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02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dealers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No. of dealers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'Dealer sales'!$S$5:$AD$5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'Dealer sales'!$S$203:$Y$203</c:f>
              <c:numCache>
                <c:formatCode>General</c:formatCode>
                <c:ptCount val="7"/>
                <c:pt idx="0">
                  <c:v>70.0</c:v>
                </c:pt>
                <c:pt idx="1">
                  <c:v>79.0</c:v>
                </c:pt>
                <c:pt idx="2">
                  <c:v>96.0</c:v>
                </c:pt>
                <c:pt idx="3">
                  <c:v>111.0</c:v>
                </c:pt>
                <c:pt idx="4">
                  <c:v>118.0</c:v>
                </c:pt>
                <c:pt idx="5">
                  <c:v>120.0</c:v>
                </c:pt>
                <c:pt idx="6">
                  <c:v>122.0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90-41F8-AA37-6D1F180D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215288"/>
        <c:axId val="2121218792"/>
      </c:barChart>
      <c:catAx>
        <c:axId val="21212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218792"/>
        <c:crosses val="autoZero"/>
        <c:auto val="1"/>
        <c:lblAlgn val="ctr"/>
        <c:lblOffset val="100"/>
        <c:noMultiLvlLbl val="0"/>
      </c:catAx>
      <c:valAx>
        <c:axId val="21212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2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44</xdr:row>
      <xdr:rowOff>14286</xdr:rowOff>
    </xdr:from>
    <xdr:to>
      <xdr:col>16</xdr:col>
      <xdr:colOff>161924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145</xdr:row>
      <xdr:rowOff>161925</xdr:rowOff>
    </xdr:from>
    <xdr:to>
      <xdr:col>16</xdr:col>
      <xdr:colOff>685801</xdr:colOff>
      <xdr:row>165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146</xdr:row>
      <xdr:rowOff>85725</xdr:rowOff>
    </xdr:from>
    <xdr:to>
      <xdr:col>29</xdr:col>
      <xdr:colOff>628650</xdr:colOff>
      <xdr:row>166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167</xdr:row>
      <xdr:rowOff>47630</xdr:rowOff>
    </xdr:from>
    <xdr:to>
      <xdr:col>16</xdr:col>
      <xdr:colOff>628650</xdr:colOff>
      <xdr:row>184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107950</xdr:colOff>
      <xdr:row>167</xdr:row>
      <xdr:rowOff>51858</xdr:rowOff>
    </xdr:from>
    <xdr:to>
      <xdr:col>29</xdr:col>
      <xdr:colOff>555625</xdr:colOff>
      <xdr:row>184</xdr:row>
      <xdr:rowOff>128053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186</xdr:row>
      <xdr:rowOff>95250</xdr:rowOff>
    </xdr:from>
    <xdr:to>
      <xdr:col>16</xdr:col>
      <xdr:colOff>571500</xdr:colOff>
      <xdr:row>203</xdr:row>
      <xdr:rowOff>171445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85725</xdr:colOff>
      <xdr:row>186</xdr:row>
      <xdr:rowOff>104775</xdr:rowOff>
    </xdr:from>
    <xdr:to>
      <xdr:col>29</xdr:col>
      <xdr:colOff>533400</xdr:colOff>
      <xdr:row>203</xdr:row>
      <xdr:rowOff>180970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O43"/>
  <sheetViews>
    <sheetView workbookViewId="0">
      <selection activeCell="B4" sqref="B4"/>
    </sheetView>
  </sheetViews>
  <sheetFormatPr baseColWidth="12" defaultColWidth="9.1640625" defaultRowHeight="13" x14ac:dyDescent="0"/>
  <cols>
    <col min="1" max="1" width="7.5" style="1" customWidth="1"/>
    <col min="2" max="2" width="13" style="1" bestFit="1" customWidth="1"/>
    <col min="3" max="3" width="7.33203125" style="1" hidden="1" customWidth="1"/>
    <col min="4" max="4" width="11.83203125" style="1" hidden="1" customWidth="1"/>
    <col min="5" max="35" width="7" style="1" customWidth="1"/>
    <col min="36" max="36" width="1.1640625" style="1" customWidth="1"/>
    <col min="37" max="37" width="8.33203125" style="1" bestFit="1" customWidth="1"/>
    <col min="38" max="38" width="1.1640625" style="1" customWidth="1"/>
    <col min="39" max="39" width="6.5" style="1" customWidth="1"/>
    <col min="40" max="40" width="9.1640625" style="41"/>
    <col min="41" max="41" width="9.1640625" style="43"/>
    <col min="42" max="16384" width="9.1640625" style="1"/>
  </cols>
  <sheetData>
    <row r="1" spans="1:41" s="3" customFormat="1" ht="16" thickBot="1">
      <c r="B1" s="4" t="s">
        <v>18</v>
      </c>
      <c r="AN1" s="40"/>
      <c r="AO1" s="42"/>
    </row>
    <row r="2" spans="1:41" s="3" customFormat="1" ht="15">
      <c r="A2" s="4" t="s">
        <v>0</v>
      </c>
      <c r="B2" s="6">
        <v>2559</v>
      </c>
      <c r="C2" s="5" t="s">
        <v>3</v>
      </c>
      <c r="D2" s="7">
        <f>B2-543</f>
        <v>2016</v>
      </c>
      <c r="AN2" s="40"/>
      <c r="AO2" s="42"/>
    </row>
    <row r="3" spans="1:41" s="3" customFormat="1" ht="15">
      <c r="A3" s="4" t="s">
        <v>1</v>
      </c>
      <c r="B3" s="6" t="s">
        <v>12</v>
      </c>
      <c r="C3" s="5" t="s">
        <v>4</v>
      </c>
      <c r="D3" s="8" t="str">
        <f>IF(B3="มกราคม","January",IF(B3="กุมภาพันธ์","February",IF(B3="มีนาคม","March",IF(B3="เมษายน","April",IF(B3="พฤษภาคม","May",IF(B3="มิถุนายน","June",IF(B3="กรกฎาคม","July",IF(B3="สิงหาคม","August",IF(B3="กันยายน","September",IF(B3="ตุลาคม","October",IF(B3="พฤศจิกายน","November",IF(B3="ธันวาคม","December",""))))))))))))</f>
        <v>July</v>
      </c>
      <c r="AN3" s="40"/>
      <c r="AO3" s="42"/>
    </row>
    <row r="4" spans="1:41" s="3" customFormat="1" ht="16" thickBot="1">
      <c r="A4" s="4" t="s">
        <v>2</v>
      </c>
      <c r="B4" s="6">
        <v>31</v>
      </c>
      <c r="C4" s="5" t="s">
        <v>5</v>
      </c>
      <c r="D4" s="9">
        <f>B4</f>
        <v>31</v>
      </c>
      <c r="AN4" s="40"/>
      <c r="AO4" s="42"/>
    </row>
    <row r="5" spans="1:41" hidden="1">
      <c r="B5" s="2"/>
    </row>
    <row r="6" spans="1:41" hidden="1">
      <c r="A6" s="2">
        <v>1</v>
      </c>
      <c r="B6" s="2" t="s">
        <v>6</v>
      </c>
      <c r="C6" s="2">
        <v>2558</v>
      </c>
    </row>
    <row r="7" spans="1:41" hidden="1">
      <c r="A7" s="2">
        <v>2</v>
      </c>
      <c r="B7" s="2" t="s">
        <v>7</v>
      </c>
      <c r="C7" s="2">
        <v>2559</v>
      </c>
    </row>
    <row r="8" spans="1:41" hidden="1">
      <c r="A8" s="2">
        <v>3</v>
      </c>
      <c r="B8" s="2" t="s">
        <v>8</v>
      </c>
      <c r="C8" s="2">
        <v>2560</v>
      </c>
    </row>
    <row r="9" spans="1:41" hidden="1">
      <c r="A9" s="2">
        <v>4</v>
      </c>
      <c r="B9" s="2" t="s">
        <v>9</v>
      </c>
      <c r="C9" s="2">
        <v>2561</v>
      </c>
    </row>
    <row r="10" spans="1:41" hidden="1">
      <c r="A10" s="2">
        <v>5</v>
      </c>
      <c r="B10" s="2" t="s">
        <v>10</v>
      </c>
      <c r="C10" s="2">
        <v>2562</v>
      </c>
    </row>
    <row r="11" spans="1:41" hidden="1">
      <c r="A11" s="2">
        <v>6</v>
      </c>
      <c r="B11" s="2" t="s">
        <v>11</v>
      </c>
      <c r="C11" s="2">
        <v>2563</v>
      </c>
    </row>
    <row r="12" spans="1:41" hidden="1">
      <c r="A12" s="2">
        <v>7</v>
      </c>
      <c r="B12" s="2" t="s">
        <v>12</v>
      </c>
      <c r="C12" s="2">
        <v>2564</v>
      </c>
    </row>
    <row r="13" spans="1:41" hidden="1">
      <c r="A13" s="2">
        <v>8</v>
      </c>
      <c r="B13" s="2" t="s">
        <v>13</v>
      </c>
      <c r="C13" s="2">
        <v>2565</v>
      </c>
    </row>
    <row r="14" spans="1:41" hidden="1">
      <c r="A14" s="2">
        <v>9</v>
      </c>
      <c r="B14" s="2" t="s">
        <v>14</v>
      </c>
      <c r="C14" s="2"/>
    </row>
    <row r="15" spans="1:41" hidden="1">
      <c r="A15" s="2">
        <v>10</v>
      </c>
      <c r="B15" s="2" t="s">
        <v>15</v>
      </c>
      <c r="C15" s="2"/>
    </row>
    <row r="16" spans="1:41" hidden="1">
      <c r="A16" s="2">
        <v>11</v>
      </c>
      <c r="B16" s="2" t="s">
        <v>16</v>
      </c>
      <c r="C16" s="2"/>
    </row>
    <row r="17" spans="1:3" hidden="1">
      <c r="A17" s="2">
        <v>12</v>
      </c>
      <c r="B17" s="2" t="s">
        <v>17</v>
      </c>
      <c r="C17" s="2"/>
    </row>
    <row r="18" spans="1:3" hidden="1">
      <c r="A18" s="2">
        <v>13</v>
      </c>
    </row>
    <row r="19" spans="1:3" hidden="1">
      <c r="A19" s="2">
        <v>14</v>
      </c>
    </row>
    <row r="20" spans="1:3" hidden="1">
      <c r="A20" s="2">
        <v>15</v>
      </c>
    </row>
    <row r="21" spans="1:3" hidden="1">
      <c r="A21" s="2">
        <v>16</v>
      </c>
    </row>
    <row r="22" spans="1:3" hidden="1">
      <c r="A22" s="2">
        <v>17</v>
      </c>
    </row>
    <row r="23" spans="1:3" hidden="1">
      <c r="A23" s="2">
        <v>18</v>
      </c>
    </row>
    <row r="24" spans="1:3" hidden="1">
      <c r="A24" s="2">
        <v>19</v>
      </c>
    </row>
    <row r="25" spans="1:3" hidden="1">
      <c r="A25" s="2">
        <v>20</v>
      </c>
    </row>
    <row r="26" spans="1:3" hidden="1">
      <c r="A26" s="2">
        <v>21</v>
      </c>
    </row>
    <row r="27" spans="1:3" hidden="1">
      <c r="A27" s="2">
        <v>22</v>
      </c>
    </row>
    <row r="28" spans="1:3" hidden="1">
      <c r="A28" s="2">
        <v>23</v>
      </c>
    </row>
    <row r="29" spans="1:3" hidden="1">
      <c r="A29" s="2">
        <v>24</v>
      </c>
    </row>
    <row r="30" spans="1:3" hidden="1">
      <c r="A30" s="2">
        <v>25</v>
      </c>
    </row>
    <row r="31" spans="1:3" hidden="1">
      <c r="A31" s="2">
        <v>26</v>
      </c>
    </row>
    <row r="32" spans="1:3" hidden="1">
      <c r="A32" s="2">
        <v>27</v>
      </c>
    </row>
    <row r="33" spans="1:16" hidden="1">
      <c r="A33" s="2">
        <v>28</v>
      </c>
    </row>
    <row r="34" spans="1:16" hidden="1">
      <c r="A34" s="2">
        <v>29</v>
      </c>
    </row>
    <row r="35" spans="1:16" hidden="1">
      <c r="A35" s="2">
        <v>30</v>
      </c>
    </row>
    <row r="36" spans="1:16" hidden="1">
      <c r="A36" s="2">
        <v>31</v>
      </c>
    </row>
    <row r="37" spans="1:16" hidden="1"/>
    <row r="39" spans="1:16">
      <c r="B39" s="2" t="s">
        <v>4</v>
      </c>
      <c r="E39" s="39">
        <v>1</v>
      </c>
      <c r="F39" s="39">
        <v>2</v>
      </c>
      <c r="G39" s="39">
        <v>3</v>
      </c>
      <c r="H39" s="39">
        <v>4</v>
      </c>
      <c r="I39" s="39">
        <v>5</v>
      </c>
      <c r="J39" s="39">
        <v>6</v>
      </c>
      <c r="K39" s="39">
        <v>7</v>
      </c>
      <c r="L39" s="39">
        <v>8</v>
      </c>
      <c r="M39" s="39">
        <v>9</v>
      </c>
      <c r="N39" s="39">
        <v>10</v>
      </c>
      <c r="O39" s="39">
        <v>11</v>
      </c>
      <c r="P39" s="39">
        <v>12</v>
      </c>
    </row>
    <row r="40" spans="1:16">
      <c r="B40" s="38" t="s">
        <v>40</v>
      </c>
      <c r="E40" s="14">
        <f>'Jan-16'!D36</f>
        <v>171</v>
      </c>
      <c r="F40" s="14">
        <f>'Feb-16'!D36</f>
        <v>197</v>
      </c>
      <c r="G40" s="14">
        <f>'Mar-16'!D36</f>
        <v>238</v>
      </c>
      <c r="H40" s="14">
        <f>'Apr-16'!D36</f>
        <v>203</v>
      </c>
      <c r="I40" s="14">
        <f>'May-16'!D36</f>
        <v>279</v>
      </c>
      <c r="J40" s="14">
        <f>'Jun-16'!D36</f>
        <v>284</v>
      </c>
      <c r="K40" s="14">
        <f>'Jul-16'!D36</f>
        <v>283</v>
      </c>
      <c r="L40" s="14"/>
      <c r="M40" s="14"/>
      <c r="N40" s="14"/>
      <c r="O40" s="14"/>
      <c r="P40" s="14"/>
    </row>
    <row r="41" spans="1:16">
      <c r="B41" s="37" t="s">
        <v>41</v>
      </c>
      <c r="E41" s="14">
        <f>'Jan-16'!E36</f>
        <v>142</v>
      </c>
      <c r="F41" s="14">
        <f>'Feb-16'!E36</f>
        <v>160</v>
      </c>
      <c r="G41" s="14">
        <f>'Mar-16'!E36</f>
        <v>186</v>
      </c>
      <c r="H41" s="14">
        <f>'Apr-16'!E36</f>
        <v>162</v>
      </c>
      <c r="I41" s="14">
        <f>'May-16'!E36</f>
        <v>209</v>
      </c>
      <c r="J41" s="14">
        <f>'Jun-16'!E36</f>
        <v>244</v>
      </c>
      <c r="K41" s="14">
        <f>'Jul-16'!E36</f>
        <v>210</v>
      </c>
      <c r="L41" s="14"/>
      <c r="M41" s="14"/>
      <c r="N41" s="14"/>
      <c r="O41" s="14"/>
      <c r="P41" s="14"/>
    </row>
    <row r="42" spans="1:16">
      <c r="B42" s="37" t="s">
        <v>354</v>
      </c>
      <c r="E42" s="105">
        <f>E41/E40</f>
        <v>0.83040935672514615</v>
      </c>
      <c r="F42" s="105">
        <f t="shared" ref="F42:H42" si="0">F41/F40</f>
        <v>0.81218274111675126</v>
      </c>
      <c r="G42" s="105">
        <f t="shared" si="0"/>
        <v>0.78151260504201681</v>
      </c>
      <c r="H42" s="105">
        <f t="shared" si="0"/>
        <v>0.79802955665024633</v>
      </c>
      <c r="I42" s="105">
        <f>I41/I40</f>
        <v>0.74910394265232971</v>
      </c>
      <c r="J42" s="105">
        <f>'Jun-16'!M36</f>
        <v>0.85915492957746475</v>
      </c>
      <c r="K42" s="105">
        <f>'Jul-16'!M36</f>
        <v>0.74204946996466437</v>
      </c>
      <c r="L42" s="105"/>
      <c r="M42" s="105"/>
      <c r="N42" s="105"/>
      <c r="O42" s="105"/>
      <c r="P42" s="105"/>
    </row>
    <row r="43" spans="1:16">
      <c r="B43" s="37" t="s">
        <v>39</v>
      </c>
      <c r="E43" s="14">
        <f>'Jan-16'!I36</f>
        <v>142</v>
      </c>
      <c r="F43" s="14">
        <f>'Feb-16'!I36</f>
        <v>160</v>
      </c>
      <c r="G43" s="14">
        <f>'Mar-16'!I36</f>
        <v>186</v>
      </c>
      <c r="H43" s="14">
        <f>'Apr-16'!J36</f>
        <v>162</v>
      </c>
      <c r="I43" s="14">
        <f>'May-16'!J36</f>
        <v>230</v>
      </c>
      <c r="J43" s="14">
        <f>'Jun-16'!J36</f>
        <v>225</v>
      </c>
      <c r="K43" s="14">
        <f>'Jul-16'!J36</f>
        <v>76</v>
      </c>
      <c r="L43" s="14"/>
      <c r="M43" s="14"/>
      <c r="N43" s="14"/>
      <c r="O43" s="14"/>
      <c r="P43" s="14"/>
    </row>
  </sheetData>
  <phoneticPr fontId="19"/>
  <dataValidations count="3">
    <dataValidation type="list" allowBlank="1" showInputMessage="1" showErrorMessage="1" sqref="B2">
      <formula1>$C$6:$C$13</formula1>
    </dataValidation>
    <dataValidation type="list" allowBlank="1" showInputMessage="1" showErrorMessage="1" sqref="B3">
      <formula1>$B$6:$B$17</formula1>
    </dataValidation>
    <dataValidation type="list" allowBlank="1" showInputMessage="1" showErrorMessage="1" sqref="B4">
      <formula1>$A$6:$A$36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/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6" width="11.5" style="1" customWidth="1"/>
    <col min="7" max="7" width="10" style="1" customWidth="1"/>
    <col min="8" max="8" width="1.5" style="13" customWidth="1"/>
    <col min="9" max="9" width="12.1640625" style="1" customWidth="1"/>
    <col min="10" max="10" width="11.5" style="1" customWidth="1"/>
    <col min="11" max="11" width="1.5" style="13" customWidth="1"/>
    <col min="12" max="13" width="14.33203125" style="1" customWidth="1"/>
    <col min="14" max="14" width="1.5" style="1" customWidth="1"/>
    <col min="15" max="23" width="12.5" style="1" customWidth="1"/>
    <col min="24" max="29" width="12" style="1" customWidth="1"/>
    <col min="30" max="16384" width="9.1640625" style="1"/>
  </cols>
  <sheetData>
    <row r="1" spans="1:29" s="10" customFormat="1" ht="17">
      <c r="A1" s="10" t="str">
        <f>"Smart Bike Daily Report as of"</f>
        <v>Smart Bike Daily Report as of</v>
      </c>
      <c r="C1" s="11"/>
      <c r="F1" s="10" t="s">
        <v>232</v>
      </c>
      <c r="H1" s="11"/>
      <c r="K1" s="11"/>
    </row>
    <row r="2" spans="1:29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233</v>
      </c>
      <c r="H2" s="11"/>
      <c r="K2" s="11"/>
    </row>
    <row r="3" spans="1:29" ht="7.5" customHeight="1"/>
    <row r="4" spans="1:29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24</v>
      </c>
      <c r="H4" s="19"/>
      <c r="I4" s="18" t="s">
        <v>25</v>
      </c>
      <c r="J4" s="18" t="s">
        <v>26</v>
      </c>
      <c r="K4" s="19"/>
      <c r="L4" s="18" t="s">
        <v>27</v>
      </c>
      <c r="M4" s="18" t="s">
        <v>28</v>
      </c>
      <c r="O4" s="47" t="s">
        <v>43</v>
      </c>
      <c r="P4" s="47" t="s">
        <v>44</v>
      </c>
      <c r="Q4" s="47" t="s">
        <v>45</v>
      </c>
      <c r="R4" s="47" t="s">
        <v>46</v>
      </c>
      <c r="S4" s="47" t="s">
        <v>47</v>
      </c>
      <c r="T4" s="47" t="s">
        <v>48</v>
      </c>
      <c r="U4" s="47" t="s">
        <v>49</v>
      </c>
      <c r="V4" s="47" t="s">
        <v>51</v>
      </c>
      <c r="W4" s="47" t="s">
        <v>52</v>
      </c>
      <c r="X4" s="47" t="s">
        <v>53</v>
      </c>
      <c r="Y4" s="47" t="s">
        <v>215</v>
      </c>
      <c r="Z4" s="47" t="s">
        <v>216</v>
      </c>
      <c r="AA4" s="47" t="s">
        <v>217</v>
      </c>
      <c r="AB4" s="47" t="s">
        <v>218</v>
      </c>
      <c r="AC4" s="47" t="s">
        <v>219</v>
      </c>
    </row>
    <row r="5" spans="1:29" s="13" customFormat="1">
      <c r="A5" s="12">
        <v>1</v>
      </c>
      <c r="B5" s="12" t="s">
        <v>34</v>
      </c>
      <c r="C5" s="12"/>
      <c r="D5" s="44">
        <v>7</v>
      </c>
      <c r="E5" s="44">
        <v>5</v>
      </c>
      <c r="F5" s="44">
        <v>2</v>
      </c>
      <c r="G5" s="44">
        <f>D5-E5-F5</f>
        <v>0</v>
      </c>
      <c r="I5" s="44">
        <v>5</v>
      </c>
      <c r="J5" s="45">
        <f>E5-I5</f>
        <v>0</v>
      </c>
      <c r="L5" s="46">
        <f>IF(D5=0,"-   ",E5/D5)</f>
        <v>0.7142857142857143</v>
      </c>
      <c r="M5" s="46">
        <f>IF(E5=0,"-   ",I5/E5)</f>
        <v>1</v>
      </c>
      <c r="Q5" s="48"/>
      <c r="S5" s="48"/>
      <c r="T5" s="48"/>
      <c r="U5" s="48"/>
      <c r="V5" s="48"/>
      <c r="W5" s="48"/>
      <c r="X5" s="48"/>
    </row>
    <row r="6" spans="1:29" s="13" customFormat="1">
      <c r="A6" s="12">
        <v>2</v>
      </c>
      <c r="B6" s="12" t="s">
        <v>35</v>
      </c>
      <c r="C6" s="12"/>
      <c r="D6" s="44">
        <v>9</v>
      </c>
      <c r="E6" s="44">
        <v>7</v>
      </c>
      <c r="F6" s="44">
        <v>2</v>
      </c>
      <c r="G6" s="44">
        <f>D6-E6-F6</f>
        <v>0</v>
      </c>
      <c r="I6" s="44">
        <v>7</v>
      </c>
      <c r="J6" s="45">
        <f t="shared" ref="J6:J35" si="0">E6-I6</f>
        <v>0</v>
      </c>
      <c r="L6" s="46">
        <f t="shared" ref="L6:L36" si="1">IF(D6=0,"-   ",E6/D6)</f>
        <v>0.77777777777777779</v>
      </c>
      <c r="M6" s="46">
        <f t="shared" ref="M6:M36" si="2">IF(E6=0,"-   ",I6/E6)</f>
        <v>1</v>
      </c>
      <c r="O6" s="48"/>
      <c r="U6" s="48"/>
      <c r="V6" s="48"/>
      <c r="W6" s="48"/>
      <c r="X6" s="48"/>
    </row>
    <row r="7" spans="1:29" s="13" customFormat="1">
      <c r="A7" s="12">
        <v>3</v>
      </c>
      <c r="B7" s="12" t="s">
        <v>36</v>
      </c>
      <c r="C7" s="12"/>
      <c r="D7" s="76">
        <v>8</v>
      </c>
      <c r="E7" s="44">
        <v>6</v>
      </c>
      <c r="F7" s="44">
        <v>2</v>
      </c>
      <c r="G7" s="85">
        <f t="shared" ref="G7:G35" si="3">D7-E7-F7</f>
        <v>0</v>
      </c>
      <c r="I7" s="44">
        <v>6</v>
      </c>
      <c r="J7" s="45">
        <f t="shared" si="0"/>
        <v>0</v>
      </c>
      <c r="L7" s="46">
        <f t="shared" si="1"/>
        <v>0.75</v>
      </c>
      <c r="M7" s="46">
        <f t="shared" si="2"/>
        <v>1</v>
      </c>
      <c r="O7" s="48"/>
      <c r="V7" s="48"/>
      <c r="W7" s="48"/>
      <c r="X7" s="48"/>
    </row>
    <row r="8" spans="1:29" s="13" customFormat="1">
      <c r="A8" s="12">
        <v>4</v>
      </c>
      <c r="B8" s="12" t="s">
        <v>37</v>
      </c>
      <c r="C8" s="12"/>
      <c r="D8" s="44">
        <v>9</v>
      </c>
      <c r="E8" s="44">
        <v>8</v>
      </c>
      <c r="F8" s="44">
        <v>1</v>
      </c>
      <c r="G8" s="44">
        <f t="shared" si="3"/>
        <v>0</v>
      </c>
      <c r="I8" s="44">
        <v>8</v>
      </c>
      <c r="J8" s="45">
        <f t="shared" si="0"/>
        <v>0</v>
      </c>
      <c r="L8" s="46">
        <f t="shared" si="1"/>
        <v>0.88888888888888884</v>
      </c>
      <c r="M8" s="46">
        <f t="shared" si="2"/>
        <v>1</v>
      </c>
      <c r="O8" s="48"/>
      <c r="Q8" s="48"/>
      <c r="R8" s="48"/>
    </row>
    <row r="9" spans="1:29" s="13" customFormat="1">
      <c r="A9" s="12">
        <v>5</v>
      </c>
      <c r="B9" s="12" t="s">
        <v>38</v>
      </c>
      <c r="C9" s="12"/>
      <c r="D9" s="44">
        <v>4</v>
      </c>
      <c r="E9" s="44">
        <v>3</v>
      </c>
      <c r="F9" s="44">
        <v>1</v>
      </c>
      <c r="G9" s="44">
        <f t="shared" si="3"/>
        <v>0</v>
      </c>
      <c r="I9" s="44">
        <v>3</v>
      </c>
      <c r="J9" s="45">
        <f t="shared" si="0"/>
        <v>0</v>
      </c>
      <c r="L9" s="46">
        <f t="shared" si="1"/>
        <v>0.75</v>
      </c>
      <c r="M9" s="46">
        <f t="shared" si="2"/>
        <v>1</v>
      </c>
      <c r="R9" s="48"/>
    </row>
    <row r="10" spans="1:29" s="13" customFormat="1">
      <c r="A10" s="25">
        <v>6</v>
      </c>
      <c r="B10" s="25" t="s">
        <v>32</v>
      </c>
      <c r="C10" s="25"/>
      <c r="D10" s="79">
        <v>9</v>
      </c>
      <c r="E10" s="26">
        <v>8</v>
      </c>
      <c r="F10" s="26">
        <v>1</v>
      </c>
      <c r="G10" s="26">
        <f t="shared" si="3"/>
        <v>0</v>
      </c>
      <c r="H10" s="22"/>
      <c r="I10" s="26">
        <v>8</v>
      </c>
      <c r="J10" s="27">
        <f t="shared" si="0"/>
        <v>0</v>
      </c>
      <c r="K10" s="22"/>
      <c r="L10" s="28">
        <f t="shared" si="1"/>
        <v>0.88888888888888884</v>
      </c>
      <c r="M10" s="28">
        <f t="shared" si="2"/>
        <v>1</v>
      </c>
      <c r="R10" s="48"/>
      <c r="S10" s="48"/>
      <c r="T10" s="48"/>
      <c r="U10" s="48"/>
      <c r="V10" s="48"/>
      <c r="W10" s="48"/>
      <c r="X10" s="48"/>
    </row>
    <row r="11" spans="1:29" s="13" customFormat="1">
      <c r="A11" s="29">
        <v>7</v>
      </c>
      <c r="B11" s="29" t="s">
        <v>33</v>
      </c>
      <c r="C11" s="29"/>
      <c r="D11" s="30">
        <v>3</v>
      </c>
      <c r="E11" s="30">
        <v>3</v>
      </c>
      <c r="F11" s="30"/>
      <c r="G11" s="30">
        <f t="shared" si="3"/>
        <v>0</v>
      </c>
      <c r="H11" s="23"/>
      <c r="I11" s="30">
        <v>3</v>
      </c>
      <c r="J11" s="31">
        <f t="shared" si="0"/>
        <v>0</v>
      </c>
      <c r="K11" s="23"/>
      <c r="L11" s="32">
        <f t="shared" si="1"/>
        <v>1</v>
      </c>
      <c r="M11" s="32">
        <f t="shared" si="2"/>
        <v>1</v>
      </c>
      <c r="P11" s="48"/>
      <c r="Q11" s="48"/>
      <c r="T11" s="48"/>
      <c r="U11" s="48"/>
      <c r="V11" s="48"/>
      <c r="W11" s="48"/>
      <c r="X11" s="48"/>
    </row>
    <row r="12" spans="1:29" s="13" customFormat="1">
      <c r="A12" s="12">
        <v>8</v>
      </c>
      <c r="B12" s="12" t="s">
        <v>34</v>
      </c>
      <c r="C12" s="12"/>
      <c r="D12" s="44">
        <v>14</v>
      </c>
      <c r="E12" s="44">
        <v>10</v>
      </c>
      <c r="F12" s="44">
        <v>4</v>
      </c>
      <c r="G12" s="44">
        <f t="shared" si="3"/>
        <v>0</v>
      </c>
      <c r="I12" s="44">
        <v>10</v>
      </c>
      <c r="J12" s="45">
        <f t="shared" si="0"/>
        <v>0</v>
      </c>
      <c r="L12" s="46">
        <f t="shared" si="1"/>
        <v>0.7142857142857143</v>
      </c>
      <c r="M12" s="46">
        <f t="shared" si="2"/>
        <v>1</v>
      </c>
      <c r="O12" s="48"/>
      <c r="P12" s="48"/>
      <c r="R12" s="48"/>
      <c r="W12" s="48"/>
    </row>
    <row r="13" spans="1:29" s="13" customFormat="1">
      <c r="A13" s="12">
        <v>9</v>
      </c>
      <c r="B13" s="12" t="s">
        <v>35</v>
      </c>
      <c r="C13" s="12"/>
      <c r="D13" s="44">
        <v>14</v>
      </c>
      <c r="E13" s="44">
        <v>11</v>
      </c>
      <c r="F13" s="44">
        <v>3</v>
      </c>
      <c r="G13" s="44">
        <f t="shared" si="3"/>
        <v>0</v>
      </c>
      <c r="I13" s="44">
        <v>11</v>
      </c>
      <c r="J13" s="45">
        <f t="shared" si="0"/>
        <v>0</v>
      </c>
      <c r="L13" s="46">
        <f t="shared" si="1"/>
        <v>0.7857142857142857</v>
      </c>
      <c r="M13" s="46">
        <f t="shared" si="2"/>
        <v>1</v>
      </c>
      <c r="O13" s="48"/>
      <c r="S13" s="48"/>
      <c r="X13" s="48"/>
    </row>
    <row r="14" spans="1:29" s="13" customFormat="1">
      <c r="A14" s="12">
        <v>10</v>
      </c>
      <c r="B14" s="12" t="s">
        <v>36</v>
      </c>
      <c r="C14" s="12"/>
      <c r="D14" s="44">
        <v>3</v>
      </c>
      <c r="E14" s="44">
        <v>2</v>
      </c>
      <c r="F14" s="44">
        <v>1</v>
      </c>
      <c r="G14" s="44">
        <f>D14-E14-F14</f>
        <v>0</v>
      </c>
      <c r="I14" s="44">
        <v>2</v>
      </c>
      <c r="J14" s="45">
        <f t="shared" si="0"/>
        <v>0</v>
      </c>
      <c r="L14" s="46">
        <f t="shared" si="1"/>
        <v>0.66666666666666663</v>
      </c>
      <c r="M14" s="46">
        <f t="shared" si="2"/>
        <v>1</v>
      </c>
      <c r="P14" s="48"/>
      <c r="R14" s="48"/>
      <c r="V14" s="48"/>
      <c r="W14" s="48"/>
      <c r="X14" s="48"/>
    </row>
    <row r="15" spans="1:29" s="13" customFormat="1">
      <c r="A15" s="12">
        <v>11</v>
      </c>
      <c r="B15" s="12" t="s">
        <v>37</v>
      </c>
      <c r="C15" s="12"/>
      <c r="D15" s="44">
        <v>10</v>
      </c>
      <c r="E15" s="86">
        <v>6</v>
      </c>
      <c r="F15" s="44">
        <v>4</v>
      </c>
      <c r="G15" s="44">
        <f t="shared" si="3"/>
        <v>0</v>
      </c>
      <c r="I15" s="44">
        <v>6</v>
      </c>
      <c r="J15" s="45">
        <f t="shared" si="0"/>
        <v>0</v>
      </c>
      <c r="L15" s="46">
        <f t="shared" si="1"/>
        <v>0.6</v>
      </c>
      <c r="M15" s="46">
        <f t="shared" si="2"/>
        <v>1</v>
      </c>
      <c r="U15" s="48"/>
      <c r="V15" s="48"/>
      <c r="W15" s="48"/>
      <c r="X15" s="48"/>
    </row>
    <row r="16" spans="1:29" s="13" customFormat="1">
      <c r="A16" s="12">
        <v>12</v>
      </c>
      <c r="B16" s="12" t="s">
        <v>38</v>
      </c>
      <c r="C16" s="12"/>
      <c r="D16" s="44">
        <v>3</v>
      </c>
      <c r="E16" s="44">
        <v>3</v>
      </c>
      <c r="F16" s="44">
        <v>0</v>
      </c>
      <c r="G16" s="44">
        <f>D16-E16-F16</f>
        <v>0</v>
      </c>
      <c r="I16" s="44">
        <v>3</v>
      </c>
      <c r="J16" s="45">
        <f t="shared" si="0"/>
        <v>0</v>
      </c>
      <c r="L16" s="46">
        <f t="shared" si="1"/>
        <v>1</v>
      </c>
      <c r="M16" s="46">
        <f t="shared" si="2"/>
        <v>1</v>
      </c>
      <c r="O16" s="48"/>
      <c r="Q16" s="48"/>
      <c r="R16" s="48"/>
      <c r="S16" s="48"/>
      <c r="T16" s="48"/>
      <c r="V16" s="48"/>
      <c r="W16" s="48"/>
      <c r="X16" s="48"/>
    </row>
    <row r="17" spans="1:24" s="13" customFormat="1">
      <c r="A17" s="25">
        <v>13</v>
      </c>
      <c r="B17" s="25" t="s">
        <v>32</v>
      </c>
      <c r="C17" s="25"/>
      <c r="D17" s="26">
        <v>4</v>
      </c>
      <c r="E17" s="26">
        <v>4</v>
      </c>
      <c r="F17" s="26">
        <v>0</v>
      </c>
      <c r="G17" s="26">
        <f>D17-E17-F17</f>
        <v>0</v>
      </c>
      <c r="H17" s="22"/>
      <c r="I17" s="26">
        <v>4</v>
      </c>
      <c r="J17" s="27">
        <f t="shared" si="0"/>
        <v>0</v>
      </c>
      <c r="K17" s="22"/>
      <c r="L17" s="28">
        <f t="shared" si="1"/>
        <v>1</v>
      </c>
      <c r="M17" s="28">
        <f t="shared" si="2"/>
        <v>1</v>
      </c>
      <c r="O17" s="48"/>
      <c r="P17" s="48"/>
      <c r="V17" s="48"/>
      <c r="W17" s="48"/>
      <c r="X17" s="48"/>
    </row>
    <row r="18" spans="1:24" s="13" customFormat="1">
      <c r="A18" s="29">
        <v>14</v>
      </c>
      <c r="B18" s="29" t="s">
        <v>33</v>
      </c>
      <c r="C18" s="29"/>
      <c r="D18" s="30">
        <v>2</v>
      </c>
      <c r="E18" s="30">
        <v>2</v>
      </c>
      <c r="F18" s="30">
        <v>0</v>
      </c>
      <c r="G18" s="30">
        <f t="shared" si="3"/>
        <v>0</v>
      </c>
      <c r="H18" s="23"/>
      <c r="I18" s="30">
        <v>2</v>
      </c>
      <c r="J18" s="31">
        <f t="shared" si="0"/>
        <v>0</v>
      </c>
      <c r="K18" s="23"/>
      <c r="L18" s="32">
        <f t="shared" si="1"/>
        <v>1</v>
      </c>
      <c r="M18" s="32">
        <f t="shared" si="2"/>
        <v>1</v>
      </c>
      <c r="T18" s="48"/>
      <c r="U18" s="48"/>
      <c r="V18" s="48"/>
      <c r="W18" s="48"/>
      <c r="X18" s="48"/>
    </row>
    <row r="19" spans="1:24" s="13" customFormat="1">
      <c r="A19" s="12">
        <v>15</v>
      </c>
      <c r="B19" s="12" t="s">
        <v>34</v>
      </c>
      <c r="C19" s="12"/>
      <c r="D19" s="44">
        <v>7</v>
      </c>
      <c r="E19" s="44">
        <v>7</v>
      </c>
      <c r="F19" s="44">
        <v>0</v>
      </c>
      <c r="G19" s="44">
        <f t="shared" si="3"/>
        <v>0</v>
      </c>
      <c r="I19" s="44">
        <v>7</v>
      </c>
      <c r="J19" s="45">
        <f t="shared" si="0"/>
        <v>0</v>
      </c>
      <c r="L19" s="46">
        <f t="shared" si="1"/>
        <v>1</v>
      </c>
      <c r="M19" s="46">
        <f t="shared" si="2"/>
        <v>1</v>
      </c>
      <c r="T19" s="48"/>
      <c r="U19" s="48"/>
      <c r="V19" s="48"/>
      <c r="W19" s="48"/>
      <c r="X19" s="48"/>
    </row>
    <row r="20" spans="1:24" s="13" customFormat="1">
      <c r="A20" s="12">
        <v>16</v>
      </c>
      <c r="B20" s="12" t="s">
        <v>35</v>
      </c>
      <c r="C20" s="12"/>
      <c r="D20" s="44">
        <v>4</v>
      </c>
      <c r="E20" s="44">
        <v>3</v>
      </c>
      <c r="F20" s="44">
        <v>1</v>
      </c>
      <c r="G20" s="44">
        <f>D20-E20-F20</f>
        <v>0</v>
      </c>
      <c r="I20" s="44">
        <v>3</v>
      </c>
      <c r="J20" s="45">
        <f t="shared" si="0"/>
        <v>0</v>
      </c>
      <c r="L20" s="46">
        <f t="shared" si="1"/>
        <v>0.75</v>
      </c>
      <c r="M20" s="46">
        <f t="shared" si="2"/>
        <v>1</v>
      </c>
      <c r="O20" s="48"/>
      <c r="V20" s="48"/>
    </row>
    <row r="21" spans="1:24" s="13" customFormat="1">
      <c r="A21" s="12">
        <v>17</v>
      </c>
      <c r="B21" s="12" t="s">
        <v>36</v>
      </c>
      <c r="C21" s="12"/>
      <c r="D21" s="44">
        <v>3</v>
      </c>
      <c r="E21" s="44">
        <v>3</v>
      </c>
      <c r="F21" s="44">
        <v>0</v>
      </c>
      <c r="G21" s="44">
        <f t="shared" si="3"/>
        <v>0</v>
      </c>
      <c r="I21" s="44">
        <v>3</v>
      </c>
      <c r="J21" s="45">
        <f t="shared" si="0"/>
        <v>0</v>
      </c>
      <c r="L21" s="46">
        <f t="shared" si="1"/>
        <v>1</v>
      </c>
      <c r="M21" s="46">
        <f t="shared" si="2"/>
        <v>1</v>
      </c>
      <c r="O21" s="48"/>
      <c r="R21" s="48"/>
      <c r="S21" s="48"/>
      <c r="U21" s="48"/>
      <c r="V21" s="48"/>
      <c r="W21" s="48"/>
      <c r="X21" s="48"/>
    </row>
    <row r="22" spans="1:24" s="13" customFormat="1">
      <c r="A22" s="12">
        <v>18</v>
      </c>
      <c r="B22" s="12" t="s">
        <v>37</v>
      </c>
      <c r="C22" s="12"/>
      <c r="D22" s="44">
        <v>13</v>
      </c>
      <c r="E22" s="44">
        <v>11</v>
      </c>
      <c r="F22" s="44">
        <v>2</v>
      </c>
      <c r="G22" s="44">
        <f t="shared" si="3"/>
        <v>0</v>
      </c>
      <c r="I22" s="44">
        <v>11</v>
      </c>
      <c r="J22" s="45">
        <f t="shared" si="0"/>
        <v>0</v>
      </c>
      <c r="L22" s="46">
        <f t="shared" si="1"/>
        <v>0.84615384615384615</v>
      </c>
      <c r="M22" s="46">
        <f t="shared" si="2"/>
        <v>1</v>
      </c>
      <c r="O22" s="48"/>
      <c r="P22" s="48"/>
      <c r="Q22" s="48"/>
      <c r="U22" s="48"/>
      <c r="V22" s="48"/>
      <c r="W22" s="48"/>
      <c r="X22" s="48"/>
    </row>
    <row r="23" spans="1:24" s="13" customFormat="1">
      <c r="A23" s="12">
        <v>19</v>
      </c>
      <c r="B23" s="12" t="s">
        <v>38</v>
      </c>
      <c r="C23" s="12"/>
      <c r="D23" s="44">
        <v>5</v>
      </c>
      <c r="E23" s="44">
        <v>5</v>
      </c>
      <c r="F23" s="44">
        <v>0</v>
      </c>
      <c r="G23" s="44">
        <f t="shared" si="3"/>
        <v>0</v>
      </c>
      <c r="I23" s="44">
        <v>5</v>
      </c>
      <c r="J23" s="45">
        <f t="shared" si="0"/>
        <v>0</v>
      </c>
      <c r="L23" s="46">
        <f t="shared" si="1"/>
        <v>1</v>
      </c>
      <c r="M23" s="46">
        <f t="shared" si="2"/>
        <v>1</v>
      </c>
      <c r="O23" s="48"/>
      <c r="P23" s="48"/>
      <c r="T23" s="48"/>
      <c r="V23" s="48"/>
      <c r="W23" s="48"/>
      <c r="X23" s="48"/>
    </row>
    <row r="24" spans="1:24" s="13" customFormat="1">
      <c r="A24" s="25">
        <v>20</v>
      </c>
      <c r="B24" s="25" t="s">
        <v>32</v>
      </c>
      <c r="C24" s="25"/>
      <c r="D24" s="26">
        <v>6</v>
      </c>
      <c r="E24" s="26">
        <v>5</v>
      </c>
      <c r="F24" s="26">
        <v>1</v>
      </c>
      <c r="G24" s="26">
        <f t="shared" si="3"/>
        <v>0</v>
      </c>
      <c r="H24" s="22"/>
      <c r="I24" s="26">
        <v>5</v>
      </c>
      <c r="J24" s="27">
        <f t="shared" si="0"/>
        <v>0</v>
      </c>
      <c r="K24" s="22"/>
      <c r="L24" s="28">
        <f t="shared" si="1"/>
        <v>0.83333333333333337</v>
      </c>
      <c r="M24" s="28">
        <f t="shared" si="2"/>
        <v>1</v>
      </c>
      <c r="Q24" s="48"/>
      <c r="S24" s="48"/>
      <c r="T24" s="48"/>
      <c r="V24" s="48"/>
      <c r="W24" s="48"/>
      <c r="X24" s="48"/>
    </row>
    <row r="25" spans="1:24" s="13" customFormat="1">
      <c r="A25" s="29">
        <v>21</v>
      </c>
      <c r="B25" s="29" t="s">
        <v>33</v>
      </c>
      <c r="C25" s="29"/>
      <c r="D25" s="30">
        <v>0</v>
      </c>
      <c r="E25" s="30">
        <v>0</v>
      </c>
      <c r="F25" s="30">
        <v>0</v>
      </c>
      <c r="G25" s="30">
        <f t="shared" si="3"/>
        <v>0</v>
      </c>
      <c r="H25" s="23"/>
      <c r="I25" s="30"/>
      <c r="J25" s="31">
        <f t="shared" si="0"/>
        <v>0</v>
      </c>
      <c r="K25" s="23"/>
      <c r="L25" s="32" t="str">
        <f t="shared" si="1"/>
        <v xml:space="preserve">-   </v>
      </c>
      <c r="M25" s="32" t="str">
        <f t="shared" si="2"/>
        <v xml:space="preserve">-   </v>
      </c>
      <c r="T25" s="48"/>
      <c r="U25" s="48"/>
      <c r="V25" s="48"/>
      <c r="W25" s="48"/>
      <c r="X25" s="48"/>
    </row>
    <row r="26" spans="1:24" s="13" customFormat="1">
      <c r="A26" s="33">
        <v>22</v>
      </c>
      <c r="B26" s="33" t="s">
        <v>34</v>
      </c>
      <c r="C26" s="33"/>
      <c r="D26" s="34">
        <v>5</v>
      </c>
      <c r="E26" s="34">
        <v>5</v>
      </c>
      <c r="F26" s="34">
        <v>0</v>
      </c>
      <c r="G26" s="34">
        <f t="shared" si="3"/>
        <v>0</v>
      </c>
      <c r="H26" s="24"/>
      <c r="I26" s="34">
        <v>5</v>
      </c>
      <c r="J26" s="35">
        <f t="shared" si="0"/>
        <v>0</v>
      </c>
      <c r="K26" s="24"/>
      <c r="L26" s="36">
        <f t="shared" si="1"/>
        <v>1</v>
      </c>
      <c r="M26" s="36">
        <f t="shared" si="2"/>
        <v>1</v>
      </c>
      <c r="O26" s="48"/>
      <c r="T26" s="48"/>
      <c r="U26" s="48"/>
      <c r="W26" s="48"/>
      <c r="X26" s="48"/>
    </row>
    <row r="27" spans="1:24" s="13" customFormat="1">
      <c r="A27" s="12">
        <v>23</v>
      </c>
      <c r="B27" s="12" t="s">
        <v>35</v>
      </c>
      <c r="C27" s="12"/>
      <c r="D27" s="44">
        <v>8</v>
      </c>
      <c r="E27" s="44">
        <v>7</v>
      </c>
      <c r="F27" s="44">
        <v>1</v>
      </c>
      <c r="G27" s="44">
        <f t="shared" si="3"/>
        <v>0</v>
      </c>
      <c r="I27" s="44">
        <v>7</v>
      </c>
      <c r="J27" s="45">
        <f t="shared" si="0"/>
        <v>0</v>
      </c>
      <c r="L27" s="46">
        <f t="shared" si="1"/>
        <v>0.875</v>
      </c>
      <c r="M27" s="46">
        <f t="shared" si="2"/>
        <v>1</v>
      </c>
      <c r="O27" s="48"/>
      <c r="T27" s="48"/>
      <c r="U27" s="48"/>
      <c r="V27" s="48"/>
      <c r="W27" s="48"/>
      <c r="X27" s="48"/>
    </row>
    <row r="28" spans="1:24" s="13" customFormat="1">
      <c r="A28" s="12">
        <v>24</v>
      </c>
      <c r="B28" s="12" t="s">
        <v>36</v>
      </c>
      <c r="C28" s="12"/>
      <c r="D28" s="44">
        <v>12</v>
      </c>
      <c r="E28" s="44">
        <v>8</v>
      </c>
      <c r="F28" s="44">
        <v>4</v>
      </c>
      <c r="G28" s="44">
        <f t="shared" si="3"/>
        <v>0</v>
      </c>
      <c r="I28" s="44">
        <v>8</v>
      </c>
      <c r="J28" s="45">
        <f t="shared" si="0"/>
        <v>0</v>
      </c>
      <c r="L28" s="46">
        <f t="shared" si="1"/>
        <v>0.66666666666666663</v>
      </c>
      <c r="M28" s="46">
        <f t="shared" si="2"/>
        <v>1</v>
      </c>
      <c r="O28" s="48"/>
      <c r="Q28" s="48"/>
      <c r="R28" s="48"/>
      <c r="S28" s="48"/>
      <c r="T28" s="48"/>
      <c r="V28" s="48"/>
      <c r="W28" s="48"/>
      <c r="X28" s="48"/>
    </row>
    <row r="29" spans="1:24" s="13" customFormat="1">
      <c r="A29" s="12">
        <v>25</v>
      </c>
      <c r="B29" s="12" t="s">
        <v>37</v>
      </c>
      <c r="C29" s="12"/>
      <c r="D29" s="44">
        <v>10</v>
      </c>
      <c r="E29" s="44">
        <v>5</v>
      </c>
      <c r="F29" s="44">
        <v>5</v>
      </c>
      <c r="G29" s="44">
        <f t="shared" si="3"/>
        <v>0</v>
      </c>
      <c r="I29" s="44">
        <v>5</v>
      </c>
      <c r="J29" s="45">
        <f t="shared" si="0"/>
        <v>0</v>
      </c>
      <c r="L29" s="46">
        <f t="shared" si="1"/>
        <v>0.5</v>
      </c>
      <c r="M29" s="46">
        <f t="shared" si="2"/>
        <v>1</v>
      </c>
      <c r="O29" s="48"/>
      <c r="Q29" s="48"/>
      <c r="U29" s="48"/>
      <c r="V29" s="48"/>
      <c r="W29" s="48"/>
      <c r="X29" s="48"/>
    </row>
    <row r="30" spans="1:24" s="13" customFormat="1">
      <c r="A30" s="12">
        <v>26</v>
      </c>
      <c r="B30" s="12" t="s">
        <v>38</v>
      </c>
      <c r="C30" s="12"/>
      <c r="D30" s="44">
        <v>3</v>
      </c>
      <c r="E30" s="44">
        <v>2</v>
      </c>
      <c r="F30" s="44">
        <v>1</v>
      </c>
      <c r="G30" s="44">
        <f t="shared" si="3"/>
        <v>0</v>
      </c>
      <c r="I30" s="44">
        <v>2</v>
      </c>
      <c r="J30" s="45">
        <f t="shared" si="0"/>
        <v>0</v>
      </c>
      <c r="L30" s="46">
        <f t="shared" si="1"/>
        <v>0.66666666666666663</v>
      </c>
      <c r="M30" s="46">
        <f t="shared" si="2"/>
        <v>1</v>
      </c>
      <c r="O30" s="48"/>
      <c r="S30" s="48"/>
      <c r="T30" s="48"/>
      <c r="U30" s="48"/>
      <c r="V30" s="48"/>
      <c r="W30" s="48"/>
      <c r="X30" s="48"/>
    </row>
    <row r="31" spans="1:24" s="13" customFormat="1">
      <c r="A31" s="25">
        <v>27</v>
      </c>
      <c r="B31" s="25" t="s">
        <v>32</v>
      </c>
      <c r="C31" s="25"/>
      <c r="D31" s="26">
        <v>13</v>
      </c>
      <c r="E31" s="26">
        <v>13</v>
      </c>
      <c r="F31" s="26">
        <v>0</v>
      </c>
      <c r="G31" s="26">
        <f t="shared" si="3"/>
        <v>0</v>
      </c>
      <c r="H31" s="22"/>
      <c r="I31" s="26">
        <v>13</v>
      </c>
      <c r="J31" s="27">
        <f t="shared" si="0"/>
        <v>0</v>
      </c>
      <c r="K31" s="22"/>
      <c r="L31" s="28">
        <f t="shared" si="1"/>
        <v>1</v>
      </c>
      <c r="M31" s="28">
        <f t="shared" si="2"/>
        <v>1</v>
      </c>
      <c r="O31" s="48"/>
      <c r="Q31" s="48"/>
      <c r="U31" s="48"/>
      <c r="V31" s="48"/>
      <c r="W31" s="48"/>
      <c r="X31" s="48"/>
    </row>
    <row r="32" spans="1:24" s="13" customFormat="1">
      <c r="A32" s="29">
        <v>28</v>
      </c>
      <c r="B32" s="29" t="s">
        <v>33</v>
      </c>
      <c r="C32" s="29"/>
      <c r="D32" s="30">
        <v>3</v>
      </c>
      <c r="E32" s="30">
        <v>3</v>
      </c>
      <c r="F32" s="30">
        <v>0</v>
      </c>
      <c r="G32" s="30">
        <f t="shared" si="3"/>
        <v>0</v>
      </c>
      <c r="H32" s="23"/>
      <c r="I32" s="30">
        <v>3</v>
      </c>
      <c r="J32" s="31">
        <f t="shared" si="0"/>
        <v>0</v>
      </c>
      <c r="K32" s="23"/>
      <c r="L32" s="32">
        <f t="shared" si="1"/>
        <v>1</v>
      </c>
      <c r="M32" s="32">
        <f t="shared" si="2"/>
        <v>1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3" customFormat="1">
      <c r="A33" s="12">
        <v>29</v>
      </c>
      <c r="B33" s="12" t="s">
        <v>34</v>
      </c>
      <c r="C33" s="12"/>
      <c r="D33" s="44">
        <v>6</v>
      </c>
      <c r="E33" s="44">
        <v>5</v>
      </c>
      <c r="F33" s="44">
        <v>1</v>
      </c>
      <c r="G33" s="44">
        <f t="shared" si="3"/>
        <v>0</v>
      </c>
      <c r="I33" s="44">
        <v>5</v>
      </c>
      <c r="J33" s="45">
        <f t="shared" si="0"/>
        <v>0</v>
      </c>
      <c r="L33" s="46">
        <f t="shared" si="1"/>
        <v>0.83333333333333337</v>
      </c>
      <c r="M33" s="46">
        <f t="shared" si="2"/>
        <v>1</v>
      </c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3" customFormat="1">
      <c r="A34" s="80">
        <v>30</v>
      </c>
      <c r="B34" s="80" t="s">
        <v>35</v>
      </c>
      <c r="C34" s="80"/>
      <c r="D34" s="81"/>
      <c r="E34" s="81"/>
      <c r="F34" s="81"/>
      <c r="G34" s="81">
        <f t="shared" si="3"/>
        <v>0</v>
      </c>
      <c r="H34" s="82"/>
      <c r="I34" s="81"/>
      <c r="J34" s="83">
        <f t="shared" si="0"/>
        <v>0</v>
      </c>
      <c r="K34" s="82"/>
      <c r="L34" s="84" t="str">
        <f t="shared" si="1"/>
        <v xml:space="preserve">-   </v>
      </c>
      <c r="M34" s="84" t="str">
        <f t="shared" si="2"/>
        <v xml:space="preserve">-   </v>
      </c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3" customFormat="1">
      <c r="A35" s="80">
        <v>31</v>
      </c>
      <c r="B35" s="80" t="s">
        <v>36</v>
      </c>
      <c r="C35" s="80"/>
      <c r="D35" s="81"/>
      <c r="E35" s="81"/>
      <c r="F35" s="81"/>
      <c r="G35" s="81">
        <f t="shared" si="3"/>
        <v>0</v>
      </c>
      <c r="H35" s="82"/>
      <c r="I35" s="81"/>
      <c r="J35" s="83">
        <f t="shared" si="0"/>
        <v>0</v>
      </c>
      <c r="K35" s="82"/>
      <c r="L35" s="84" t="str">
        <f t="shared" si="1"/>
        <v xml:space="preserve">-   </v>
      </c>
      <c r="M35" s="84" t="str">
        <f t="shared" si="2"/>
        <v xml:space="preserve">-   </v>
      </c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>
      <c r="A36" s="15"/>
      <c r="B36" s="15"/>
      <c r="C36" s="16"/>
      <c r="D36" s="15">
        <f>SUM(D5:D35)</f>
        <v>197</v>
      </c>
      <c r="E36" s="15">
        <f>SUM(E5:E35)</f>
        <v>160</v>
      </c>
      <c r="F36" s="15">
        <f>SUM(F5:F35)</f>
        <v>37</v>
      </c>
      <c r="G36" s="15">
        <f>SUM(G5:G35)</f>
        <v>0</v>
      </c>
      <c r="H36" s="16"/>
      <c r="I36" s="15">
        <f>SUM(I5:I35)</f>
        <v>160</v>
      </c>
      <c r="J36" s="15">
        <f>SUM(J5:J35)</f>
        <v>0</v>
      </c>
      <c r="K36" s="16"/>
      <c r="L36" s="21">
        <f t="shared" si="1"/>
        <v>0.81218274111675126</v>
      </c>
      <c r="M36" s="21">
        <f t="shared" si="2"/>
        <v>1</v>
      </c>
    </row>
    <row r="38" spans="1:24">
      <c r="A38" s="1" t="s">
        <v>29</v>
      </c>
      <c r="B38" s="22"/>
      <c r="C38" s="13" t="s">
        <v>30</v>
      </c>
      <c r="E38" s="23"/>
      <c r="F38" s="1" t="s">
        <v>31</v>
      </c>
      <c r="G38" s="24"/>
      <c r="I38" s="1" t="s">
        <v>50</v>
      </c>
      <c r="K38" s="1"/>
      <c r="L38" s="13" t="s">
        <v>225</v>
      </c>
    </row>
  </sheetData>
  <phoneticPr fontId="19"/>
  <printOptions horizontalCentered="1"/>
  <pageMargins left="0.11811023622047245" right="0.11811023622047245" top="0.35433070866141736" bottom="0.15748031496062992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79998168889431442"/>
  </sheetPr>
  <dimension ref="A1:AC38"/>
  <sheetViews>
    <sheetView workbookViewId="0">
      <selection activeCell="J25" sqref="J25:J26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6" width="11.5" style="1" customWidth="1"/>
    <col min="7" max="7" width="10" style="1" customWidth="1"/>
    <col min="8" max="8" width="1.5" style="13" customWidth="1"/>
    <col min="9" max="9" width="12.1640625" style="1" customWidth="1"/>
    <col min="10" max="10" width="11.5" style="1" customWidth="1"/>
    <col min="11" max="11" width="1.5" style="13" customWidth="1"/>
    <col min="12" max="13" width="14.33203125" style="1" customWidth="1"/>
    <col min="14" max="14" width="1.5" style="1" customWidth="1"/>
    <col min="15" max="23" width="12.5" style="1" customWidth="1"/>
    <col min="24" max="29" width="12" style="1" customWidth="1"/>
    <col min="30" max="16384" width="9.1640625" style="1"/>
  </cols>
  <sheetData>
    <row r="1" spans="1:29" s="10" customFormat="1" ht="17">
      <c r="A1" s="10" t="str">
        <f>"Smart Bike Daily Report as of"</f>
        <v>Smart Bike Daily Report as of</v>
      </c>
      <c r="C1" s="11"/>
      <c r="F1" s="10" t="s">
        <v>226</v>
      </c>
      <c r="H1" s="11"/>
      <c r="K1" s="11"/>
    </row>
    <row r="2" spans="1:29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227</v>
      </c>
      <c r="H2" s="11"/>
      <c r="K2" s="11"/>
    </row>
    <row r="3" spans="1:29" ht="7.5" customHeight="1"/>
    <row r="4" spans="1:29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24</v>
      </c>
      <c r="H4" s="19"/>
      <c r="I4" s="18" t="s">
        <v>25</v>
      </c>
      <c r="J4" s="18" t="s">
        <v>26</v>
      </c>
      <c r="K4" s="19"/>
      <c r="L4" s="18" t="s">
        <v>27</v>
      </c>
      <c r="M4" s="18" t="s">
        <v>28</v>
      </c>
      <c r="O4" s="47" t="s">
        <v>43</v>
      </c>
      <c r="P4" s="47" t="s">
        <v>44</v>
      </c>
      <c r="Q4" s="47" t="s">
        <v>45</v>
      </c>
      <c r="R4" s="47" t="s">
        <v>46</v>
      </c>
      <c r="S4" s="47" t="s">
        <v>47</v>
      </c>
      <c r="T4" s="47" t="s">
        <v>48</v>
      </c>
      <c r="U4" s="47" t="s">
        <v>49</v>
      </c>
      <c r="V4" s="47" t="s">
        <v>51</v>
      </c>
      <c r="W4" s="47" t="s">
        <v>52</v>
      </c>
      <c r="X4" s="47" t="s">
        <v>53</v>
      </c>
      <c r="Y4" s="47" t="s">
        <v>215</v>
      </c>
      <c r="Z4" s="47" t="s">
        <v>216</v>
      </c>
      <c r="AA4" s="47" t="s">
        <v>217</v>
      </c>
      <c r="AB4" s="47" t="s">
        <v>218</v>
      </c>
      <c r="AC4" s="47" t="s">
        <v>219</v>
      </c>
    </row>
    <row r="5" spans="1:29" s="13" customFormat="1">
      <c r="A5" s="33">
        <v>1</v>
      </c>
      <c r="B5" s="33" t="s">
        <v>38</v>
      </c>
      <c r="C5" s="33"/>
      <c r="D5" s="34">
        <v>0</v>
      </c>
      <c r="E5" s="34">
        <v>0</v>
      </c>
      <c r="F5" s="34">
        <v>0</v>
      </c>
      <c r="G5" s="34">
        <f>D5-E5-F5</f>
        <v>0</v>
      </c>
      <c r="H5" s="24"/>
      <c r="I5" s="34"/>
      <c r="J5" s="35">
        <f>E5-I5</f>
        <v>0</v>
      </c>
      <c r="K5" s="24"/>
      <c r="L5" s="36" t="str">
        <f>IF(D5=0,"-   ",E5/D5)</f>
        <v xml:space="preserve">-   </v>
      </c>
      <c r="M5" s="36" t="str">
        <f>IF(E5=0,"-   ",I5/E5)</f>
        <v xml:space="preserve">-   </v>
      </c>
      <c r="O5" s="48"/>
      <c r="Q5" s="48"/>
      <c r="S5" s="48"/>
      <c r="T5" s="48"/>
      <c r="U5" s="48"/>
      <c r="V5" s="48"/>
      <c r="W5" s="48"/>
      <c r="X5" s="48"/>
    </row>
    <row r="6" spans="1:29" s="13" customFormat="1">
      <c r="A6" s="25">
        <v>2</v>
      </c>
      <c r="B6" s="25" t="s">
        <v>32</v>
      </c>
      <c r="C6" s="25"/>
      <c r="D6" s="26">
        <v>0</v>
      </c>
      <c r="E6" s="26">
        <v>0</v>
      </c>
      <c r="F6" s="26">
        <v>0</v>
      </c>
      <c r="G6" s="26">
        <f>D6-E6-F6</f>
        <v>0</v>
      </c>
      <c r="H6" s="22"/>
      <c r="I6" s="26"/>
      <c r="J6" s="27">
        <f t="shared" ref="J6:J35" si="0">E6-I6</f>
        <v>0</v>
      </c>
      <c r="K6" s="22"/>
      <c r="L6" s="28" t="str">
        <f t="shared" ref="L6:L36" si="1">IF(D6=0,"-   ",E6/D6)</f>
        <v xml:space="preserve">-   </v>
      </c>
      <c r="M6" s="28" t="str">
        <f t="shared" ref="M6:M36" si="2">IF(E6=0,"-   ",I6/E6)</f>
        <v xml:space="preserve">-   </v>
      </c>
      <c r="P6" s="48"/>
      <c r="R6" s="48"/>
      <c r="U6" s="48"/>
      <c r="V6" s="48"/>
      <c r="W6" s="48"/>
      <c r="X6" s="48"/>
    </row>
    <row r="7" spans="1:29" s="13" customFormat="1">
      <c r="A7" s="29">
        <v>3</v>
      </c>
      <c r="B7" s="29" t="s">
        <v>33</v>
      </c>
      <c r="C7" s="29"/>
      <c r="D7" s="30">
        <v>0</v>
      </c>
      <c r="E7" s="30">
        <v>0</v>
      </c>
      <c r="F7" s="30">
        <v>0</v>
      </c>
      <c r="G7" s="30">
        <f t="shared" ref="G7:G35" si="3">D7-E7-F7</f>
        <v>0</v>
      </c>
      <c r="H7" s="23"/>
      <c r="I7" s="30"/>
      <c r="J7" s="31">
        <f t="shared" si="0"/>
        <v>0</v>
      </c>
      <c r="K7" s="23"/>
      <c r="L7" s="32" t="str">
        <f t="shared" si="1"/>
        <v xml:space="preserve">-   </v>
      </c>
      <c r="M7" s="32" t="str">
        <f t="shared" si="2"/>
        <v xml:space="preserve">-   </v>
      </c>
      <c r="O7" s="48"/>
      <c r="P7" s="48"/>
      <c r="V7" s="48"/>
      <c r="W7" s="48"/>
      <c r="X7" s="48"/>
    </row>
    <row r="8" spans="1:29" s="13" customFormat="1">
      <c r="A8" s="12">
        <v>4</v>
      </c>
      <c r="B8" s="12" t="s">
        <v>34</v>
      </c>
      <c r="C8" s="12"/>
      <c r="D8" s="44">
        <v>16</v>
      </c>
      <c r="E8" s="44">
        <v>14</v>
      </c>
      <c r="F8" s="44">
        <v>2</v>
      </c>
      <c r="G8" s="44">
        <f t="shared" si="3"/>
        <v>0</v>
      </c>
      <c r="I8" s="44">
        <v>14</v>
      </c>
      <c r="J8" s="45">
        <f t="shared" si="0"/>
        <v>0</v>
      </c>
      <c r="L8" s="46">
        <f t="shared" si="1"/>
        <v>0.875</v>
      </c>
      <c r="M8" s="46">
        <f t="shared" si="2"/>
        <v>1</v>
      </c>
      <c r="O8" s="48"/>
      <c r="Q8" s="48"/>
      <c r="R8" s="48"/>
    </row>
    <row r="9" spans="1:29" s="13" customFormat="1">
      <c r="A9" s="12">
        <v>5</v>
      </c>
      <c r="B9" s="12" t="s">
        <v>35</v>
      </c>
      <c r="C9" s="12"/>
      <c r="D9" s="44">
        <v>16</v>
      </c>
      <c r="E9" s="44">
        <v>14</v>
      </c>
      <c r="F9" s="44">
        <v>2</v>
      </c>
      <c r="G9" s="44">
        <f t="shared" si="3"/>
        <v>0</v>
      </c>
      <c r="I9" s="44">
        <v>14</v>
      </c>
      <c r="J9" s="45">
        <f t="shared" si="0"/>
        <v>0</v>
      </c>
      <c r="L9" s="46">
        <f t="shared" si="1"/>
        <v>0.875</v>
      </c>
      <c r="M9" s="46">
        <f t="shared" si="2"/>
        <v>1</v>
      </c>
      <c r="R9" s="48"/>
    </row>
    <row r="10" spans="1:29" s="13" customFormat="1">
      <c r="A10" s="12">
        <v>6</v>
      </c>
      <c r="B10" s="12" t="s">
        <v>36</v>
      </c>
      <c r="C10" s="12"/>
      <c r="D10" s="76">
        <v>6</v>
      </c>
      <c r="E10" s="44">
        <v>5</v>
      </c>
      <c r="F10" s="44">
        <v>1</v>
      </c>
      <c r="G10" s="44">
        <f t="shared" si="3"/>
        <v>0</v>
      </c>
      <c r="I10" s="85">
        <v>5</v>
      </c>
      <c r="J10" s="45">
        <f t="shared" si="0"/>
        <v>0</v>
      </c>
      <c r="L10" s="46">
        <f t="shared" si="1"/>
        <v>0.83333333333333337</v>
      </c>
      <c r="M10" s="46">
        <f t="shared" si="2"/>
        <v>1</v>
      </c>
      <c r="R10" s="48"/>
      <c r="S10" s="48"/>
      <c r="T10" s="48"/>
      <c r="U10" s="48"/>
      <c r="V10" s="48"/>
      <c r="W10" s="48"/>
      <c r="X10" s="48"/>
    </row>
    <row r="11" spans="1:29" s="13" customFormat="1">
      <c r="A11" s="12">
        <v>7</v>
      </c>
      <c r="B11" s="12" t="s">
        <v>37</v>
      </c>
      <c r="C11" s="12"/>
      <c r="D11" s="44">
        <v>10</v>
      </c>
      <c r="E11" s="44">
        <v>9</v>
      </c>
      <c r="F11" s="44">
        <v>1</v>
      </c>
      <c r="G11" s="44">
        <f t="shared" si="3"/>
        <v>0</v>
      </c>
      <c r="I11" s="44">
        <v>9</v>
      </c>
      <c r="J11" s="45">
        <f t="shared" si="0"/>
        <v>0</v>
      </c>
      <c r="L11" s="46">
        <f t="shared" si="1"/>
        <v>0.9</v>
      </c>
      <c r="M11" s="46">
        <f t="shared" si="2"/>
        <v>1</v>
      </c>
      <c r="P11" s="48"/>
      <c r="Q11" s="48"/>
      <c r="T11" s="48"/>
      <c r="U11" s="48"/>
      <c r="V11" s="48"/>
      <c r="W11" s="48"/>
      <c r="X11" s="48"/>
    </row>
    <row r="12" spans="1:29" s="13" customFormat="1">
      <c r="A12" s="12">
        <v>8</v>
      </c>
      <c r="B12" s="12" t="s">
        <v>38</v>
      </c>
      <c r="C12" s="12"/>
      <c r="D12" s="44">
        <v>5</v>
      </c>
      <c r="E12" s="44">
        <v>4</v>
      </c>
      <c r="F12" s="44">
        <v>1</v>
      </c>
      <c r="G12" s="44">
        <f t="shared" si="3"/>
        <v>0</v>
      </c>
      <c r="I12" s="44">
        <v>4</v>
      </c>
      <c r="J12" s="45">
        <f t="shared" si="0"/>
        <v>0</v>
      </c>
      <c r="L12" s="46">
        <f t="shared" si="1"/>
        <v>0.8</v>
      </c>
      <c r="M12" s="46">
        <f t="shared" si="2"/>
        <v>1</v>
      </c>
      <c r="O12" s="48"/>
      <c r="Q12" s="48"/>
      <c r="R12" s="48"/>
      <c r="S12" s="48"/>
      <c r="V12" s="48"/>
      <c r="W12" s="48"/>
      <c r="X12" s="48"/>
    </row>
    <row r="13" spans="1:29" s="13" customFormat="1">
      <c r="A13" s="25">
        <v>9</v>
      </c>
      <c r="B13" s="25" t="s">
        <v>32</v>
      </c>
      <c r="C13" s="25"/>
      <c r="D13" s="26">
        <v>2</v>
      </c>
      <c r="E13" s="26">
        <v>2</v>
      </c>
      <c r="F13" s="26">
        <v>0</v>
      </c>
      <c r="G13" s="26">
        <f t="shared" si="3"/>
        <v>0</v>
      </c>
      <c r="H13" s="22"/>
      <c r="I13" s="26">
        <v>2</v>
      </c>
      <c r="J13" s="27">
        <f t="shared" si="0"/>
        <v>0</v>
      </c>
      <c r="K13" s="22"/>
      <c r="L13" s="28">
        <f t="shared" si="1"/>
        <v>1</v>
      </c>
      <c r="M13" s="28">
        <f t="shared" si="2"/>
        <v>1</v>
      </c>
      <c r="O13" s="48"/>
      <c r="P13" s="48"/>
      <c r="T13" s="48"/>
      <c r="U13" s="48"/>
      <c r="V13" s="48"/>
      <c r="W13" s="48"/>
      <c r="X13" s="48"/>
    </row>
    <row r="14" spans="1:29" s="13" customFormat="1">
      <c r="A14" s="29">
        <v>10</v>
      </c>
      <c r="B14" s="29" t="s">
        <v>33</v>
      </c>
      <c r="C14" s="29"/>
      <c r="D14" s="30">
        <v>1</v>
      </c>
      <c r="E14" s="30">
        <v>1</v>
      </c>
      <c r="F14" s="30">
        <v>0</v>
      </c>
      <c r="G14" s="30">
        <f>D14-E14-F14</f>
        <v>0</v>
      </c>
      <c r="H14" s="23"/>
      <c r="I14" s="30">
        <v>1</v>
      </c>
      <c r="J14" s="31">
        <f t="shared" si="0"/>
        <v>0</v>
      </c>
      <c r="K14" s="23"/>
      <c r="L14" s="32">
        <f t="shared" si="1"/>
        <v>1</v>
      </c>
      <c r="M14" s="32">
        <f t="shared" si="2"/>
        <v>1</v>
      </c>
      <c r="P14" s="48"/>
      <c r="R14" s="48"/>
      <c r="V14" s="48"/>
      <c r="W14" s="48"/>
      <c r="X14" s="48"/>
    </row>
    <row r="15" spans="1:29" s="13" customFormat="1">
      <c r="A15" s="12">
        <v>11</v>
      </c>
      <c r="B15" s="12" t="s">
        <v>34</v>
      </c>
      <c r="C15" s="12"/>
      <c r="D15" s="44">
        <v>9</v>
      </c>
      <c r="E15" s="44">
        <v>5</v>
      </c>
      <c r="F15" s="44">
        <v>4</v>
      </c>
      <c r="G15" s="44">
        <f t="shared" si="3"/>
        <v>0</v>
      </c>
      <c r="I15" s="44">
        <v>5</v>
      </c>
      <c r="J15" s="45">
        <f t="shared" si="0"/>
        <v>0</v>
      </c>
      <c r="L15" s="46">
        <f t="shared" si="1"/>
        <v>0.55555555555555558</v>
      </c>
      <c r="M15" s="46">
        <f t="shared" si="2"/>
        <v>1</v>
      </c>
      <c r="U15" s="48"/>
      <c r="V15" s="48"/>
      <c r="W15" s="48"/>
      <c r="X15" s="48"/>
    </row>
    <row r="16" spans="1:29" s="13" customFormat="1">
      <c r="A16" s="12">
        <v>12</v>
      </c>
      <c r="B16" s="12" t="s">
        <v>35</v>
      </c>
      <c r="C16" s="12"/>
      <c r="D16" s="44">
        <v>9</v>
      </c>
      <c r="E16" s="44">
        <v>6</v>
      </c>
      <c r="F16" s="44">
        <v>3</v>
      </c>
      <c r="G16" s="44">
        <f>D16-E16-F16</f>
        <v>0</v>
      </c>
      <c r="I16" s="44">
        <v>6</v>
      </c>
      <c r="J16" s="45">
        <f t="shared" si="0"/>
        <v>0</v>
      </c>
      <c r="L16" s="46">
        <f t="shared" si="1"/>
        <v>0.66666666666666663</v>
      </c>
      <c r="M16" s="46">
        <f t="shared" si="2"/>
        <v>1</v>
      </c>
      <c r="O16" s="48"/>
      <c r="Q16" s="48"/>
      <c r="R16" s="48"/>
      <c r="S16" s="48"/>
      <c r="T16" s="48"/>
      <c r="V16" s="48"/>
      <c r="W16" s="48"/>
      <c r="X16" s="48"/>
    </row>
    <row r="17" spans="1:24" s="13" customFormat="1">
      <c r="A17" s="12">
        <v>13</v>
      </c>
      <c r="B17" s="12" t="s">
        <v>36</v>
      </c>
      <c r="C17" s="12"/>
      <c r="D17" s="44">
        <v>8</v>
      </c>
      <c r="E17" s="44">
        <v>6</v>
      </c>
      <c r="F17" s="44">
        <v>2</v>
      </c>
      <c r="G17" s="44">
        <f>D17-E17-F17</f>
        <v>0</v>
      </c>
      <c r="I17" s="44">
        <v>6</v>
      </c>
      <c r="J17" s="45">
        <f t="shared" si="0"/>
        <v>0</v>
      </c>
      <c r="L17" s="46">
        <f t="shared" si="1"/>
        <v>0.75</v>
      </c>
      <c r="M17" s="46">
        <f t="shared" si="2"/>
        <v>1</v>
      </c>
      <c r="O17" s="48"/>
      <c r="P17" s="48"/>
      <c r="V17" s="48"/>
      <c r="W17" s="48"/>
      <c r="X17" s="48"/>
    </row>
    <row r="18" spans="1:24" s="13" customFormat="1">
      <c r="A18" s="12">
        <v>14</v>
      </c>
      <c r="B18" s="12" t="s">
        <v>37</v>
      </c>
      <c r="C18" s="12"/>
      <c r="D18" s="44">
        <v>8</v>
      </c>
      <c r="E18" s="44">
        <v>8</v>
      </c>
      <c r="F18" s="44">
        <v>0</v>
      </c>
      <c r="G18" s="44">
        <f t="shared" si="3"/>
        <v>0</v>
      </c>
      <c r="I18" s="44">
        <v>8</v>
      </c>
      <c r="J18" s="45">
        <f t="shared" si="0"/>
        <v>0</v>
      </c>
      <c r="L18" s="46">
        <f t="shared" si="1"/>
        <v>1</v>
      </c>
      <c r="M18" s="46">
        <f t="shared" si="2"/>
        <v>1</v>
      </c>
      <c r="O18" s="48"/>
      <c r="T18" s="48"/>
      <c r="U18" s="48"/>
      <c r="V18" s="48"/>
      <c r="W18" s="48"/>
      <c r="X18" s="48"/>
    </row>
    <row r="19" spans="1:24" s="13" customFormat="1">
      <c r="A19" s="12">
        <v>15</v>
      </c>
      <c r="B19" s="12" t="s">
        <v>38</v>
      </c>
      <c r="C19" s="12"/>
      <c r="D19" s="44">
        <v>6</v>
      </c>
      <c r="E19" s="44">
        <v>6</v>
      </c>
      <c r="F19" s="44">
        <v>0</v>
      </c>
      <c r="G19" s="44">
        <f t="shared" si="3"/>
        <v>0</v>
      </c>
      <c r="I19" s="85">
        <v>6</v>
      </c>
      <c r="J19" s="45">
        <f t="shared" si="0"/>
        <v>0</v>
      </c>
      <c r="L19" s="46">
        <f t="shared" si="1"/>
        <v>1</v>
      </c>
      <c r="M19" s="46">
        <f t="shared" si="2"/>
        <v>1</v>
      </c>
      <c r="O19" s="48"/>
      <c r="Q19" s="48"/>
      <c r="T19" s="48"/>
      <c r="U19" s="48"/>
      <c r="V19" s="48"/>
      <c r="W19" s="48"/>
      <c r="X19" s="48"/>
    </row>
    <row r="20" spans="1:24" s="13" customFormat="1">
      <c r="A20" s="25">
        <v>16</v>
      </c>
      <c r="B20" s="25" t="s">
        <v>32</v>
      </c>
      <c r="C20" s="25"/>
      <c r="D20" s="26">
        <v>4</v>
      </c>
      <c r="E20" s="26">
        <v>4</v>
      </c>
      <c r="F20" s="26">
        <v>0</v>
      </c>
      <c r="G20" s="26">
        <f>D20-E20-F20</f>
        <v>0</v>
      </c>
      <c r="H20" s="22"/>
      <c r="I20" s="79">
        <v>4</v>
      </c>
      <c r="J20" s="27">
        <f t="shared" si="0"/>
        <v>0</v>
      </c>
      <c r="K20" s="22"/>
      <c r="L20" s="28">
        <f t="shared" si="1"/>
        <v>1</v>
      </c>
      <c r="M20" s="28">
        <f t="shared" si="2"/>
        <v>1</v>
      </c>
      <c r="O20" s="48"/>
      <c r="V20" s="48"/>
    </row>
    <row r="21" spans="1:24" s="13" customFormat="1">
      <c r="A21" s="29">
        <v>17</v>
      </c>
      <c r="B21" s="29" t="s">
        <v>33</v>
      </c>
      <c r="C21" s="29"/>
      <c r="D21" s="30">
        <v>2</v>
      </c>
      <c r="E21" s="30">
        <v>2</v>
      </c>
      <c r="F21" s="30">
        <v>0</v>
      </c>
      <c r="G21" s="30">
        <f t="shared" si="3"/>
        <v>0</v>
      </c>
      <c r="H21" s="23"/>
      <c r="I21" s="30">
        <v>2</v>
      </c>
      <c r="J21" s="31">
        <f t="shared" si="0"/>
        <v>0</v>
      </c>
      <c r="K21" s="23"/>
      <c r="L21" s="32">
        <f t="shared" si="1"/>
        <v>1</v>
      </c>
      <c r="M21" s="32">
        <f t="shared" si="2"/>
        <v>1</v>
      </c>
      <c r="O21" s="48"/>
      <c r="Q21" s="48"/>
      <c r="R21" s="48"/>
      <c r="S21" s="48"/>
      <c r="U21" s="48"/>
      <c r="V21" s="48"/>
      <c r="W21" s="48"/>
      <c r="X21" s="48"/>
    </row>
    <row r="22" spans="1:24" s="13" customFormat="1">
      <c r="A22" s="12">
        <v>18</v>
      </c>
      <c r="B22" s="12" t="s">
        <v>34</v>
      </c>
      <c r="C22" s="12"/>
      <c r="D22" s="44">
        <v>7</v>
      </c>
      <c r="E22" s="44">
        <v>5</v>
      </c>
      <c r="F22" s="44">
        <v>2</v>
      </c>
      <c r="G22" s="44">
        <f t="shared" si="3"/>
        <v>0</v>
      </c>
      <c r="I22" s="44">
        <v>5</v>
      </c>
      <c r="J22" s="45">
        <f t="shared" si="0"/>
        <v>0</v>
      </c>
      <c r="L22" s="46">
        <f t="shared" si="1"/>
        <v>0.7142857142857143</v>
      </c>
      <c r="M22" s="46">
        <f t="shared" si="2"/>
        <v>1</v>
      </c>
      <c r="O22" s="48"/>
      <c r="P22" s="48"/>
      <c r="T22" s="48"/>
      <c r="U22" s="48"/>
      <c r="V22" s="48"/>
      <c r="W22" s="48"/>
      <c r="X22" s="48"/>
    </row>
    <row r="23" spans="1:24" s="13" customFormat="1">
      <c r="A23" s="12">
        <v>19</v>
      </c>
      <c r="B23" s="12" t="s">
        <v>35</v>
      </c>
      <c r="C23" s="12"/>
      <c r="D23" s="44">
        <v>8</v>
      </c>
      <c r="E23" s="44">
        <v>7</v>
      </c>
      <c r="F23" s="44">
        <v>1</v>
      </c>
      <c r="G23" s="44">
        <f t="shared" si="3"/>
        <v>0</v>
      </c>
      <c r="I23" s="44">
        <v>7</v>
      </c>
      <c r="J23" s="45">
        <f t="shared" si="0"/>
        <v>0</v>
      </c>
      <c r="L23" s="46">
        <f t="shared" si="1"/>
        <v>0.875</v>
      </c>
      <c r="M23" s="46">
        <f t="shared" si="2"/>
        <v>1</v>
      </c>
      <c r="O23" s="48"/>
      <c r="P23" s="48"/>
      <c r="T23" s="48"/>
      <c r="V23" s="48"/>
      <c r="W23" s="48"/>
      <c r="X23" s="48"/>
    </row>
    <row r="24" spans="1:24" s="13" customFormat="1">
      <c r="A24" s="12">
        <v>20</v>
      </c>
      <c r="B24" s="12" t="s">
        <v>36</v>
      </c>
      <c r="C24" s="12"/>
      <c r="D24" s="44">
        <v>1</v>
      </c>
      <c r="E24" s="44">
        <v>1</v>
      </c>
      <c r="F24" s="44">
        <v>0</v>
      </c>
      <c r="G24" s="44">
        <f t="shared" si="3"/>
        <v>0</v>
      </c>
      <c r="I24" s="44">
        <v>1</v>
      </c>
      <c r="J24" s="45">
        <f t="shared" si="0"/>
        <v>0</v>
      </c>
      <c r="L24" s="46">
        <f t="shared" si="1"/>
        <v>1</v>
      </c>
      <c r="M24" s="46">
        <f t="shared" si="2"/>
        <v>1</v>
      </c>
      <c r="Q24" s="48"/>
      <c r="S24" s="48"/>
      <c r="T24" s="48"/>
      <c r="V24" s="48"/>
      <c r="W24" s="48"/>
      <c r="X24" s="48"/>
    </row>
    <row r="25" spans="1:24" s="13" customFormat="1">
      <c r="A25" s="12">
        <v>21</v>
      </c>
      <c r="B25" s="12" t="s">
        <v>37</v>
      </c>
      <c r="C25" s="12"/>
      <c r="D25" s="44">
        <v>3</v>
      </c>
      <c r="E25" s="44">
        <v>3</v>
      </c>
      <c r="F25" s="44">
        <v>0</v>
      </c>
      <c r="G25" s="44">
        <f t="shared" si="3"/>
        <v>0</v>
      </c>
      <c r="I25" s="44">
        <v>3</v>
      </c>
      <c r="J25" s="45">
        <f t="shared" si="0"/>
        <v>0</v>
      </c>
      <c r="L25" s="46">
        <f t="shared" si="1"/>
        <v>1</v>
      </c>
      <c r="M25" s="46">
        <f t="shared" si="2"/>
        <v>1</v>
      </c>
      <c r="T25" s="48"/>
      <c r="U25" s="48"/>
      <c r="V25" s="48"/>
      <c r="W25" s="48"/>
      <c r="X25" s="48"/>
    </row>
    <row r="26" spans="1:24" s="13" customFormat="1">
      <c r="A26" s="12">
        <v>22</v>
      </c>
      <c r="B26" s="12" t="s">
        <v>38</v>
      </c>
      <c r="C26" s="12"/>
      <c r="D26" s="44">
        <v>10</v>
      </c>
      <c r="E26" s="44">
        <v>10</v>
      </c>
      <c r="F26" s="44">
        <v>0</v>
      </c>
      <c r="G26" s="44">
        <f t="shared" si="3"/>
        <v>0</v>
      </c>
      <c r="I26" s="44">
        <v>10</v>
      </c>
      <c r="J26" s="45">
        <f t="shared" si="0"/>
        <v>0</v>
      </c>
      <c r="L26" s="46">
        <f t="shared" si="1"/>
        <v>1</v>
      </c>
      <c r="M26" s="46">
        <f t="shared" si="2"/>
        <v>1</v>
      </c>
      <c r="P26" s="48"/>
      <c r="T26" s="48"/>
      <c r="U26" s="48"/>
      <c r="W26" s="48"/>
      <c r="X26" s="48"/>
    </row>
    <row r="27" spans="1:24" s="13" customFormat="1">
      <c r="A27" s="25">
        <v>23</v>
      </c>
      <c r="B27" s="25" t="s">
        <v>32</v>
      </c>
      <c r="C27" s="25"/>
      <c r="D27" s="26">
        <v>7</v>
      </c>
      <c r="E27" s="26">
        <v>6</v>
      </c>
      <c r="F27" s="26">
        <v>1</v>
      </c>
      <c r="G27" s="26">
        <f t="shared" si="3"/>
        <v>0</v>
      </c>
      <c r="H27" s="22"/>
      <c r="I27" s="26">
        <v>6</v>
      </c>
      <c r="J27" s="27">
        <f t="shared" si="0"/>
        <v>0</v>
      </c>
      <c r="K27" s="22"/>
      <c r="L27" s="28">
        <f t="shared" si="1"/>
        <v>0.8571428571428571</v>
      </c>
      <c r="M27" s="28">
        <f t="shared" si="2"/>
        <v>1</v>
      </c>
      <c r="P27" s="48"/>
      <c r="T27" s="48"/>
      <c r="U27" s="48"/>
      <c r="V27" s="48"/>
      <c r="W27" s="48"/>
      <c r="X27" s="48"/>
    </row>
    <row r="28" spans="1:24" s="13" customFormat="1">
      <c r="A28" s="29">
        <v>24</v>
      </c>
      <c r="B28" s="29" t="s">
        <v>33</v>
      </c>
      <c r="C28" s="29"/>
      <c r="D28" s="30">
        <v>5</v>
      </c>
      <c r="E28" s="30">
        <v>5</v>
      </c>
      <c r="F28" s="30">
        <v>0</v>
      </c>
      <c r="G28" s="30">
        <f t="shared" si="3"/>
        <v>0</v>
      </c>
      <c r="H28" s="23"/>
      <c r="I28" s="30">
        <v>5</v>
      </c>
      <c r="J28" s="31">
        <f t="shared" si="0"/>
        <v>0</v>
      </c>
      <c r="K28" s="23"/>
      <c r="L28" s="32">
        <f t="shared" si="1"/>
        <v>1</v>
      </c>
      <c r="M28" s="32">
        <f t="shared" si="2"/>
        <v>1</v>
      </c>
      <c r="O28" s="48"/>
      <c r="Q28" s="48"/>
      <c r="R28" s="48"/>
      <c r="S28" s="48"/>
      <c r="T28" s="48"/>
      <c r="U28" s="48"/>
      <c r="V28" s="48"/>
      <c r="W28" s="48"/>
      <c r="X28" s="48"/>
    </row>
    <row r="29" spans="1:24" s="13" customFormat="1">
      <c r="A29" s="12">
        <v>25</v>
      </c>
      <c r="B29" s="12" t="s">
        <v>34</v>
      </c>
      <c r="C29" s="12"/>
      <c r="D29" s="44">
        <v>6</v>
      </c>
      <c r="E29" s="44">
        <v>3</v>
      </c>
      <c r="F29" s="44">
        <v>3</v>
      </c>
      <c r="G29" s="44">
        <f t="shared" si="3"/>
        <v>0</v>
      </c>
      <c r="I29" s="44">
        <v>3</v>
      </c>
      <c r="J29" s="45">
        <f t="shared" si="0"/>
        <v>0</v>
      </c>
      <c r="L29" s="46">
        <f t="shared" si="1"/>
        <v>0.5</v>
      </c>
      <c r="M29" s="46">
        <f t="shared" si="2"/>
        <v>1</v>
      </c>
      <c r="O29" s="48"/>
      <c r="Q29" s="48"/>
      <c r="U29" s="48"/>
      <c r="V29" s="48"/>
      <c r="W29" s="48"/>
      <c r="X29" s="48"/>
    </row>
    <row r="30" spans="1:24" s="13" customFormat="1">
      <c r="A30" s="12">
        <v>26</v>
      </c>
      <c r="B30" s="12" t="s">
        <v>35</v>
      </c>
      <c r="C30" s="12"/>
      <c r="D30" s="44">
        <v>4</v>
      </c>
      <c r="E30" s="44">
        <v>4</v>
      </c>
      <c r="F30" s="44">
        <v>0</v>
      </c>
      <c r="G30" s="44">
        <f t="shared" si="3"/>
        <v>0</v>
      </c>
      <c r="I30" s="44">
        <v>4</v>
      </c>
      <c r="J30" s="45">
        <f t="shared" si="0"/>
        <v>0</v>
      </c>
      <c r="L30" s="46">
        <f t="shared" si="1"/>
        <v>1</v>
      </c>
      <c r="M30" s="46">
        <f t="shared" si="2"/>
        <v>1</v>
      </c>
      <c r="O30" s="48"/>
      <c r="S30" s="48"/>
      <c r="T30" s="48"/>
      <c r="U30" s="48"/>
      <c r="V30" s="48"/>
      <c r="W30" s="48"/>
      <c r="X30" s="48"/>
    </row>
    <row r="31" spans="1:24" s="13" customFormat="1">
      <c r="A31" s="12">
        <v>27</v>
      </c>
      <c r="B31" s="12" t="s">
        <v>36</v>
      </c>
      <c r="C31" s="12"/>
      <c r="D31" s="44">
        <v>3</v>
      </c>
      <c r="E31" s="44">
        <v>2</v>
      </c>
      <c r="F31" s="44">
        <v>1</v>
      </c>
      <c r="G31" s="44">
        <f t="shared" si="3"/>
        <v>0</v>
      </c>
      <c r="I31" s="44">
        <v>2</v>
      </c>
      <c r="J31" s="45">
        <f t="shared" si="0"/>
        <v>0</v>
      </c>
      <c r="L31" s="46">
        <f t="shared" si="1"/>
        <v>0.66666666666666663</v>
      </c>
      <c r="M31" s="46">
        <f t="shared" si="2"/>
        <v>1</v>
      </c>
      <c r="O31" s="48"/>
      <c r="P31" s="48"/>
      <c r="Q31" s="48"/>
      <c r="R31" s="48"/>
      <c r="S31" s="48"/>
      <c r="U31" s="48"/>
      <c r="V31" s="48"/>
      <c r="W31" s="48"/>
      <c r="X31" s="48"/>
    </row>
    <row r="32" spans="1:24" s="13" customFormat="1">
      <c r="A32" s="12">
        <v>28</v>
      </c>
      <c r="B32" s="12" t="s">
        <v>37</v>
      </c>
      <c r="C32" s="12"/>
      <c r="D32" s="44">
        <v>2</v>
      </c>
      <c r="E32" s="44">
        <v>1</v>
      </c>
      <c r="F32" s="44">
        <v>1</v>
      </c>
      <c r="G32" s="44">
        <f t="shared" si="3"/>
        <v>0</v>
      </c>
      <c r="I32" s="44">
        <v>1</v>
      </c>
      <c r="J32" s="45">
        <f t="shared" si="0"/>
        <v>0</v>
      </c>
      <c r="L32" s="46">
        <f t="shared" si="1"/>
        <v>0.5</v>
      </c>
      <c r="M32" s="46">
        <f t="shared" si="2"/>
        <v>1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3" customFormat="1">
      <c r="A33" s="12">
        <v>29</v>
      </c>
      <c r="B33" s="12" t="s">
        <v>38</v>
      </c>
      <c r="C33" s="12"/>
      <c r="D33" s="44">
        <v>2</v>
      </c>
      <c r="E33" s="44">
        <v>1</v>
      </c>
      <c r="F33" s="44">
        <v>1</v>
      </c>
      <c r="G33" s="44">
        <f t="shared" si="3"/>
        <v>0</v>
      </c>
      <c r="I33" s="44">
        <v>1</v>
      </c>
      <c r="J33" s="45">
        <f t="shared" si="0"/>
        <v>0</v>
      </c>
      <c r="L33" s="46">
        <f t="shared" si="1"/>
        <v>0.5</v>
      </c>
      <c r="M33" s="46">
        <f t="shared" si="2"/>
        <v>1</v>
      </c>
      <c r="O33" s="48"/>
      <c r="Q33" s="48"/>
      <c r="R33" s="48"/>
      <c r="S33" s="48"/>
      <c r="T33" s="48"/>
      <c r="U33" s="48"/>
      <c r="V33" s="48"/>
      <c r="W33" s="48"/>
      <c r="X33" s="48"/>
    </row>
    <row r="34" spans="1:24" s="13" customFormat="1">
      <c r="A34" s="25">
        <v>30</v>
      </c>
      <c r="B34" s="25" t="s">
        <v>32</v>
      </c>
      <c r="C34" s="25"/>
      <c r="D34" s="26">
        <v>5</v>
      </c>
      <c r="E34" s="26">
        <v>3</v>
      </c>
      <c r="F34" s="26">
        <v>2</v>
      </c>
      <c r="G34" s="26">
        <f t="shared" si="3"/>
        <v>0</v>
      </c>
      <c r="H34" s="22"/>
      <c r="I34" s="26">
        <v>3</v>
      </c>
      <c r="J34" s="27">
        <f t="shared" si="0"/>
        <v>0</v>
      </c>
      <c r="K34" s="22"/>
      <c r="L34" s="28">
        <f t="shared" si="1"/>
        <v>0.6</v>
      </c>
      <c r="M34" s="28">
        <f t="shared" si="2"/>
        <v>1</v>
      </c>
      <c r="O34" s="48"/>
      <c r="Q34" s="48"/>
      <c r="R34" s="48"/>
      <c r="S34" s="48"/>
      <c r="T34" s="48"/>
      <c r="U34" s="48"/>
      <c r="V34" s="48"/>
      <c r="W34" s="48"/>
      <c r="X34" s="48"/>
    </row>
    <row r="35" spans="1:24" s="13" customFormat="1">
      <c r="A35" s="29">
        <v>31</v>
      </c>
      <c r="B35" s="29" t="s">
        <v>33</v>
      </c>
      <c r="C35" s="29"/>
      <c r="D35" s="30">
        <v>6</v>
      </c>
      <c r="E35" s="30">
        <v>5</v>
      </c>
      <c r="F35" s="30">
        <v>1</v>
      </c>
      <c r="G35" s="30">
        <f t="shared" si="3"/>
        <v>0</v>
      </c>
      <c r="H35" s="23"/>
      <c r="I35" s="30">
        <v>5</v>
      </c>
      <c r="J35" s="31">
        <f t="shared" si="0"/>
        <v>0</v>
      </c>
      <c r="K35" s="23"/>
      <c r="L35" s="32">
        <f t="shared" si="1"/>
        <v>0.83333333333333337</v>
      </c>
      <c r="M35" s="32">
        <f t="shared" si="2"/>
        <v>1</v>
      </c>
      <c r="O35" s="48"/>
      <c r="P35" s="48"/>
      <c r="U35" s="48"/>
      <c r="V35" s="48"/>
      <c r="W35" s="48"/>
      <c r="X35" s="48"/>
    </row>
    <row r="36" spans="1:24" s="17" customFormat="1">
      <c r="A36" s="15"/>
      <c r="B36" s="15"/>
      <c r="C36" s="16"/>
      <c r="D36" s="15">
        <f>SUM(D5:D35)</f>
        <v>171</v>
      </c>
      <c r="E36" s="15">
        <f>SUM(E5:E35)</f>
        <v>142</v>
      </c>
      <c r="F36" s="15">
        <f>SUM(F5:F35)</f>
        <v>29</v>
      </c>
      <c r="G36" s="15">
        <f>SUM(G5:G35)</f>
        <v>0</v>
      </c>
      <c r="H36" s="16"/>
      <c r="I36" s="15">
        <f>SUM(I5:I35)</f>
        <v>142</v>
      </c>
      <c r="J36" s="15">
        <f>SUM(J5:J35)</f>
        <v>0</v>
      </c>
      <c r="K36" s="16"/>
      <c r="L36" s="21">
        <f t="shared" si="1"/>
        <v>0.83040935672514615</v>
      </c>
      <c r="M36" s="21">
        <f t="shared" si="2"/>
        <v>1</v>
      </c>
    </row>
    <row r="38" spans="1:24">
      <c r="A38" s="1" t="s">
        <v>29</v>
      </c>
      <c r="B38" s="22"/>
      <c r="C38" s="13" t="s">
        <v>30</v>
      </c>
      <c r="E38" s="23"/>
      <c r="F38" s="1" t="s">
        <v>31</v>
      </c>
      <c r="G38" s="24"/>
      <c r="I38" s="1" t="s">
        <v>50</v>
      </c>
      <c r="K38" s="1"/>
      <c r="L38" s="13" t="s">
        <v>198</v>
      </c>
    </row>
  </sheetData>
  <phoneticPr fontId="19"/>
  <printOptions horizontalCentered="1"/>
  <pageMargins left="0.11811023622047245" right="0.11811023622047245" top="0.35433070866141736" bottom="0.15748031496062992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E59"/>
  <sheetViews>
    <sheetView workbookViewId="0">
      <pane xSplit="4" ySplit="5" topLeftCell="E39" activePane="bottomRight" state="frozen"/>
      <selection pane="topRight" activeCell="E1" sqref="E1"/>
      <selection pane="bottomLeft" activeCell="A6" sqref="A6"/>
      <selection pane="bottomRight" activeCell="X58" sqref="X58"/>
    </sheetView>
  </sheetViews>
  <sheetFormatPr baseColWidth="12" defaultColWidth="9" defaultRowHeight="17" x14ac:dyDescent="0"/>
  <cols>
    <col min="1" max="1" width="6.1640625" style="126" customWidth="1"/>
    <col min="2" max="2" width="9" style="130"/>
    <col min="3" max="3" width="17.33203125" style="130" bestFit="1" customWidth="1"/>
    <col min="4" max="4" width="9" style="126"/>
    <col min="5" max="5" width="2.5" style="126" customWidth="1"/>
    <col min="6" max="17" width="9" style="126"/>
    <col min="18" max="18" width="1.5" style="128" customWidth="1"/>
    <col min="19" max="30" width="9" style="126"/>
    <col min="31" max="31" width="1.5" style="128" customWidth="1"/>
    <col min="32" max="16384" width="9" style="126"/>
  </cols>
  <sheetData>
    <row r="1" spans="1:31" ht="32">
      <c r="A1" s="57" t="s">
        <v>477</v>
      </c>
    </row>
    <row r="5" spans="1:31" s="127" customFormat="1">
      <c r="A5" s="127" t="s">
        <v>154</v>
      </c>
      <c r="F5" s="127" t="s">
        <v>151</v>
      </c>
      <c r="G5" s="127" t="s">
        <v>150</v>
      </c>
      <c r="H5" s="127" t="s">
        <v>149</v>
      </c>
      <c r="I5" s="127" t="s">
        <v>148</v>
      </c>
      <c r="J5" s="127" t="s">
        <v>147</v>
      </c>
      <c r="K5" s="127" t="s">
        <v>146</v>
      </c>
      <c r="L5" s="127" t="s">
        <v>145</v>
      </c>
      <c r="M5" s="127" t="s">
        <v>144</v>
      </c>
      <c r="N5" s="127" t="s">
        <v>143</v>
      </c>
      <c r="O5" s="127" t="s">
        <v>142</v>
      </c>
      <c r="P5" s="127" t="s">
        <v>141</v>
      </c>
      <c r="Q5" s="127" t="s">
        <v>140</v>
      </c>
      <c r="R5" s="129"/>
      <c r="S5" s="127" t="s">
        <v>199</v>
      </c>
      <c r="T5" s="127" t="s">
        <v>200</v>
      </c>
      <c r="U5" s="127" t="s">
        <v>201</v>
      </c>
      <c r="V5" s="127" t="s">
        <v>202</v>
      </c>
      <c r="W5" s="127" t="s">
        <v>203</v>
      </c>
      <c r="X5" s="127" t="s">
        <v>204</v>
      </c>
      <c r="Y5" s="127" t="s">
        <v>205</v>
      </c>
      <c r="Z5" s="127" t="s">
        <v>206</v>
      </c>
      <c r="AA5" s="127" t="s">
        <v>207</v>
      </c>
      <c r="AB5" s="127" t="s">
        <v>208</v>
      </c>
      <c r="AC5" s="127" t="s">
        <v>209</v>
      </c>
      <c r="AD5" s="127" t="s">
        <v>210</v>
      </c>
      <c r="AE5" s="129"/>
    </row>
    <row r="6" spans="1:31">
      <c r="A6" s="130">
        <v>1</v>
      </c>
      <c r="B6" s="130" t="s">
        <v>478</v>
      </c>
      <c r="C6" s="130" t="s">
        <v>491</v>
      </c>
    </row>
    <row r="7" spans="1:31">
      <c r="A7" s="130">
        <f>A6+1</f>
        <v>2</v>
      </c>
      <c r="B7" s="130" t="s">
        <v>479</v>
      </c>
      <c r="C7" s="130" t="s">
        <v>492</v>
      </c>
    </row>
    <row r="8" spans="1:31">
      <c r="A8" s="130">
        <f t="shared" ref="A8:A28" si="0">A7+1</f>
        <v>3</v>
      </c>
      <c r="B8" s="130" t="s">
        <v>260</v>
      </c>
      <c r="C8" s="130" t="s">
        <v>493</v>
      </c>
      <c r="U8" s="126">
        <v>1</v>
      </c>
      <c r="V8" s="126">
        <v>2</v>
      </c>
      <c r="W8" s="126">
        <v>8</v>
      </c>
      <c r="X8" s="126">
        <v>8</v>
      </c>
    </row>
    <row r="9" spans="1:31">
      <c r="A9" s="130">
        <f t="shared" si="0"/>
        <v>4</v>
      </c>
      <c r="B9" s="130" t="s">
        <v>480</v>
      </c>
      <c r="C9" s="130" t="s">
        <v>494</v>
      </c>
    </row>
    <row r="10" spans="1:31">
      <c r="A10" s="130">
        <f t="shared" si="0"/>
        <v>5</v>
      </c>
      <c r="B10" s="130" t="s">
        <v>308</v>
      </c>
      <c r="C10" s="130" t="s">
        <v>495</v>
      </c>
      <c r="V10" s="126">
        <v>1</v>
      </c>
      <c r="W10" s="126">
        <v>1</v>
      </c>
      <c r="X10" s="126">
        <v>1</v>
      </c>
    </row>
    <row r="11" spans="1:31">
      <c r="A11" s="130">
        <f t="shared" si="0"/>
        <v>6</v>
      </c>
      <c r="B11" s="130" t="s">
        <v>261</v>
      </c>
      <c r="C11" s="130" t="s">
        <v>496</v>
      </c>
      <c r="U11" s="126">
        <v>2</v>
      </c>
      <c r="V11" s="126">
        <v>1</v>
      </c>
      <c r="W11" s="126">
        <v>1</v>
      </c>
    </row>
    <row r="12" spans="1:31">
      <c r="A12" s="130">
        <f t="shared" si="0"/>
        <v>7</v>
      </c>
      <c r="B12" s="130" t="s">
        <v>481</v>
      </c>
      <c r="C12" s="130" t="s">
        <v>497</v>
      </c>
    </row>
    <row r="13" spans="1:31">
      <c r="A13" s="130">
        <f t="shared" si="0"/>
        <v>8</v>
      </c>
      <c r="B13" s="130" t="s">
        <v>258</v>
      </c>
      <c r="C13" s="130" t="s">
        <v>498</v>
      </c>
      <c r="P13" s="126">
        <v>2</v>
      </c>
      <c r="S13" s="126">
        <v>1</v>
      </c>
      <c r="U13" s="126">
        <v>1</v>
      </c>
      <c r="V13" s="126">
        <v>1</v>
      </c>
      <c r="W13" s="126">
        <v>4</v>
      </c>
      <c r="X13" s="126">
        <v>7</v>
      </c>
    </row>
    <row r="14" spans="1:31">
      <c r="A14" s="130">
        <f t="shared" si="0"/>
        <v>9</v>
      </c>
      <c r="B14" s="130" t="s">
        <v>353</v>
      </c>
      <c r="C14" s="130" t="s">
        <v>499</v>
      </c>
      <c r="W14" s="126">
        <v>6</v>
      </c>
      <c r="X14" s="126">
        <v>10</v>
      </c>
    </row>
    <row r="15" spans="1:31">
      <c r="A15" s="130">
        <f t="shared" si="0"/>
        <v>10</v>
      </c>
      <c r="B15" s="130" t="s">
        <v>482</v>
      </c>
      <c r="C15" s="130" t="s">
        <v>500</v>
      </c>
    </row>
    <row r="16" spans="1:31">
      <c r="A16" s="130">
        <f t="shared" si="0"/>
        <v>11</v>
      </c>
      <c r="B16" s="130" t="s">
        <v>483</v>
      </c>
      <c r="C16" s="130" t="s">
        <v>501</v>
      </c>
    </row>
    <row r="17" spans="1:24">
      <c r="A17" s="130">
        <f t="shared" si="0"/>
        <v>12</v>
      </c>
      <c r="B17" s="130" t="s">
        <v>259</v>
      </c>
      <c r="C17" s="130" t="s">
        <v>502</v>
      </c>
      <c r="Q17" s="126">
        <v>1</v>
      </c>
      <c r="T17" s="126">
        <v>1</v>
      </c>
      <c r="U17" s="126">
        <v>1</v>
      </c>
      <c r="V17" s="126">
        <v>1</v>
      </c>
      <c r="W17" s="126">
        <v>1</v>
      </c>
    </row>
    <row r="18" spans="1:24">
      <c r="A18" s="130">
        <f t="shared" si="0"/>
        <v>13</v>
      </c>
      <c r="B18" s="130" t="s">
        <v>229</v>
      </c>
      <c r="C18" s="130" t="s">
        <v>503</v>
      </c>
      <c r="Q18" s="126">
        <v>1</v>
      </c>
      <c r="T18" s="126">
        <v>2</v>
      </c>
      <c r="W18" s="126">
        <v>1</v>
      </c>
    </row>
    <row r="19" spans="1:24">
      <c r="A19" s="130">
        <f t="shared" si="0"/>
        <v>14</v>
      </c>
      <c r="B19" s="130" t="s">
        <v>484</v>
      </c>
      <c r="C19" s="130" t="s">
        <v>504</v>
      </c>
    </row>
    <row r="20" spans="1:24">
      <c r="A20" s="130">
        <f t="shared" si="0"/>
        <v>15</v>
      </c>
      <c r="B20" s="130" t="s">
        <v>485</v>
      </c>
      <c r="C20" s="130" t="s">
        <v>505</v>
      </c>
    </row>
    <row r="21" spans="1:24">
      <c r="A21" s="130">
        <f t="shared" si="0"/>
        <v>16</v>
      </c>
      <c r="B21" s="130" t="s">
        <v>486</v>
      </c>
      <c r="C21" s="130" t="s">
        <v>506</v>
      </c>
    </row>
    <row r="22" spans="1:24">
      <c r="A22" s="130">
        <f t="shared" si="0"/>
        <v>17</v>
      </c>
      <c r="B22" s="130" t="s">
        <v>487</v>
      </c>
      <c r="C22" s="130" t="s">
        <v>507</v>
      </c>
    </row>
    <row r="23" spans="1:24">
      <c r="A23" s="130">
        <f t="shared" si="0"/>
        <v>18</v>
      </c>
      <c r="B23" s="130" t="s">
        <v>262</v>
      </c>
      <c r="C23" s="130" t="s">
        <v>508</v>
      </c>
      <c r="S23" s="126">
        <v>1</v>
      </c>
    </row>
    <row r="24" spans="1:24">
      <c r="A24" s="130">
        <f t="shared" si="0"/>
        <v>19</v>
      </c>
      <c r="B24" s="130" t="s">
        <v>488</v>
      </c>
      <c r="C24" s="130" t="s">
        <v>509</v>
      </c>
    </row>
    <row r="25" spans="1:24">
      <c r="A25" s="130">
        <f t="shared" si="0"/>
        <v>20</v>
      </c>
      <c r="B25" s="130" t="s">
        <v>489</v>
      </c>
      <c r="C25" s="130" t="s">
        <v>510</v>
      </c>
    </row>
    <row r="26" spans="1:24">
      <c r="A26" s="130">
        <f t="shared" si="0"/>
        <v>21</v>
      </c>
      <c r="B26" s="130" t="s">
        <v>264</v>
      </c>
      <c r="C26" s="130" t="s">
        <v>511</v>
      </c>
      <c r="W26" s="126">
        <v>2</v>
      </c>
      <c r="X26" s="126">
        <v>3</v>
      </c>
    </row>
    <row r="27" spans="1:24">
      <c r="A27" s="130">
        <f t="shared" si="0"/>
        <v>22</v>
      </c>
      <c r="B27" s="130" t="s">
        <v>352</v>
      </c>
      <c r="C27" s="130" t="s">
        <v>512</v>
      </c>
    </row>
    <row r="28" spans="1:24">
      <c r="A28" s="130">
        <f t="shared" si="0"/>
        <v>23</v>
      </c>
      <c r="B28" s="130" t="s">
        <v>490</v>
      </c>
      <c r="C28" s="130" t="s">
        <v>513</v>
      </c>
    </row>
    <row r="29" spans="1:24">
      <c r="A29" s="130">
        <f>A28+1</f>
        <v>24</v>
      </c>
      <c r="B29" s="130" t="s">
        <v>304</v>
      </c>
      <c r="C29" s="130" t="s">
        <v>514</v>
      </c>
    </row>
    <row r="30" spans="1:24">
      <c r="A30" s="130">
        <f t="shared" ref="A30:A39" si="1">A29+1</f>
        <v>25</v>
      </c>
      <c r="B30" s="130" t="s">
        <v>351</v>
      </c>
      <c r="C30" s="130" t="s">
        <v>515</v>
      </c>
      <c r="W30" s="126">
        <v>9</v>
      </c>
      <c r="X30" s="126">
        <v>19</v>
      </c>
    </row>
    <row r="31" spans="1:24">
      <c r="A31" s="130">
        <f t="shared" si="1"/>
        <v>26</v>
      </c>
      <c r="B31" s="130" t="s">
        <v>305</v>
      </c>
      <c r="C31" s="130" t="s">
        <v>516</v>
      </c>
    </row>
    <row r="32" spans="1:24">
      <c r="A32" s="130">
        <f t="shared" si="1"/>
        <v>27</v>
      </c>
      <c r="B32" s="130" t="s">
        <v>228</v>
      </c>
      <c r="C32" s="130" t="s">
        <v>517</v>
      </c>
      <c r="S32" s="126">
        <v>2</v>
      </c>
      <c r="T32" s="126">
        <v>18</v>
      </c>
      <c r="U32" s="126">
        <v>21</v>
      </c>
      <c r="V32" s="126">
        <v>10</v>
      </c>
      <c r="W32" s="126">
        <v>15</v>
      </c>
      <c r="X32" s="126">
        <v>21</v>
      </c>
    </row>
    <row r="33" spans="1:31">
      <c r="A33" s="130"/>
    </row>
    <row r="34" spans="1:31" s="132" customFormat="1">
      <c r="A34" s="131"/>
      <c r="B34" s="131"/>
      <c r="C34" s="131"/>
      <c r="F34" s="132">
        <f>SUM(F6:F33)</f>
        <v>0</v>
      </c>
      <c r="G34" s="132">
        <f t="shared" ref="G34:Q34" si="2">SUM(G6:G33)</f>
        <v>0</v>
      </c>
      <c r="H34" s="132">
        <f t="shared" si="2"/>
        <v>0</v>
      </c>
      <c r="I34" s="132">
        <f t="shared" si="2"/>
        <v>0</v>
      </c>
      <c r="J34" s="132">
        <f t="shared" si="2"/>
        <v>0</v>
      </c>
      <c r="K34" s="132">
        <f t="shared" si="2"/>
        <v>0</v>
      </c>
      <c r="L34" s="132">
        <f t="shared" si="2"/>
        <v>0</v>
      </c>
      <c r="M34" s="132">
        <f t="shared" si="2"/>
        <v>0</v>
      </c>
      <c r="N34" s="132">
        <f t="shared" si="2"/>
        <v>0</v>
      </c>
      <c r="O34" s="132">
        <f t="shared" si="2"/>
        <v>0</v>
      </c>
      <c r="P34" s="132">
        <f t="shared" si="2"/>
        <v>2</v>
      </c>
      <c r="Q34" s="132">
        <f t="shared" si="2"/>
        <v>2</v>
      </c>
      <c r="S34" s="132">
        <f>SUM(S6:S33)</f>
        <v>4</v>
      </c>
      <c r="T34" s="132">
        <f t="shared" ref="T34:AD34" si="3">SUM(T6:T33)</f>
        <v>21</v>
      </c>
      <c r="U34" s="132">
        <f t="shared" si="3"/>
        <v>26</v>
      </c>
      <c r="V34" s="132">
        <f t="shared" si="3"/>
        <v>16</v>
      </c>
      <c r="W34" s="132">
        <f t="shared" si="3"/>
        <v>48</v>
      </c>
      <c r="X34" s="132">
        <f t="shared" si="3"/>
        <v>69</v>
      </c>
      <c r="Y34" s="132">
        <f t="shared" si="3"/>
        <v>0</v>
      </c>
      <c r="Z34" s="132">
        <f t="shared" si="3"/>
        <v>0</v>
      </c>
      <c r="AA34" s="132">
        <f t="shared" si="3"/>
        <v>0</v>
      </c>
      <c r="AB34" s="132">
        <f t="shared" si="3"/>
        <v>0</v>
      </c>
      <c r="AC34" s="132">
        <f t="shared" si="3"/>
        <v>0</v>
      </c>
      <c r="AD34" s="132">
        <f t="shared" si="3"/>
        <v>0</v>
      </c>
      <c r="AE34" s="133"/>
    </row>
    <row r="35" spans="1:31">
      <c r="A35" s="130"/>
    </row>
    <row r="36" spans="1:31">
      <c r="A36" s="130">
        <f>A32+1</f>
        <v>28</v>
      </c>
      <c r="B36" s="130" t="s">
        <v>518</v>
      </c>
      <c r="C36" s="130" t="s">
        <v>519</v>
      </c>
    </row>
    <row r="37" spans="1:31">
      <c r="A37" s="130">
        <f t="shared" si="1"/>
        <v>29</v>
      </c>
      <c r="B37" s="130" t="s">
        <v>520</v>
      </c>
      <c r="C37" s="130" t="s">
        <v>521</v>
      </c>
    </row>
    <row r="38" spans="1:31">
      <c r="A38" s="130">
        <f t="shared" si="1"/>
        <v>30</v>
      </c>
      <c r="B38" s="130" t="s">
        <v>522</v>
      </c>
      <c r="C38" s="130" t="s">
        <v>523</v>
      </c>
    </row>
    <row r="39" spans="1:31">
      <c r="A39" s="130">
        <f t="shared" si="1"/>
        <v>31</v>
      </c>
      <c r="B39" s="130" t="s">
        <v>524</v>
      </c>
      <c r="C39" s="130" t="s">
        <v>525</v>
      </c>
    </row>
    <row r="40" spans="1:31">
      <c r="A40" s="130">
        <f>A39+1</f>
        <v>32</v>
      </c>
      <c r="B40" s="130" t="s">
        <v>526</v>
      </c>
      <c r="C40" s="130" t="s">
        <v>527</v>
      </c>
    </row>
    <row r="41" spans="1:31">
      <c r="A41" s="130">
        <f t="shared" ref="A41:A45" si="4">A40+1</f>
        <v>33</v>
      </c>
      <c r="B41" s="130" t="s">
        <v>528</v>
      </c>
      <c r="C41" s="130" t="s">
        <v>529</v>
      </c>
    </row>
    <row r="42" spans="1:31">
      <c r="A42" s="130">
        <f t="shared" si="4"/>
        <v>34</v>
      </c>
      <c r="B42" s="130" t="s">
        <v>530</v>
      </c>
      <c r="C42" s="130" t="s">
        <v>531</v>
      </c>
      <c r="X42" s="126">
        <v>2</v>
      </c>
    </row>
    <row r="43" spans="1:31">
      <c r="A43" s="130">
        <f t="shared" si="4"/>
        <v>35</v>
      </c>
      <c r="B43" s="130" t="s">
        <v>532</v>
      </c>
      <c r="C43" s="130" t="s">
        <v>533</v>
      </c>
    </row>
    <row r="44" spans="1:31">
      <c r="A44" s="130">
        <f t="shared" si="4"/>
        <v>36</v>
      </c>
      <c r="B44" s="130" t="s">
        <v>534</v>
      </c>
      <c r="C44" s="130" t="s">
        <v>535</v>
      </c>
    </row>
    <row r="45" spans="1:31">
      <c r="A45" s="130">
        <f t="shared" si="4"/>
        <v>37</v>
      </c>
      <c r="B45" s="130" t="s">
        <v>309</v>
      </c>
      <c r="C45" s="130" t="s">
        <v>536</v>
      </c>
    </row>
    <row r="46" spans="1:31">
      <c r="A46" s="130">
        <f>A45+1</f>
        <v>38</v>
      </c>
      <c r="B46" s="130" t="s">
        <v>537</v>
      </c>
      <c r="C46" s="130" t="s">
        <v>538</v>
      </c>
    </row>
    <row r="47" spans="1:31">
      <c r="A47" s="130">
        <f t="shared" ref="A47:A51" si="5">A46+1</f>
        <v>39</v>
      </c>
      <c r="B47" s="130" t="s">
        <v>539</v>
      </c>
      <c r="C47" s="130" t="s">
        <v>540</v>
      </c>
    </row>
    <row r="48" spans="1:31">
      <c r="A48" s="130">
        <f t="shared" si="5"/>
        <v>40</v>
      </c>
      <c r="B48" s="130" t="s">
        <v>541</v>
      </c>
      <c r="C48" s="130" t="s">
        <v>542</v>
      </c>
    </row>
    <row r="49" spans="1:31">
      <c r="A49" s="130">
        <f t="shared" si="5"/>
        <v>41</v>
      </c>
      <c r="B49" s="130" t="s">
        <v>263</v>
      </c>
      <c r="C49" s="130" t="s">
        <v>543</v>
      </c>
    </row>
    <row r="50" spans="1:31">
      <c r="A50" s="130">
        <f t="shared" si="5"/>
        <v>42</v>
      </c>
      <c r="B50" s="130" t="s">
        <v>230</v>
      </c>
      <c r="C50" s="130" t="s">
        <v>544</v>
      </c>
      <c r="P50" s="126">
        <v>1</v>
      </c>
      <c r="Q50" s="126">
        <v>1</v>
      </c>
      <c r="S50" s="126">
        <v>1</v>
      </c>
      <c r="T50" s="126">
        <v>1</v>
      </c>
      <c r="W50" s="126">
        <v>2</v>
      </c>
      <c r="X50" s="126">
        <v>2</v>
      </c>
    </row>
    <row r="51" spans="1:31">
      <c r="A51" s="130">
        <f t="shared" si="5"/>
        <v>43</v>
      </c>
      <c r="B51" s="130" t="s">
        <v>545</v>
      </c>
      <c r="C51" s="130" t="s">
        <v>546</v>
      </c>
    </row>
    <row r="53" spans="1:31" s="132" customFormat="1">
      <c r="A53" s="131"/>
      <c r="B53" s="131"/>
      <c r="C53" s="131"/>
      <c r="F53" s="132">
        <f>SUM(F36:F52)</f>
        <v>0</v>
      </c>
      <c r="G53" s="132">
        <f t="shared" ref="G53:Q53" si="6">SUM(G36:G52)</f>
        <v>0</v>
      </c>
      <c r="H53" s="132">
        <f t="shared" si="6"/>
        <v>0</v>
      </c>
      <c r="I53" s="132">
        <f t="shared" si="6"/>
        <v>0</v>
      </c>
      <c r="J53" s="132">
        <f t="shared" si="6"/>
        <v>0</v>
      </c>
      <c r="K53" s="132">
        <f t="shared" si="6"/>
        <v>0</v>
      </c>
      <c r="L53" s="132">
        <f t="shared" si="6"/>
        <v>0</v>
      </c>
      <c r="M53" s="132">
        <f t="shared" si="6"/>
        <v>0</v>
      </c>
      <c r="N53" s="132">
        <f t="shared" si="6"/>
        <v>0</v>
      </c>
      <c r="O53" s="132">
        <f t="shared" si="6"/>
        <v>0</v>
      </c>
      <c r="P53" s="132">
        <f t="shared" si="6"/>
        <v>1</v>
      </c>
      <c r="Q53" s="132">
        <f t="shared" si="6"/>
        <v>1</v>
      </c>
      <c r="S53" s="132">
        <f>SUM(S35:S52)</f>
        <v>1</v>
      </c>
      <c r="T53" s="132">
        <f t="shared" ref="T53:AD53" si="7">SUM(T35:T52)</f>
        <v>1</v>
      </c>
      <c r="U53" s="132">
        <f t="shared" si="7"/>
        <v>0</v>
      </c>
      <c r="V53" s="132">
        <f t="shared" si="7"/>
        <v>0</v>
      </c>
      <c r="W53" s="132">
        <f t="shared" si="7"/>
        <v>2</v>
      </c>
      <c r="X53" s="132">
        <f t="shared" si="7"/>
        <v>4</v>
      </c>
      <c r="Y53" s="132">
        <f t="shared" si="7"/>
        <v>0</v>
      </c>
      <c r="Z53" s="132">
        <f t="shared" si="7"/>
        <v>0</v>
      </c>
      <c r="AA53" s="132">
        <f t="shared" si="7"/>
        <v>0</v>
      </c>
      <c r="AB53" s="132">
        <f t="shared" si="7"/>
        <v>0</v>
      </c>
      <c r="AC53" s="132">
        <f t="shared" si="7"/>
        <v>0</v>
      </c>
      <c r="AD53" s="132">
        <f t="shared" si="7"/>
        <v>0</v>
      </c>
      <c r="AE53" s="133"/>
    </row>
    <row r="55" spans="1:31" s="134" customFormat="1">
      <c r="B55" s="135"/>
      <c r="C55" s="135" t="s">
        <v>561</v>
      </c>
      <c r="F55" s="134">
        <f>F53+F34</f>
        <v>0</v>
      </c>
      <c r="G55" s="134">
        <f t="shared" ref="G55:Q55" si="8">G53+G34</f>
        <v>0</v>
      </c>
      <c r="H55" s="134">
        <f t="shared" si="8"/>
        <v>0</v>
      </c>
      <c r="I55" s="134">
        <f t="shared" si="8"/>
        <v>0</v>
      </c>
      <c r="J55" s="134">
        <f t="shared" si="8"/>
        <v>0</v>
      </c>
      <c r="K55" s="134">
        <f t="shared" si="8"/>
        <v>0</v>
      </c>
      <c r="L55" s="134">
        <f t="shared" si="8"/>
        <v>0</v>
      </c>
      <c r="M55" s="134">
        <f t="shared" si="8"/>
        <v>0</v>
      </c>
      <c r="N55" s="134">
        <f t="shared" si="8"/>
        <v>0</v>
      </c>
      <c r="O55" s="134">
        <f t="shared" si="8"/>
        <v>0</v>
      </c>
      <c r="P55" s="134">
        <f t="shared" si="8"/>
        <v>3</v>
      </c>
      <c r="Q55" s="134">
        <f t="shared" si="8"/>
        <v>3</v>
      </c>
      <c r="S55" s="134">
        <f>S34+S53</f>
        <v>5</v>
      </c>
      <c r="T55" s="134">
        <f t="shared" ref="T55:AD55" si="9">T34+T53</f>
        <v>22</v>
      </c>
      <c r="U55" s="134">
        <f t="shared" si="9"/>
        <v>26</v>
      </c>
      <c r="V55" s="134">
        <f t="shared" si="9"/>
        <v>16</v>
      </c>
      <c r="W55" s="134">
        <f t="shared" si="9"/>
        <v>50</v>
      </c>
      <c r="X55" s="134">
        <f t="shared" si="9"/>
        <v>73</v>
      </c>
      <c r="Y55" s="134">
        <f t="shared" si="9"/>
        <v>0</v>
      </c>
      <c r="Z55" s="134">
        <f t="shared" si="9"/>
        <v>0</v>
      </c>
      <c r="AA55" s="134">
        <f t="shared" si="9"/>
        <v>0</v>
      </c>
      <c r="AB55" s="134">
        <f t="shared" si="9"/>
        <v>0</v>
      </c>
      <c r="AC55" s="134">
        <f t="shared" si="9"/>
        <v>0</v>
      </c>
      <c r="AD55" s="134">
        <f t="shared" si="9"/>
        <v>0</v>
      </c>
    </row>
    <row r="57" spans="1:31">
      <c r="B57" s="130" t="s">
        <v>547</v>
      </c>
      <c r="F57" s="126">
        <v>239</v>
      </c>
      <c r="G57" s="126">
        <v>137</v>
      </c>
      <c r="H57" s="126">
        <v>134</v>
      </c>
      <c r="I57" s="126">
        <v>69</v>
      </c>
      <c r="J57" s="126">
        <v>134</v>
      </c>
      <c r="K57" s="126">
        <v>143</v>
      </c>
      <c r="L57" s="126">
        <v>134</v>
      </c>
      <c r="M57" s="126">
        <v>98</v>
      </c>
      <c r="N57" s="126">
        <v>63</v>
      </c>
      <c r="O57" s="126">
        <v>120</v>
      </c>
      <c r="P57" s="126">
        <v>152</v>
      </c>
      <c r="Q57" s="126">
        <v>125</v>
      </c>
      <c r="S57" s="126">
        <v>137</v>
      </c>
      <c r="T57" s="126">
        <v>138</v>
      </c>
      <c r="U57" s="126">
        <v>160</v>
      </c>
      <c r="V57" s="126">
        <v>147</v>
      </c>
      <c r="W57" s="126">
        <v>159</v>
      </c>
      <c r="X57" s="126">
        <v>171</v>
      </c>
    </row>
    <row r="59" spans="1:31" s="136" customFormat="1">
      <c r="B59" s="137"/>
      <c r="C59" s="137" t="s">
        <v>562</v>
      </c>
      <c r="F59" s="138">
        <f>SUM(F55:F58)</f>
        <v>239</v>
      </c>
      <c r="G59" s="138">
        <f t="shared" ref="G59:S59" si="10">SUM(G55:G58)</f>
        <v>137</v>
      </c>
      <c r="H59" s="138">
        <f t="shared" si="10"/>
        <v>134</v>
      </c>
      <c r="I59" s="138">
        <f t="shared" si="10"/>
        <v>69</v>
      </c>
      <c r="J59" s="138">
        <f t="shared" si="10"/>
        <v>134</v>
      </c>
      <c r="K59" s="138">
        <f t="shared" si="10"/>
        <v>143</v>
      </c>
      <c r="L59" s="138">
        <f t="shared" si="10"/>
        <v>134</v>
      </c>
      <c r="M59" s="138">
        <f t="shared" si="10"/>
        <v>98</v>
      </c>
      <c r="N59" s="138">
        <f t="shared" si="10"/>
        <v>63</v>
      </c>
      <c r="O59" s="138">
        <f t="shared" si="10"/>
        <v>120</v>
      </c>
      <c r="P59" s="138">
        <f t="shared" si="10"/>
        <v>155</v>
      </c>
      <c r="Q59" s="138">
        <f t="shared" si="10"/>
        <v>128</v>
      </c>
      <c r="S59" s="138">
        <f t="shared" si="10"/>
        <v>142</v>
      </c>
      <c r="T59" s="138">
        <f t="shared" ref="T59" si="11">SUM(T55:T58)</f>
        <v>160</v>
      </c>
      <c r="U59" s="138">
        <f t="shared" ref="U59" si="12">SUM(U55:U58)</f>
        <v>186</v>
      </c>
      <c r="V59" s="138">
        <f t="shared" ref="V59" si="13">SUM(V55:V58)</f>
        <v>163</v>
      </c>
      <c r="W59" s="138">
        <f t="shared" ref="W59" si="14">SUM(W55:W58)</f>
        <v>209</v>
      </c>
      <c r="X59" s="138">
        <f t="shared" ref="X59" si="15">SUM(X55:X58)</f>
        <v>244</v>
      </c>
      <c r="Y59" s="138">
        <f t="shared" ref="Y59" si="16">SUM(Y55:Y58)</f>
        <v>0</v>
      </c>
      <c r="Z59" s="138">
        <f t="shared" ref="Z59" si="17">SUM(Z55:Z58)</f>
        <v>0</v>
      </c>
      <c r="AA59" s="138">
        <f t="shared" ref="AA59" si="18">SUM(AA55:AA58)</f>
        <v>0</v>
      </c>
      <c r="AB59" s="138">
        <f t="shared" ref="AB59" si="19">SUM(AB55:AB58)</f>
        <v>0</v>
      </c>
      <c r="AC59" s="138">
        <f t="shared" ref="AC59" si="20">SUM(AC55:AC58)</f>
        <v>0</v>
      </c>
      <c r="AD59" s="138">
        <f t="shared" ref="AD59" si="21">SUM(AD55:AD58)</f>
        <v>0</v>
      </c>
    </row>
  </sheetData>
  <phoneticPr fontId="19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E203"/>
  <sheetViews>
    <sheetView workbookViewId="0">
      <pane xSplit="4" ySplit="5" topLeftCell="Q160" activePane="bottomRight" state="frozen"/>
      <selection pane="topRight" activeCell="E1" sqref="E1"/>
      <selection pane="bottomLeft" activeCell="A6" sqref="A6"/>
      <selection pane="bottomRight" activeCell="AG163" sqref="AG163"/>
    </sheetView>
  </sheetViews>
  <sheetFormatPr baseColWidth="12" defaultColWidth="9.1640625" defaultRowHeight="18" x14ac:dyDescent="0"/>
  <cols>
    <col min="1" max="1" width="6.1640625" style="50" customWidth="1"/>
    <col min="2" max="2" width="13.5" style="50" bestFit="1" customWidth="1"/>
    <col min="3" max="3" width="27.83203125" style="58" customWidth="1"/>
    <col min="4" max="4" width="11.33203125" style="58" customWidth="1"/>
    <col min="5" max="5" width="6.6640625" style="58" customWidth="1"/>
    <col min="6" max="17" width="9.1640625" style="49"/>
    <col min="18" max="18" width="1.5" style="96" customWidth="1"/>
    <col min="19" max="30" width="9.1640625" style="49"/>
    <col min="31" max="31" width="1.5" style="96" customWidth="1"/>
    <col min="32" max="16384" width="9.1640625" style="49"/>
  </cols>
  <sheetData>
    <row r="1" spans="1:31" s="55" customFormat="1" ht="32">
      <c r="A1" s="57" t="s">
        <v>476</v>
      </c>
      <c r="B1" s="56"/>
      <c r="C1" s="72"/>
      <c r="D1" s="72"/>
      <c r="E1" s="72"/>
      <c r="R1" s="92"/>
      <c r="AE1" s="92"/>
    </row>
    <row r="2" spans="1:31" s="53" customFormat="1" ht="20">
      <c r="A2" s="54"/>
      <c r="B2" s="54"/>
      <c r="C2" s="73"/>
      <c r="D2" s="73"/>
      <c r="E2" s="73"/>
      <c r="R2" s="93"/>
      <c r="AE2" s="93"/>
    </row>
    <row r="3" spans="1:31" s="71" customFormat="1">
      <c r="A3" s="70"/>
      <c r="B3" s="70"/>
      <c r="C3" s="100"/>
      <c r="D3" s="100"/>
      <c r="E3" s="87" t="s">
        <v>473</v>
      </c>
      <c r="F3" s="71">
        <f t="shared" ref="F3:Q3" si="0">F142/F4</f>
        <v>13.421052631578947</v>
      </c>
      <c r="G3" s="71">
        <f t="shared" si="0"/>
        <v>8.2631578947368425</v>
      </c>
      <c r="H3" s="71">
        <f t="shared" si="0"/>
        <v>8.3529411764705888</v>
      </c>
      <c r="I3" s="71">
        <f t="shared" si="0"/>
        <v>5</v>
      </c>
      <c r="J3" s="71">
        <f t="shared" si="0"/>
        <v>8.235294117647058</v>
      </c>
      <c r="K3" s="71">
        <f t="shared" si="0"/>
        <v>10</v>
      </c>
      <c r="L3" s="71">
        <f t="shared" si="0"/>
        <v>8.5625</v>
      </c>
      <c r="M3" s="71">
        <f t="shared" si="0"/>
        <v>5.7647058823529411</v>
      </c>
      <c r="N3" s="71">
        <f t="shared" si="0"/>
        <v>4.8461538461538458</v>
      </c>
      <c r="O3" s="71">
        <f t="shared" si="0"/>
        <v>7.0588235294117645</v>
      </c>
      <c r="P3" s="71">
        <f t="shared" si="0"/>
        <v>7.0909090909090908</v>
      </c>
      <c r="Q3" s="71">
        <f t="shared" si="0"/>
        <v>5.291666666666667</v>
      </c>
      <c r="R3" s="94"/>
      <c r="S3" s="71">
        <f t="shared" ref="S3:AD3" si="1">S142/S4</f>
        <v>6.1739130434782608</v>
      </c>
      <c r="T3" s="71">
        <f t="shared" si="1"/>
        <v>6.1538461538461542</v>
      </c>
      <c r="U3" s="71">
        <f t="shared" si="1"/>
        <v>7.75</v>
      </c>
      <c r="V3" s="71">
        <f t="shared" si="1"/>
        <v>6.75</v>
      </c>
      <c r="W3" s="71">
        <f t="shared" si="1"/>
        <v>5.3589743589743586</v>
      </c>
      <c r="X3" s="71">
        <f t="shared" si="1"/>
        <v>5.8095238095238093</v>
      </c>
      <c r="Y3" s="71" t="e">
        <f t="shared" si="1"/>
        <v>#DIV/0!</v>
      </c>
      <c r="Z3" s="71" t="e">
        <f t="shared" si="1"/>
        <v>#DIV/0!</v>
      </c>
      <c r="AA3" s="71" t="e">
        <f t="shared" si="1"/>
        <v>#DIV/0!</v>
      </c>
      <c r="AB3" s="71" t="e">
        <f t="shared" si="1"/>
        <v>#DIV/0!</v>
      </c>
      <c r="AC3" s="71" t="e">
        <f t="shared" si="1"/>
        <v>#DIV/0!</v>
      </c>
      <c r="AD3" s="71" t="e">
        <f t="shared" si="1"/>
        <v>#DIV/0!</v>
      </c>
      <c r="AE3" s="94"/>
    </row>
    <row r="4" spans="1:31" s="68" customFormat="1">
      <c r="A4" s="69"/>
      <c r="B4" s="69"/>
      <c r="C4" s="101"/>
      <c r="D4" s="101"/>
      <c r="E4" s="88" t="s">
        <v>474</v>
      </c>
      <c r="F4" s="68">
        <v>19</v>
      </c>
      <c r="G4" s="68">
        <v>19</v>
      </c>
      <c r="H4" s="68">
        <v>17</v>
      </c>
      <c r="I4" s="68">
        <v>15</v>
      </c>
      <c r="J4" s="68">
        <v>17</v>
      </c>
      <c r="K4" s="68">
        <v>15</v>
      </c>
      <c r="L4" s="68">
        <v>16</v>
      </c>
      <c r="M4" s="68">
        <v>17</v>
      </c>
      <c r="N4" s="68">
        <v>13</v>
      </c>
      <c r="O4" s="68">
        <v>17</v>
      </c>
      <c r="P4" s="68">
        <v>22</v>
      </c>
      <c r="Q4" s="68">
        <f>COUNT(Q6:Q141)</f>
        <v>24</v>
      </c>
      <c r="R4" s="95"/>
      <c r="S4" s="68">
        <f t="shared" ref="S4:X4" si="2">COUNT(S6:S141)</f>
        <v>23</v>
      </c>
      <c r="T4" s="68">
        <f t="shared" si="2"/>
        <v>26</v>
      </c>
      <c r="U4" s="68">
        <f t="shared" si="2"/>
        <v>24</v>
      </c>
      <c r="V4" s="68">
        <f t="shared" si="2"/>
        <v>24</v>
      </c>
      <c r="W4" s="68">
        <f t="shared" si="2"/>
        <v>39</v>
      </c>
      <c r="X4" s="68">
        <f t="shared" si="2"/>
        <v>42</v>
      </c>
      <c r="AE4" s="95"/>
    </row>
    <row r="5" spans="1:31" s="52" customFormat="1" ht="31">
      <c r="A5" s="52" t="s">
        <v>154</v>
      </c>
      <c r="B5" s="52" t="s">
        <v>153</v>
      </c>
      <c r="C5" s="74" t="s">
        <v>152</v>
      </c>
      <c r="D5" s="74" t="s">
        <v>152</v>
      </c>
      <c r="E5" s="74" t="s">
        <v>231</v>
      </c>
      <c r="F5" s="52" t="s">
        <v>151</v>
      </c>
      <c r="G5" s="52" t="s">
        <v>150</v>
      </c>
      <c r="H5" s="52" t="s">
        <v>149</v>
      </c>
      <c r="I5" s="52" t="s">
        <v>148</v>
      </c>
      <c r="J5" s="52" t="s">
        <v>147</v>
      </c>
      <c r="K5" s="52" t="s">
        <v>146</v>
      </c>
      <c r="L5" s="52" t="s">
        <v>145</v>
      </c>
      <c r="M5" s="52" t="s">
        <v>144</v>
      </c>
      <c r="N5" s="52" t="s">
        <v>143</v>
      </c>
      <c r="O5" s="52" t="s">
        <v>142</v>
      </c>
      <c r="P5" s="52" t="s">
        <v>141</v>
      </c>
      <c r="Q5" s="52" t="s">
        <v>140</v>
      </c>
      <c r="R5" s="51"/>
      <c r="S5" s="52" t="s">
        <v>199</v>
      </c>
      <c r="T5" s="52" t="s">
        <v>200</v>
      </c>
      <c r="U5" s="52" t="s">
        <v>201</v>
      </c>
      <c r="V5" s="52" t="s">
        <v>202</v>
      </c>
      <c r="W5" s="52" t="s">
        <v>203</v>
      </c>
      <c r="X5" s="52" t="s">
        <v>204</v>
      </c>
      <c r="Y5" s="52" t="s">
        <v>205</v>
      </c>
      <c r="Z5" s="52" t="s">
        <v>206</v>
      </c>
      <c r="AA5" s="52" t="s">
        <v>207</v>
      </c>
      <c r="AB5" s="52" t="s">
        <v>208</v>
      </c>
      <c r="AC5" s="52" t="s">
        <v>209</v>
      </c>
      <c r="AD5" s="52" t="s">
        <v>210</v>
      </c>
      <c r="AE5" s="51"/>
    </row>
    <row r="6" spans="1:31" ht="31">
      <c r="A6" s="50">
        <v>1</v>
      </c>
      <c r="B6" s="50" t="s">
        <v>139</v>
      </c>
      <c r="C6" s="58" t="s">
        <v>138</v>
      </c>
      <c r="D6" s="109" t="s">
        <v>363</v>
      </c>
      <c r="F6" s="49">
        <v>77</v>
      </c>
      <c r="G6" s="49">
        <v>33</v>
      </c>
      <c r="H6" s="49">
        <v>24</v>
      </c>
      <c r="I6" s="49">
        <v>7</v>
      </c>
      <c r="J6" s="49">
        <v>35</v>
      </c>
      <c r="K6" s="49">
        <v>34</v>
      </c>
      <c r="L6" s="49">
        <v>31</v>
      </c>
      <c r="M6" s="49">
        <v>20</v>
      </c>
      <c r="N6" s="49">
        <v>12</v>
      </c>
      <c r="O6" s="49">
        <v>23</v>
      </c>
      <c r="P6" s="49">
        <v>31</v>
      </c>
      <c r="Q6" s="49">
        <v>15</v>
      </c>
      <c r="S6" s="49">
        <v>20</v>
      </c>
      <c r="T6" s="49">
        <v>31</v>
      </c>
      <c r="U6" s="49">
        <v>58</v>
      </c>
      <c r="V6" s="49">
        <v>45</v>
      </c>
      <c r="W6" s="49">
        <v>32</v>
      </c>
      <c r="X6" s="49">
        <v>13</v>
      </c>
    </row>
    <row r="7" spans="1:31" ht="31">
      <c r="A7" s="50">
        <f t="shared" ref="A7:A31" si="3">A6+1</f>
        <v>2</v>
      </c>
      <c r="B7" s="50" t="s">
        <v>137</v>
      </c>
      <c r="C7" s="58" t="s">
        <v>136</v>
      </c>
      <c r="D7" s="109" t="s">
        <v>363</v>
      </c>
      <c r="F7" s="49">
        <v>6</v>
      </c>
      <c r="G7" s="49">
        <v>6</v>
      </c>
      <c r="H7" s="49">
        <v>4</v>
      </c>
      <c r="I7" s="49">
        <v>1</v>
      </c>
      <c r="J7" s="49">
        <v>1</v>
      </c>
      <c r="K7" s="49">
        <v>2</v>
      </c>
      <c r="L7" s="49">
        <v>1</v>
      </c>
      <c r="M7" s="49">
        <v>1</v>
      </c>
      <c r="N7" s="49">
        <v>1</v>
      </c>
      <c r="U7" s="49">
        <v>3</v>
      </c>
      <c r="W7" s="49">
        <v>5</v>
      </c>
      <c r="X7" s="49">
        <v>9</v>
      </c>
    </row>
    <row r="8" spans="1:31" ht="31">
      <c r="A8" s="50">
        <f t="shared" si="3"/>
        <v>3</v>
      </c>
      <c r="B8" s="50" t="s">
        <v>135</v>
      </c>
      <c r="C8" s="58" t="s">
        <v>134</v>
      </c>
      <c r="D8" s="58" t="s">
        <v>364</v>
      </c>
      <c r="J8" s="49">
        <v>1</v>
      </c>
      <c r="K8" s="49">
        <v>1</v>
      </c>
      <c r="L8" s="49">
        <v>5</v>
      </c>
      <c r="M8" s="49">
        <v>2</v>
      </c>
      <c r="N8" s="49">
        <v>1</v>
      </c>
      <c r="Q8" s="49">
        <v>1</v>
      </c>
      <c r="T8" s="49">
        <v>1</v>
      </c>
      <c r="U8" s="49">
        <v>1</v>
      </c>
    </row>
    <row r="9" spans="1:31" ht="31">
      <c r="A9" s="50">
        <f t="shared" si="3"/>
        <v>4</v>
      </c>
      <c r="B9" s="50" t="s">
        <v>133</v>
      </c>
      <c r="C9" s="58" t="s">
        <v>132</v>
      </c>
      <c r="D9" s="114" t="s">
        <v>365</v>
      </c>
      <c r="F9" s="49">
        <v>20</v>
      </c>
      <c r="G9" s="49">
        <v>14</v>
      </c>
      <c r="H9" s="49">
        <v>21</v>
      </c>
      <c r="I9" s="49">
        <v>11</v>
      </c>
      <c r="J9" s="49">
        <v>24</v>
      </c>
      <c r="K9" s="49">
        <v>22</v>
      </c>
      <c r="L9" s="49">
        <v>16</v>
      </c>
      <c r="M9" s="49">
        <v>9</v>
      </c>
      <c r="N9" s="49">
        <v>9</v>
      </c>
      <c r="O9" s="49">
        <v>14</v>
      </c>
      <c r="P9" s="49">
        <v>12</v>
      </c>
      <c r="Q9" s="49">
        <v>12</v>
      </c>
      <c r="S9" s="49">
        <v>16</v>
      </c>
      <c r="T9" s="49">
        <v>11</v>
      </c>
      <c r="U9" s="49">
        <v>13</v>
      </c>
      <c r="V9" s="49">
        <v>17</v>
      </c>
      <c r="W9" s="49">
        <v>16</v>
      </c>
      <c r="X9" s="49">
        <v>15</v>
      </c>
    </row>
    <row r="10" spans="1:31" ht="31">
      <c r="A10" s="50">
        <f t="shared" si="3"/>
        <v>5</v>
      </c>
      <c r="B10" s="102" t="s">
        <v>224</v>
      </c>
      <c r="C10" s="58" t="s">
        <v>184</v>
      </c>
      <c r="D10" s="111" t="s">
        <v>366</v>
      </c>
      <c r="O10" s="49">
        <v>2</v>
      </c>
      <c r="P10" s="49">
        <v>2</v>
      </c>
      <c r="Q10" s="49">
        <v>2</v>
      </c>
      <c r="S10" s="49">
        <v>2</v>
      </c>
      <c r="T10" s="49">
        <v>1</v>
      </c>
      <c r="W10" s="49">
        <v>2</v>
      </c>
      <c r="X10" s="49">
        <v>2</v>
      </c>
    </row>
    <row r="11" spans="1:31" s="61" customFormat="1" ht="31">
      <c r="A11" s="59">
        <f t="shared" si="3"/>
        <v>6</v>
      </c>
      <c r="B11" s="59" t="s">
        <v>130</v>
      </c>
      <c r="C11" s="60" t="s">
        <v>129</v>
      </c>
      <c r="D11" s="112" t="s">
        <v>366</v>
      </c>
      <c r="E11" s="60"/>
      <c r="G11" s="61">
        <v>1</v>
      </c>
      <c r="H11" s="61">
        <v>2</v>
      </c>
      <c r="J11" s="61">
        <v>4</v>
      </c>
      <c r="K11" s="61">
        <v>1</v>
      </c>
      <c r="M11" s="61">
        <v>1</v>
      </c>
      <c r="O11" s="61">
        <v>1</v>
      </c>
      <c r="P11" s="61">
        <v>1</v>
      </c>
      <c r="R11" s="97"/>
      <c r="S11" s="61">
        <v>1</v>
      </c>
      <c r="AE11" s="97"/>
    </row>
    <row r="12" spans="1:31" s="64" customFormat="1" ht="31">
      <c r="A12" s="62">
        <f t="shared" si="3"/>
        <v>7</v>
      </c>
      <c r="B12" s="62" t="s">
        <v>128</v>
      </c>
      <c r="C12" s="63" t="s">
        <v>127</v>
      </c>
      <c r="D12" s="63" t="s">
        <v>367</v>
      </c>
      <c r="E12" s="63" t="s">
        <v>479</v>
      </c>
      <c r="F12" s="64">
        <v>2</v>
      </c>
      <c r="G12" s="64">
        <v>2</v>
      </c>
      <c r="I12" s="64">
        <v>2</v>
      </c>
      <c r="L12" s="64">
        <v>1</v>
      </c>
      <c r="R12" s="98"/>
      <c r="W12" s="64">
        <v>1</v>
      </c>
      <c r="AE12" s="98"/>
    </row>
    <row r="13" spans="1:31" s="64" customFormat="1" ht="31">
      <c r="A13" s="62">
        <f t="shared" si="3"/>
        <v>8</v>
      </c>
      <c r="B13" s="62" t="s">
        <v>126</v>
      </c>
      <c r="C13" s="63" t="s">
        <v>125</v>
      </c>
      <c r="D13" s="63" t="s">
        <v>368</v>
      </c>
      <c r="E13" s="63"/>
      <c r="H13" s="64">
        <v>1</v>
      </c>
      <c r="I13" s="64">
        <v>4</v>
      </c>
      <c r="J13" s="64">
        <v>1</v>
      </c>
      <c r="K13" s="64">
        <v>1</v>
      </c>
      <c r="L13" s="64">
        <v>1</v>
      </c>
      <c r="O13" s="64">
        <v>1</v>
      </c>
      <c r="P13" s="64">
        <v>1</v>
      </c>
      <c r="Q13" s="64">
        <v>1</v>
      </c>
      <c r="R13" s="98"/>
      <c r="S13" s="64">
        <v>2</v>
      </c>
      <c r="AE13" s="98"/>
    </row>
    <row r="14" spans="1:31" s="64" customFormat="1" ht="31">
      <c r="A14" s="62">
        <f t="shared" si="3"/>
        <v>9</v>
      </c>
      <c r="B14" s="62" t="s">
        <v>124</v>
      </c>
      <c r="C14" s="63" t="s">
        <v>123</v>
      </c>
      <c r="D14" s="110" t="s">
        <v>363</v>
      </c>
      <c r="E14" s="63"/>
      <c r="F14" s="64">
        <v>53</v>
      </c>
      <c r="G14" s="64">
        <v>16</v>
      </c>
      <c r="H14" s="64">
        <v>21</v>
      </c>
      <c r="I14" s="64">
        <v>12</v>
      </c>
      <c r="J14" s="64">
        <v>11</v>
      </c>
      <c r="K14" s="64">
        <v>15</v>
      </c>
      <c r="L14" s="64">
        <v>12</v>
      </c>
      <c r="M14" s="64">
        <v>8</v>
      </c>
      <c r="N14" s="64">
        <v>9</v>
      </c>
      <c r="O14" s="64">
        <v>12</v>
      </c>
      <c r="P14" s="64">
        <v>29</v>
      </c>
      <c r="Q14" s="64">
        <v>19</v>
      </c>
      <c r="R14" s="98"/>
      <c r="S14" s="64">
        <v>15</v>
      </c>
      <c r="T14" s="64">
        <v>24</v>
      </c>
      <c r="U14" s="64">
        <v>8</v>
      </c>
      <c r="V14" s="64">
        <v>4</v>
      </c>
      <c r="W14" s="64">
        <v>14</v>
      </c>
      <c r="X14" s="64">
        <v>14</v>
      </c>
      <c r="AE14" s="98"/>
    </row>
    <row r="15" spans="1:31" s="67" customFormat="1" ht="31">
      <c r="A15" s="65">
        <f t="shared" si="3"/>
        <v>10</v>
      </c>
      <c r="B15" s="65" t="s">
        <v>122</v>
      </c>
      <c r="C15" s="66" t="s">
        <v>121</v>
      </c>
      <c r="D15" s="66" t="s">
        <v>369</v>
      </c>
      <c r="E15" s="66"/>
      <c r="F15" s="67">
        <v>1</v>
      </c>
      <c r="G15" s="67">
        <v>1</v>
      </c>
      <c r="K15" s="67">
        <v>3</v>
      </c>
      <c r="L15" s="67">
        <v>4</v>
      </c>
      <c r="M15" s="67">
        <v>1</v>
      </c>
      <c r="N15" s="67">
        <v>2</v>
      </c>
      <c r="O15" s="67">
        <v>1</v>
      </c>
      <c r="P15" s="67">
        <v>2</v>
      </c>
      <c r="Q15" s="67">
        <v>1</v>
      </c>
      <c r="R15" s="99"/>
      <c r="T15" s="67">
        <v>1</v>
      </c>
      <c r="V15" s="67">
        <v>1</v>
      </c>
      <c r="W15" s="67">
        <v>1</v>
      </c>
      <c r="AE15" s="99"/>
    </row>
    <row r="16" spans="1:31" ht="31">
      <c r="A16" s="50">
        <f t="shared" si="3"/>
        <v>11</v>
      </c>
      <c r="B16" s="50" t="s">
        <v>120</v>
      </c>
      <c r="C16" s="58" t="s">
        <v>119</v>
      </c>
      <c r="D16" s="58" t="s">
        <v>370</v>
      </c>
      <c r="F16" s="49">
        <v>17</v>
      </c>
      <c r="G16" s="49">
        <v>34</v>
      </c>
      <c r="H16" s="49">
        <v>30</v>
      </c>
      <c r="I16" s="49">
        <v>22</v>
      </c>
      <c r="J16" s="49">
        <v>23</v>
      </c>
      <c r="K16" s="49">
        <v>15</v>
      </c>
      <c r="L16" s="49">
        <v>21</v>
      </c>
      <c r="M16" s="49">
        <v>14</v>
      </c>
      <c r="N16" s="49">
        <v>7</v>
      </c>
      <c r="O16" s="49">
        <v>13</v>
      </c>
      <c r="P16" s="49">
        <v>13</v>
      </c>
      <c r="Q16" s="49">
        <v>3</v>
      </c>
      <c r="S16" s="49">
        <v>16</v>
      </c>
      <c r="T16" s="49">
        <v>17</v>
      </c>
      <c r="U16" s="49">
        <v>18</v>
      </c>
      <c r="V16" s="49">
        <v>22</v>
      </c>
      <c r="W16" s="49">
        <v>26</v>
      </c>
      <c r="X16" s="49">
        <v>27</v>
      </c>
    </row>
    <row r="17" spans="1:31" ht="31">
      <c r="A17" s="50">
        <f t="shared" si="3"/>
        <v>12</v>
      </c>
      <c r="B17" s="50" t="s">
        <v>118</v>
      </c>
      <c r="C17" s="58" t="s">
        <v>117</v>
      </c>
      <c r="D17" s="109" t="s">
        <v>363</v>
      </c>
      <c r="F17" s="49">
        <v>37</v>
      </c>
      <c r="G17" s="49">
        <v>17</v>
      </c>
      <c r="H17" s="49">
        <v>15</v>
      </c>
      <c r="I17" s="49">
        <v>4</v>
      </c>
      <c r="J17" s="49">
        <v>16</v>
      </c>
      <c r="K17" s="49">
        <v>28</v>
      </c>
      <c r="L17" s="49">
        <v>12</v>
      </c>
      <c r="M17" s="49">
        <v>13</v>
      </c>
      <c r="N17" s="49">
        <v>10</v>
      </c>
      <c r="O17" s="49">
        <v>28</v>
      </c>
      <c r="P17" s="49">
        <v>21</v>
      </c>
      <c r="Q17" s="49">
        <v>25</v>
      </c>
      <c r="S17" s="49">
        <v>23</v>
      </c>
      <c r="T17" s="49">
        <v>14</v>
      </c>
      <c r="U17" s="49">
        <v>21</v>
      </c>
      <c r="V17" s="49">
        <v>8</v>
      </c>
      <c r="W17" s="49">
        <v>20</v>
      </c>
      <c r="X17" s="49">
        <v>16</v>
      </c>
    </row>
    <row r="18" spans="1:31">
      <c r="A18" s="50">
        <f t="shared" si="3"/>
        <v>13</v>
      </c>
      <c r="B18" s="50" t="s">
        <v>116</v>
      </c>
      <c r="C18" s="58" t="s">
        <v>115</v>
      </c>
      <c r="D18" s="58" t="s">
        <v>371</v>
      </c>
      <c r="F18" s="49">
        <v>2</v>
      </c>
      <c r="G18" s="49">
        <v>1</v>
      </c>
      <c r="H18" s="49">
        <v>2</v>
      </c>
      <c r="I18" s="49">
        <v>1</v>
      </c>
      <c r="J18" s="49">
        <v>1</v>
      </c>
      <c r="L18" s="49">
        <v>1</v>
      </c>
      <c r="M18" s="49">
        <v>2</v>
      </c>
      <c r="N18" s="49">
        <v>1</v>
      </c>
      <c r="O18" s="49">
        <v>3</v>
      </c>
      <c r="P18" s="49">
        <v>3</v>
      </c>
      <c r="Q18" s="49">
        <v>1</v>
      </c>
      <c r="S18" s="49">
        <v>1</v>
      </c>
      <c r="T18" s="49">
        <v>1</v>
      </c>
      <c r="V18" s="49">
        <v>1</v>
      </c>
      <c r="X18" s="49">
        <v>1</v>
      </c>
    </row>
    <row r="19" spans="1:31" ht="31">
      <c r="A19" s="50">
        <f t="shared" si="3"/>
        <v>14</v>
      </c>
      <c r="B19" s="50" t="s">
        <v>114</v>
      </c>
      <c r="C19" s="58" t="s">
        <v>113</v>
      </c>
      <c r="D19" s="58" t="s">
        <v>372</v>
      </c>
      <c r="F19" s="49">
        <v>1</v>
      </c>
      <c r="G19" s="49">
        <v>1</v>
      </c>
      <c r="H19" s="49">
        <v>2</v>
      </c>
      <c r="I19" s="49">
        <v>1</v>
      </c>
      <c r="J19" s="49">
        <v>3</v>
      </c>
      <c r="K19" s="49">
        <v>6</v>
      </c>
      <c r="L19" s="49">
        <v>2</v>
      </c>
      <c r="M19" s="49">
        <v>3</v>
      </c>
      <c r="N19" s="49">
        <v>1</v>
      </c>
      <c r="O19" s="49">
        <v>2</v>
      </c>
      <c r="P19" s="49">
        <v>3</v>
      </c>
      <c r="Q19" s="49">
        <v>3</v>
      </c>
      <c r="S19" s="49">
        <v>3</v>
      </c>
      <c r="T19" s="49">
        <v>1</v>
      </c>
      <c r="U19" s="49">
        <v>2</v>
      </c>
      <c r="V19" s="49">
        <v>1</v>
      </c>
      <c r="W19" s="49">
        <v>1</v>
      </c>
    </row>
    <row r="20" spans="1:31">
      <c r="A20" s="50">
        <f t="shared" si="3"/>
        <v>15</v>
      </c>
      <c r="B20" s="50" t="s">
        <v>112</v>
      </c>
      <c r="C20" s="58" t="s">
        <v>111</v>
      </c>
      <c r="D20" s="58" t="s">
        <v>373</v>
      </c>
      <c r="F20" s="49">
        <v>3</v>
      </c>
      <c r="G20" s="49">
        <v>3</v>
      </c>
      <c r="H20" s="49">
        <v>2</v>
      </c>
      <c r="I20" s="49">
        <v>1</v>
      </c>
      <c r="J20" s="49">
        <v>3</v>
      </c>
      <c r="M20" s="49">
        <v>1</v>
      </c>
      <c r="P20" s="49">
        <v>1</v>
      </c>
      <c r="T20" s="49">
        <v>1</v>
      </c>
      <c r="U20" s="49">
        <v>1</v>
      </c>
    </row>
    <row r="21" spans="1:31" s="61" customFormat="1" ht="31">
      <c r="A21" s="59">
        <f t="shared" si="3"/>
        <v>16</v>
      </c>
      <c r="B21" s="59" t="s">
        <v>110</v>
      </c>
      <c r="C21" s="60" t="s">
        <v>109</v>
      </c>
      <c r="D21" s="60" t="s">
        <v>374</v>
      </c>
      <c r="E21" s="60"/>
      <c r="F21" s="61">
        <v>7</v>
      </c>
      <c r="G21" s="61">
        <v>2</v>
      </c>
      <c r="H21" s="61">
        <v>4</v>
      </c>
      <c r="J21" s="61">
        <v>1</v>
      </c>
      <c r="R21" s="97"/>
      <c r="AE21" s="97"/>
    </row>
    <row r="22" spans="1:31" s="64" customFormat="1">
      <c r="A22" s="62">
        <f t="shared" si="3"/>
        <v>17</v>
      </c>
      <c r="B22" s="62" t="s">
        <v>108</v>
      </c>
      <c r="C22" s="63" t="s">
        <v>107</v>
      </c>
      <c r="D22" s="63" t="s">
        <v>375</v>
      </c>
      <c r="E22" s="63"/>
      <c r="F22" s="64">
        <v>3</v>
      </c>
      <c r="G22" s="64">
        <v>4</v>
      </c>
      <c r="H22" s="64">
        <v>1</v>
      </c>
      <c r="J22" s="64">
        <v>4</v>
      </c>
      <c r="K22" s="64">
        <v>5</v>
      </c>
      <c r="L22" s="64">
        <v>11</v>
      </c>
      <c r="M22" s="64">
        <v>5</v>
      </c>
      <c r="N22" s="64">
        <v>2</v>
      </c>
      <c r="O22" s="64">
        <v>3</v>
      </c>
      <c r="P22" s="64">
        <v>5</v>
      </c>
      <c r="Q22" s="64">
        <v>2</v>
      </c>
      <c r="R22" s="98"/>
      <c r="S22" s="64">
        <v>2</v>
      </c>
      <c r="X22" s="64">
        <v>1</v>
      </c>
      <c r="AE22" s="98"/>
    </row>
    <row r="23" spans="1:31" s="64" customFormat="1" ht="31">
      <c r="A23" s="62">
        <f t="shared" si="3"/>
        <v>18</v>
      </c>
      <c r="B23" s="62" t="s">
        <v>106</v>
      </c>
      <c r="C23" s="63" t="s">
        <v>105</v>
      </c>
      <c r="D23" s="63" t="s">
        <v>376</v>
      </c>
      <c r="E23" s="63"/>
      <c r="F23" s="64">
        <v>6</v>
      </c>
      <c r="G23" s="64">
        <v>1</v>
      </c>
      <c r="H23" s="64">
        <v>1</v>
      </c>
      <c r="J23" s="64">
        <v>4</v>
      </c>
      <c r="K23" s="64">
        <v>3</v>
      </c>
      <c r="L23" s="64">
        <v>1</v>
      </c>
      <c r="M23" s="64">
        <v>3</v>
      </c>
      <c r="N23" s="64">
        <v>2</v>
      </c>
      <c r="O23" s="64">
        <v>3</v>
      </c>
      <c r="P23" s="64">
        <v>1</v>
      </c>
      <c r="Q23" s="64">
        <v>1</v>
      </c>
      <c r="R23" s="98"/>
      <c r="S23" s="64">
        <v>2</v>
      </c>
      <c r="U23" s="64">
        <v>1</v>
      </c>
      <c r="W23" s="64">
        <v>1</v>
      </c>
      <c r="X23" s="64">
        <v>3</v>
      </c>
      <c r="AE23" s="98"/>
    </row>
    <row r="24" spans="1:31" s="64" customFormat="1" ht="31">
      <c r="A24" s="62">
        <f t="shared" si="3"/>
        <v>19</v>
      </c>
      <c r="B24" s="62" t="s">
        <v>104</v>
      </c>
      <c r="C24" s="63" t="s">
        <v>103</v>
      </c>
      <c r="D24" s="63" t="s">
        <v>377</v>
      </c>
      <c r="E24" s="63"/>
      <c r="F24" s="64">
        <v>3</v>
      </c>
      <c r="G24" s="64">
        <v>1</v>
      </c>
      <c r="H24" s="64">
        <v>4</v>
      </c>
      <c r="I24" s="64">
        <v>1</v>
      </c>
      <c r="R24" s="98"/>
      <c r="AE24" s="98"/>
    </row>
    <row r="25" spans="1:31" s="67" customFormat="1" ht="31">
      <c r="A25" s="65">
        <f t="shared" si="3"/>
        <v>20</v>
      </c>
      <c r="B25" s="65" t="s">
        <v>102</v>
      </c>
      <c r="C25" s="66" t="s">
        <v>101</v>
      </c>
      <c r="D25" s="108" t="s">
        <v>378</v>
      </c>
      <c r="E25" s="66"/>
      <c r="R25" s="99"/>
      <c r="AE25" s="99"/>
    </row>
    <row r="26" spans="1:31">
      <c r="A26" s="50">
        <f t="shared" si="3"/>
        <v>21</v>
      </c>
      <c r="B26" s="50" t="s">
        <v>100</v>
      </c>
      <c r="C26" s="77" t="s">
        <v>99</v>
      </c>
      <c r="D26" s="89" t="s">
        <v>379</v>
      </c>
      <c r="E26" s="89"/>
      <c r="Q26" s="49">
        <v>2</v>
      </c>
      <c r="S26" s="49">
        <v>1</v>
      </c>
    </row>
    <row r="27" spans="1:31">
      <c r="A27" s="50">
        <f t="shared" si="3"/>
        <v>22</v>
      </c>
      <c r="B27" s="50" t="s">
        <v>98</v>
      </c>
      <c r="C27" s="77" t="s">
        <v>97</v>
      </c>
      <c r="D27" s="89" t="s">
        <v>380</v>
      </c>
      <c r="E27" s="89"/>
      <c r="L27" s="49">
        <v>4</v>
      </c>
      <c r="M27" s="49">
        <v>5</v>
      </c>
      <c r="N27" s="49">
        <v>1</v>
      </c>
      <c r="O27" s="49">
        <v>3</v>
      </c>
      <c r="P27" s="49">
        <v>11</v>
      </c>
      <c r="Q27" s="49">
        <v>12</v>
      </c>
      <c r="S27" s="49">
        <v>13</v>
      </c>
      <c r="T27" s="49">
        <v>16</v>
      </c>
      <c r="U27" s="49">
        <v>15</v>
      </c>
      <c r="V27" s="49">
        <v>13</v>
      </c>
      <c r="W27" s="49">
        <v>11</v>
      </c>
      <c r="X27" s="49">
        <v>20</v>
      </c>
    </row>
    <row r="28" spans="1:31">
      <c r="A28" s="50">
        <f t="shared" si="3"/>
        <v>23</v>
      </c>
      <c r="B28" s="50" t="s">
        <v>96</v>
      </c>
      <c r="C28" s="58" t="s">
        <v>95</v>
      </c>
      <c r="D28" s="89" t="s">
        <v>381</v>
      </c>
      <c r="E28" s="89"/>
      <c r="M28" s="49">
        <v>1</v>
      </c>
      <c r="O28" s="49">
        <v>1</v>
      </c>
      <c r="Q28" s="49">
        <v>2</v>
      </c>
      <c r="V28" s="49">
        <v>1</v>
      </c>
    </row>
    <row r="29" spans="1:31" ht="31">
      <c r="A29" s="50">
        <f t="shared" si="3"/>
        <v>24</v>
      </c>
      <c r="B29" s="50" t="s">
        <v>94</v>
      </c>
      <c r="C29" s="58" t="s">
        <v>93</v>
      </c>
      <c r="D29" s="89" t="s">
        <v>370</v>
      </c>
      <c r="E29" s="89"/>
      <c r="K29" s="49">
        <v>3</v>
      </c>
      <c r="L29" s="49">
        <v>1</v>
      </c>
      <c r="M29" s="49">
        <v>1</v>
      </c>
      <c r="N29" s="49">
        <v>1</v>
      </c>
      <c r="O29" s="49">
        <v>2</v>
      </c>
      <c r="P29" s="49">
        <v>1</v>
      </c>
      <c r="T29" s="49">
        <v>1</v>
      </c>
      <c r="W29" s="49">
        <v>2</v>
      </c>
      <c r="X29" s="49">
        <v>2</v>
      </c>
    </row>
    <row r="30" spans="1:31" ht="31">
      <c r="A30" s="50">
        <f t="shared" si="3"/>
        <v>25</v>
      </c>
      <c r="B30" s="50" t="s">
        <v>92</v>
      </c>
      <c r="C30" s="58" t="s">
        <v>91</v>
      </c>
      <c r="D30" s="89" t="s">
        <v>382</v>
      </c>
      <c r="E30" s="89"/>
    </row>
    <row r="31" spans="1:31" s="61" customFormat="1" ht="31">
      <c r="A31" s="59">
        <f t="shared" si="3"/>
        <v>26</v>
      </c>
      <c r="B31" s="59" t="s">
        <v>90</v>
      </c>
      <c r="C31" s="78" t="s">
        <v>89</v>
      </c>
      <c r="D31" s="90" t="s">
        <v>383</v>
      </c>
      <c r="E31" s="90"/>
      <c r="M31" s="61">
        <v>1</v>
      </c>
      <c r="O31" s="61">
        <v>1</v>
      </c>
      <c r="Q31" s="61">
        <v>2</v>
      </c>
      <c r="R31" s="97"/>
      <c r="T31" s="61">
        <v>1</v>
      </c>
      <c r="U31" s="61">
        <v>2</v>
      </c>
      <c r="W31" s="61">
        <v>1</v>
      </c>
      <c r="X31" s="61">
        <v>2</v>
      </c>
      <c r="AE31" s="97"/>
    </row>
    <row r="32" spans="1:31" s="64" customFormat="1" ht="31">
      <c r="A32" s="62">
        <f t="shared" ref="A32:A95" si="4">A31+1</f>
        <v>27</v>
      </c>
      <c r="B32" s="62" t="s">
        <v>88</v>
      </c>
      <c r="C32" s="63" t="s">
        <v>131</v>
      </c>
      <c r="D32" s="113" t="s">
        <v>366</v>
      </c>
      <c r="E32" s="63"/>
      <c r="F32" s="64">
        <v>1</v>
      </c>
      <c r="I32" s="64">
        <v>2</v>
      </c>
      <c r="J32" s="64">
        <v>2</v>
      </c>
      <c r="K32" s="64">
        <v>4</v>
      </c>
      <c r="L32" s="64">
        <v>10</v>
      </c>
      <c r="M32" s="64">
        <v>7</v>
      </c>
      <c r="N32" s="64">
        <v>4</v>
      </c>
      <c r="O32" s="64">
        <v>7</v>
      </c>
      <c r="P32" s="64">
        <v>7</v>
      </c>
      <c r="Q32" s="64">
        <v>5</v>
      </c>
      <c r="R32" s="98"/>
      <c r="S32" s="64">
        <v>10</v>
      </c>
      <c r="T32" s="64">
        <v>5</v>
      </c>
      <c r="U32" s="64">
        <v>4</v>
      </c>
      <c r="V32" s="64">
        <v>14</v>
      </c>
      <c r="W32" s="64">
        <v>3</v>
      </c>
      <c r="X32" s="64">
        <v>7</v>
      </c>
      <c r="AE32" s="98"/>
    </row>
    <row r="33" spans="1:31" s="64" customFormat="1" ht="31">
      <c r="A33" s="62">
        <f t="shared" si="4"/>
        <v>28</v>
      </c>
      <c r="B33" s="62" t="s">
        <v>87</v>
      </c>
      <c r="C33" s="63" t="s">
        <v>155</v>
      </c>
      <c r="D33" s="63" t="s">
        <v>384</v>
      </c>
      <c r="E33" s="63" t="s">
        <v>230</v>
      </c>
      <c r="P33" s="64">
        <v>1</v>
      </c>
      <c r="Q33" s="64">
        <v>1</v>
      </c>
      <c r="R33" s="98"/>
      <c r="S33" s="64">
        <v>1</v>
      </c>
      <c r="T33" s="64">
        <v>1</v>
      </c>
      <c r="W33" s="64">
        <v>2</v>
      </c>
      <c r="X33" s="64">
        <v>2</v>
      </c>
      <c r="AE33" s="98"/>
    </row>
    <row r="34" spans="1:31" s="64" customFormat="1">
      <c r="A34" s="62">
        <f t="shared" si="4"/>
        <v>29</v>
      </c>
      <c r="B34" s="62" t="s">
        <v>86</v>
      </c>
      <c r="C34" s="63" t="s">
        <v>156</v>
      </c>
      <c r="D34" s="63" t="s">
        <v>385</v>
      </c>
      <c r="E34" s="63" t="s">
        <v>258</v>
      </c>
      <c r="P34" s="64">
        <v>2</v>
      </c>
      <c r="R34" s="98"/>
      <c r="S34" s="64">
        <v>1</v>
      </c>
      <c r="V34" s="64">
        <v>1</v>
      </c>
      <c r="W34" s="64">
        <v>1</v>
      </c>
      <c r="X34" s="64">
        <v>1</v>
      </c>
      <c r="AE34" s="98"/>
    </row>
    <row r="35" spans="1:31" s="67" customFormat="1">
      <c r="A35" s="65">
        <f t="shared" si="4"/>
        <v>30</v>
      </c>
      <c r="B35" s="65" t="s">
        <v>85</v>
      </c>
      <c r="C35" s="66" t="s">
        <v>157</v>
      </c>
      <c r="D35" s="66" t="s">
        <v>386</v>
      </c>
      <c r="E35" s="66"/>
      <c r="R35" s="99"/>
      <c r="T35" s="67">
        <v>1</v>
      </c>
      <c r="V35" s="67">
        <v>5</v>
      </c>
      <c r="W35" s="67">
        <v>2</v>
      </c>
      <c r="X35" s="67">
        <v>6</v>
      </c>
      <c r="AE35" s="99"/>
    </row>
    <row r="36" spans="1:31" ht="31">
      <c r="A36" s="50">
        <f t="shared" si="4"/>
        <v>31</v>
      </c>
      <c r="B36" s="50" t="s">
        <v>84</v>
      </c>
      <c r="C36" s="58" t="s">
        <v>158</v>
      </c>
      <c r="D36" s="58" t="s">
        <v>387</v>
      </c>
      <c r="E36" s="58" t="s">
        <v>259</v>
      </c>
      <c r="W36" s="49">
        <v>2</v>
      </c>
    </row>
    <row r="37" spans="1:31" ht="31">
      <c r="A37" s="50">
        <f t="shared" si="4"/>
        <v>32</v>
      </c>
      <c r="B37" s="50" t="s">
        <v>83</v>
      </c>
      <c r="C37" s="58" t="s">
        <v>159</v>
      </c>
      <c r="D37" s="58" t="s">
        <v>388</v>
      </c>
    </row>
    <row r="38" spans="1:31">
      <c r="A38" s="50">
        <f t="shared" si="4"/>
        <v>33</v>
      </c>
      <c r="B38" s="50" t="s">
        <v>82</v>
      </c>
      <c r="C38" s="58" t="s">
        <v>160</v>
      </c>
      <c r="D38" s="58" t="s">
        <v>389</v>
      </c>
    </row>
    <row r="39" spans="1:31">
      <c r="A39" s="50">
        <f t="shared" si="4"/>
        <v>34</v>
      </c>
      <c r="B39" s="50" t="s">
        <v>81</v>
      </c>
      <c r="C39" s="58" t="s">
        <v>161</v>
      </c>
      <c r="D39" s="58" t="s">
        <v>390</v>
      </c>
      <c r="E39" s="58" t="s">
        <v>484</v>
      </c>
      <c r="Q39" s="49">
        <v>2</v>
      </c>
      <c r="W39" s="49">
        <v>1</v>
      </c>
      <c r="X39" s="49">
        <v>1</v>
      </c>
    </row>
    <row r="40" spans="1:31">
      <c r="A40" s="50">
        <f t="shared" si="4"/>
        <v>35</v>
      </c>
      <c r="B40" s="50" t="s">
        <v>80</v>
      </c>
      <c r="C40" s="58" t="s">
        <v>162</v>
      </c>
      <c r="D40" s="58" t="s">
        <v>391</v>
      </c>
      <c r="E40" s="58" t="s">
        <v>259</v>
      </c>
      <c r="P40" s="49">
        <v>1</v>
      </c>
      <c r="T40" s="49">
        <v>1</v>
      </c>
      <c r="V40" s="49">
        <v>1</v>
      </c>
    </row>
    <row r="41" spans="1:31" s="61" customFormat="1" ht="31">
      <c r="A41" s="59">
        <f t="shared" si="4"/>
        <v>36</v>
      </c>
      <c r="B41" s="59" t="s">
        <v>79</v>
      </c>
      <c r="C41" s="60" t="s">
        <v>163</v>
      </c>
      <c r="D41" s="115" t="s">
        <v>365</v>
      </c>
      <c r="E41" s="60"/>
      <c r="R41" s="97"/>
      <c r="AE41" s="97"/>
    </row>
    <row r="42" spans="1:31" s="64" customFormat="1">
      <c r="A42" s="62">
        <f t="shared" si="4"/>
        <v>37</v>
      </c>
      <c r="B42" s="62" t="s">
        <v>78</v>
      </c>
      <c r="C42" s="63" t="s">
        <v>164</v>
      </c>
      <c r="D42" s="63" t="s">
        <v>392</v>
      </c>
      <c r="E42" s="63"/>
      <c r="R42" s="98"/>
      <c r="AE42" s="98"/>
    </row>
    <row r="43" spans="1:31" s="64" customFormat="1" ht="31">
      <c r="A43" s="62">
        <f t="shared" si="4"/>
        <v>38</v>
      </c>
      <c r="B43" s="62" t="s">
        <v>77</v>
      </c>
      <c r="C43" s="63" t="s">
        <v>165</v>
      </c>
      <c r="D43" s="63" t="s">
        <v>393</v>
      </c>
      <c r="E43" s="63"/>
      <c r="R43" s="98"/>
      <c r="AE43" s="98"/>
    </row>
    <row r="44" spans="1:31" s="64" customFormat="1">
      <c r="A44" s="62">
        <f t="shared" si="4"/>
        <v>39</v>
      </c>
      <c r="B44" s="62" t="s">
        <v>76</v>
      </c>
      <c r="C44" s="63" t="s">
        <v>166</v>
      </c>
      <c r="D44" s="63" t="s">
        <v>394</v>
      </c>
      <c r="E44" s="63" t="s">
        <v>490</v>
      </c>
      <c r="R44" s="98"/>
      <c r="X44" s="64">
        <v>1</v>
      </c>
      <c r="AE44" s="98"/>
    </row>
    <row r="45" spans="1:31" s="67" customFormat="1">
      <c r="A45" s="65">
        <f t="shared" si="4"/>
        <v>40</v>
      </c>
      <c r="B45" s="65" t="s">
        <v>75</v>
      </c>
      <c r="C45" s="66" t="s">
        <v>167</v>
      </c>
      <c r="D45" s="66" t="s">
        <v>395</v>
      </c>
      <c r="E45" s="66"/>
      <c r="R45" s="99"/>
      <c r="AE45" s="99"/>
    </row>
    <row r="46" spans="1:31" ht="31">
      <c r="A46" s="50">
        <f t="shared" si="4"/>
        <v>41</v>
      </c>
      <c r="B46" s="50" t="s">
        <v>74</v>
      </c>
      <c r="C46" s="58" t="s">
        <v>168</v>
      </c>
      <c r="D46" s="58" t="s">
        <v>396</v>
      </c>
    </row>
    <row r="47" spans="1:31" ht="31">
      <c r="A47" s="50">
        <f t="shared" si="4"/>
        <v>42</v>
      </c>
      <c r="B47" s="50" t="s">
        <v>73</v>
      </c>
      <c r="C47" s="58" t="s">
        <v>169</v>
      </c>
      <c r="D47" s="58" t="s">
        <v>397</v>
      </c>
      <c r="V47" s="49">
        <v>2</v>
      </c>
    </row>
    <row r="48" spans="1:31" ht="31">
      <c r="A48" s="50">
        <f t="shared" si="4"/>
        <v>43</v>
      </c>
      <c r="B48" s="50" t="s">
        <v>72</v>
      </c>
      <c r="C48" s="58" t="s">
        <v>170</v>
      </c>
      <c r="D48" s="58" t="s">
        <v>398</v>
      </c>
      <c r="P48" s="49">
        <v>5</v>
      </c>
      <c r="Q48" s="49">
        <v>4</v>
      </c>
      <c r="S48" s="49">
        <v>3</v>
      </c>
      <c r="T48" s="49">
        <v>2</v>
      </c>
      <c r="U48" s="49">
        <v>5</v>
      </c>
      <c r="W48" s="49">
        <v>3</v>
      </c>
      <c r="X48" s="49">
        <v>2</v>
      </c>
    </row>
    <row r="49" spans="1:31" ht="31">
      <c r="A49" s="50">
        <f t="shared" si="4"/>
        <v>44</v>
      </c>
      <c r="B49" s="50" t="s">
        <v>71</v>
      </c>
      <c r="C49" s="58" t="s">
        <v>171</v>
      </c>
      <c r="D49" s="58" t="s">
        <v>399</v>
      </c>
      <c r="E49" s="58" t="s">
        <v>228</v>
      </c>
      <c r="S49" s="49">
        <v>1</v>
      </c>
      <c r="T49" s="49">
        <v>1</v>
      </c>
      <c r="U49" s="49">
        <v>2</v>
      </c>
    </row>
    <row r="50" spans="1:31">
      <c r="A50" s="50">
        <f t="shared" si="4"/>
        <v>45</v>
      </c>
      <c r="B50" s="50" t="s">
        <v>70</v>
      </c>
      <c r="C50" s="58" t="s">
        <v>172</v>
      </c>
      <c r="D50" s="58" t="s">
        <v>400</v>
      </c>
      <c r="E50" s="58" t="s">
        <v>228</v>
      </c>
      <c r="S50" s="49">
        <v>1</v>
      </c>
      <c r="T50" s="49">
        <v>11</v>
      </c>
      <c r="U50" s="49">
        <v>10</v>
      </c>
      <c r="V50" s="49">
        <v>10</v>
      </c>
      <c r="W50" s="49">
        <v>13</v>
      </c>
      <c r="X50" s="49">
        <v>15</v>
      </c>
    </row>
    <row r="51" spans="1:31" s="61" customFormat="1">
      <c r="A51" s="59">
        <f t="shared" si="4"/>
        <v>46</v>
      </c>
      <c r="B51" s="59" t="s">
        <v>69</v>
      </c>
      <c r="C51" s="60" t="s">
        <v>173</v>
      </c>
      <c r="D51" s="60" t="s">
        <v>401</v>
      </c>
      <c r="E51" s="60"/>
      <c r="P51" s="61">
        <v>2</v>
      </c>
      <c r="Q51" s="61">
        <v>7</v>
      </c>
      <c r="R51" s="97"/>
      <c r="S51" s="61">
        <v>6</v>
      </c>
      <c r="T51" s="61">
        <v>7</v>
      </c>
      <c r="U51" s="61">
        <v>8</v>
      </c>
      <c r="V51" s="61">
        <v>9</v>
      </c>
      <c r="W51" s="61">
        <v>11</v>
      </c>
      <c r="X51" s="61">
        <v>11</v>
      </c>
      <c r="AE51" s="97"/>
    </row>
    <row r="52" spans="1:31" s="64" customFormat="1" ht="31">
      <c r="A52" s="62">
        <f t="shared" si="4"/>
        <v>47</v>
      </c>
      <c r="B52" s="62" t="s">
        <v>68</v>
      </c>
      <c r="C52" s="63" t="s">
        <v>174</v>
      </c>
      <c r="D52" s="63" t="s">
        <v>402</v>
      </c>
      <c r="E52" s="63"/>
      <c r="R52" s="98"/>
      <c r="AE52" s="98"/>
    </row>
    <row r="53" spans="1:31" s="64" customFormat="1" ht="31">
      <c r="A53" s="62">
        <f t="shared" si="4"/>
        <v>48</v>
      </c>
      <c r="B53" s="62" t="s">
        <v>67</v>
      </c>
      <c r="C53" s="63" t="s">
        <v>175</v>
      </c>
      <c r="D53" s="63" t="s">
        <v>403</v>
      </c>
      <c r="E53" s="63"/>
      <c r="R53" s="98"/>
      <c r="AE53" s="98"/>
    </row>
    <row r="54" spans="1:31" s="64" customFormat="1" ht="31">
      <c r="A54" s="62">
        <f t="shared" si="4"/>
        <v>49</v>
      </c>
      <c r="B54" s="62" t="s">
        <v>66</v>
      </c>
      <c r="C54" s="63" t="s">
        <v>176</v>
      </c>
      <c r="D54" s="63" t="s">
        <v>404</v>
      </c>
      <c r="E54" s="63"/>
      <c r="R54" s="98"/>
      <c r="AE54" s="98"/>
    </row>
    <row r="55" spans="1:31" s="67" customFormat="1">
      <c r="A55" s="65">
        <f t="shared" si="4"/>
        <v>50</v>
      </c>
      <c r="B55" s="65" t="s">
        <v>65</v>
      </c>
      <c r="C55" s="66" t="s">
        <v>177</v>
      </c>
      <c r="D55" s="66" t="s">
        <v>405</v>
      </c>
      <c r="E55" s="66" t="s">
        <v>229</v>
      </c>
      <c r="Q55" s="67">
        <v>1</v>
      </c>
      <c r="R55" s="99"/>
      <c r="T55" s="67">
        <v>2</v>
      </c>
      <c r="W55" s="67">
        <v>1</v>
      </c>
      <c r="AE55" s="99"/>
    </row>
    <row r="56" spans="1:31">
      <c r="A56" s="50">
        <f t="shared" si="4"/>
        <v>51</v>
      </c>
      <c r="B56" s="50" t="s">
        <v>64</v>
      </c>
      <c r="C56" s="58" t="s">
        <v>178</v>
      </c>
      <c r="D56" s="58" t="s">
        <v>406</v>
      </c>
    </row>
    <row r="57" spans="1:31" ht="31">
      <c r="A57" s="50">
        <f t="shared" si="4"/>
        <v>52</v>
      </c>
      <c r="B57" s="50" t="s">
        <v>63</v>
      </c>
      <c r="C57" s="58" t="s">
        <v>179</v>
      </c>
      <c r="D57" s="58" t="s">
        <v>407</v>
      </c>
      <c r="E57" s="58" t="s">
        <v>260</v>
      </c>
    </row>
    <row r="58" spans="1:31" ht="31">
      <c r="A58" s="50">
        <f t="shared" si="4"/>
        <v>53</v>
      </c>
      <c r="B58" s="50" t="s">
        <v>62</v>
      </c>
      <c r="C58" s="58" t="s">
        <v>180</v>
      </c>
      <c r="D58" s="58" t="s">
        <v>408</v>
      </c>
      <c r="E58" s="58" t="s">
        <v>258</v>
      </c>
      <c r="U58" s="49">
        <v>1</v>
      </c>
      <c r="W58" s="49">
        <v>1</v>
      </c>
      <c r="X58" s="49">
        <v>4</v>
      </c>
    </row>
    <row r="59" spans="1:31" ht="31">
      <c r="A59" s="50">
        <f t="shared" si="4"/>
        <v>54</v>
      </c>
      <c r="B59" s="50" t="s">
        <v>61</v>
      </c>
      <c r="C59" s="58" t="s">
        <v>181</v>
      </c>
      <c r="D59" s="58" t="s">
        <v>409</v>
      </c>
    </row>
    <row r="60" spans="1:31" s="67" customFormat="1" ht="31">
      <c r="A60" s="65">
        <f t="shared" si="4"/>
        <v>55</v>
      </c>
      <c r="B60" s="65" t="s">
        <v>60</v>
      </c>
      <c r="C60" s="66" t="s">
        <v>182</v>
      </c>
      <c r="D60" s="66" t="s">
        <v>410</v>
      </c>
      <c r="E60" s="66"/>
      <c r="R60" s="99"/>
      <c r="AE60" s="99"/>
    </row>
    <row r="61" spans="1:31" ht="31">
      <c r="A61" s="50">
        <f t="shared" si="4"/>
        <v>56</v>
      </c>
      <c r="B61" s="50" t="s">
        <v>185</v>
      </c>
      <c r="C61" s="58" t="s">
        <v>183</v>
      </c>
      <c r="D61" s="58" t="s">
        <v>411</v>
      </c>
      <c r="E61" s="58" t="s">
        <v>228</v>
      </c>
    </row>
    <row r="62" spans="1:31" ht="31">
      <c r="A62" s="50">
        <f t="shared" si="4"/>
        <v>57</v>
      </c>
      <c r="B62" s="50" t="s">
        <v>186</v>
      </c>
      <c r="C62" s="58" t="s">
        <v>193</v>
      </c>
      <c r="D62" s="58" t="s">
        <v>412</v>
      </c>
    </row>
    <row r="63" spans="1:31">
      <c r="A63" s="50">
        <f t="shared" si="4"/>
        <v>58</v>
      </c>
      <c r="B63" s="50" t="s">
        <v>187</v>
      </c>
      <c r="C63" s="58" t="s">
        <v>194</v>
      </c>
      <c r="D63" s="58" t="s">
        <v>413</v>
      </c>
    </row>
    <row r="64" spans="1:31">
      <c r="A64" s="50">
        <f t="shared" si="4"/>
        <v>59</v>
      </c>
      <c r="B64" s="50" t="s">
        <v>188</v>
      </c>
      <c r="C64" s="58" t="s">
        <v>195</v>
      </c>
      <c r="D64" s="58" t="s">
        <v>414</v>
      </c>
    </row>
    <row r="65" spans="1:31" ht="44">
      <c r="A65" s="50">
        <f t="shared" si="4"/>
        <v>60</v>
      </c>
      <c r="B65" s="50" t="s">
        <v>189</v>
      </c>
      <c r="C65" s="58" t="s">
        <v>196</v>
      </c>
      <c r="D65" s="58" t="s">
        <v>415</v>
      </c>
      <c r="E65" s="58" t="s">
        <v>352</v>
      </c>
      <c r="P65" s="49">
        <v>1</v>
      </c>
      <c r="Q65" s="49">
        <v>3</v>
      </c>
      <c r="S65" s="49">
        <v>1</v>
      </c>
      <c r="T65" s="49">
        <v>2</v>
      </c>
      <c r="V65" s="49">
        <v>1</v>
      </c>
      <c r="W65" s="49">
        <v>3</v>
      </c>
      <c r="X65" s="49">
        <v>2</v>
      </c>
    </row>
    <row r="66" spans="1:31" s="61" customFormat="1" ht="31">
      <c r="A66" s="59">
        <f t="shared" si="4"/>
        <v>61</v>
      </c>
      <c r="B66" s="59" t="s">
        <v>190</v>
      </c>
      <c r="C66" s="60" t="s">
        <v>197</v>
      </c>
      <c r="D66" s="60" t="s">
        <v>416</v>
      </c>
      <c r="E66" s="60" t="s">
        <v>262</v>
      </c>
      <c r="R66" s="97"/>
      <c r="S66" s="61">
        <v>1</v>
      </c>
      <c r="AE66" s="97"/>
    </row>
    <row r="67" spans="1:31" s="64" customFormat="1" ht="31">
      <c r="A67" s="62">
        <f t="shared" si="4"/>
        <v>62</v>
      </c>
      <c r="B67" s="62" t="s">
        <v>191</v>
      </c>
      <c r="C67" s="63" t="s">
        <v>212</v>
      </c>
      <c r="D67" s="63" t="s">
        <v>417</v>
      </c>
      <c r="E67" s="63" t="s">
        <v>261</v>
      </c>
      <c r="R67" s="98"/>
      <c r="U67" s="64">
        <v>1</v>
      </c>
      <c r="V67" s="64">
        <v>1</v>
      </c>
      <c r="AE67" s="98"/>
    </row>
    <row r="68" spans="1:31" s="64" customFormat="1">
      <c r="A68" s="62">
        <f t="shared" si="4"/>
        <v>63</v>
      </c>
      <c r="B68" s="62" t="s">
        <v>192</v>
      </c>
      <c r="C68" s="63" t="s">
        <v>213</v>
      </c>
      <c r="D68" s="63" t="s">
        <v>418</v>
      </c>
      <c r="E68" s="63" t="s">
        <v>262</v>
      </c>
      <c r="R68" s="98"/>
      <c r="AE68" s="98"/>
    </row>
    <row r="69" spans="1:31" s="64" customFormat="1">
      <c r="A69" s="62">
        <f t="shared" si="4"/>
        <v>64</v>
      </c>
      <c r="B69" s="62" t="s">
        <v>211</v>
      </c>
      <c r="C69" s="63" t="s">
        <v>214</v>
      </c>
      <c r="D69" s="63" t="s">
        <v>419</v>
      </c>
      <c r="E69" s="63"/>
      <c r="R69" s="98"/>
      <c r="AE69" s="98"/>
    </row>
    <row r="70" spans="1:31" s="67" customFormat="1">
      <c r="A70" s="65">
        <f t="shared" si="4"/>
        <v>65</v>
      </c>
      <c r="B70" s="65" t="s">
        <v>220</v>
      </c>
      <c r="C70" s="66" t="s">
        <v>222</v>
      </c>
      <c r="D70" s="66" t="s">
        <v>420</v>
      </c>
      <c r="E70" s="66"/>
      <c r="R70" s="99"/>
      <c r="AE70" s="99"/>
    </row>
    <row r="71" spans="1:31" ht="31">
      <c r="A71" s="50">
        <f t="shared" si="4"/>
        <v>66</v>
      </c>
      <c r="B71" s="50" t="s">
        <v>221</v>
      </c>
      <c r="C71" s="58" t="s">
        <v>223</v>
      </c>
      <c r="D71" s="58" t="s">
        <v>421</v>
      </c>
    </row>
    <row r="72" spans="1:31" ht="31">
      <c r="A72" s="50">
        <f t="shared" si="4"/>
        <v>67</v>
      </c>
      <c r="B72" s="50" t="s">
        <v>234</v>
      </c>
      <c r="C72" s="58" t="s">
        <v>246</v>
      </c>
      <c r="D72" s="58" t="s">
        <v>422</v>
      </c>
    </row>
    <row r="73" spans="1:31">
      <c r="A73" s="50">
        <f t="shared" si="4"/>
        <v>68</v>
      </c>
      <c r="B73" s="50" t="s">
        <v>235</v>
      </c>
      <c r="C73" s="58" t="s">
        <v>247</v>
      </c>
      <c r="D73" s="58" t="s">
        <v>423</v>
      </c>
      <c r="E73" s="58" t="s">
        <v>259</v>
      </c>
      <c r="U73" s="49">
        <v>1</v>
      </c>
      <c r="W73" s="49">
        <v>1</v>
      </c>
    </row>
    <row r="74" spans="1:31" ht="31">
      <c r="A74" s="50">
        <f t="shared" si="4"/>
        <v>69</v>
      </c>
      <c r="B74" s="50" t="s">
        <v>236</v>
      </c>
      <c r="C74" s="58" t="s">
        <v>248</v>
      </c>
      <c r="D74" s="58" t="s">
        <v>424</v>
      </c>
      <c r="E74" s="58" t="s">
        <v>228</v>
      </c>
      <c r="T74" s="49">
        <v>5</v>
      </c>
      <c r="U74" s="49">
        <v>6</v>
      </c>
      <c r="W74" s="49">
        <v>1</v>
      </c>
    </row>
    <row r="75" spans="1:31" ht="31">
      <c r="A75" s="50">
        <f t="shared" si="4"/>
        <v>70</v>
      </c>
      <c r="B75" s="50" t="s">
        <v>237</v>
      </c>
      <c r="C75" s="58" t="s">
        <v>249</v>
      </c>
      <c r="D75" s="58" t="s">
        <v>425</v>
      </c>
    </row>
    <row r="76" spans="1:31" s="61" customFormat="1">
      <c r="A76" s="59">
        <f t="shared" si="4"/>
        <v>71</v>
      </c>
      <c r="B76" s="59" t="s">
        <v>238</v>
      </c>
      <c r="C76" s="60" t="s">
        <v>250</v>
      </c>
      <c r="D76" s="60" t="s">
        <v>426</v>
      </c>
      <c r="E76" s="60" t="s">
        <v>478</v>
      </c>
      <c r="R76" s="97"/>
      <c r="U76" s="61">
        <v>1</v>
      </c>
      <c r="W76" s="61">
        <v>1</v>
      </c>
      <c r="AE76" s="97"/>
    </row>
    <row r="77" spans="1:31" s="64" customFormat="1" ht="31">
      <c r="A77" s="62">
        <f t="shared" si="4"/>
        <v>72</v>
      </c>
      <c r="B77" s="62" t="s">
        <v>239</v>
      </c>
      <c r="C77" s="63" t="s">
        <v>251</v>
      </c>
      <c r="D77" s="63" t="s">
        <v>427</v>
      </c>
      <c r="E77" s="63" t="s">
        <v>352</v>
      </c>
      <c r="R77" s="98"/>
      <c r="X77" s="64">
        <v>3</v>
      </c>
      <c r="AE77" s="98"/>
    </row>
    <row r="78" spans="1:31" s="64" customFormat="1" ht="31">
      <c r="A78" s="62">
        <f t="shared" si="4"/>
        <v>73</v>
      </c>
      <c r="B78" s="62" t="s">
        <v>240</v>
      </c>
      <c r="C78" s="63" t="s">
        <v>252</v>
      </c>
      <c r="D78" s="63" t="s">
        <v>428</v>
      </c>
      <c r="E78" s="63" t="s">
        <v>228</v>
      </c>
      <c r="R78" s="98"/>
      <c r="T78" s="64">
        <v>1</v>
      </c>
      <c r="U78" s="64">
        <v>3</v>
      </c>
      <c r="X78" s="64">
        <v>2</v>
      </c>
      <c r="AE78" s="98"/>
    </row>
    <row r="79" spans="1:31" s="64" customFormat="1" ht="44">
      <c r="A79" s="62">
        <f t="shared" si="4"/>
        <v>74</v>
      </c>
      <c r="B79" s="62" t="s">
        <v>241</v>
      </c>
      <c r="C79" s="63" t="s">
        <v>253</v>
      </c>
      <c r="D79" s="63" t="s">
        <v>429</v>
      </c>
      <c r="E79" s="63"/>
      <c r="R79" s="98"/>
      <c r="V79" s="64">
        <v>1</v>
      </c>
      <c r="AE79" s="98"/>
    </row>
    <row r="80" spans="1:31" s="67" customFormat="1" ht="31">
      <c r="A80" s="65">
        <f t="shared" si="4"/>
        <v>75</v>
      </c>
      <c r="B80" s="65" t="s">
        <v>242</v>
      </c>
      <c r="C80" s="66" t="s">
        <v>254</v>
      </c>
      <c r="D80" s="66" t="s">
        <v>430</v>
      </c>
      <c r="E80" s="66"/>
      <c r="R80" s="99"/>
      <c r="AE80" s="99"/>
    </row>
    <row r="81" spans="1:31">
      <c r="A81" s="50">
        <f t="shared" si="4"/>
        <v>76</v>
      </c>
      <c r="B81" s="50" t="s">
        <v>243</v>
      </c>
      <c r="C81" s="58" t="s">
        <v>255</v>
      </c>
      <c r="D81" s="58" t="s">
        <v>431</v>
      </c>
      <c r="E81" s="58" t="s">
        <v>263</v>
      </c>
    </row>
    <row r="82" spans="1:31" ht="31">
      <c r="A82" s="50">
        <f t="shared" si="4"/>
        <v>77</v>
      </c>
      <c r="B82" s="50" t="s">
        <v>244</v>
      </c>
      <c r="C82" s="58" t="s">
        <v>256</v>
      </c>
      <c r="D82" s="58" t="s">
        <v>432</v>
      </c>
      <c r="E82" s="58" t="s">
        <v>262</v>
      </c>
    </row>
    <row r="83" spans="1:31" ht="31">
      <c r="A83" s="50">
        <f t="shared" si="4"/>
        <v>78</v>
      </c>
      <c r="B83" s="50" t="s">
        <v>245</v>
      </c>
      <c r="C83" s="58" t="s">
        <v>257</v>
      </c>
      <c r="D83" s="58" t="s">
        <v>433</v>
      </c>
      <c r="E83" s="58" t="s">
        <v>258</v>
      </c>
      <c r="W83" s="49">
        <v>1</v>
      </c>
    </row>
    <row r="84" spans="1:31" ht="31">
      <c r="A84" s="50">
        <f t="shared" si="4"/>
        <v>79</v>
      </c>
      <c r="B84" s="50" t="s">
        <v>265</v>
      </c>
      <c r="C84" s="58" t="s">
        <v>266</v>
      </c>
      <c r="D84" s="58" t="s">
        <v>434</v>
      </c>
      <c r="E84" s="58" t="s">
        <v>258</v>
      </c>
      <c r="W84" s="49">
        <v>1</v>
      </c>
      <c r="X84" s="49">
        <v>3</v>
      </c>
    </row>
    <row r="85" spans="1:31">
      <c r="A85" s="50">
        <f t="shared" si="4"/>
        <v>80</v>
      </c>
      <c r="B85" s="50" t="s">
        <v>267</v>
      </c>
      <c r="C85" s="58" t="s">
        <v>273</v>
      </c>
      <c r="D85" s="58" t="s">
        <v>435</v>
      </c>
    </row>
    <row r="86" spans="1:31" s="61" customFormat="1">
      <c r="A86" s="59">
        <f t="shared" si="4"/>
        <v>81</v>
      </c>
      <c r="B86" s="59" t="s">
        <v>268</v>
      </c>
      <c r="C86" s="60" t="s">
        <v>274</v>
      </c>
      <c r="D86" s="60" t="s">
        <v>436</v>
      </c>
      <c r="E86" s="60"/>
      <c r="R86" s="97"/>
      <c r="X86" s="61">
        <v>2</v>
      </c>
      <c r="AE86" s="97"/>
    </row>
    <row r="87" spans="1:31" s="64" customFormat="1">
      <c r="A87" s="62">
        <f t="shared" si="4"/>
        <v>82</v>
      </c>
      <c r="B87" s="62" t="s">
        <v>269</v>
      </c>
      <c r="C87" s="63" t="s">
        <v>275</v>
      </c>
      <c r="D87" s="63" t="s">
        <v>437</v>
      </c>
      <c r="E87" s="63"/>
      <c r="R87" s="98"/>
      <c r="AE87" s="98"/>
    </row>
    <row r="88" spans="1:31" s="64" customFormat="1" ht="31">
      <c r="A88" s="62">
        <f t="shared" si="4"/>
        <v>83</v>
      </c>
      <c r="B88" s="62" t="s">
        <v>270</v>
      </c>
      <c r="C88" s="63" t="s">
        <v>276</v>
      </c>
      <c r="D88" s="63" t="s">
        <v>438</v>
      </c>
      <c r="E88" s="63"/>
      <c r="R88" s="98"/>
      <c r="AE88" s="98"/>
    </row>
    <row r="89" spans="1:31" s="64" customFormat="1">
      <c r="A89" s="62">
        <f t="shared" si="4"/>
        <v>84</v>
      </c>
      <c r="B89" s="62" t="s">
        <v>271</v>
      </c>
      <c r="C89" s="63" t="s">
        <v>277</v>
      </c>
      <c r="D89" s="63" t="s">
        <v>439</v>
      </c>
      <c r="E89" s="63"/>
      <c r="R89" s="98"/>
      <c r="AE89" s="98"/>
    </row>
    <row r="90" spans="1:31" s="67" customFormat="1">
      <c r="A90" s="65">
        <f t="shared" si="4"/>
        <v>85</v>
      </c>
      <c r="B90" s="65" t="s">
        <v>272</v>
      </c>
      <c r="C90" s="66" t="s">
        <v>278</v>
      </c>
      <c r="D90" s="66" t="s">
        <v>440</v>
      </c>
      <c r="E90" s="66"/>
      <c r="R90" s="99"/>
      <c r="AE90" s="99"/>
    </row>
    <row r="91" spans="1:31">
      <c r="A91" s="50">
        <f t="shared" si="4"/>
        <v>86</v>
      </c>
      <c r="B91" s="50" t="s">
        <v>279</v>
      </c>
      <c r="C91" s="58" t="s">
        <v>282</v>
      </c>
      <c r="D91" s="58" t="s">
        <v>441</v>
      </c>
      <c r="E91" s="58" t="s">
        <v>352</v>
      </c>
    </row>
    <row r="92" spans="1:31" ht="31">
      <c r="A92" s="50">
        <f t="shared" si="4"/>
        <v>87</v>
      </c>
      <c r="B92" s="50" t="s">
        <v>280</v>
      </c>
      <c r="C92" s="58" t="s">
        <v>283</v>
      </c>
      <c r="D92" s="58" t="s">
        <v>442</v>
      </c>
    </row>
    <row r="93" spans="1:31" ht="31">
      <c r="A93" s="50">
        <f t="shared" si="4"/>
        <v>88</v>
      </c>
      <c r="B93" s="50" t="s">
        <v>281</v>
      </c>
      <c r="C93" s="58" t="s">
        <v>284</v>
      </c>
      <c r="D93" s="58" t="s">
        <v>443</v>
      </c>
      <c r="E93" s="58" t="s">
        <v>228</v>
      </c>
      <c r="X93" s="49">
        <v>1</v>
      </c>
    </row>
    <row r="94" spans="1:31" ht="44">
      <c r="A94" s="50">
        <f t="shared" si="4"/>
        <v>89</v>
      </c>
      <c r="B94" s="50" t="s">
        <v>285</v>
      </c>
      <c r="C94" s="58" t="s">
        <v>288</v>
      </c>
      <c r="D94" s="58" t="s">
        <v>444</v>
      </c>
    </row>
    <row r="95" spans="1:31" s="67" customFormat="1" ht="31">
      <c r="A95" s="65">
        <f t="shared" si="4"/>
        <v>90</v>
      </c>
      <c r="B95" s="65" t="s">
        <v>286</v>
      </c>
      <c r="C95" s="66" t="s">
        <v>287</v>
      </c>
      <c r="D95" s="66" t="s">
        <v>445</v>
      </c>
      <c r="E95" s="66" t="s">
        <v>258</v>
      </c>
      <c r="R95" s="99"/>
      <c r="W95" s="67">
        <v>2</v>
      </c>
      <c r="X95" s="67">
        <v>2</v>
      </c>
      <c r="AE95" s="99"/>
    </row>
    <row r="96" spans="1:31">
      <c r="A96" s="50">
        <f t="shared" ref="A96:A120" si="5">A95+1</f>
        <v>91</v>
      </c>
      <c r="B96" s="50" t="s">
        <v>289</v>
      </c>
      <c r="C96" s="58" t="s">
        <v>291</v>
      </c>
      <c r="D96" s="58" t="s">
        <v>446</v>
      </c>
      <c r="E96" s="58" t="s">
        <v>483</v>
      </c>
    </row>
    <row r="97" spans="1:31" ht="31">
      <c r="A97" s="50">
        <f t="shared" si="5"/>
        <v>92</v>
      </c>
      <c r="B97" s="50" t="s">
        <v>290</v>
      </c>
      <c r="C97" s="58" t="s">
        <v>292</v>
      </c>
      <c r="D97" s="58" t="s">
        <v>447</v>
      </c>
      <c r="E97" s="58" t="s">
        <v>478</v>
      </c>
    </row>
    <row r="98" spans="1:31">
      <c r="A98" s="50">
        <f t="shared" si="5"/>
        <v>93</v>
      </c>
      <c r="B98" s="50" t="s">
        <v>296</v>
      </c>
      <c r="C98" s="58" t="s">
        <v>300</v>
      </c>
      <c r="D98" s="58" t="s">
        <v>448</v>
      </c>
      <c r="V98" s="49">
        <v>1</v>
      </c>
      <c r="W98" s="49">
        <v>1</v>
      </c>
    </row>
    <row r="99" spans="1:31" ht="31">
      <c r="A99" s="50">
        <f t="shared" si="5"/>
        <v>94</v>
      </c>
      <c r="B99" s="50" t="s">
        <v>297</v>
      </c>
      <c r="C99" s="58" t="s">
        <v>301</v>
      </c>
      <c r="D99" s="58" t="s">
        <v>449</v>
      </c>
      <c r="E99" s="58" t="s">
        <v>304</v>
      </c>
    </row>
    <row r="100" spans="1:31" s="67" customFormat="1" ht="31">
      <c r="A100" s="65">
        <f t="shared" si="5"/>
        <v>95</v>
      </c>
      <c r="B100" s="65" t="s">
        <v>298</v>
      </c>
      <c r="C100" s="66" t="s">
        <v>302</v>
      </c>
      <c r="D100" s="66" t="s">
        <v>450</v>
      </c>
      <c r="E100" s="66" t="s">
        <v>305</v>
      </c>
      <c r="R100" s="99"/>
      <c r="AE100" s="99"/>
    </row>
    <row r="101" spans="1:31" ht="31">
      <c r="A101" s="50">
        <f t="shared" si="5"/>
        <v>96</v>
      </c>
      <c r="B101" s="50" t="s">
        <v>299</v>
      </c>
      <c r="C101" s="58" t="s">
        <v>303</v>
      </c>
      <c r="D101" s="58" t="s">
        <v>451</v>
      </c>
      <c r="E101" s="58" t="s">
        <v>484</v>
      </c>
      <c r="U101" s="49">
        <v>1</v>
      </c>
      <c r="V101" s="49">
        <v>1</v>
      </c>
      <c r="W101" s="49">
        <v>6</v>
      </c>
      <c r="X101" s="49">
        <v>8</v>
      </c>
    </row>
    <row r="102" spans="1:31" ht="31">
      <c r="A102" s="50">
        <f t="shared" si="5"/>
        <v>97</v>
      </c>
      <c r="B102" s="50" t="s">
        <v>310</v>
      </c>
      <c r="C102" s="58" t="s">
        <v>314</v>
      </c>
      <c r="D102" s="58" t="s">
        <v>452</v>
      </c>
      <c r="E102" s="58" t="s">
        <v>478</v>
      </c>
      <c r="V102" s="49">
        <v>1</v>
      </c>
      <c r="W102" s="49">
        <v>1</v>
      </c>
      <c r="X102" s="49">
        <v>1</v>
      </c>
    </row>
    <row r="103" spans="1:31">
      <c r="A103" s="50">
        <f t="shared" si="5"/>
        <v>98</v>
      </c>
      <c r="B103" s="50" t="s">
        <v>311</v>
      </c>
      <c r="C103" s="58" t="s">
        <v>315</v>
      </c>
      <c r="D103" s="58" t="s">
        <v>453</v>
      </c>
      <c r="E103" s="58" t="s">
        <v>309</v>
      </c>
    </row>
    <row r="104" spans="1:31" ht="31">
      <c r="A104" s="50">
        <f t="shared" si="5"/>
        <v>99</v>
      </c>
      <c r="B104" s="50" t="s">
        <v>312</v>
      </c>
      <c r="C104" s="58" t="s">
        <v>316</v>
      </c>
      <c r="D104" s="58" t="s">
        <v>454</v>
      </c>
      <c r="E104" s="58" t="s">
        <v>309</v>
      </c>
    </row>
    <row r="105" spans="1:31" s="67" customFormat="1">
      <c r="A105" s="65">
        <f t="shared" si="5"/>
        <v>100</v>
      </c>
      <c r="B105" s="65" t="s">
        <v>313</v>
      </c>
      <c r="C105" s="66" t="s">
        <v>317</v>
      </c>
      <c r="D105" s="66" t="s">
        <v>455</v>
      </c>
      <c r="E105" s="66" t="s">
        <v>309</v>
      </c>
      <c r="R105" s="99"/>
      <c r="AE105" s="99"/>
    </row>
    <row r="106" spans="1:31" ht="31">
      <c r="A106" s="50">
        <f t="shared" si="5"/>
        <v>101</v>
      </c>
      <c r="B106" s="50" t="s">
        <v>321</v>
      </c>
      <c r="C106" s="58" t="s">
        <v>322</v>
      </c>
      <c r="D106" s="58" t="s">
        <v>456</v>
      </c>
      <c r="E106" s="58" t="s">
        <v>260</v>
      </c>
      <c r="V106" s="49">
        <v>1</v>
      </c>
      <c r="W106" s="49">
        <v>2</v>
      </c>
    </row>
    <row r="107" spans="1:31" ht="31">
      <c r="A107" s="50">
        <f t="shared" si="5"/>
        <v>102</v>
      </c>
      <c r="B107" s="50" t="s">
        <v>337</v>
      </c>
      <c r="C107" s="58" t="s">
        <v>323</v>
      </c>
      <c r="D107" s="58" t="s">
        <v>457</v>
      </c>
    </row>
    <row r="108" spans="1:31" ht="31">
      <c r="A108" s="50">
        <f t="shared" si="5"/>
        <v>103</v>
      </c>
      <c r="B108" s="50" t="s">
        <v>338</v>
      </c>
      <c r="C108" s="58" t="s">
        <v>324</v>
      </c>
      <c r="D108" s="58" t="s">
        <v>458</v>
      </c>
    </row>
    <row r="109" spans="1:31">
      <c r="A109" s="50">
        <f t="shared" si="5"/>
        <v>104</v>
      </c>
      <c r="B109" s="50" t="s">
        <v>339</v>
      </c>
      <c r="C109" s="58" t="s">
        <v>325</v>
      </c>
      <c r="D109" s="58" t="s">
        <v>459</v>
      </c>
    </row>
    <row r="110" spans="1:31" s="67" customFormat="1" ht="31">
      <c r="A110" s="65">
        <f t="shared" si="5"/>
        <v>105</v>
      </c>
      <c r="B110" s="65" t="s">
        <v>340</v>
      </c>
      <c r="C110" s="66" t="s">
        <v>326</v>
      </c>
      <c r="D110" s="66" t="s">
        <v>460</v>
      </c>
      <c r="E110" s="66" t="s">
        <v>304</v>
      </c>
      <c r="R110" s="99"/>
      <c r="AE110" s="99"/>
    </row>
    <row r="111" spans="1:31" ht="31">
      <c r="A111" s="50">
        <f t="shared" si="5"/>
        <v>106</v>
      </c>
      <c r="B111" s="50" t="s">
        <v>341</v>
      </c>
      <c r="C111" s="58" t="s">
        <v>327</v>
      </c>
      <c r="D111" s="58" t="s">
        <v>461</v>
      </c>
      <c r="E111" s="58" t="s">
        <v>351</v>
      </c>
      <c r="W111" s="49">
        <v>9</v>
      </c>
      <c r="X111" s="49">
        <v>19</v>
      </c>
    </row>
    <row r="112" spans="1:31" ht="31">
      <c r="A112" s="50">
        <f t="shared" si="5"/>
        <v>107</v>
      </c>
      <c r="B112" s="50" t="s">
        <v>342</v>
      </c>
      <c r="C112" s="58" t="s">
        <v>328</v>
      </c>
      <c r="D112" s="58" t="s">
        <v>462</v>
      </c>
      <c r="X112" s="49">
        <v>1</v>
      </c>
    </row>
    <row r="113" spans="1:31">
      <c r="A113" s="50">
        <f t="shared" si="5"/>
        <v>108</v>
      </c>
      <c r="B113" s="50" t="s">
        <v>343</v>
      </c>
      <c r="C113" s="58" t="s">
        <v>329</v>
      </c>
      <c r="D113" s="58" t="s">
        <v>463</v>
      </c>
    </row>
    <row r="114" spans="1:31" ht="31">
      <c r="A114" s="50">
        <f t="shared" si="5"/>
        <v>109</v>
      </c>
      <c r="B114" s="50" t="s">
        <v>344</v>
      </c>
      <c r="C114" s="58" t="s">
        <v>330</v>
      </c>
      <c r="D114" s="58" t="s">
        <v>464</v>
      </c>
      <c r="X114" s="49">
        <v>1</v>
      </c>
    </row>
    <row r="115" spans="1:31" s="67" customFormat="1" ht="31">
      <c r="A115" s="65">
        <f t="shared" si="5"/>
        <v>110</v>
      </c>
      <c r="B115" s="65" t="s">
        <v>345</v>
      </c>
      <c r="C115" s="66" t="s">
        <v>331</v>
      </c>
      <c r="D115" s="66" t="s">
        <v>465</v>
      </c>
      <c r="E115" s="66"/>
      <c r="R115" s="99"/>
      <c r="AE115" s="99"/>
    </row>
    <row r="116" spans="1:31" ht="31">
      <c r="A116" s="50">
        <f t="shared" si="5"/>
        <v>111</v>
      </c>
      <c r="B116" s="50" t="s">
        <v>346</v>
      </c>
      <c r="C116" s="58" t="s">
        <v>332</v>
      </c>
      <c r="D116" s="58" t="s">
        <v>466</v>
      </c>
      <c r="E116" s="58" t="s">
        <v>352</v>
      </c>
    </row>
    <row r="117" spans="1:31" ht="31">
      <c r="A117" s="50">
        <f t="shared" si="5"/>
        <v>112</v>
      </c>
      <c r="B117" s="50" t="s">
        <v>347</v>
      </c>
      <c r="C117" s="58" t="s">
        <v>333</v>
      </c>
      <c r="D117" s="58" t="s">
        <v>467</v>
      </c>
      <c r="X117" s="49">
        <v>1</v>
      </c>
    </row>
    <row r="118" spans="1:31" ht="31">
      <c r="A118" s="50">
        <f t="shared" si="5"/>
        <v>113</v>
      </c>
      <c r="B118" s="50" t="s">
        <v>348</v>
      </c>
      <c r="C118" s="58" t="s">
        <v>334</v>
      </c>
      <c r="D118" s="58" t="s">
        <v>468</v>
      </c>
      <c r="E118" s="58" t="s">
        <v>228</v>
      </c>
      <c r="W118" s="49">
        <v>1</v>
      </c>
    </row>
    <row r="119" spans="1:31" ht="31">
      <c r="A119" s="50">
        <f t="shared" si="5"/>
        <v>114</v>
      </c>
      <c r="B119" s="50" t="s">
        <v>349</v>
      </c>
      <c r="C119" s="58" t="s">
        <v>335</v>
      </c>
      <c r="D119" s="58" t="s">
        <v>469</v>
      </c>
      <c r="E119" s="58" t="s">
        <v>353</v>
      </c>
      <c r="W119" s="49">
        <v>6</v>
      </c>
      <c r="X119" s="49">
        <v>10</v>
      </c>
    </row>
    <row r="120" spans="1:31" s="67" customFormat="1">
      <c r="A120" s="65">
        <f t="shared" si="5"/>
        <v>115</v>
      </c>
      <c r="B120" s="65" t="s">
        <v>350</v>
      </c>
      <c r="C120" s="66" t="s">
        <v>336</v>
      </c>
      <c r="D120" s="66" t="s">
        <v>470</v>
      </c>
      <c r="E120" s="66" t="s">
        <v>353</v>
      </c>
      <c r="R120" s="99"/>
      <c r="AE120" s="99"/>
    </row>
    <row r="121" spans="1:31">
      <c r="A121" s="50">
        <f>A120+1</f>
        <v>116</v>
      </c>
      <c r="B121" s="50" t="s">
        <v>358</v>
      </c>
      <c r="C121" s="58" t="s">
        <v>355</v>
      </c>
      <c r="D121" s="58" t="s">
        <v>471</v>
      </c>
      <c r="X121" s="49">
        <v>4</v>
      </c>
    </row>
    <row r="122" spans="1:31" ht="44">
      <c r="A122" s="50">
        <f>A121+1</f>
        <v>117</v>
      </c>
      <c r="B122" s="50" t="s">
        <v>359</v>
      </c>
      <c r="C122" s="58" t="s">
        <v>356</v>
      </c>
      <c r="D122" s="58" t="s">
        <v>472</v>
      </c>
      <c r="X122" s="49">
        <v>1</v>
      </c>
    </row>
    <row r="123" spans="1:31" ht="31">
      <c r="A123" s="50">
        <f>A122+1</f>
        <v>118</v>
      </c>
      <c r="B123" s="50" t="s">
        <v>360</v>
      </c>
      <c r="C123" s="58" t="s">
        <v>357</v>
      </c>
      <c r="D123" s="110" t="s">
        <v>363</v>
      </c>
      <c r="X123" s="49">
        <v>5</v>
      </c>
    </row>
    <row r="124" spans="1:31" ht="31">
      <c r="A124" s="50">
        <f t="shared" ref="A124:A125" si="6">A123+1</f>
        <v>119</v>
      </c>
      <c r="B124" s="50" t="s">
        <v>555</v>
      </c>
      <c r="C124" s="58" t="s">
        <v>557</v>
      </c>
      <c r="D124" s="58" t="s">
        <v>559</v>
      </c>
      <c r="E124" s="58" t="s">
        <v>530</v>
      </c>
      <c r="X124" s="49">
        <v>2</v>
      </c>
    </row>
    <row r="125" spans="1:31" s="67" customFormat="1" ht="31">
      <c r="A125" s="65">
        <f t="shared" si="6"/>
        <v>120</v>
      </c>
      <c r="B125" s="65" t="s">
        <v>556</v>
      </c>
      <c r="C125" s="66" t="s">
        <v>558</v>
      </c>
      <c r="D125" s="66" t="s">
        <v>560</v>
      </c>
      <c r="E125" s="66"/>
      <c r="R125" s="99"/>
      <c r="X125" s="67">
        <v>1</v>
      </c>
      <c r="AE125" s="99"/>
    </row>
    <row r="126" spans="1:31" ht="31">
      <c r="A126" s="50">
        <v>121</v>
      </c>
      <c r="B126" s="50" t="s">
        <v>563</v>
      </c>
      <c r="C126" s="58" t="s">
        <v>565</v>
      </c>
      <c r="D126" s="58" t="s">
        <v>567</v>
      </c>
      <c r="E126" s="58" t="s">
        <v>304</v>
      </c>
    </row>
    <row r="127" spans="1:31" ht="31">
      <c r="A127" s="50">
        <v>122</v>
      </c>
      <c r="B127" s="50" t="s">
        <v>564</v>
      </c>
      <c r="C127" s="58" t="s">
        <v>566</v>
      </c>
      <c r="D127" s="58" t="s">
        <v>568</v>
      </c>
      <c r="E127" s="58" t="s">
        <v>484</v>
      </c>
    </row>
    <row r="128" spans="1:31" ht="31">
      <c r="A128" s="50">
        <v>123</v>
      </c>
      <c r="B128" s="50" t="s">
        <v>570</v>
      </c>
      <c r="C128" s="58" t="s">
        <v>575</v>
      </c>
      <c r="D128" s="113" t="s">
        <v>366</v>
      </c>
    </row>
    <row r="129" spans="1:31" ht="44">
      <c r="A129" s="50">
        <v>124</v>
      </c>
      <c r="B129" s="50" t="s">
        <v>571</v>
      </c>
      <c r="C129" s="58" t="s">
        <v>576</v>
      </c>
      <c r="D129" s="58" t="s">
        <v>577</v>
      </c>
      <c r="E129" s="58" t="s">
        <v>228</v>
      </c>
    </row>
    <row r="130" spans="1:31" s="67" customFormat="1" ht="31">
      <c r="A130" s="65">
        <v>125</v>
      </c>
      <c r="B130" s="65" t="s">
        <v>572</v>
      </c>
      <c r="C130" s="66" t="s">
        <v>578</v>
      </c>
      <c r="D130" s="66" t="s">
        <v>579</v>
      </c>
      <c r="E130" s="66" t="s">
        <v>258</v>
      </c>
      <c r="R130" s="99"/>
      <c r="AE130" s="99"/>
    </row>
    <row r="131" spans="1:31" ht="31">
      <c r="A131" s="50">
        <v>126</v>
      </c>
      <c r="B131" s="50" t="s">
        <v>573</v>
      </c>
      <c r="C131" s="58" t="s">
        <v>580</v>
      </c>
      <c r="D131" s="58" t="s">
        <v>581</v>
      </c>
      <c r="E131" s="58" t="s">
        <v>304</v>
      </c>
    </row>
    <row r="132" spans="1:31" ht="31">
      <c r="A132" s="50">
        <v>127</v>
      </c>
      <c r="B132" s="50" t="s">
        <v>574</v>
      </c>
      <c r="C132" s="58" t="s">
        <v>582</v>
      </c>
      <c r="D132" s="58" t="s">
        <v>583</v>
      </c>
      <c r="E132" s="58" t="s">
        <v>258</v>
      </c>
    </row>
    <row r="136" spans="1:31">
      <c r="B136" s="50" t="s">
        <v>55</v>
      </c>
      <c r="C136" s="58" t="s">
        <v>59</v>
      </c>
      <c r="F136" s="49">
        <v>13</v>
      </c>
      <c r="G136" s="49">
        <v>15</v>
      </c>
      <c r="H136" s="49">
        <v>7</v>
      </c>
      <c r="I136" s="49">
        <v>5</v>
      </c>
      <c r="J136" s="49">
        <v>6</v>
      </c>
      <c r="K136" s="49">
        <v>6</v>
      </c>
      <c r="L136" s="49">
        <v>3</v>
      </c>
    </row>
    <row r="137" spans="1:31">
      <c r="B137" s="50" t="s">
        <v>55</v>
      </c>
      <c r="C137" s="58" t="s">
        <v>58</v>
      </c>
      <c r="G137" s="49">
        <v>3</v>
      </c>
    </row>
    <row r="138" spans="1:31">
      <c r="B138" s="50" t="s">
        <v>55</v>
      </c>
      <c r="C138" s="58" t="s">
        <v>57</v>
      </c>
      <c r="F138" s="49">
        <v>2</v>
      </c>
      <c r="K138" s="49">
        <v>1</v>
      </c>
    </row>
    <row r="139" spans="1:31" ht="31">
      <c r="B139" s="50" t="s">
        <v>55</v>
      </c>
      <c r="C139" s="58" t="s">
        <v>56</v>
      </c>
      <c r="F139" s="49">
        <v>1</v>
      </c>
      <c r="G139" s="49">
        <v>2</v>
      </c>
      <c r="H139" s="49">
        <v>1</v>
      </c>
    </row>
    <row r="140" spans="1:31" ht="31">
      <c r="B140" s="50" t="s">
        <v>55</v>
      </c>
      <c r="C140" s="58" t="s">
        <v>54</v>
      </c>
      <c r="I140" s="49">
        <v>1</v>
      </c>
    </row>
    <row r="142" spans="1:31" s="51" customFormat="1">
      <c r="C142" s="75" t="s">
        <v>42</v>
      </c>
      <c r="D142" s="75"/>
      <c r="E142" s="75"/>
      <c r="F142" s="51">
        <f t="shared" ref="F142:Q142" si="7">SUM(F6:F141)</f>
        <v>255</v>
      </c>
      <c r="G142" s="51">
        <f t="shared" si="7"/>
        <v>157</v>
      </c>
      <c r="H142" s="51">
        <f t="shared" si="7"/>
        <v>142</v>
      </c>
      <c r="I142" s="51">
        <f t="shared" si="7"/>
        <v>75</v>
      </c>
      <c r="J142" s="51">
        <f t="shared" si="7"/>
        <v>140</v>
      </c>
      <c r="K142" s="51">
        <f t="shared" si="7"/>
        <v>150</v>
      </c>
      <c r="L142" s="51">
        <f t="shared" si="7"/>
        <v>137</v>
      </c>
      <c r="M142" s="51">
        <f t="shared" si="7"/>
        <v>98</v>
      </c>
      <c r="N142" s="51">
        <f t="shared" si="7"/>
        <v>63</v>
      </c>
      <c r="O142" s="51">
        <f t="shared" si="7"/>
        <v>120</v>
      </c>
      <c r="P142" s="51">
        <f t="shared" si="7"/>
        <v>156</v>
      </c>
      <c r="Q142" s="51">
        <f t="shared" si="7"/>
        <v>127</v>
      </c>
      <c r="S142" s="51">
        <f t="shared" ref="S142:AD142" si="8">SUM(S6:S141)</f>
        <v>142</v>
      </c>
      <c r="T142" s="51">
        <f t="shared" si="8"/>
        <v>160</v>
      </c>
      <c r="U142" s="51">
        <f t="shared" si="8"/>
        <v>186</v>
      </c>
      <c r="V142" s="51">
        <f t="shared" si="8"/>
        <v>162</v>
      </c>
      <c r="W142" s="51">
        <f t="shared" si="8"/>
        <v>209</v>
      </c>
      <c r="X142" s="51">
        <f t="shared" si="8"/>
        <v>244</v>
      </c>
      <c r="Y142" s="51">
        <f t="shared" si="8"/>
        <v>0</v>
      </c>
      <c r="Z142" s="51">
        <f t="shared" si="8"/>
        <v>0</v>
      </c>
      <c r="AA142" s="51">
        <f t="shared" si="8"/>
        <v>0</v>
      </c>
      <c r="AB142" s="51">
        <f t="shared" si="8"/>
        <v>0</v>
      </c>
      <c r="AC142" s="51">
        <f t="shared" si="8"/>
        <v>0</v>
      </c>
      <c r="AD142" s="51">
        <f t="shared" si="8"/>
        <v>0</v>
      </c>
    </row>
    <row r="143" spans="1:31" s="118" customFormat="1">
      <c r="A143" s="116"/>
      <c r="B143" s="116"/>
      <c r="C143" s="117"/>
      <c r="D143" s="117"/>
      <c r="E143" s="117"/>
      <c r="G143" s="119">
        <f>(G142-F142)/F142</f>
        <v>-0.3843137254901961</v>
      </c>
      <c r="H143" s="119">
        <f t="shared" ref="H143:Q143" si="9">(H142-G142)/G142</f>
        <v>-9.5541401273885357E-2</v>
      </c>
      <c r="I143" s="119">
        <f t="shared" si="9"/>
        <v>-0.47183098591549294</v>
      </c>
      <c r="J143" s="119">
        <f t="shared" si="9"/>
        <v>0.8666666666666667</v>
      </c>
      <c r="K143" s="119">
        <f t="shared" si="9"/>
        <v>7.1428571428571425E-2</v>
      </c>
      <c r="L143" s="119">
        <f t="shared" si="9"/>
        <v>-8.666666666666667E-2</v>
      </c>
      <c r="M143" s="119">
        <f t="shared" si="9"/>
        <v>-0.28467153284671531</v>
      </c>
      <c r="N143" s="119">
        <f t="shared" si="9"/>
        <v>-0.35714285714285715</v>
      </c>
      <c r="O143" s="119">
        <f t="shared" si="9"/>
        <v>0.90476190476190477</v>
      </c>
      <c r="P143" s="119">
        <f t="shared" si="9"/>
        <v>0.3</v>
      </c>
      <c r="Q143" s="119">
        <f t="shared" si="9"/>
        <v>-0.1858974358974359</v>
      </c>
      <c r="R143" s="120"/>
      <c r="S143" s="118">
        <f>(S142-Q142)/Q142</f>
        <v>0.11811023622047244</v>
      </c>
      <c r="T143" s="119">
        <f t="shared" ref="T143" si="10">(T142-S142)/S142</f>
        <v>0.12676056338028169</v>
      </c>
      <c r="U143" s="119">
        <f t="shared" ref="U143" si="11">(U142-T142)/T142</f>
        <v>0.16250000000000001</v>
      </c>
      <c r="V143" s="119">
        <f t="shared" ref="V143" si="12">(V142-U142)/U142</f>
        <v>-0.12903225806451613</v>
      </c>
      <c r="W143" s="119">
        <f t="shared" ref="W143" si="13">(W142-V142)/V142</f>
        <v>0.29012345679012347</v>
      </c>
      <c r="X143" s="119">
        <f>(X142-W142)/W142</f>
        <v>0.1674641148325359</v>
      </c>
      <c r="Y143" s="119">
        <f>(Y142-X142)/X142</f>
        <v>-1</v>
      </c>
      <c r="Z143" s="119" t="e">
        <f>(Z142-Y142)/Y142</f>
        <v>#DIV/0!</v>
      </c>
      <c r="AA143" s="119" t="e">
        <f t="shared" ref="AA143" si="14">(AA142-Z142)/Z142</f>
        <v>#DIV/0!</v>
      </c>
      <c r="AB143" s="119" t="e">
        <f t="shared" ref="AB143" si="15">(AB142-AA142)/AA142</f>
        <v>#DIV/0!</v>
      </c>
      <c r="AC143" s="119" t="e">
        <f t="shared" ref="AC143" si="16">(AC142-AB142)/AB142</f>
        <v>#DIV/0!</v>
      </c>
      <c r="AD143" s="119" t="e">
        <f t="shared" ref="AD143" si="17">(AD142-AC142)/AC142</f>
        <v>#DIV/0!</v>
      </c>
      <c r="AE143" s="120"/>
    </row>
    <row r="144" spans="1:31" s="124" customFormat="1">
      <c r="A144" s="123"/>
      <c r="B144" s="123"/>
      <c r="D144" s="124" t="s">
        <v>475</v>
      </c>
      <c r="R144" s="125"/>
      <c r="S144" s="124">
        <f>S142-'Jan-16'!E36</f>
        <v>0</v>
      </c>
      <c r="T144" s="124">
        <f>T142-'Feb-16'!E36</f>
        <v>0</v>
      </c>
      <c r="U144" s="124">
        <f>U142-'Mar-16'!E36</f>
        <v>0</v>
      </c>
      <c r="V144" s="124">
        <f>V142-'Apr-16'!E36</f>
        <v>0</v>
      </c>
      <c r="W144" s="124">
        <f>W142-'May-16'!E36</f>
        <v>0</v>
      </c>
      <c r="AE144" s="125"/>
    </row>
    <row r="203" spans="19:25">
      <c r="S203" s="49">
        <v>70</v>
      </c>
      <c r="T203" s="49">
        <v>79</v>
      </c>
      <c r="U203" s="49">
        <v>96</v>
      </c>
      <c r="V203" s="49">
        <v>111</v>
      </c>
      <c r="W203" s="49">
        <v>118</v>
      </c>
      <c r="X203" s="49">
        <v>120</v>
      </c>
      <c r="Y203" s="49">
        <v>122</v>
      </c>
    </row>
  </sheetData>
  <phoneticPr fontId="19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0" sqref="F10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7" width="11.5" style="1" customWidth="1"/>
    <col min="8" max="8" width="10" style="1" customWidth="1"/>
    <col min="9" max="9" width="1.5" style="13" customWidth="1"/>
    <col min="10" max="10" width="12.1640625" style="1" customWidth="1"/>
    <col min="11" max="11" width="11.5" style="1" customWidth="1"/>
    <col min="12" max="12" width="1.5" style="13" customWidth="1"/>
    <col min="13" max="14" width="14.33203125" style="1" customWidth="1"/>
    <col min="15" max="15" width="1.5" style="1" customWidth="1"/>
    <col min="16" max="24" width="12.5" style="1" customWidth="1"/>
    <col min="25" max="34" width="12" style="1" customWidth="1"/>
    <col min="35" max="16384" width="9.1640625" style="1"/>
  </cols>
  <sheetData>
    <row r="1" spans="1:34" s="10" customFormat="1" ht="17">
      <c r="A1" s="10" t="str">
        <f>"Smart Bike Daily Report as of"</f>
        <v>Smart Bike Daily Report as of</v>
      </c>
      <c r="C1" s="11"/>
      <c r="F1" s="10" t="str">
        <f>'Control sheet'!D3&amp;" "&amp;'Control sheet'!D4&amp;","&amp;" "&amp;'Control sheet'!D2</f>
        <v>July 31, 2016</v>
      </c>
      <c r="I1" s="11"/>
      <c r="L1" s="11"/>
    </row>
    <row r="2" spans="1:34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tr">
        <f>'Control sheet'!B4&amp;" "&amp;'Control sheet'!B3&amp;" "&amp;'Control sheet'!B2</f>
        <v>31 กรกฎาคม 2559</v>
      </c>
      <c r="I2" s="11"/>
      <c r="L2" s="11"/>
    </row>
    <row r="3" spans="1:34" ht="7.5" customHeight="1"/>
    <row r="4" spans="1:34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293</v>
      </c>
      <c r="H4" s="18" t="s">
        <v>24</v>
      </c>
      <c r="I4" s="19"/>
      <c r="J4" s="18" t="s">
        <v>25</v>
      </c>
      <c r="K4" s="18" t="s">
        <v>26</v>
      </c>
      <c r="L4" s="19"/>
      <c r="M4" s="18" t="s">
        <v>27</v>
      </c>
      <c r="N4" s="18" t="s">
        <v>28</v>
      </c>
      <c r="P4" s="47" t="s">
        <v>43</v>
      </c>
      <c r="Q4" s="47" t="s">
        <v>44</v>
      </c>
      <c r="R4" s="47" t="s">
        <v>45</v>
      </c>
      <c r="S4" s="47" t="s">
        <v>46</v>
      </c>
      <c r="T4" s="47" t="s">
        <v>47</v>
      </c>
      <c r="U4" s="47" t="s">
        <v>48</v>
      </c>
      <c r="V4" s="47" t="s">
        <v>49</v>
      </c>
      <c r="W4" s="47" t="s">
        <v>51</v>
      </c>
      <c r="X4" s="47" t="s">
        <v>52</v>
      </c>
      <c r="Y4" s="47" t="s">
        <v>53</v>
      </c>
      <c r="Z4" s="47" t="s">
        <v>215</v>
      </c>
      <c r="AA4" s="47" t="s">
        <v>216</v>
      </c>
      <c r="AB4" s="47" t="s">
        <v>217</v>
      </c>
      <c r="AC4" s="47" t="s">
        <v>218</v>
      </c>
      <c r="AD4" s="47" t="s">
        <v>219</v>
      </c>
      <c r="AE4" s="47" t="s">
        <v>551</v>
      </c>
      <c r="AF4" s="47" t="s">
        <v>552</v>
      </c>
      <c r="AG4" s="47" t="s">
        <v>553</v>
      </c>
      <c r="AH4" s="47" t="s">
        <v>554</v>
      </c>
    </row>
    <row r="5" spans="1:34" s="13" customFormat="1">
      <c r="A5" s="12">
        <v>1</v>
      </c>
      <c r="B5" s="12" t="s">
        <v>34</v>
      </c>
      <c r="C5" s="12"/>
      <c r="D5" s="44"/>
      <c r="E5" s="44"/>
      <c r="F5" s="44"/>
      <c r="G5" s="44"/>
      <c r="H5" s="44"/>
      <c r="J5" s="44"/>
      <c r="K5" s="45"/>
      <c r="M5" s="46" t="str">
        <f>IF(D5=0,"-   ",E5/D5)</f>
        <v xml:space="preserve">-   </v>
      </c>
      <c r="N5" s="46" t="str">
        <f>IF(E5=0,"-   ",J5/E5)</f>
        <v xml:space="preserve">-   </v>
      </c>
      <c r="P5" s="121"/>
      <c r="Q5" s="122"/>
      <c r="R5" s="121"/>
      <c r="T5" s="48"/>
      <c r="U5" s="48"/>
      <c r="X5" s="48"/>
    </row>
    <row r="6" spans="1:34" s="13" customFormat="1">
      <c r="A6" s="12">
        <v>2</v>
      </c>
      <c r="B6" s="12" t="s">
        <v>35</v>
      </c>
      <c r="C6" s="12"/>
      <c r="D6" s="44"/>
      <c r="E6" s="44"/>
      <c r="F6" s="44"/>
      <c r="G6" s="44"/>
      <c r="H6" s="44"/>
      <c r="J6" s="44"/>
      <c r="K6" s="45"/>
      <c r="M6" s="46" t="str">
        <f t="shared" ref="M6:M36" si="0">IF(D6=0,"-   ",E6/D6)</f>
        <v xml:space="preserve">-   </v>
      </c>
      <c r="N6" s="46" t="str">
        <f>IF(E6=0,"-   ",J6/E6)</f>
        <v xml:space="preserve">-   </v>
      </c>
      <c r="P6" s="121"/>
      <c r="T6" s="121"/>
      <c r="U6" s="121"/>
      <c r="Y6" s="48"/>
    </row>
    <row r="7" spans="1:34" s="13" customFormat="1">
      <c r="A7" s="12">
        <v>3</v>
      </c>
      <c r="B7" s="12" t="s">
        <v>36</v>
      </c>
      <c r="C7" s="12"/>
      <c r="D7" s="85"/>
      <c r="E7" s="85"/>
      <c r="F7" s="44"/>
      <c r="G7" s="44"/>
      <c r="H7" s="44"/>
      <c r="J7" s="44"/>
      <c r="K7" s="45"/>
      <c r="M7" s="46" t="str">
        <f t="shared" si="0"/>
        <v xml:space="preserve">-   </v>
      </c>
      <c r="N7" s="46" t="str">
        <f t="shared" ref="N7:N36" si="1">IF(E7=0,"-   ",J7/E7)</f>
        <v xml:space="preserve">-   </v>
      </c>
      <c r="Q7" s="121"/>
      <c r="U7" s="121"/>
      <c r="W7" s="48"/>
      <c r="X7" s="48"/>
      <c r="Y7" s="48"/>
    </row>
    <row r="8" spans="1:34" s="13" customFormat="1">
      <c r="A8" s="12">
        <v>4</v>
      </c>
      <c r="B8" s="12" t="s">
        <v>37</v>
      </c>
      <c r="C8" s="12"/>
      <c r="D8" s="44"/>
      <c r="E8" s="44"/>
      <c r="F8" s="44"/>
      <c r="G8" s="44"/>
      <c r="H8" s="44"/>
      <c r="J8" s="44"/>
      <c r="K8" s="45"/>
      <c r="M8" s="46" t="str">
        <f t="shared" si="0"/>
        <v xml:space="preserve">-   </v>
      </c>
      <c r="N8" s="46" t="str">
        <f t="shared" si="1"/>
        <v xml:space="preserve">-   </v>
      </c>
    </row>
    <row r="9" spans="1:34" s="13" customFormat="1" ht="13.5" customHeight="1">
      <c r="A9" s="12">
        <v>5</v>
      </c>
      <c r="B9" s="12" t="s">
        <v>38</v>
      </c>
      <c r="C9" s="12"/>
      <c r="D9" s="44"/>
      <c r="E9" s="44"/>
      <c r="F9" s="44"/>
      <c r="G9" s="44"/>
      <c r="H9" s="44"/>
      <c r="J9" s="44"/>
      <c r="K9" s="45"/>
      <c r="M9" s="46" t="str">
        <f t="shared" si="0"/>
        <v xml:space="preserve">-   </v>
      </c>
      <c r="N9" s="46" t="str">
        <f t="shared" si="1"/>
        <v xml:space="preserve">-   </v>
      </c>
    </row>
    <row r="10" spans="1:34" s="13" customFormat="1">
      <c r="A10" s="25">
        <v>6</v>
      </c>
      <c r="B10" s="25" t="s">
        <v>32</v>
      </c>
      <c r="C10" s="25"/>
      <c r="D10" s="79"/>
      <c r="E10" s="26"/>
      <c r="F10" s="26"/>
      <c r="G10" s="26"/>
      <c r="H10" s="26"/>
      <c r="I10" s="22"/>
      <c r="J10" s="26"/>
      <c r="K10" s="27"/>
      <c r="L10" s="22"/>
      <c r="M10" s="28" t="str">
        <f t="shared" si="0"/>
        <v xml:space="preserve">-   </v>
      </c>
      <c r="N10" s="28" t="str">
        <f t="shared" si="1"/>
        <v xml:space="preserve">-   </v>
      </c>
      <c r="R10" s="48"/>
      <c r="T10" s="48"/>
    </row>
    <row r="11" spans="1:34" s="13" customFormat="1">
      <c r="A11" s="29">
        <v>7</v>
      </c>
      <c r="B11" s="29" t="s">
        <v>33</v>
      </c>
      <c r="C11" s="29"/>
      <c r="D11" s="30"/>
      <c r="E11" s="30"/>
      <c r="F11" s="30"/>
      <c r="G11" s="30"/>
      <c r="H11" s="30"/>
      <c r="I11" s="23"/>
      <c r="J11" s="30"/>
      <c r="K11" s="31"/>
      <c r="L11" s="23"/>
      <c r="M11" s="32" t="str">
        <f t="shared" si="0"/>
        <v xml:space="preserve">-   </v>
      </c>
      <c r="N11" s="32" t="str">
        <f t="shared" si="1"/>
        <v xml:space="preserve">-   </v>
      </c>
      <c r="V11" s="48"/>
      <c r="W11" s="48"/>
      <c r="X11" s="48"/>
    </row>
    <row r="12" spans="1:34" s="13" customFormat="1">
      <c r="A12" s="12">
        <v>8</v>
      </c>
      <c r="B12" s="12" t="s">
        <v>34</v>
      </c>
      <c r="C12" s="12"/>
      <c r="D12" s="44"/>
      <c r="E12" s="44"/>
      <c r="F12" s="44"/>
      <c r="G12" s="44"/>
      <c r="H12" s="44"/>
      <c r="J12" s="44"/>
      <c r="K12" s="45"/>
      <c r="M12" s="46" t="str">
        <f t="shared" si="0"/>
        <v xml:space="preserve">-   </v>
      </c>
      <c r="N12" s="46" t="str">
        <f t="shared" si="1"/>
        <v xml:space="preserve">-   </v>
      </c>
      <c r="X12" s="48"/>
    </row>
    <row r="13" spans="1:34" s="13" customFormat="1">
      <c r="A13" s="12">
        <v>9</v>
      </c>
      <c r="B13" s="12" t="s">
        <v>35</v>
      </c>
      <c r="C13" s="12"/>
      <c r="D13" s="44"/>
      <c r="E13" s="44"/>
      <c r="F13" s="44"/>
      <c r="G13" s="44"/>
      <c r="H13" s="44"/>
      <c r="J13" s="44"/>
      <c r="K13" s="45"/>
      <c r="M13" s="46" t="str">
        <f t="shared" si="0"/>
        <v xml:space="preserve">-   </v>
      </c>
      <c r="N13" s="46" t="str">
        <f t="shared" si="1"/>
        <v xml:space="preserve">-   </v>
      </c>
      <c r="Y13" s="48"/>
    </row>
    <row r="14" spans="1:34" s="13" customFormat="1">
      <c r="A14" s="12">
        <v>10</v>
      </c>
      <c r="B14" s="12" t="s">
        <v>36</v>
      </c>
      <c r="C14" s="12"/>
      <c r="D14" s="44"/>
      <c r="E14" s="44"/>
      <c r="F14" s="44"/>
      <c r="G14" s="44"/>
      <c r="H14" s="44"/>
      <c r="J14" s="44"/>
      <c r="K14" s="45"/>
      <c r="M14" s="46" t="str">
        <f t="shared" si="0"/>
        <v xml:space="preserve">-   </v>
      </c>
      <c r="N14" s="46" t="str">
        <f t="shared" si="1"/>
        <v xml:space="preserve">-   </v>
      </c>
      <c r="U14" s="48"/>
      <c r="W14" s="48"/>
    </row>
    <row r="15" spans="1:34" s="13" customFormat="1">
      <c r="A15" s="12">
        <v>11</v>
      </c>
      <c r="B15" s="12" t="s">
        <v>37</v>
      </c>
      <c r="C15" s="12"/>
      <c r="D15" s="44"/>
      <c r="E15" s="44"/>
      <c r="F15" s="44"/>
      <c r="G15" s="44"/>
      <c r="H15" s="44"/>
      <c r="J15" s="44"/>
      <c r="K15" s="45"/>
      <c r="M15" s="46" t="str">
        <f t="shared" si="0"/>
        <v xml:space="preserve">-   </v>
      </c>
      <c r="N15" s="46" t="str">
        <f t="shared" si="1"/>
        <v xml:space="preserve">-   </v>
      </c>
      <c r="W15" s="48"/>
      <c r="X15" s="48"/>
      <c r="Y15" s="48"/>
    </row>
    <row r="16" spans="1:34" s="13" customFormat="1">
      <c r="A16" s="33">
        <v>12</v>
      </c>
      <c r="B16" s="33" t="s">
        <v>38</v>
      </c>
      <c r="C16" s="33"/>
      <c r="D16" s="34"/>
      <c r="E16" s="34"/>
      <c r="F16" s="34"/>
      <c r="G16" s="34"/>
      <c r="H16" s="34"/>
      <c r="I16" s="24"/>
      <c r="J16" s="34"/>
      <c r="K16" s="35"/>
      <c r="L16" s="24"/>
      <c r="M16" s="36" t="str">
        <f t="shared" si="0"/>
        <v xml:space="preserve">-   </v>
      </c>
      <c r="N16" s="36" t="str">
        <f t="shared" si="1"/>
        <v xml:space="preserve">-   </v>
      </c>
      <c r="P16" s="48"/>
      <c r="Q16" s="48"/>
      <c r="S16" s="48"/>
      <c r="U16" s="48"/>
      <c r="W16" s="48"/>
      <c r="X16" s="48"/>
      <c r="Y16" s="48"/>
    </row>
    <row r="17" spans="1:25" s="13" customFormat="1">
      <c r="A17" s="25">
        <v>13</v>
      </c>
      <c r="B17" s="25" t="s">
        <v>32</v>
      </c>
      <c r="C17" s="25"/>
      <c r="D17" s="26"/>
      <c r="E17" s="26"/>
      <c r="F17" s="26"/>
      <c r="G17" s="26"/>
      <c r="H17" s="26"/>
      <c r="I17" s="22"/>
      <c r="J17" s="26"/>
      <c r="K17" s="27"/>
      <c r="L17" s="22"/>
      <c r="M17" s="28" t="str">
        <f t="shared" si="0"/>
        <v xml:space="preserve">-   </v>
      </c>
      <c r="N17" s="28" t="str">
        <f t="shared" si="1"/>
        <v xml:space="preserve">-   </v>
      </c>
      <c r="X17" s="48"/>
      <c r="Y17" s="48"/>
    </row>
    <row r="18" spans="1:25" s="13" customFormat="1">
      <c r="A18" s="29">
        <v>14</v>
      </c>
      <c r="B18" s="29" t="s">
        <v>33</v>
      </c>
      <c r="C18" s="29"/>
      <c r="D18" s="30"/>
      <c r="E18" s="30"/>
      <c r="F18" s="30"/>
      <c r="G18" s="30"/>
      <c r="H18" s="30"/>
      <c r="I18" s="23"/>
      <c r="J18" s="30"/>
      <c r="K18" s="31"/>
      <c r="L18" s="23"/>
      <c r="M18" s="32" t="str">
        <f t="shared" si="0"/>
        <v xml:space="preserve">-   </v>
      </c>
      <c r="N18" s="32" t="str">
        <f t="shared" si="1"/>
        <v xml:space="preserve">-   </v>
      </c>
      <c r="Q18" s="48"/>
      <c r="Y18" s="48"/>
    </row>
    <row r="19" spans="1:25" s="13" customFormat="1">
      <c r="A19" s="12">
        <v>15</v>
      </c>
      <c r="B19" s="12" t="s">
        <v>34</v>
      </c>
      <c r="C19" s="12"/>
      <c r="D19" s="44"/>
      <c r="E19" s="44"/>
      <c r="F19" s="44"/>
      <c r="G19" s="44"/>
      <c r="H19" s="44"/>
      <c r="J19" s="44"/>
      <c r="K19" s="45"/>
      <c r="M19" s="46" t="str">
        <f t="shared" si="0"/>
        <v xml:space="preserve">-   </v>
      </c>
      <c r="N19" s="46" t="str">
        <f t="shared" si="1"/>
        <v xml:space="preserve">-   </v>
      </c>
      <c r="P19" s="48"/>
      <c r="U19" s="48"/>
      <c r="Y19" s="48"/>
    </row>
    <row r="20" spans="1:25" s="13" customFormat="1">
      <c r="A20" s="12">
        <v>16</v>
      </c>
      <c r="B20" s="12" t="s">
        <v>35</v>
      </c>
      <c r="C20" s="12"/>
      <c r="D20" s="44"/>
      <c r="E20" s="44"/>
      <c r="F20" s="44"/>
      <c r="G20" s="44"/>
      <c r="H20" s="44"/>
      <c r="J20" s="44"/>
      <c r="K20" s="45"/>
      <c r="M20" s="46" t="str">
        <f t="shared" si="0"/>
        <v xml:space="preserve">-   </v>
      </c>
      <c r="N20" s="46" t="str">
        <f t="shared" si="1"/>
        <v xml:space="preserve">-   </v>
      </c>
    </row>
    <row r="21" spans="1:25" s="13" customFormat="1">
      <c r="A21" s="12">
        <v>17</v>
      </c>
      <c r="B21" s="12" t="s">
        <v>36</v>
      </c>
      <c r="C21" s="12"/>
      <c r="D21" s="44"/>
      <c r="E21" s="44"/>
      <c r="F21" s="44"/>
      <c r="G21" s="44"/>
      <c r="H21" s="44"/>
      <c r="J21" s="44"/>
      <c r="K21" s="45"/>
      <c r="M21" s="46" t="str">
        <f t="shared" si="0"/>
        <v xml:space="preserve">-   </v>
      </c>
      <c r="N21" s="46" t="str">
        <f t="shared" si="1"/>
        <v xml:space="preserve">-   </v>
      </c>
      <c r="W21" s="48"/>
      <c r="X21" s="48"/>
      <c r="Y21" s="48"/>
    </row>
    <row r="22" spans="1:25" s="13" customFormat="1">
      <c r="A22" s="12">
        <v>18</v>
      </c>
      <c r="B22" s="12" t="s">
        <v>37</v>
      </c>
      <c r="C22" s="12"/>
      <c r="D22" s="44"/>
      <c r="E22" s="85"/>
      <c r="F22" s="44"/>
      <c r="G22" s="44"/>
      <c r="H22" s="44"/>
      <c r="J22" s="44"/>
      <c r="K22" s="45"/>
      <c r="M22" s="46" t="str">
        <f t="shared" si="0"/>
        <v xml:space="preserve">-   </v>
      </c>
      <c r="N22" s="46" t="str">
        <f t="shared" si="1"/>
        <v xml:space="preserve">-   </v>
      </c>
      <c r="P22" s="48"/>
      <c r="X22" s="48"/>
      <c r="Y22" s="48"/>
    </row>
    <row r="23" spans="1:25" s="13" customFormat="1">
      <c r="A23" s="12">
        <v>19</v>
      </c>
      <c r="B23" s="12" t="s">
        <v>38</v>
      </c>
      <c r="C23" s="12"/>
      <c r="D23" s="44"/>
      <c r="E23" s="44"/>
      <c r="F23" s="44"/>
      <c r="G23" s="44"/>
      <c r="H23" s="44"/>
      <c r="J23" s="44"/>
      <c r="K23" s="45"/>
      <c r="M23" s="46" t="str">
        <f t="shared" si="0"/>
        <v xml:space="preserve">-   </v>
      </c>
      <c r="N23" s="46" t="str">
        <f t="shared" si="1"/>
        <v xml:space="preserve">-   </v>
      </c>
      <c r="Q23" s="48"/>
      <c r="W23" s="48"/>
      <c r="X23" s="48"/>
      <c r="Y23" s="48"/>
    </row>
    <row r="24" spans="1:25" s="13" customFormat="1">
      <c r="A24" s="25">
        <v>20</v>
      </c>
      <c r="B24" s="25" t="s">
        <v>32</v>
      </c>
      <c r="C24" s="25"/>
      <c r="D24" s="26"/>
      <c r="E24" s="26"/>
      <c r="F24" s="26"/>
      <c r="G24" s="26"/>
      <c r="H24" s="26"/>
      <c r="I24" s="22"/>
      <c r="J24" s="26"/>
      <c r="K24" s="27"/>
      <c r="L24" s="22"/>
      <c r="M24" s="28" t="str">
        <f t="shared" si="0"/>
        <v xml:space="preserve">-   </v>
      </c>
      <c r="N24" s="28" t="str">
        <f t="shared" si="1"/>
        <v xml:space="preserve">-   </v>
      </c>
      <c r="R24" s="48"/>
      <c r="U24" s="48"/>
      <c r="W24" s="48"/>
      <c r="X24" s="48"/>
      <c r="Y24" s="48"/>
    </row>
    <row r="25" spans="1:25" s="13" customFormat="1">
      <c r="A25" s="29">
        <v>21</v>
      </c>
      <c r="B25" s="29" t="s">
        <v>33</v>
      </c>
      <c r="C25" s="29"/>
      <c r="D25" s="30"/>
      <c r="E25" s="30"/>
      <c r="F25" s="30"/>
      <c r="G25" s="30"/>
      <c r="H25" s="30"/>
      <c r="I25" s="23"/>
      <c r="J25" s="30"/>
      <c r="K25" s="31"/>
      <c r="L25" s="23"/>
      <c r="M25" s="32" t="str">
        <f t="shared" si="0"/>
        <v xml:space="preserve">-   </v>
      </c>
      <c r="N25" s="32" t="str">
        <f t="shared" si="1"/>
        <v xml:space="preserve">-   </v>
      </c>
      <c r="V25" s="48"/>
      <c r="X25" s="48"/>
      <c r="Y25" s="48"/>
    </row>
    <row r="26" spans="1:25" s="13" customFormat="1">
      <c r="A26" s="12">
        <v>22</v>
      </c>
      <c r="B26" s="12" t="s">
        <v>34</v>
      </c>
      <c r="C26" s="12"/>
      <c r="D26" s="44"/>
      <c r="E26" s="44"/>
      <c r="F26" s="44"/>
      <c r="G26" s="44"/>
      <c r="H26" s="44"/>
      <c r="J26" s="44"/>
      <c r="K26" s="45"/>
      <c r="M26" s="46" t="str">
        <f t="shared" si="0"/>
        <v xml:space="preserve">-   </v>
      </c>
      <c r="N26" s="46" t="str">
        <f t="shared" si="1"/>
        <v xml:space="preserve">-   </v>
      </c>
      <c r="P26" s="48"/>
      <c r="Y26" s="48"/>
    </row>
    <row r="27" spans="1:25" s="13" customFormat="1">
      <c r="A27" s="12">
        <v>23</v>
      </c>
      <c r="B27" s="12" t="s">
        <v>35</v>
      </c>
      <c r="C27" s="12"/>
      <c r="D27" s="44"/>
      <c r="E27" s="44"/>
      <c r="F27" s="44"/>
      <c r="G27" s="44"/>
      <c r="H27" s="44"/>
      <c r="J27" s="44"/>
      <c r="K27" s="45"/>
      <c r="M27" s="46" t="str">
        <f t="shared" si="0"/>
        <v xml:space="preserve">-   </v>
      </c>
      <c r="N27" s="46" t="str">
        <f t="shared" si="1"/>
        <v xml:space="preserve">-   </v>
      </c>
      <c r="W27" s="48"/>
      <c r="Y27" s="48"/>
    </row>
    <row r="28" spans="1:25" s="13" customFormat="1">
      <c r="A28" s="12">
        <v>24</v>
      </c>
      <c r="B28" s="12" t="s">
        <v>36</v>
      </c>
      <c r="C28" s="12"/>
      <c r="D28" s="44"/>
      <c r="E28" s="44"/>
      <c r="F28" s="44"/>
      <c r="G28" s="44"/>
      <c r="H28" s="44"/>
      <c r="J28" s="44"/>
      <c r="K28" s="45"/>
      <c r="M28" s="46" t="str">
        <f t="shared" si="0"/>
        <v xml:space="preserve">-   </v>
      </c>
      <c r="N28" s="46" t="str">
        <f t="shared" si="1"/>
        <v xml:space="preserve">-   </v>
      </c>
      <c r="P28" s="48"/>
      <c r="S28" s="48"/>
      <c r="U28" s="48"/>
      <c r="W28" s="48"/>
      <c r="X28" s="48"/>
      <c r="Y28" s="48"/>
    </row>
    <row r="29" spans="1:25" s="13" customFormat="1">
      <c r="A29" s="12">
        <v>25</v>
      </c>
      <c r="B29" s="12" t="s">
        <v>37</v>
      </c>
      <c r="C29" s="12"/>
      <c r="D29" s="44"/>
      <c r="E29" s="44"/>
      <c r="F29" s="44"/>
      <c r="G29" s="44"/>
      <c r="H29" s="44"/>
      <c r="J29" s="44"/>
      <c r="K29" s="45"/>
      <c r="M29" s="46" t="str">
        <f t="shared" si="0"/>
        <v xml:space="preserve">-   </v>
      </c>
      <c r="N29" s="46" t="str">
        <f t="shared" si="1"/>
        <v xml:space="preserve">-   </v>
      </c>
      <c r="P29" s="48"/>
      <c r="W29" s="48"/>
      <c r="X29" s="48"/>
      <c r="Y29" s="48"/>
    </row>
    <row r="30" spans="1:25" s="13" customFormat="1">
      <c r="A30" s="12">
        <v>26</v>
      </c>
      <c r="B30" s="12" t="s">
        <v>38</v>
      </c>
      <c r="C30" s="12"/>
      <c r="D30" s="44"/>
      <c r="E30" s="44"/>
      <c r="F30" s="44"/>
      <c r="G30" s="44"/>
      <c r="H30" s="44"/>
      <c r="J30" s="44"/>
      <c r="K30" s="45"/>
      <c r="M30" s="46" t="str">
        <f t="shared" si="0"/>
        <v xml:space="preserve">-   </v>
      </c>
      <c r="N30" s="46" t="str">
        <f t="shared" si="1"/>
        <v xml:space="preserve">-   </v>
      </c>
      <c r="P30" s="48"/>
      <c r="Q30" s="48"/>
      <c r="U30" s="48"/>
      <c r="W30" s="48"/>
      <c r="X30" s="48"/>
      <c r="Y30" s="48"/>
    </row>
    <row r="31" spans="1:25" s="13" customFormat="1">
      <c r="A31" s="25">
        <v>27</v>
      </c>
      <c r="B31" s="25" t="s">
        <v>32</v>
      </c>
      <c r="C31" s="25"/>
      <c r="D31" s="26"/>
      <c r="E31" s="26"/>
      <c r="F31" s="26"/>
      <c r="G31" s="26"/>
      <c r="H31" s="26"/>
      <c r="I31" s="22"/>
      <c r="J31" s="26"/>
      <c r="K31" s="27"/>
      <c r="L31" s="22"/>
      <c r="M31" s="28" t="str">
        <f t="shared" si="0"/>
        <v xml:space="preserve">-   </v>
      </c>
      <c r="N31" s="28" t="str">
        <f t="shared" si="1"/>
        <v xml:space="preserve">-   </v>
      </c>
      <c r="P31" s="48"/>
      <c r="Q31" s="48"/>
      <c r="R31" s="48"/>
      <c r="T31" s="48"/>
      <c r="U31" s="48"/>
      <c r="Y31" s="48"/>
    </row>
    <row r="32" spans="1:25" s="13" customFormat="1">
      <c r="A32" s="29">
        <v>28</v>
      </c>
      <c r="B32" s="29" t="s">
        <v>33</v>
      </c>
      <c r="C32" s="29"/>
      <c r="D32" s="30"/>
      <c r="E32" s="30"/>
      <c r="F32" s="30"/>
      <c r="G32" s="30"/>
      <c r="H32" s="30"/>
      <c r="I32" s="23"/>
      <c r="J32" s="30"/>
      <c r="K32" s="31"/>
      <c r="L32" s="23"/>
      <c r="M32" s="32" t="str">
        <f t="shared" si="0"/>
        <v xml:space="preserve">-   </v>
      </c>
      <c r="N32" s="32" t="str">
        <f t="shared" si="1"/>
        <v xml:space="preserve">-   </v>
      </c>
      <c r="P32" s="48"/>
      <c r="Q32" s="48"/>
      <c r="R32" s="48"/>
      <c r="U32" s="48"/>
      <c r="V32" s="48"/>
      <c r="W32" s="48"/>
      <c r="Y32" s="48"/>
    </row>
    <row r="33" spans="1:25" s="13" customFormat="1">
      <c r="A33" s="12">
        <v>29</v>
      </c>
      <c r="B33" s="12" t="s">
        <v>34</v>
      </c>
      <c r="C33" s="12"/>
      <c r="D33" s="44"/>
      <c r="E33" s="44"/>
      <c r="F33" s="44"/>
      <c r="G33" s="44"/>
      <c r="H33" s="44"/>
      <c r="J33" s="44"/>
      <c r="K33" s="45"/>
      <c r="M33" s="46" t="str">
        <f t="shared" si="0"/>
        <v xml:space="preserve">-   </v>
      </c>
      <c r="N33" s="46" t="str">
        <f t="shared" si="1"/>
        <v xml:space="preserve">-   </v>
      </c>
      <c r="P33" s="48"/>
      <c r="Q33" s="48"/>
      <c r="R33" s="48"/>
      <c r="S33" s="48"/>
      <c r="U33" s="48"/>
      <c r="V33" s="48"/>
      <c r="W33" s="48"/>
      <c r="X33" s="48"/>
      <c r="Y33" s="48"/>
    </row>
    <row r="34" spans="1:25" s="13" customFormat="1">
      <c r="A34" s="12">
        <v>30</v>
      </c>
      <c r="B34" s="12" t="s">
        <v>35</v>
      </c>
      <c r="C34" s="12"/>
      <c r="D34" s="44"/>
      <c r="E34" s="44"/>
      <c r="F34" s="44"/>
      <c r="G34" s="44"/>
      <c r="H34" s="44"/>
      <c r="J34" s="44"/>
      <c r="K34" s="45"/>
      <c r="M34" s="46" t="str">
        <f t="shared" si="0"/>
        <v xml:space="preserve">-   </v>
      </c>
      <c r="N34" s="46" t="str">
        <f t="shared" si="1"/>
        <v xml:space="preserve">-   </v>
      </c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25" s="13" customFormat="1">
      <c r="A35" s="12">
        <v>31</v>
      </c>
      <c r="B35" s="12" t="s">
        <v>36</v>
      </c>
      <c r="C35" s="12"/>
      <c r="D35" s="44"/>
      <c r="E35" s="44"/>
      <c r="F35" s="44"/>
      <c r="G35" s="44"/>
      <c r="H35" s="44"/>
      <c r="J35" s="44"/>
      <c r="K35" s="45"/>
      <c r="M35" s="46" t="str">
        <f t="shared" si="0"/>
        <v xml:space="preserve">-   </v>
      </c>
      <c r="N35" s="46" t="str">
        <f t="shared" si="1"/>
        <v xml:space="preserve">-   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s="17" customFormat="1">
      <c r="A36" s="15"/>
      <c r="B36" s="15"/>
      <c r="C36" s="16"/>
      <c r="D36" s="15">
        <f>SUM(D5:D35)</f>
        <v>0</v>
      </c>
      <c r="E36" s="15">
        <f>SUM(E5:E35)</f>
        <v>0</v>
      </c>
      <c r="F36" s="15">
        <f>SUM(F5:F35)</f>
        <v>0</v>
      </c>
      <c r="G36" s="15">
        <f>SUM(G5:G35)</f>
        <v>0</v>
      </c>
      <c r="H36" s="15">
        <f>SUM(H5:H35)</f>
        <v>0</v>
      </c>
      <c r="I36" s="16"/>
      <c r="J36" s="15">
        <f>SUM(J5:J35)</f>
        <v>0</v>
      </c>
      <c r="K36" s="15">
        <f>SUM(K5:K35)</f>
        <v>0</v>
      </c>
      <c r="L36" s="16"/>
      <c r="M36" s="21" t="str">
        <f t="shared" si="0"/>
        <v xml:space="preserve">-   </v>
      </c>
      <c r="N36" s="21" t="str">
        <f t="shared" si="1"/>
        <v xml:space="preserve">-   </v>
      </c>
    </row>
    <row r="38" spans="1:25">
      <c r="A38" s="1" t="s">
        <v>29</v>
      </c>
      <c r="B38" s="22"/>
      <c r="C38" s="13" t="s">
        <v>30</v>
      </c>
      <c r="E38" s="23"/>
      <c r="F38" s="1" t="s">
        <v>31</v>
      </c>
      <c r="G38" s="24"/>
      <c r="H38" s="1" t="s">
        <v>50</v>
      </c>
      <c r="K38" s="1" t="s">
        <v>569</v>
      </c>
      <c r="L38" s="1"/>
      <c r="M38" s="13"/>
    </row>
  </sheetData>
  <phoneticPr fontId="19"/>
  <printOptions horizontalCentered="1"/>
  <pageMargins left="0" right="0" top="0.35433070866141736" bottom="0.15748031496062992" header="0.31496062992125984" footer="0.31496062992125984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H38"/>
  <sheetViews>
    <sheetView tabSelected="1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K41" sqref="K41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7" width="11.5" style="1" customWidth="1"/>
    <col min="8" max="8" width="10" style="1" customWidth="1"/>
    <col min="9" max="9" width="1.5" style="13" customWidth="1"/>
    <col min="10" max="10" width="12.1640625" style="1" customWidth="1"/>
    <col min="11" max="11" width="11.5" style="1" customWidth="1"/>
    <col min="12" max="12" width="1.5" style="13" customWidth="1"/>
    <col min="13" max="14" width="14.33203125" style="1" customWidth="1"/>
    <col min="15" max="15" width="1.5" style="1" customWidth="1"/>
    <col min="16" max="24" width="12.5" style="1" customWidth="1"/>
    <col min="25" max="34" width="12" style="1" customWidth="1"/>
    <col min="35" max="16384" width="9.1640625" style="1"/>
  </cols>
  <sheetData>
    <row r="1" spans="1:34" s="10" customFormat="1" ht="17">
      <c r="A1" s="10" t="str">
        <f>"Smart Bike Daily Report as of"</f>
        <v>Smart Bike Daily Report as of</v>
      </c>
      <c r="C1" s="11"/>
      <c r="F1" s="10" t="str">
        <f>'Control sheet'!D3&amp;" "&amp;'Control sheet'!D4&amp;","&amp;" "&amp;'Control sheet'!D2</f>
        <v>July 31, 2016</v>
      </c>
      <c r="I1" s="11"/>
      <c r="L1" s="11"/>
    </row>
    <row r="2" spans="1:34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tr">
        <f>'Control sheet'!B4&amp;" "&amp;'Control sheet'!B3&amp;" "&amp;'Control sheet'!B2</f>
        <v>31 กรกฎาคม 2559</v>
      </c>
      <c r="I2" s="11"/>
      <c r="L2" s="11"/>
    </row>
    <row r="3" spans="1:34" ht="7.5" customHeight="1"/>
    <row r="4" spans="1:34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293</v>
      </c>
      <c r="H4" s="18" t="s">
        <v>24</v>
      </c>
      <c r="I4" s="19"/>
      <c r="J4" s="18" t="s">
        <v>25</v>
      </c>
      <c r="K4" s="18" t="s">
        <v>26</v>
      </c>
      <c r="L4" s="19"/>
      <c r="M4" s="18" t="s">
        <v>27</v>
      </c>
      <c r="N4" s="18" t="s">
        <v>28</v>
      </c>
      <c r="P4" s="47" t="s">
        <v>43</v>
      </c>
      <c r="Q4" s="47" t="s">
        <v>44</v>
      </c>
      <c r="R4" s="47" t="s">
        <v>45</v>
      </c>
      <c r="S4" s="47" t="s">
        <v>46</v>
      </c>
      <c r="T4" s="47" t="s">
        <v>47</v>
      </c>
      <c r="U4" s="47" t="s">
        <v>48</v>
      </c>
      <c r="V4" s="47" t="s">
        <v>49</v>
      </c>
      <c r="W4" s="47" t="s">
        <v>51</v>
      </c>
      <c r="X4" s="47" t="s">
        <v>52</v>
      </c>
      <c r="Y4" s="47" t="s">
        <v>53</v>
      </c>
      <c r="Z4" s="47" t="s">
        <v>215</v>
      </c>
      <c r="AA4" s="47" t="s">
        <v>216</v>
      </c>
      <c r="AB4" s="47" t="s">
        <v>217</v>
      </c>
      <c r="AC4" s="47" t="s">
        <v>218</v>
      </c>
      <c r="AD4" s="47" t="s">
        <v>219</v>
      </c>
      <c r="AE4" s="47" t="s">
        <v>551</v>
      </c>
      <c r="AF4" s="47" t="s">
        <v>552</v>
      </c>
      <c r="AG4" s="47" t="s">
        <v>553</v>
      </c>
      <c r="AH4" s="47" t="s">
        <v>554</v>
      </c>
    </row>
    <row r="5" spans="1:34" s="13" customFormat="1">
      <c r="A5" s="12">
        <v>1</v>
      </c>
      <c r="B5" s="12" t="s">
        <v>38</v>
      </c>
      <c r="C5" s="12"/>
      <c r="D5" s="44">
        <v>12</v>
      </c>
      <c r="E5" s="44">
        <v>5</v>
      </c>
      <c r="F5" s="44">
        <v>3</v>
      </c>
      <c r="G5" s="44">
        <v>0</v>
      </c>
      <c r="H5" s="44">
        <v>0</v>
      </c>
      <c r="J5" s="44">
        <v>9</v>
      </c>
      <c r="K5" s="45">
        <v>1</v>
      </c>
      <c r="M5" s="46">
        <f>IF(D5=0,"-   ",E5/D5)</f>
        <v>0.41666666666666669</v>
      </c>
      <c r="N5" s="46">
        <f>IF(E5=0,"-   ",J5/E5)</f>
        <v>1.8</v>
      </c>
      <c r="P5" s="121"/>
      <c r="Q5" s="122"/>
      <c r="R5" s="121"/>
      <c r="T5" s="48"/>
      <c r="U5" s="48"/>
      <c r="X5" s="48"/>
    </row>
    <row r="6" spans="1:34" s="13" customFormat="1">
      <c r="A6" s="25">
        <v>2</v>
      </c>
      <c r="B6" s="25" t="s">
        <v>32</v>
      </c>
      <c r="C6" s="25"/>
      <c r="D6" s="26">
        <v>10</v>
      </c>
      <c r="E6" s="26">
        <v>5</v>
      </c>
      <c r="F6" s="86">
        <v>0</v>
      </c>
      <c r="G6" s="86">
        <v>0</v>
      </c>
      <c r="H6" s="26">
        <v>0</v>
      </c>
      <c r="I6" s="22"/>
      <c r="J6" s="26">
        <v>4</v>
      </c>
      <c r="K6" s="27">
        <v>5</v>
      </c>
      <c r="L6" s="22"/>
      <c r="M6" s="28">
        <f t="shared" ref="M6:M36" si="0">IF(D6=0,"-   ",E6/D6)</f>
        <v>0.5</v>
      </c>
      <c r="N6" s="28">
        <f>IF(E6=0,"-   ",J6/E6)</f>
        <v>0.8</v>
      </c>
      <c r="P6" s="121"/>
      <c r="T6" s="121"/>
      <c r="U6" s="121"/>
      <c r="Y6" s="48"/>
    </row>
    <row r="7" spans="1:34" s="13" customFormat="1">
      <c r="A7" s="29">
        <v>3</v>
      </c>
      <c r="B7" s="29" t="s">
        <v>33</v>
      </c>
      <c r="C7" s="29"/>
      <c r="D7" s="91">
        <v>5</v>
      </c>
      <c r="E7" s="76">
        <v>2</v>
      </c>
      <c r="F7" s="30">
        <v>1</v>
      </c>
      <c r="G7" s="30">
        <v>0</v>
      </c>
      <c r="H7" s="30">
        <v>0</v>
      </c>
      <c r="I7" s="23"/>
      <c r="J7" s="30">
        <v>2</v>
      </c>
      <c r="K7" s="31">
        <v>3</v>
      </c>
      <c r="L7" s="23"/>
      <c r="M7" s="32">
        <f t="shared" si="0"/>
        <v>0.4</v>
      </c>
      <c r="N7" s="32">
        <f t="shared" ref="N7:N36" si="1">IF(E7=0,"-   ",J7/E7)</f>
        <v>1</v>
      </c>
      <c r="Q7" s="121"/>
      <c r="U7" s="121"/>
      <c r="W7" s="48"/>
      <c r="X7" s="48"/>
      <c r="Y7" s="48"/>
    </row>
    <row r="8" spans="1:34" s="13" customFormat="1">
      <c r="A8" s="12">
        <v>4</v>
      </c>
      <c r="B8" s="12" t="s">
        <v>34</v>
      </c>
      <c r="C8" s="12"/>
      <c r="D8" s="44">
        <v>21</v>
      </c>
      <c r="E8" s="44">
        <v>8</v>
      </c>
      <c r="F8" s="44">
        <v>0</v>
      </c>
      <c r="G8" s="44">
        <v>0</v>
      </c>
      <c r="H8" s="44">
        <v>0</v>
      </c>
      <c r="J8" s="44">
        <v>12</v>
      </c>
      <c r="K8" s="45">
        <v>3</v>
      </c>
      <c r="M8" s="46">
        <f t="shared" si="0"/>
        <v>0.38095238095238093</v>
      </c>
      <c r="N8" s="46">
        <f t="shared" si="1"/>
        <v>1.5</v>
      </c>
    </row>
    <row r="9" spans="1:34" s="13" customFormat="1" ht="13.5" customHeight="1">
      <c r="A9" s="12">
        <v>5</v>
      </c>
      <c r="B9" s="12" t="s">
        <v>35</v>
      </c>
      <c r="C9" s="12"/>
      <c r="D9" s="44">
        <v>6</v>
      </c>
      <c r="E9" s="86">
        <v>13</v>
      </c>
      <c r="F9" s="44">
        <v>1</v>
      </c>
      <c r="G9" s="44">
        <v>0</v>
      </c>
      <c r="H9" s="44">
        <v>0</v>
      </c>
      <c r="J9" s="44">
        <v>2</v>
      </c>
      <c r="K9" s="45">
        <v>3</v>
      </c>
      <c r="M9" s="46">
        <f t="shared" si="0"/>
        <v>2.1666666666666665</v>
      </c>
      <c r="N9" s="46">
        <f t="shared" si="1"/>
        <v>0.15384615384615385</v>
      </c>
    </row>
    <row r="10" spans="1:34" s="13" customFormat="1">
      <c r="A10" s="12">
        <v>6</v>
      </c>
      <c r="B10" s="12" t="s">
        <v>36</v>
      </c>
      <c r="C10" s="12"/>
      <c r="D10" s="85">
        <v>14</v>
      </c>
      <c r="E10" s="44">
        <v>4</v>
      </c>
      <c r="F10" s="44">
        <v>0</v>
      </c>
      <c r="G10" s="44">
        <v>0</v>
      </c>
      <c r="H10" s="44">
        <v>0</v>
      </c>
      <c r="J10" s="44">
        <v>9</v>
      </c>
      <c r="K10" s="45">
        <v>4</v>
      </c>
      <c r="M10" s="46">
        <f t="shared" si="0"/>
        <v>0.2857142857142857</v>
      </c>
      <c r="N10" s="46">
        <f t="shared" si="1"/>
        <v>2.25</v>
      </c>
      <c r="R10" s="48"/>
      <c r="T10" s="48"/>
    </row>
    <row r="11" spans="1:34" s="13" customFormat="1">
      <c r="A11" s="12">
        <v>7</v>
      </c>
      <c r="B11" s="12" t="s">
        <v>37</v>
      </c>
      <c r="C11" s="12"/>
      <c r="D11" s="44">
        <v>10</v>
      </c>
      <c r="E11" s="44">
        <v>16</v>
      </c>
      <c r="F11" s="44">
        <v>5</v>
      </c>
      <c r="G11" s="44">
        <v>1</v>
      </c>
      <c r="H11" s="44">
        <v>0</v>
      </c>
      <c r="J11" s="44">
        <v>9</v>
      </c>
      <c r="K11" s="45">
        <v>0</v>
      </c>
      <c r="M11" s="46">
        <f t="shared" si="0"/>
        <v>1.6</v>
      </c>
      <c r="N11" s="46">
        <f t="shared" si="1"/>
        <v>0.5625</v>
      </c>
      <c r="V11" s="48"/>
      <c r="W11" s="48"/>
      <c r="X11" s="48"/>
    </row>
    <row r="12" spans="1:34" s="13" customFormat="1">
      <c r="A12" s="12">
        <v>8</v>
      </c>
      <c r="B12" s="12" t="s">
        <v>38</v>
      </c>
      <c r="C12" s="12"/>
      <c r="D12" s="44">
        <v>9</v>
      </c>
      <c r="E12" s="44">
        <v>13</v>
      </c>
      <c r="F12" s="44">
        <v>1</v>
      </c>
      <c r="G12" s="44">
        <v>0</v>
      </c>
      <c r="H12" s="44">
        <v>0</v>
      </c>
      <c r="J12" s="44">
        <v>6</v>
      </c>
      <c r="K12" s="45">
        <v>1</v>
      </c>
      <c r="M12" s="46">
        <f t="shared" si="0"/>
        <v>1.4444444444444444</v>
      </c>
      <c r="N12" s="46">
        <f t="shared" si="1"/>
        <v>0.46153846153846156</v>
      </c>
      <c r="X12" s="48"/>
    </row>
    <row r="13" spans="1:34" s="13" customFormat="1">
      <c r="A13" s="25">
        <v>9</v>
      </c>
      <c r="B13" s="25" t="s">
        <v>32</v>
      </c>
      <c r="C13" s="25"/>
      <c r="D13" s="26">
        <v>7</v>
      </c>
      <c r="E13" s="26">
        <v>5</v>
      </c>
      <c r="F13" s="26">
        <v>0</v>
      </c>
      <c r="G13" s="26">
        <v>0</v>
      </c>
      <c r="H13" s="26">
        <v>0</v>
      </c>
      <c r="I13" s="22"/>
      <c r="J13" s="26">
        <v>2</v>
      </c>
      <c r="K13" s="27">
        <v>5</v>
      </c>
      <c r="L13" s="22"/>
      <c r="M13" s="28">
        <f t="shared" si="0"/>
        <v>0.7142857142857143</v>
      </c>
      <c r="N13" s="28">
        <f t="shared" si="1"/>
        <v>0.4</v>
      </c>
      <c r="Y13" s="48"/>
    </row>
    <row r="14" spans="1:34" s="13" customFormat="1">
      <c r="A14" s="29">
        <v>10</v>
      </c>
      <c r="B14" s="29" t="s">
        <v>33</v>
      </c>
      <c r="C14" s="29"/>
      <c r="D14" s="30">
        <v>6</v>
      </c>
      <c r="E14" s="30">
        <v>2</v>
      </c>
      <c r="F14" s="30">
        <v>1</v>
      </c>
      <c r="G14" s="30">
        <v>0</v>
      </c>
      <c r="H14" s="30">
        <v>0</v>
      </c>
      <c r="I14" s="23"/>
      <c r="J14" s="30">
        <v>3</v>
      </c>
      <c r="K14" s="31">
        <v>2</v>
      </c>
      <c r="L14" s="23"/>
      <c r="M14" s="32">
        <f t="shared" si="0"/>
        <v>0.33333333333333331</v>
      </c>
      <c r="N14" s="32">
        <f t="shared" si="1"/>
        <v>1.5</v>
      </c>
      <c r="U14" s="48"/>
      <c r="W14" s="48"/>
    </row>
    <row r="15" spans="1:34" s="13" customFormat="1">
      <c r="A15" s="12">
        <v>11</v>
      </c>
      <c r="B15" s="12" t="s">
        <v>34</v>
      </c>
      <c r="C15" s="12"/>
      <c r="D15" s="44">
        <v>10</v>
      </c>
      <c r="E15" s="44">
        <v>11</v>
      </c>
      <c r="F15" s="44">
        <v>1</v>
      </c>
      <c r="G15" s="44">
        <v>0</v>
      </c>
      <c r="H15" s="44">
        <v>0</v>
      </c>
      <c r="J15" s="44">
        <v>3</v>
      </c>
      <c r="K15" s="45">
        <v>4</v>
      </c>
      <c r="M15" s="46">
        <f t="shared" si="0"/>
        <v>1.1000000000000001</v>
      </c>
      <c r="N15" s="46">
        <f t="shared" si="1"/>
        <v>0.27272727272727271</v>
      </c>
      <c r="W15" s="48"/>
      <c r="X15" s="48"/>
      <c r="Y15" s="48"/>
    </row>
    <row r="16" spans="1:34" s="13" customFormat="1">
      <c r="A16" s="12">
        <v>12</v>
      </c>
      <c r="B16" s="12" t="s">
        <v>35</v>
      </c>
      <c r="C16" s="12"/>
      <c r="D16" s="44">
        <v>6</v>
      </c>
      <c r="E16" s="86">
        <v>10</v>
      </c>
      <c r="F16" s="44">
        <v>1</v>
      </c>
      <c r="G16" s="44">
        <v>0</v>
      </c>
      <c r="H16" s="44">
        <v>0</v>
      </c>
      <c r="J16" s="44">
        <v>2</v>
      </c>
      <c r="K16" s="45">
        <v>3</v>
      </c>
      <c r="M16" s="46">
        <f t="shared" si="0"/>
        <v>1.6666666666666667</v>
      </c>
      <c r="N16" s="46">
        <f t="shared" si="1"/>
        <v>0.2</v>
      </c>
      <c r="P16" s="48"/>
      <c r="Q16" s="48"/>
      <c r="S16" s="48"/>
      <c r="U16" s="48"/>
      <c r="W16" s="48"/>
      <c r="X16" s="48"/>
      <c r="Y16" s="48"/>
    </row>
    <row r="17" spans="1:25" s="13" customFormat="1">
      <c r="A17" s="12">
        <v>13</v>
      </c>
      <c r="B17" s="12" t="s">
        <v>36</v>
      </c>
      <c r="C17" s="12"/>
      <c r="D17" s="44">
        <v>8</v>
      </c>
      <c r="E17" s="44">
        <v>5</v>
      </c>
      <c r="F17" s="44">
        <v>2</v>
      </c>
      <c r="G17" s="44">
        <v>0</v>
      </c>
      <c r="H17" s="44">
        <v>0</v>
      </c>
      <c r="J17" s="44">
        <v>1</v>
      </c>
      <c r="K17" s="45">
        <v>6</v>
      </c>
      <c r="M17" s="46">
        <f t="shared" si="0"/>
        <v>0.625</v>
      </c>
      <c r="N17" s="46">
        <f t="shared" si="1"/>
        <v>0.2</v>
      </c>
      <c r="X17" s="48"/>
      <c r="Y17" s="48"/>
    </row>
    <row r="18" spans="1:25" s="13" customFormat="1">
      <c r="A18" s="12">
        <v>14</v>
      </c>
      <c r="B18" s="12" t="s">
        <v>37</v>
      </c>
      <c r="C18" s="12"/>
      <c r="D18" s="44">
        <v>13</v>
      </c>
      <c r="E18" s="44">
        <v>12</v>
      </c>
      <c r="F18" s="44">
        <v>3</v>
      </c>
      <c r="G18" s="44">
        <v>0</v>
      </c>
      <c r="H18" s="44">
        <v>2</v>
      </c>
      <c r="J18" s="44">
        <v>4</v>
      </c>
      <c r="K18" s="45">
        <v>3</v>
      </c>
      <c r="M18" s="46">
        <f t="shared" si="0"/>
        <v>0.92307692307692313</v>
      </c>
      <c r="N18" s="46">
        <f t="shared" si="1"/>
        <v>0.33333333333333331</v>
      </c>
      <c r="P18" s="13">
        <v>59009956</v>
      </c>
      <c r="Q18" s="48">
        <v>59009972</v>
      </c>
      <c r="Y18" s="48"/>
    </row>
    <row r="19" spans="1:25" s="13" customFormat="1">
      <c r="A19" s="12">
        <v>15</v>
      </c>
      <c r="B19" s="12" t="s">
        <v>38</v>
      </c>
      <c r="C19" s="12"/>
      <c r="D19" s="44">
        <v>10</v>
      </c>
      <c r="E19" s="44">
        <v>2</v>
      </c>
      <c r="F19" s="44">
        <v>3</v>
      </c>
      <c r="G19" s="44">
        <v>0</v>
      </c>
      <c r="H19" s="44">
        <v>0</v>
      </c>
      <c r="J19" s="44">
        <v>2</v>
      </c>
      <c r="K19" s="45">
        <v>5</v>
      </c>
      <c r="M19" s="46">
        <f t="shared" si="0"/>
        <v>0.2</v>
      </c>
      <c r="N19" s="46">
        <f t="shared" si="1"/>
        <v>1</v>
      </c>
      <c r="P19" s="48"/>
      <c r="U19" s="48"/>
      <c r="Y19" s="48"/>
    </row>
    <row r="20" spans="1:25" s="13" customFormat="1">
      <c r="A20" s="25">
        <v>16</v>
      </c>
      <c r="B20" s="25" t="s">
        <v>32</v>
      </c>
      <c r="C20" s="25"/>
      <c r="D20" s="26">
        <v>8</v>
      </c>
      <c r="E20" s="26">
        <v>7</v>
      </c>
      <c r="F20" s="26">
        <v>3</v>
      </c>
      <c r="G20" s="26">
        <v>0</v>
      </c>
      <c r="H20" s="26">
        <v>1</v>
      </c>
      <c r="I20" s="22"/>
      <c r="J20" s="26">
        <v>2</v>
      </c>
      <c r="K20" s="27">
        <v>4</v>
      </c>
      <c r="L20" s="22"/>
      <c r="M20" s="28">
        <f t="shared" si="0"/>
        <v>0.875</v>
      </c>
      <c r="N20" s="28">
        <f t="shared" si="1"/>
        <v>0.2857142857142857</v>
      </c>
      <c r="P20" s="13">
        <v>59010064</v>
      </c>
    </row>
    <row r="21" spans="1:25" s="13" customFormat="1">
      <c r="A21" s="29">
        <v>17</v>
      </c>
      <c r="B21" s="29" t="s">
        <v>33</v>
      </c>
      <c r="C21" s="29"/>
      <c r="D21" s="30">
        <v>3</v>
      </c>
      <c r="E21" s="30">
        <v>0</v>
      </c>
      <c r="F21" s="30">
        <v>0</v>
      </c>
      <c r="G21" s="30">
        <v>0</v>
      </c>
      <c r="H21" s="30">
        <v>0</v>
      </c>
      <c r="I21" s="23"/>
      <c r="J21" s="30">
        <v>0</v>
      </c>
      <c r="K21" s="31">
        <v>2</v>
      </c>
      <c r="L21" s="23"/>
      <c r="M21" s="32">
        <f t="shared" si="0"/>
        <v>0</v>
      </c>
      <c r="N21" s="32" t="str">
        <f t="shared" si="1"/>
        <v xml:space="preserve">-   </v>
      </c>
      <c r="W21" s="48"/>
      <c r="X21" s="48"/>
      <c r="Y21" s="48"/>
    </row>
    <row r="22" spans="1:25" s="13" customFormat="1">
      <c r="A22" s="12">
        <v>18</v>
      </c>
      <c r="B22" s="12" t="s">
        <v>34</v>
      </c>
      <c r="C22" s="12"/>
      <c r="D22" s="44">
        <v>9</v>
      </c>
      <c r="E22" s="85">
        <v>7</v>
      </c>
      <c r="F22" s="44">
        <v>1</v>
      </c>
      <c r="G22" s="44">
        <v>4</v>
      </c>
      <c r="H22" s="44">
        <v>2</v>
      </c>
      <c r="J22" s="44">
        <v>2</v>
      </c>
      <c r="K22" s="45">
        <v>4</v>
      </c>
      <c r="M22" s="46">
        <f t="shared" si="0"/>
        <v>0.77777777777777779</v>
      </c>
      <c r="N22" s="46">
        <f t="shared" si="1"/>
        <v>0.2857142857142857</v>
      </c>
      <c r="P22" s="48">
        <v>59010099</v>
      </c>
      <c r="Q22" s="13">
        <v>59010132</v>
      </c>
      <c r="X22" s="48"/>
      <c r="Y22" s="48"/>
    </row>
    <row r="23" spans="1:25" s="13" customFormat="1">
      <c r="A23" s="33">
        <v>19</v>
      </c>
      <c r="B23" s="33" t="s">
        <v>35</v>
      </c>
      <c r="C23" s="33"/>
      <c r="D23" s="34">
        <v>8</v>
      </c>
      <c r="E23" s="34">
        <v>3</v>
      </c>
      <c r="F23" s="34">
        <v>0</v>
      </c>
      <c r="G23" s="34">
        <v>1</v>
      </c>
      <c r="H23" s="34">
        <v>1</v>
      </c>
      <c r="I23" s="24"/>
      <c r="J23" s="34">
        <v>0</v>
      </c>
      <c r="K23" s="35">
        <v>4</v>
      </c>
      <c r="L23" s="24"/>
      <c r="M23" s="36">
        <f t="shared" si="0"/>
        <v>0.375</v>
      </c>
      <c r="N23" s="36">
        <f t="shared" si="1"/>
        <v>0</v>
      </c>
      <c r="P23" s="13">
        <v>59010160</v>
      </c>
      <c r="Q23" s="48"/>
      <c r="W23" s="48"/>
      <c r="X23" s="48"/>
      <c r="Y23" s="48"/>
    </row>
    <row r="24" spans="1:25" s="13" customFormat="1">
      <c r="A24" s="12">
        <v>20</v>
      </c>
      <c r="B24" s="12" t="s">
        <v>36</v>
      </c>
      <c r="C24" s="12"/>
      <c r="D24" s="44">
        <v>8</v>
      </c>
      <c r="E24" s="44">
        <v>11</v>
      </c>
      <c r="F24" s="44">
        <v>1</v>
      </c>
      <c r="G24" s="44">
        <v>0</v>
      </c>
      <c r="H24" s="44">
        <v>0</v>
      </c>
      <c r="J24" s="44">
        <v>1</v>
      </c>
      <c r="K24" s="45">
        <v>6</v>
      </c>
      <c r="M24" s="46">
        <f t="shared" si="0"/>
        <v>1.375</v>
      </c>
      <c r="N24" s="46">
        <f t="shared" si="1"/>
        <v>9.0909090909090912E-2</v>
      </c>
      <c r="R24" s="48"/>
      <c r="U24" s="48"/>
      <c r="W24" s="48"/>
      <c r="X24" s="48"/>
      <c r="Y24" s="48"/>
    </row>
    <row r="25" spans="1:25" s="13" customFormat="1">
      <c r="A25" s="12">
        <v>21</v>
      </c>
      <c r="B25" s="12" t="s">
        <v>37</v>
      </c>
      <c r="C25" s="12"/>
      <c r="D25" s="44">
        <v>8</v>
      </c>
      <c r="E25" s="44">
        <v>6</v>
      </c>
      <c r="F25" s="44">
        <v>2</v>
      </c>
      <c r="G25" s="44">
        <v>1</v>
      </c>
      <c r="H25" s="44">
        <v>0</v>
      </c>
      <c r="J25" s="44">
        <v>0</v>
      </c>
      <c r="K25" s="45">
        <v>6</v>
      </c>
      <c r="M25" s="46">
        <f t="shared" si="0"/>
        <v>0.75</v>
      </c>
      <c r="N25" s="46">
        <f t="shared" si="1"/>
        <v>0</v>
      </c>
      <c r="V25" s="48"/>
      <c r="X25" s="48"/>
      <c r="Y25" s="48"/>
    </row>
    <row r="26" spans="1:25" s="13" customFormat="1">
      <c r="A26" s="12">
        <v>22</v>
      </c>
      <c r="B26" s="12" t="s">
        <v>38</v>
      </c>
      <c r="C26" s="12"/>
      <c r="D26" s="44">
        <v>11</v>
      </c>
      <c r="E26" s="44">
        <v>6</v>
      </c>
      <c r="F26" s="44">
        <v>0</v>
      </c>
      <c r="G26" s="44">
        <v>2</v>
      </c>
      <c r="H26" s="44">
        <v>0</v>
      </c>
      <c r="J26" s="44">
        <v>1</v>
      </c>
      <c r="K26" s="45">
        <v>10</v>
      </c>
      <c r="M26" s="46">
        <f t="shared" si="0"/>
        <v>0.54545454545454541</v>
      </c>
      <c r="N26" s="46">
        <f t="shared" si="1"/>
        <v>0.16666666666666666</v>
      </c>
      <c r="P26" s="48"/>
      <c r="Y26" s="48"/>
    </row>
    <row r="27" spans="1:25" s="13" customFormat="1">
      <c r="A27" s="25">
        <v>23</v>
      </c>
      <c r="B27" s="25" t="s">
        <v>32</v>
      </c>
      <c r="C27" s="25"/>
      <c r="D27" s="26">
        <v>7</v>
      </c>
      <c r="E27" s="26">
        <v>8</v>
      </c>
      <c r="F27" s="26">
        <v>0</v>
      </c>
      <c r="G27" s="26">
        <v>0</v>
      </c>
      <c r="H27" s="26">
        <v>0</v>
      </c>
      <c r="I27" s="22"/>
      <c r="J27" s="26">
        <v>0</v>
      </c>
      <c r="K27" s="27">
        <v>7</v>
      </c>
      <c r="L27" s="22"/>
      <c r="M27" s="28">
        <f t="shared" si="0"/>
        <v>1.1428571428571428</v>
      </c>
      <c r="N27" s="28">
        <f t="shared" si="1"/>
        <v>0</v>
      </c>
      <c r="W27" s="48"/>
      <c r="Y27" s="48"/>
    </row>
    <row r="28" spans="1:25" s="13" customFormat="1">
      <c r="A28" s="29">
        <v>24</v>
      </c>
      <c r="B28" s="29" t="s">
        <v>33</v>
      </c>
      <c r="C28" s="29"/>
      <c r="D28" s="30">
        <v>5</v>
      </c>
      <c r="E28" s="30">
        <v>3</v>
      </c>
      <c r="F28" s="30">
        <v>1</v>
      </c>
      <c r="G28" s="30">
        <v>0</v>
      </c>
      <c r="H28" s="30">
        <v>0</v>
      </c>
      <c r="I28" s="23"/>
      <c r="J28" s="30">
        <v>0</v>
      </c>
      <c r="K28" s="31">
        <v>4</v>
      </c>
      <c r="L28" s="23"/>
      <c r="M28" s="32">
        <f t="shared" si="0"/>
        <v>0.6</v>
      </c>
      <c r="N28" s="32">
        <f t="shared" si="1"/>
        <v>0</v>
      </c>
      <c r="P28" s="48"/>
      <c r="S28" s="48"/>
      <c r="U28" s="48"/>
      <c r="W28" s="48"/>
      <c r="X28" s="48"/>
      <c r="Y28" s="48"/>
    </row>
    <row r="29" spans="1:25" s="13" customFormat="1">
      <c r="A29" s="12">
        <v>25</v>
      </c>
      <c r="B29" s="12" t="s">
        <v>34</v>
      </c>
      <c r="C29" s="12"/>
      <c r="D29" s="44">
        <v>10</v>
      </c>
      <c r="E29" s="44">
        <v>8</v>
      </c>
      <c r="F29" s="44">
        <v>2</v>
      </c>
      <c r="G29" s="44">
        <v>0</v>
      </c>
      <c r="H29" s="44">
        <v>0</v>
      </c>
      <c r="J29" s="44">
        <v>0</v>
      </c>
      <c r="K29" s="45">
        <v>6</v>
      </c>
      <c r="M29" s="46">
        <f t="shared" si="0"/>
        <v>0.8</v>
      </c>
      <c r="N29" s="46">
        <f t="shared" si="1"/>
        <v>0</v>
      </c>
      <c r="P29" s="48"/>
      <c r="W29" s="48"/>
      <c r="X29" s="48"/>
      <c r="Y29" s="48"/>
    </row>
    <row r="30" spans="1:25" s="13" customFormat="1">
      <c r="A30" s="12">
        <v>26</v>
      </c>
      <c r="B30" s="12" t="s">
        <v>35</v>
      </c>
      <c r="C30" s="12"/>
      <c r="D30" s="44">
        <v>10</v>
      </c>
      <c r="E30" s="44">
        <v>4</v>
      </c>
      <c r="F30" s="44">
        <v>1</v>
      </c>
      <c r="G30" s="44">
        <v>2</v>
      </c>
      <c r="H30" s="44">
        <v>2</v>
      </c>
      <c r="J30" s="44">
        <v>0</v>
      </c>
      <c r="K30" s="45">
        <v>5</v>
      </c>
      <c r="M30" s="46">
        <f t="shared" si="0"/>
        <v>0.4</v>
      </c>
      <c r="N30" s="46">
        <f t="shared" si="1"/>
        <v>0</v>
      </c>
      <c r="P30" s="48">
        <v>59010532</v>
      </c>
      <c r="Q30" s="48">
        <v>59010542</v>
      </c>
      <c r="U30" s="48"/>
      <c r="W30" s="48"/>
      <c r="X30" s="48"/>
      <c r="Y30" s="48"/>
    </row>
    <row r="31" spans="1:25" s="13" customFormat="1">
      <c r="A31" s="12">
        <v>27</v>
      </c>
      <c r="B31" s="12" t="s">
        <v>36</v>
      </c>
      <c r="C31" s="12"/>
      <c r="D31" s="44">
        <v>16</v>
      </c>
      <c r="E31" s="44">
        <v>12</v>
      </c>
      <c r="F31" s="44">
        <v>4</v>
      </c>
      <c r="G31" s="44">
        <v>3</v>
      </c>
      <c r="H31" s="44">
        <v>6</v>
      </c>
      <c r="J31" s="44">
        <v>0</v>
      </c>
      <c r="K31" s="45">
        <v>5</v>
      </c>
      <c r="M31" s="46">
        <f t="shared" si="0"/>
        <v>0.75</v>
      </c>
      <c r="N31" s="46">
        <f t="shared" si="1"/>
        <v>0</v>
      </c>
      <c r="P31" s="48">
        <v>59010599</v>
      </c>
      <c r="Q31" s="48">
        <v>59010602</v>
      </c>
      <c r="R31" s="48">
        <v>59010554</v>
      </c>
      <c r="S31" s="13">
        <v>59010562</v>
      </c>
      <c r="T31" s="48">
        <v>59010578</v>
      </c>
      <c r="U31" s="48">
        <v>59010586</v>
      </c>
      <c r="Y31" s="48"/>
    </row>
    <row r="32" spans="1:25" s="13" customFormat="1">
      <c r="A32" s="12">
        <v>28</v>
      </c>
      <c r="B32" s="12" t="s">
        <v>37</v>
      </c>
      <c r="C32" s="12"/>
      <c r="D32" s="44">
        <v>11</v>
      </c>
      <c r="E32" s="44">
        <v>3</v>
      </c>
      <c r="F32" s="44">
        <v>1</v>
      </c>
      <c r="G32" s="44">
        <v>1</v>
      </c>
      <c r="H32" s="44">
        <v>4</v>
      </c>
      <c r="J32" s="44">
        <v>0</v>
      </c>
      <c r="K32" s="45">
        <v>5</v>
      </c>
      <c r="M32" s="46">
        <f t="shared" si="0"/>
        <v>0.27272727272727271</v>
      </c>
      <c r="N32" s="46">
        <f t="shared" si="1"/>
        <v>0</v>
      </c>
      <c r="P32" s="48">
        <v>59010656</v>
      </c>
      <c r="Q32" s="13">
        <v>59010639</v>
      </c>
      <c r="R32" s="48">
        <v>59010662</v>
      </c>
      <c r="S32" s="13">
        <v>59010638</v>
      </c>
      <c r="U32" s="48"/>
      <c r="W32" s="48"/>
      <c r="Y32" s="48"/>
    </row>
    <row r="33" spans="1:25" s="13" customFormat="1">
      <c r="A33" s="12">
        <v>29</v>
      </c>
      <c r="B33" s="12" t="s">
        <v>38</v>
      </c>
      <c r="C33" s="12"/>
      <c r="D33" s="44">
        <v>8</v>
      </c>
      <c r="E33" s="44">
        <v>7</v>
      </c>
      <c r="F33" s="44">
        <v>0</v>
      </c>
      <c r="G33" s="44">
        <v>1</v>
      </c>
      <c r="H33" s="44">
        <v>2</v>
      </c>
      <c r="J33" s="44">
        <v>0</v>
      </c>
      <c r="K33" s="45">
        <v>6</v>
      </c>
      <c r="M33" s="46">
        <f t="shared" si="0"/>
        <v>0.875</v>
      </c>
      <c r="N33" s="46">
        <f t="shared" si="1"/>
        <v>0</v>
      </c>
      <c r="P33" s="48">
        <v>59010693</v>
      </c>
      <c r="Q33" s="48">
        <v>59010699</v>
      </c>
      <c r="U33" s="48"/>
      <c r="V33" s="48"/>
      <c r="W33" s="48"/>
      <c r="X33" s="48"/>
      <c r="Y33" s="48"/>
    </row>
    <row r="34" spans="1:25" s="13" customFormat="1">
      <c r="A34" s="25">
        <v>30</v>
      </c>
      <c r="B34" s="25" t="s">
        <v>32</v>
      </c>
      <c r="C34" s="25"/>
      <c r="D34" s="26">
        <v>11</v>
      </c>
      <c r="E34" s="26">
        <v>10</v>
      </c>
      <c r="F34" s="26">
        <v>2</v>
      </c>
      <c r="G34" s="26">
        <v>0</v>
      </c>
      <c r="H34" s="26">
        <v>7</v>
      </c>
      <c r="I34" s="22"/>
      <c r="J34" s="26"/>
      <c r="K34" s="27">
        <v>3</v>
      </c>
      <c r="L34" s="22"/>
      <c r="M34" s="28">
        <f t="shared" si="0"/>
        <v>0.90909090909090906</v>
      </c>
      <c r="N34" s="28">
        <f t="shared" si="1"/>
        <v>0</v>
      </c>
      <c r="P34" s="48">
        <v>59010800</v>
      </c>
      <c r="Q34" s="48">
        <v>59010797</v>
      </c>
      <c r="R34" s="48">
        <v>59010769</v>
      </c>
      <c r="S34" s="48">
        <v>59010757</v>
      </c>
      <c r="T34" s="48">
        <v>59010803</v>
      </c>
      <c r="U34" s="48">
        <v>59010778</v>
      </c>
      <c r="V34" s="48">
        <v>59010804</v>
      </c>
      <c r="W34" s="48"/>
      <c r="X34" s="48"/>
      <c r="Y34" s="48"/>
    </row>
    <row r="35" spans="1:25" s="13" customFormat="1">
      <c r="A35" s="29">
        <v>31</v>
      </c>
      <c r="B35" s="29" t="s">
        <v>33</v>
      </c>
      <c r="C35" s="29"/>
      <c r="D35" s="30">
        <v>3</v>
      </c>
      <c r="E35" s="30">
        <v>2</v>
      </c>
      <c r="F35" s="30">
        <v>0</v>
      </c>
      <c r="G35" s="30">
        <v>0</v>
      </c>
      <c r="H35" s="30">
        <v>2</v>
      </c>
      <c r="I35" s="23"/>
      <c r="J35" s="30"/>
      <c r="K35" s="31">
        <v>1</v>
      </c>
      <c r="L35" s="23"/>
      <c r="M35" s="32">
        <f t="shared" si="0"/>
        <v>0.66666666666666663</v>
      </c>
      <c r="N35" s="32">
        <f t="shared" si="1"/>
        <v>0</v>
      </c>
      <c r="P35" s="48">
        <v>59010809</v>
      </c>
      <c r="Q35" s="48">
        <v>59010808</v>
      </c>
      <c r="R35" s="48"/>
      <c r="S35" s="48"/>
      <c r="T35" s="48"/>
      <c r="U35" s="48"/>
      <c r="V35" s="48"/>
      <c r="W35" s="48"/>
      <c r="X35" s="48"/>
      <c r="Y35" s="48"/>
    </row>
    <row r="36" spans="1:25" s="17" customFormat="1">
      <c r="A36" s="15"/>
      <c r="B36" s="15"/>
      <c r="C36" s="16"/>
      <c r="D36" s="15">
        <f>SUM(D5:D35)</f>
        <v>283</v>
      </c>
      <c r="E36" s="15">
        <f>SUM(E5:E35)</f>
        <v>210</v>
      </c>
      <c r="F36" s="15">
        <f>SUM(F5:F35)</f>
        <v>40</v>
      </c>
      <c r="G36" s="15">
        <f>SUM(G5:G35)</f>
        <v>16</v>
      </c>
      <c r="H36" s="15">
        <f>SUM(H5:H35)</f>
        <v>29</v>
      </c>
      <c r="I36" s="16"/>
      <c r="J36" s="15">
        <f>SUM(J5:J35)</f>
        <v>76</v>
      </c>
      <c r="K36" s="15">
        <f>SUM(K5:K35)</f>
        <v>126</v>
      </c>
      <c r="L36" s="16"/>
      <c r="M36" s="21">
        <f t="shared" si="0"/>
        <v>0.74204946996466437</v>
      </c>
      <c r="N36" s="21">
        <f t="shared" si="1"/>
        <v>0.3619047619047619</v>
      </c>
    </row>
    <row r="38" spans="1:25">
      <c r="A38" s="1" t="s">
        <v>29</v>
      </c>
      <c r="B38" s="22"/>
      <c r="C38" s="13" t="s">
        <v>30</v>
      </c>
      <c r="E38" s="23"/>
      <c r="F38" s="1" t="s">
        <v>31</v>
      </c>
      <c r="G38" s="24"/>
      <c r="H38" s="1" t="s">
        <v>50</v>
      </c>
      <c r="K38" s="1" t="s">
        <v>548</v>
      </c>
      <c r="L38" s="1"/>
      <c r="M38" s="13"/>
    </row>
  </sheetData>
  <phoneticPr fontId="19"/>
  <printOptions horizontalCentered="1"/>
  <pageMargins left="0" right="0" top="0.35433070866141736" bottom="0.15748031496062992" header="0.31496062992125984" footer="0.31496062992125984"/>
  <pageSetup paperSize="9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79998168889431442"/>
  </sheetPr>
  <dimension ref="A1:AD3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R38" sqref="R38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customWidth="1"/>
    <col min="5" max="5" width="13.5" style="1" customWidth="1"/>
    <col min="6" max="7" width="11.5" style="1" customWidth="1"/>
    <col min="8" max="8" width="10" style="1" customWidth="1"/>
    <col min="9" max="9" width="1.5" style="13" customWidth="1"/>
    <col min="10" max="10" width="12.1640625" style="1" customWidth="1"/>
    <col min="11" max="11" width="11.5" style="1" customWidth="1"/>
    <col min="12" max="12" width="1.5" style="13" customWidth="1"/>
    <col min="13" max="14" width="14.33203125" style="1" customWidth="1"/>
    <col min="15" max="15" width="1.5" style="1" customWidth="1"/>
    <col min="16" max="24" width="12.5" style="1" customWidth="1"/>
    <col min="25" max="30" width="12" style="1" customWidth="1"/>
    <col min="31" max="16384" width="9.1640625" style="1"/>
  </cols>
  <sheetData>
    <row r="1" spans="1:30" s="10" customFormat="1" ht="17">
      <c r="A1" s="10" t="str">
        <f>"Smart Bike Daily Report as of"</f>
        <v>Smart Bike Daily Report as of</v>
      </c>
      <c r="C1" s="11"/>
      <c r="F1" s="10" t="s">
        <v>549</v>
      </c>
      <c r="I1" s="11"/>
      <c r="L1" s="11"/>
    </row>
    <row r="2" spans="1:30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550</v>
      </c>
      <c r="I2" s="11"/>
      <c r="L2" s="11"/>
    </row>
    <row r="3" spans="1:30" ht="7.5" customHeight="1"/>
    <row r="4" spans="1:30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293</v>
      </c>
      <c r="H4" s="18" t="s">
        <v>24</v>
      </c>
      <c r="I4" s="19"/>
      <c r="J4" s="18" t="s">
        <v>25</v>
      </c>
      <c r="K4" s="18" t="s">
        <v>26</v>
      </c>
      <c r="L4" s="19"/>
      <c r="M4" s="18" t="s">
        <v>27</v>
      </c>
      <c r="N4" s="18" t="s">
        <v>28</v>
      </c>
      <c r="P4" s="47" t="s">
        <v>43</v>
      </c>
      <c r="Q4" s="47" t="s">
        <v>44</v>
      </c>
      <c r="R4" s="47" t="s">
        <v>45</v>
      </c>
      <c r="S4" s="47" t="s">
        <v>46</v>
      </c>
      <c r="T4" s="47" t="s">
        <v>47</v>
      </c>
      <c r="U4" s="47" t="s">
        <v>48</v>
      </c>
      <c r="V4" s="47" t="s">
        <v>49</v>
      </c>
      <c r="W4" s="47" t="s">
        <v>51</v>
      </c>
      <c r="X4" s="47" t="s">
        <v>52</v>
      </c>
      <c r="Y4" s="47" t="s">
        <v>53</v>
      </c>
      <c r="Z4" s="47" t="s">
        <v>215</v>
      </c>
      <c r="AA4" s="47" t="s">
        <v>216</v>
      </c>
      <c r="AB4" s="47" t="s">
        <v>217</v>
      </c>
      <c r="AC4" s="47" t="s">
        <v>218</v>
      </c>
      <c r="AD4" s="47" t="s">
        <v>219</v>
      </c>
    </row>
    <row r="5" spans="1:30" s="13" customFormat="1">
      <c r="A5" s="12">
        <v>1</v>
      </c>
      <c r="B5" s="12" t="s">
        <v>36</v>
      </c>
      <c r="C5" s="12"/>
      <c r="D5" s="44">
        <v>20</v>
      </c>
      <c r="E5" s="44">
        <v>11</v>
      </c>
      <c r="F5" s="44">
        <v>1</v>
      </c>
      <c r="G5" s="44">
        <v>3</v>
      </c>
      <c r="H5" s="44"/>
      <c r="J5" s="44">
        <v>18</v>
      </c>
      <c r="K5" s="45">
        <v>0</v>
      </c>
      <c r="M5" s="46">
        <f>IF(D5=0,"-   ",E5/D5)</f>
        <v>0.55000000000000004</v>
      </c>
      <c r="N5" s="46">
        <f>IF(E5=0,"-   ",J5/E5)</f>
        <v>1.6363636363636365</v>
      </c>
      <c r="P5" s="121"/>
      <c r="Q5" s="122"/>
      <c r="R5" s="121"/>
      <c r="S5" s="122"/>
      <c r="T5" s="121"/>
      <c r="U5" s="122"/>
      <c r="V5" s="48"/>
      <c r="W5" s="48"/>
      <c r="X5" s="48"/>
    </row>
    <row r="6" spans="1:30" s="13" customFormat="1">
      <c r="A6" s="12">
        <v>2</v>
      </c>
      <c r="B6" s="12" t="s">
        <v>37</v>
      </c>
      <c r="C6" s="12"/>
      <c r="D6" s="44">
        <v>17</v>
      </c>
      <c r="E6" s="44">
        <v>17</v>
      </c>
      <c r="F6" s="44">
        <v>1</v>
      </c>
      <c r="G6" s="44">
        <v>2</v>
      </c>
      <c r="H6" s="44">
        <v>0</v>
      </c>
      <c r="J6" s="44">
        <v>14</v>
      </c>
      <c r="K6" s="45">
        <v>0</v>
      </c>
      <c r="M6" s="46">
        <f t="shared" ref="M6:M36" si="0">IF(D6=0,"-   ",E6/D6)</f>
        <v>1</v>
      </c>
      <c r="N6" s="46">
        <f>IF(E6=0,"-   ",J6/E6)</f>
        <v>0.82352941176470584</v>
      </c>
      <c r="P6" s="122"/>
      <c r="Q6" s="121"/>
      <c r="R6" s="121"/>
      <c r="T6" s="121"/>
      <c r="U6" s="121"/>
      <c r="Y6" s="48"/>
    </row>
    <row r="7" spans="1:30" s="13" customFormat="1">
      <c r="A7" s="12">
        <v>3</v>
      </c>
      <c r="B7" s="12" t="s">
        <v>38</v>
      </c>
      <c r="C7" s="12"/>
      <c r="D7" s="85">
        <v>8</v>
      </c>
      <c r="E7" s="44">
        <v>14</v>
      </c>
      <c r="F7" s="44">
        <v>2</v>
      </c>
      <c r="G7" s="44">
        <v>1</v>
      </c>
      <c r="H7" s="44">
        <v>0</v>
      </c>
      <c r="J7" s="44">
        <v>7</v>
      </c>
      <c r="K7" s="45">
        <v>0</v>
      </c>
      <c r="M7" s="46">
        <f t="shared" si="0"/>
        <v>1.75</v>
      </c>
      <c r="N7" s="46">
        <f t="shared" ref="N7:N36" si="1">IF(E7=0,"-   ",J7/E7)</f>
        <v>0.5</v>
      </c>
      <c r="P7" s="121"/>
      <c r="Q7" s="121"/>
      <c r="U7" s="121"/>
      <c r="W7" s="48"/>
      <c r="X7" s="48"/>
      <c r="Y7" s="48"/>
    </row>
    <row r="8" spans="1:30" s="13" customFormat="1">
      <c r="A8" s="25">
        <v>4</v>
      </c>
      <c r="B8" s="25" t="s">
        <v>32</v>
      </c>
      <c r="C8" s="25"/>
      <c r="D8" s="26">
        <v>13</v>
      </c>
      <c r="E8" s="86">
        <v>10</v>
      </c>
      <c r="F8" s="26">
        <v>0</v>
      </c>
      <c r="G8" s="26">
        <v>0</v>
      </c>
      <c r="H8" s="26"/>
      <c r="I8" s="22"/>
      <c r="J8" s="26">
        <v>12</v>
      </c>
      <c r="K8" s="27">
        <v>0</v>
      </c>
      <c r="L8" s="22"/>
      <c r="M8" s="28">
        <f t="shared" si="0"/>
        <v>0.76923076923076927</v>
      </c>
      <c r="N8" s="28">
        <f t="shared" si="1"/>
        <v>1.2</v>
      </c>
    </row>
    <row r="9" spans="1:30" s="13" customFormat="1" ht="13.5" customHeight="1">
      <c r="A9" s="29">
        <v>5</v>
      </c>
      <c r="B9" s="29" t="s">
        <v>33</v>
      </c>
      <c r="C9" s="29"/>
      <c r="D9" s="30">
        <v>8</v>
      </c>
      <c r="E9" s="30">
        <v>4</v>
      </c>
      <c r="F9" s="30">
        <v>0</v>
      </c>
      <c r="G9" s="30">
        <v>0</v>
      </c>
      <c r="H9" s="30">
        <v>0</v>
      </c>
      <c r="I9" s="23"/>
      <c r="J9" s="30">
        <v>8</v>
      </c>
      <c r="K9" s="31">
        <v>0</v>
      </c>
      <c r="L9" s="23"/>
      <c r="M9" s="32">
        <f t="shared" si="0"/>
        <v>0.5</v>
      </c>
      <c r="N9" s="32">
        <f t="shared" si="1"/>
        <v>2</v>
      </c>
    </row>
    <row r="10" spans="1:30" s="13" customFormat="1">
      <c r="A10" s="12">
        <v>6</v>
      </c>
      <c r="B10" s="12" t="s">
        <v>34</v>
      </c>
      <c r="C10" s="12"/>
      <c r="D10" s="85">
        <v>10</v>
      </c>
      <c r="E10" s="86">
        <v>10</v>
      </c>
      <c r="F10" s="44">
        <v>0</v>
      </c>
      <c r="G10" s="44">
        <v>1</v>
      </c>
      <c r="H10" s="44">
        <v>0</v>
      </c>
      <c r="J10" s="44">
        <v>8</v>
      </c>
      <c r="K10" s="45">
        <v>0</v>
      </c>
      <c r="M10" s="46">
        <f t="shared" si="0"/>
        <v>1</v>
      </c>
      <c r="N10" s="46">
        <f t="shared" si="1"/>
        <v>0.8</v>
      </c>
      <c r="P10" s="48"/>
      <c r="Q10" s="48"/>
      <c r="T10" s="48"/>
      <c r="W10" s="48"/>
      <c r="X10" s="48"/>
      <c r="Y10" s="48"/>
    </row>
    <row r="11" spans="1:30" s="13" customFormat="1">
      <c r="A11" s="12">
        <v>7</v>
      </c>
      <c r="B11" s="12" t="s">
        <v>35</v>
      </c>
      <c r="C11" s="12"/>
      <c r="D11" s="44">
        <v>15</v>
      </c>
      <c r="E11" s="86">
        <v>9</v>
      </c>
      <c r="F11" s="44">
        <v>2</v>
      </c>
      <c r="G11" s="44">
        <v>0</v>
      </c>
      <c r="H11" s="44">
        <v>0</v>
      </c>
      <c r="J11" s="44">
        <v>12</v>
      </c>
      <c r="K11" s="45">
        <v>0</v>
      </c>
      <c r="M11" s="46">
        <f t="shared" si="0"/>
        <v>0.6</v>
      </c>
      <c r="N11" s="46">
        <f t="shared" si="1"/>
        <v>1.3333333333333333</v>
      </c>
      <c r="P11" s="48"/>
      <c r="Q11" s="48"/>
      <c r="V11" s="48"/>
      <c r="W11" s="48"/>
      <c r="X11" s="48"/>
    </row>
    <row r="12" spans="1:30" s="13" customFormat="1">
      <c r="A12" s="12">
        <v>8</v>
      </c>
      <c r="B12" s="12" t="s">
        <v>36</v>
      </c>
      <c r="C12" s="12"/>
      <c r="D12" s="44">
        <v>15</v>
      </c>
      <c r="E12" s="44">
        <v>8</v>
      </c>
      <c r="F12" s="44">
        <v>1</v>
      </c>
      <c r="G12" s="44">
        <v>0</v>
      </c>
      <c r="H12" s="44">
        <v>0</v>
      </c>
      <c r="J12" s="44">
        <v>13</v>
      </c>
      <c r="K12" s="45">
        <v>0</v>
      </c>
      <c r="M12" s="46">
        <f t="shared" si="0"/>
        <v>0.53333333333333333</v>
      </c>
      <c r="N12" s="46">
        <f t="shared" si="1"/>
        <v>1.625</v>
      </c>
      <c r="X12" s="48"/>
    </row>
    <row r="13" spans="1:30" s="13" customFormat="1">
      <c r="A13" s="12">
        <v>9</v>
      </c>
      <c r="B13" s="12" t="s">
        <v>37</v>
      </c>
      <c r="C13" s="12"/>
      <c r="D13" s="44">
        <v>7</v>
      </c>
      <c r="E13" s="44">
        <v>14</v>
      </c>
      <c r="F13" s="44">
        <v>1</v>
      </c>
      <c r="G13" s="44">
        <v>1</v>
      </c>
      <c r="H13" s="44">
        <v>0</v>
      </c>
      <c r="J13" s="86">
        <v>6</v>
      </c>
      <c r="K13" s="104">
        <v>0</v>
      </c>
      <c r="M13" s="46">
        <f t="shared" si="0"/>
        <v>2</v>
      </c>
      <c r="N13" s="46">
        <f t="shared" si="1"/>
        <v>0.42857142857142855</v>
      </c>
      <c r="Y13" s="48"/>
    </row>
    <row r="14" spans="1:30" s="13" customFormat="1">
      <c r="A14" s="12">
        <v>10</v>
      </c>
      <c r="B14" s="12" t="s">
        <v>38</v>
      </c>
      <c r="C14" s="12"/>
      <c r="D14" s="44">
        <v>12</v>
      </c>
      <c r="E14" s="44">
        <v>4</v>
      </c>
      <c r="F14" s="44">
        <v>0</v>
      </c>
      <c r="G14" s="44">
        <v>0</v>
      </c>
      <c r="H14" s="44">
        <v>0</v>
      </c>
      <c r="J14" s="44">
        <v>9</v>
      </c>
      <c r="K14" s="104">
        <v>0</v>
      </c>
      <c r="M14" s="46">
        <f t="shared" si="0"/>
        <v>0.33333333333333331</v>
      </c>
      <c r="N14" s="46">
        <f t="shared" si="1"/>
        <v>2.25</v>
      </c>
      <c r="P14" s="48"/>
      <c r="U14" s="48"/>
      <c r="W14" s="48"/>
    </row>
    <row r="15" spans="1:30" s="13" customFormat="1">
      <c r="A15" s="25">
        <v>11</v>
      </c>
      <c r="B15" s="25" t="s">
        <v>32</v>
      </c>
      <c r="C15" s="25"/>
      <c r="D15" s="26">
        <v>7</v>
      </c>
      <c r="E15" s="26">
        <v>6</v>
      </c>
      <c r="F15" s="26">
        <v>1</v>
      </c>
      <c r="G15" s="26">
        <v>0</v>
      </c>
      <c r="H15" s="26">
        <v>0</v>
      </c>
      <c r="I15" s="22"/>
      <c r="J15" s="26">
        <v>7</v>
      </c>
      <c r="K15" s="27">
        <v>0</v>
      </c>
      <c r="L15" s="22"/>
      <c r="M15" s="28">
        <f t="shared" si="0"/>
        <v>0.8571428571428571</v>
      </c>
      <c r="N15" s="28">
        <f t="shared" si="1"/>
        <v>1.1666666666666667</v>
      </c>
      <c r="W15" s="48"/>
      <c r="X15" s="48"/>
      <c r="Y15" s="48"/>
    </row>
    <row r="16" spans="1:30" s="13" customFormat="1">
      <c r="A16" s="29">
        <v>12</v>
      </c>
      <c r="B16" s="29" t="s">
        <v>33</v>
      </c>
      <c r="C16" s="29"/>
      <c r="D16" s="30">
        <v>5</v>
      </c>
      <c r="E16" s="30">
        <v>4</v>
      </c>
      <c r="F16" s="30">
        <v>0</v>
      </c>
      <c r="G16" s="30">
        <v>0</v>
      </c>
      <c r="H16" s="30">
        <v>0</v>
      </c>
      <c r="I16" s="23"/>
      <c r="J16" s="30">
        <v>5</v>
      </c>
      <c r="K16" s="31">
        <v>0</v>
      </c>
      <c r="L16" s="23"/>
      <c r="M16" s="32">
        <f t="shared" si="0"/>
        <v>0.8</v>
      </c>
      <c r="N16" s="32">
        <f t="shared" si="1"/>
        <v>1.25</v>
      </c>
      <c r="P16" s="48"/>
      <c r="R16" s="48"/>
      <c r="T16" s="48"/>
      <c r="U16" s="48"/>
      <c r="W16" s="48"/>
      <c r="X16" s="48"/>
      <c r="Y16" s="48"/>
    </row>
    <row r="17" spans="1:25" s="13" customFormat="1">
      <c r="A17" s="12">
        <v>13</v>
      </c>
      <c r="B17" s="12" t="s">
        <v>34</v>
      </c>
      <c r="C17" s="12"/>
      <c r="D17" s="44">
        <v>11</v>
      </c>
      <c r="E17" s="86">
        <v>10</v>
      </c>
      <c r="F17" s="44">
        <v>2</v>
      </c>
      <c r="G17" s="44">
        <v>2</v>
      </c>
      <c r="H17" s="44">
        <v>0</v>
      </c>
      <c r="J17" s="44">
        <v>8</v>
      </c>
      <c r="K17" s="45">
        <v>0</v>
      </c>
      <c r="M17" s="46">
        <f t="shared" si="0"/>
        <v>0.90909090909090906</v>
      </c>
      <c r="N17" s="46">
        <f t="shared" si="1"/>
        <v>0.8</v>
      </c>
      <c r="X17" s="48"/>
      <c r="Y17" s="48"/>
    </row>
    <row r="18" spans="1:25" s="13" customFormat="1">
      <c r="A18" s="12">
        <v>14</v>
      </c>
      <c r="B18" s="12" t="s">
        <v>35</v>
      </c>
      <c r="C18" s="12"/>
      <c r="D18" s="44">
        <v>10</v>
      </c>
      <c r="E18" s="44">
        <v>14</v>
      </c>
      <c r="F18" s="44">
        <v>5</v>
      </c>
      <c r="G18" s="44">
        <v>0</v>
      </c>
      <c r="H18" s="44">
        <v>0</v>
      </c>
      <c r="J18" s="86">
        <v>7</v>
      </c>
      <c r="K18" s="104">
        <v>0</v>
      </c>
      <c r="M18" s="46">
        <f t="shared" si="0"/>
        <v>1.4</v>
      </c>
      <c r="N18" s="46">
        <f t="shared" si="1"/>
        <v>0.5</v>
      </c>
      <c r="U18" s="48"/>
      <c r="Y18" s="48"/>
    </row>
    <row r="19" spans="1:25" s="13" customFormat="1">
      <c r="A19" s="12">
        <v>15</v>
      </c>
      <c r="B19" s="12" t="s">
        <v>36</v>
      </c>
      <c r="C19" s="12"/>
      <c r="D19" s="44">
        <v>6</v>
      </c>
      <c r="E19" s="44">
        <v>4</v>
      </c>
      <c r="F19" s="44">
        <v>2</v>
      </c>
      <c r="G19" s="44">
        <v>0</v>
      </c>
      <c r="H19" s="44">
        <v>0</v>
      </c>
      <c r="J19" s="44">
        <v>4</v>
      </c>
      <c r="K19" s="45">
        <v>0</v>
      </c>
      <c r="M19" s="46">
        <f t="shared" si="0"/>
        <v>0.66666666666666663</v>
      </c>
      <c r="N19" s="46">
        <f t="shared" si="1"/>
        <v>1</v>
      </c>
      <c r="U19" s="48"/>
      <c r="V19" s="48"/>
      <c r="W19" s="48"/>
      <c r="X19" s="48"/>
      <c r="Y19" s="48"/>
    </row>
    <row r="20" spans="1:25" s="13" customFormat="1">
      <c r="A20" s="12">
        <v>16</v>
      </c>
      <c r="B20" s="12" t="s">
        <v>37</v>
      </c>
      <c r="C20" s="12"/>
      <c r="D20" s="44">
        <v>10</v>
      </c>
      <c r="E20" s="86">
        <v>7</v>
      </c>
      <c r="F20" s="44">
        <v>1</v>
      </c>
      <c r="G20" s="44">
        <v>0</v>
      </c>
      <c r="H20" s="44">
        <v>0</v>
      </c>
      <c r="J20" s="44">
        <v>9</v>
      </c>
      <c r="K20" s="45">
        <v>0</v>
      </c>
      <c r="M20" s="46">
        <f t="shared" si="0"/>
        <v>0.7</v>
      </c>
      <c r="N20" s="46">
        <f t="shared" si="1"/>
        <v>1.2857142857142858</v>
      </c>
      <c r="S20" s="48"/>
    </row>
    <row r="21" spans="1:25" s="13" customFormat="1">
      <c r="A21" s="12">
        <v>17</v>
      </c>
      <c r="B21" s="12" t="s">
        <v>38</v>
      </c>
      <c r="C21" s="12"/>
      <c r="D21" s="44">
        <v>7</v>
      </c>
      <c r="E21" s="44">
        <v>4</v>
      </c>
      <c r="F21" s="44">
        <v>3</v>
      </c>
      <c r="G21" s="44">
        <v>0</v>
      </c>
      <c r="H21" s="44">
        <v>0</v>
      </c>
      <c r="J21" s="44">
        <v>5</v>
      </c>
      <c r="K21" s="45">
        <v>0</v>
      </c>
      <c r="M21" s="46">
        <f t="shared" si="0"/>
        <v>0.5714285714285714</v>
      </c>
      <c r="N21" s="46">
        <f t="shared" si="1"/>
        <v>1.25</v>
      </c>
      <c r="T21" s="48"/>
      <c r="W21" s="48"/>
      <c r="X21" s="48"/>
      <c r="Y21" s="48"/>
    </row>
    <row r="22" spans="1:25" s="13" customFormat="1">
      <c r="A22" s="25">
        <v>18</v>
      </c>
      <c r="B22" s="25" t="s">
        <v>32</v>
      </c>
      <c r="C22" s="25"/>
      <c r="D22" s="26">
        <v>4</v>
      </c>
      <c r="E22" s="79">
        <v>4</v>
      </c>
      <c r="F22" s="26">
        <v>0</v>
      </c>
      <c r="G22" s="26">
        <v>2</v>
      </c>
      <c r="H22" s="26">
        <v>0</v>
      </c>
      <c r="I22" s="22"/>
      <c r="J22" s="26">
        <v>3</v>
      </c>
      <c r="K22" s="27">
        <v>0</v>
      </c>
      <c r="L22" s="22"/>
      <c r="M22" s="28">
        <f t="shared" si="0"/>
        <v>1</v>
      </c>
      <c r="N22" s="28">
        <f t="shared" si="1"/>
        <v>0.75</v>
      </c>
      <c r="P22" s="48"/>
      <c r="X22" s="48"/>
      <c r="Y22" s="48"/>
    </row>
    <row r="23" spans="1:25" s="13" customFormat="1">
      <c r="A23" s="29">
        <v>19</v>
      </c>
      <c r="B23" s="29" t="s">
        <v>33</v>
      </c>
      <c r="C23" s="29"/>
      <c r="D23" s="30">
        <v>9</v>
      </c>
      <c r="E23" s="30">
        <v>3</v>
      </c>
      <c r="F23" s="30">
        <v>2</v>
      </c>
      <c r="G23" s="30">
        <v>0</v>
      </c>
      <c r="H23" s="30">
        <v>0</v>
      </c>
      <c r="I23" s="23"/>
      <c r="J23" s="30">
        <v>7</v>
      </c>
      <c r="K23" s="31">
        <v>0</v>
      </c>
      <c r="L23" s="23"/>
      <c r="M23" s="32">
        <f t="shared" si="0"/>
        <v>0.33333333333333331</v>
      </c>
      <c r="N23" s="32">
        <f t="shared" si="1"/>
        <v>2.3333333333333335</v>
      </c>
      <c r="U23" s="48"/>
      <c r="W23" s="48"/>
      <c r="X23" s="48"/>
      <c r="Y23" s="48"/>
    </row>
    <row r="24" spans="1:25" s="13" customFormat="1">
      <c r="A24" s="12">
        <v>20</v>
      </c>
      <c r="B24" s="12" t="s">
        <v>34</v>
      </c>
      <c r="C24" s="12"/>
      <c r="D24" s="44">
        <v>10</v>
      </c>
      <c r="E24" s="44">
        <v>13</v>
      </c>
      <c r="F24" s="44">
        <v>1</v>
      </c>
      <c r="G24" s="44">
        <v>0</v>
      </c>
      <c r="H24" s="44">
        <v>0</v>
      </c>
      <c r="J24" s="44">
        <v>8</v>
      </c>
      <c r="K24" s="45">
        <v>1</v>
      </c>
      <c r="M24" s="46">
        <f t="shared" si="0"/>
        <v>1.3</v>
      </c>
      <c r="N24" s="46">
        <f t="shared" si="1"/>
        <v>0.61538461538461542</v>
      </c>
      <c r="Q24" s="48"/>
      <c r="U24" s="48"/>
      <c r="W24" s="48"/>
      <c r="X24" s="48"/>
      <c r="Y24" s="48"/>
    </row>
    <row r="25" spans="1:25" s="13" customFormat="1">
      <c r="A25" s="12">
        <v>21</v>
      </c>
      <c r="B25" s="12" t="s">
        <v>35</v>
      </c>
      <c r="C25" s="12"/>
      <c r="D25" s="44">
        <v>10</v>
      </c>
      <c r="E25" s="44">
        <v>6</v>
      </c>
      <c r="F25" s="44">
        <v>0</v>
      </c>
      <c r="G25" s="44">
        <v>0</v>
      </c>
      <c r="H25" s="44">
        <v>0</v>
      </c>
      <c r="J25" s="44">
        <v>6</v>
      </c>
      <c r="K25" s="45">
        <v>0</v>
      </c>
      <c r="M25" s="46">
        <f t="shared" si="0"/>
        <v>0.6</v>
      </c>
      <c r="N25" s="46">
        <f t="shared" si="1"/>
        <v>1</v>
      </c>
      <c r="R25" s="48"/>
      <c r="V25" s="48"/>
      <c r="X25" s="48"/>
      <c r="Y25" s="48"/>
    </row>
    <row r="26" spans="1:25" s="13" customFormat="1">
      <c r="A26" s="12">
        <v>22</v>
      </c>
      <c r="B26" s="12" t="s">
        <v>36</v>
      </c>
      <c r="C26" s="12"/>
      <c r="D26" s="44">
        <v>7</v>
      </c>
      <c r="E26" s="86">
        <v>5</v>
      </c>
      <c r="F26" s="44">
        <v>1</v>
      </c>
      <c r="G26" s="44">
        <v>2</v>
      </c>
      <c r="H26" s="44">
        <v>0</v>
      </c>
      <c r="J26" s="44">
        <v>5</v>
      </c>
      <c r="K26" s="45">
        <v>0</v>
      </c>
      <c r="M26" s="46">
        <f t="shared" si="0"/>
        <v>0.7142857142857143</v>
      </c>
      <c r="N26" s="46">
        <f t="shared" si="1"/>
        <v>1</v>
      </c>
      <c r="V26" s="48"/>
      <c r="Y26" s="48"/>
    </row>
    <row r="27" spans="1:25" s="13" customFormat="1">
      <c r="A27" s="12">
        <v>23</v>
      </c>
      <c r="B27" s="12" t="s">
        <v>37</v>
      </c>
      <c r="C27" s="12"/>
      <c r="D27" s="44">
        <v>6</v>
      </c>
      <c r="E27" s="44">
        <v>10</v>
      </c>
      <c r="F27" s="44">
        <v>3</v>
      </c>
      <c r="G27" s="44">
        <v>0</v>
      </c>
      <c r="H27" s="44">
        <v>0</v>
      </c>
      <c r="J27" s="44">
        <v>5</v>
      </c>
      <c r="K27" s="104">
        <v>0</v>
      </c>
      <c r="M27" s="46">
        <f t="shared" si="0"/>
        <v>1.6666666666666667</v>
      </c>
      <c r="N27" s="46">
        <f t="shared" si="1"/>
        <v>0.5</v>
      </c>
      <c r="S27" s="48"/>
      <c r="W27" s="48"/>
      <c r="Y27" s="48"/>
    </row>
    <row r="28" spans="1:25" s="13" customFormat="1">
      <c r="A28" s="12">
        <v>24</v>
      </c>
      <c r="B28" s="12" t="s">
        <v>38</v>
      </c>
      <c r="C28" s="12"/>
      <c r="D28" s="44">
        <v>11</v>
      </c>
      <c r="E28" s="86">
        <v>6</v>
      </c>
      <c r="F28" s="44">
        <v>1</v>
      </c>
      <c r="G28" s="44">
        <v>0</v>
      </c>
      <c r="H28" s="44">
        <v>0</v>
      </c>
      <c r="J28" s="44">
        <v>9</v>
      </c>
      <c r="K28" s="45">
        <v>0</v>
      </c>
      <c r="M28" s="46">
        <f t="shared" si="0"/>
        <v>0.54545454545454541</v>
      </c>
      <c r="N28" s="46">
        <f t="shared" si="1"/>
        <v>1.5</v>
      </c>
      <c r="P28" s="48"/>
      <c r="S28" s="48"/>
      <c r="U28" s="48"/>
      <c r="W28" s="48"/>
      <c r="X28" s="48"/>
      <c r="Y28" s="48"/>
    </row>
    <row r="29" spans="1:25" s="13" customFormat="1">
      <c r="A29" s="25">
        <v>25</v>
      </c>
      <c r="B29" s="25" t="s">
        <v>32</v>
      </c>
      <c r="C29" s="25"/>
      <c r="D29" s="26">
        <v>13</v>
      </c>
      <c r="E29" s="26">
        <v>9</v>
      </c>
      <c r="F29" s="26">
        <v>1</v>
      </c>
      <c r="G29" s="26">
        <v>0</v>
      </c>
      <c r="H29" s="26">
        <v>0</v>
      </c>
      <c r="I29" s="22"/>
      <c r="J29" s="26">
        <v>7</v>
      </c>
      <c r="K29" s="27">
        <v>2</v>
      </c>
      <c r="L29" s="22"/>
      <c r="M29" s="28">
        <f t="shared" si="0"/>
        <v>0.69230769230769229</v>
      </c>
      <c r="N29" s="28">
        <f t="shared" si="1"/>
        <v>0.77777777777777779</v>
      </c>
      <c r="P29" s="48"/>
      <c r="V29" s="48"/>
      <c r="W29" s="48"/>
      <c r="X29" s="48"/>
      <c r="Y29" s="48"/>
    </row>
    <row r="30" spans="1:25" s="13" customFormat="1">
      <c r="A30" s="29">
        <v>26</v>
      </c>
      <c r="B30" s="29" t="s">
        <v>33</v>
      </c>
      <c r="C30" s="29"/>
      <c r="D30" s="30">
        <v>5</v>
      </c>
      <c r="E30" s="30">
        <v>3</v>
      </c>
      <c r="F30" s="30">
        <v>2</v>
      </c>
      <c r="G30" s="30">
        <v>0</v>
      </c>
      <c r="H30" s="30">
        <v>0</v>
      </c>
      <c r="I30" s="23"/>
      <c r="J30" s="30">
        <v>4</v>
      </c>
      <c r="K30" s="31">
        <v>0</v>
      </c>
      <c r="L30" s="23"/>
      <c r="M30" s="32">
        <f t="shared" si="0"/>
        <v>0.6</v>
      </c>
      <c r="N30" s="32">
        <f t="shared" si="1"/>
        <v>1.3333333333333333</v>
      </c>
      <c r="P30" s="48"/>
      <c r="T30" s="48"/>
      <c r="U30" s="48"/>
      <c r="V30" s="48"/>
      <c r="W30" s="48"/>
      <c r="X30" s="48"/>
      <c r="Y30" s="48"/>
    </row>
    <row r="31" spans="1:25" s="13" customFormat="1">
      <c r="A31" s="12">
        <v>27</v>
      </c>
      <c r="B31" s="12" t="s">
        <v>34</v>
      </c>
      <c r="C31" s="12"/>
      <c r="D31" s="44">
        <v>6</v>
      </c>
      <c r="E31" s="44">
        <v>12</v>
      </c>
      <c r="F31" s="44">
        <v>2</v>
      </c>
      <c r="G31" s="44">
        <v>0</v>
      </c>
      <c r="H31" s="86">
        <v>0</v>
      </c>
      <c r="J31" s="44">
        <v>3</v>
      </c>
      <c r="K31" s="45">
        <v>0</v>
      </c>
      <c r="M31" s="46">
        <f t="shared" si="0"/>
        <v>2</v>
      </c>
      <c r="N31" s="46">
        <f t="shared" si="1"/>
        <v>0.25</v>
      </c>
      <c r="P31" s="48"/>
      <c r="Q31" s="48"/>
      <c r="S31" s="48"/>
      <c r="V31" s="48"/>
      <c r="X31" s="48"/>
      <c r="Y31" s="48"/>
    </row>
    <row r="32" spans="1:25" s="13" customFormat="1">
      <c r="A32" s="12">
        <v>28</v>
      </c>
      <c r="B32" s="12" t="s">
        <v>35</v>
      </c>
      <c r="C32" s="12"/>
      <c r="D32" s="44">
        <v>5</v>
      </c>
      <c r="E32" s="44">
        <v>5</v>
      </c>
      <c r="F32" s="44">
        <v>1</v>
      </c>
      <c r="G32" s="44">
        <v>2</v>
      </c>
      <c r="H32" s="44">
        <v>0</v>
      </c>
      <c r="J32" s="44">
        <v>5</v>
      </c>
      <c r="K32" s="45">
        <v>0</v>
      </c>
      <c r="M32" s="46">
        <f t="shared" si="0"/>
        <v>1</v>
      </c>
      <c r="N32" s="46">
        <f t="shared" si="1"/>
        <v>1</v>
      </c>
      <c r="P32" s="48"/>
      <c r="Q32" s="48"/>
      <c r="R32" s="48"/>
      <c r="V32" s="48"/>
      <c r="W32" s="48"/>
      <c r="X32" s="48"/>
      <c r="Y32" s="48"/>
    </row>
    <row r="33" spans="1:25" s="13" customFormat="1">
      <c r="A33" s="12">
        <v>29</v>
      </c>
      <c r="B33" s="12" t="s">
        <v>36</v>
      </c>
      <c r="C33" s="12"/>
      <c r="D33" s="44">
        <v>11</v>
      </c>
      <c r="E33" s="44">
        <v>10</v>
      </c>
      <c r="F33" s="44">
        <v>4</v>
      </c>
      <c r="G33" s="44">
        <v>0</v>
      </c>
      <c r="H33" s="44">
        <v>0</v>
      </c>
      <c r="J33" s="44">
        <v>7</v>
      </c>
      <c r="K33" s="45">
        <v>2</v>
      </c>
      <c r="M33" s="46">
        <f t="shared" si="0"/>
        <v>0.90909090909090906</v>
      </c>
      <c r="N33" s="46">
        <f t="shared" si="1"/>
        <v>0.7</v>
      </c>
      <c r="P33" s="48"/>
      <c r="Q33" s="48"/>
      <c r="R33" s="48"/>
      <c r="S33" s="48"/>
      <c r="U33" s="48"/>
      <c r="V33" s="48"/>
      <c r="W33" s="48"/>
      <c r="X33" s="48"/>
      <c r="Y33" s="48"/>
    </row>
    <row r="34" spans="1:25" s="13" customFormat="1">
      <c r="A34" s="12">
        <v>30</v>
      </c>
      <c r="B34" s="12" t="s">
        <v>37</v>
      </c>
      <c r="C34" s="12"/>
      <c r="D34" s="44">
        <v>6</v>
      </c>
      <c r="E34" s="86">
        <v>8</v>
      </c>
      <c r="F34" s="44">
        <v>0</v>
      </c>
      <c r="G34" s="44">
        <v>1</v>
      </c>
      <c r="H34" s="44">
        <v>0</v>
      </c>
      <c r="J34" s="44">
        <v>4</v>
      </c>
      <c r="K34" s="45">
        <v>1</v>
      </c>
      <c r="M34" s="46">
        <f t="shared" si="0"/>
        <v>1.3333333333333333</v>
      </c>
      <c r="N34" s="46">
        <f t="shared" si="1"/>
        <v>0.5</v>
      </c>
      <c r="P34" s="48"/>
      <c r="Q34" s="48"/>
      <c r="S34" s="48"/>
      <c r="T34" s="48"/>
      <c r="U34" s="48"/>
      <c r="V34" s="48"/>
      <c r="W34" s="48"/>
      <c r="X34" s="48"/>
      <c r="Y34" s="48"/>
    </row>
    <row r="35" spans="1:25" s="13" customFormat="1">
      <c r="A35" s="80">
        <v>31</v>
      </c>
      <c r="B35" s="80"/>
      <c r="C35" s="80"/>
      <c r="D35" s="81"/>
      <c r="E35" s="81"/>
      <c r="F35" s="81"/>
      <c r="G35" s="81"/>
      <c r="H35" s="81"/>
      <c r="I35" s="82"/>
      <c r="J35" s="81"/>
      <c r="K35" s="83"/>
      <c r="L35" s="82"/>
      <c r="M35" s="84" t="str">
        <f t="shared" si="0"/>
        <v xml:space="preserve">-   </v>
      </c>
      <c r="N35" s="84" t="str">
        <f t="shared" si="1"/>
        <v xml:space="preserve">-   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s="17" customFormat="1">
      <c r="A36" s="15"/>
      <c r="B36" s="15"/>
      <c r="C36" s="16"/>
      <c r="D36" s="15">
        <f>SUM(D5:D35)</f>
        <v>284</v>
      </c>
      <c r="E36" s="15">
        <f>SUM(E5:E35)</f>
        <v>244</v>
      </c>
      <c r="F36" s="15">
        <f>SUM(F5:F35)</f>
        <v>40</v>
      </c>
      <c r="G36" s="15">
        <f>SUM(G5:G35)</f>
        <v>17</v>
      </c>
      <c r="H36" s="15">
        <f>SUM(H5:H35)</f>
        <v>0</v>
      </c>
      <c r="I36" s="16"/>
      <c r="J36" s="15">
        <f>SUM(J5:J35)</f>
        <v>225</v>
      </c>
      <c r="K36" s="15">
        <f>SUM(K5:K35)</f>
        <v>6</v>
      </c>
      <c r="L36" s="16"/>
      <c r="M36" s="21">
        <f t="shared" si="0"/>
        <v>0.85915492957746475</v>
      </c>
      <c r="N36" s="21">
        <f t="shared" si="1"/>
        <v>0.92213114754098358</v>
      </c>
    </row>
    <row r="38" spans="1:25">
      <c r="A38" s="1" t="s">
        <v>29</v>
      </c>
      <c r="B38" s="22"/>
      <c r="C38" s="13" t="s">
        <v>30</v>
      </c>
      <c r="E38" s="23"/>
      <c r="F38" s="1" t="s">
        <v>31</v>
      </c>
      <c r="G38" s="24"/>
      <c r="H38" s="1" t="s">
        <v>50</v>
      </c>
      <c r="L38" s="1"/>
      <c r="M38" s="13"/>
    </row>
  </sheetData>
  <phoneticPr fontId="19"/>
  <printOptions horizontalCentered="1"/>
  <pageMargins left="0" right="0" top="0.35433070866141736" bottom="0.15748031496062992" header="0.31496062992125984" footer="0.31496062992125984"/>
  <pageSetup paperSize="9" scale="9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K41" sqref="K41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7" width="11.5" style="1" customWidth="1"/>
    <col min="8" max="8" width="10" style="1" customWidth="1"/>
    <col min="9" max="9" width="1.5" style="13" customWidth="1"/>
    <col min="10" max="10" width="12.1640625" style="1" customWidth="1"/>
    <col min="11" max="11" width="11.5" style="1" customWidth="1"/>
    <col min="12" max="12" width="1.5" style="13" customWidth="1"/>
    <col min="13" max="14" width="14.33203125" style="1" customWidth="1"/>
    <col min="15" max="15" width="1.5" style="1" customWidth="1"/>
    <col min="16" max="24" width="12.5" style="1" customWidth="1"/>
    <col min="25" max="30" width="12" style="1" customWidth="1"/>
    <col min="31" max="16384" width="9.1640625" style="1"/>
  </cols>
  <sheetData>
    <row r="1" spans="1:30" s="10" customFormat="1" ht="17">
      <c r="A1" s="10" t="str">
        <f>"Smart Bike Daily Report as of"</f>
        <v>Smart Bike Daily Report as of</v>
      </c>
      <c r="C1" s="11"/>
      <c r="F1" s="10" t="s">
        <v>361</v>
      </c>
      <c r="I1" s="11"/>
      <c r="L1" s="11"/>
    </row>
    <row r="2" spans="1:30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362</v>
      </c>
      <c r="I2" s="11"/>
      <c r="L2" s="11"/>
    </row>
    <row r="3" spans="1:30" ht="7.5" customHeight="1"/>
    <row r="4" spans="1:30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293</v>
      </c>
      <c r="H4" s="18" t="s">
        <v>24</v>
      </c>
      <c r="I4" s="19"/>
      <c r="J4" s="18" t="s">
        <v>25</v>
      </c>
      <c r="K4" s="18" t="s">
        <v>26</v>
      </c>
      <c r="L4" s="19"/>
      <c r="M4" s="18" t="s">
        <v>27</v>
      </c>
      <c r="N4" s="18" t="s">
        <v>28</v>
      </c>
      <c r="P4" s="47" t="s">
        <v>43</v>
      </c>
      <c r="Q4" s="47" t="s">
        <v>44</v>
      </c>
      <c r="R4" s="47" t="s">
        <v>45</v>
      </c>
      <c r="S4" s="47" t="s">
        <v>46</v>
      </c>
      <c r="T4" s="47" t="s">
        <v>47</v>
      </c>
      <c r="U4" s="47" t="s">
        <v>48</v>
      </c>
      <c r="V4" s="47" t="s">
        <v>49</v>
      </c>
      <c r="W4" s="47" t="s">
        <v>51</v>
      </c>
      <c r="X4" s="47" t="s">
        <v>52</v>
      </c>
      <c r="Y4" s="47" t="s">
        <v>53</v>
      </c>
      <c r="Z4" s="47" t="s">
        <v>215</v>
      </c>
      <c r="AA4" s="47" t="s">
        <v>216</v>
      </c>
      <c r="AB4" s="47" t="s">
        <v>217</v>
      </c>
      <c r="AC4" s="47" t="s">
        <v>218</v>
      </c>
      <c r="AD4" s="47" t="s">
        <v>219</v>
      </c>
    </row>
    <row r="5" spans="1:30" s="13" customFormat="1">
      <c r="A5" s="29">
        <v>1</v>
      </c>
      <c r="B5" s="29" t="s">
        <v>33</v>
      </c>
      <c r="C5" s="29"/>
      <c r="D5" s="30">
        <v>3</v>
      </c>
      <c r="E5" s="30">
        <v>0</v>
      </c>
      <c r="F5" s="30">
        <v>0</v>
      </c>
      <c r="G5" s="30">
        <v>0</v>
      </c>
      <c r="H5" s="30"/>
      <c r="I5" s="23"/>
      <c r="J5" s="30">
        <v>2</v>
      </c>
      <c r="K5" s="31">
        <v>0</v>
      </c>
      <c r="L5" s="23"/>
      <c r="M5" s="32">
        <f>IF(D5=0,"-   ",E5/D5)</f>
        <v>0</v>
      </c>
      <c r="N5" s="32" t="str">
        <f>IF(E5=0,"-   ",J5/E5)</f>
        <v xml:space="preserve">-   </v>
      </c>
      <c r="S5" s="48"/>
      <c r="U5" s="48"/>
      <c r="V5" s="48"/>
      <c r="W5" s="48"/>
      <c r="X5" s="48"/>
      <c r="Y5" s="48"/>
    </row>
    <row r="6" spans="1:30" s="13" customFormat="1">
      <c r="A6" s="33">
        <v>2</v>
      </c>
      <c r="B6" s="33" t="s">
        <v>34</v>
      </c>
      <c r="C6" s="33"/>
      <c r="D6" s="34">
        <v>6</v>
      </c>
      <c r="E6" s="34">
        <v>3</v>
      </c>
      <c r="F6" s="34">
        <v>2</v>
      </c>
      <c r="G6" s="34">
        <v>0</v>
      </c>
      <c r="H6" s="34">
        <v>0</v>
      </c>
      <c r="I6" s="24"/>
      <c r="J6" s="34">
        <v>3</v>
      </c>
      <c r="K6" s="35">
        <v>0</v>
      </c>
      <c r="L6" s="24"/>
      <c r="M6" s="36">
        <f t="shared" ref="M6:M36" si="0">IF(D6=0,"-   ",E6/D6)</f>
        <v>0.5</v>
      </c>
      <c r="N6" s="36">
        <f>IF(E6=0,"-   ",J6/E6)</f>
        <v>1</v>
      </c>
      <c r="T6" s="48"/>
      <c r="U6" s="48"/>
      <c r="V6" s="48"/>
      <c r="Y6" s="48"/>
    </row>
    <row r="7" spans="1:30" s="13" customFormat="1">
      <c r="A7" s="12">
        <v>3</v>
      </c>
      <c r="B7" s="12" t="s">
        <v>35</v>
      </c>
      <c r="C7" s="12"/>
      <c r="D7" s="85">
        <v>17</v>
      </c>
      <c r="E7" s="44">
        <v>5</v>
      </c>
      <c r="F7" s="44">
        <v>0</v>
      </c>
      <c r="G7" s="44">
        <v>0</v>
      </c>
      <c r="H7" s="44">
        <v>0</v>
      </c>
      <c r="J7" s="44">
        <v>15</v>
      </c>
      <c r="K7" s="104">
        <v>0</v>
      </c>
      <c r="M7" s="46">
        <f t="shared" si="0"/>
        <v>0.29411764705882354</v>
      </c>
      <c r="N7" s="46">
        <f t="shared" ref="N7:N36" si="1">IF(E7=0,"-   ",J7/E7)</f>
        <v>3</v>
      </c>
      <c r="W7" s="48"/>
      <c r="X7" s="48"/>
      <c r="Y7" s="48"/>
    </row>
    <row r="8" spans="1:30" s="13" customFormat="1">
      <c r="A8" s="12">
        <v>4</v>
      </c>
      <c r="B8" s="12" t="s">
        <v>36</v>
      </c>
      <c r="C8" s="12"/>
      <c r="D8" s="44">
        <v>10</v>
      </c>
      <c r="E8" s="86">
        <v>6</v>
      </c>
      <c r="F8" s="44">
        <v>0</v>
      </c>
      <c r="G8" s="44">
        <v>1</v>
      </c>
      <c r="H8" s="44">
        <v>0</v>
      </c>
      <c r="J8" s="44">
        <v>9</v>
      </c>
      <c r="K8" s="45">
        <v>0</v>
      </c>
      <c r="M8" s="46">
        <f t="shared" si="0"/>
        <v>0.6</v>
      </c>
      <c r="N8" s="46">
        <f t="shared" si="1"/>
        <v>1.5</v>
      </c>
    </row>
    <row r="9" spans="1:30" s="13" customFormat="1" ht="13.5" customHeight="1">
      <c r="A9" s="33">
        <v>5</v>
      </c>
      <c r="B9" s="33" t="s">
        <v>37</v>
      </c>
      <c r="C9" s="33"/>
      <c r="D9" s="34">
        <v>3</v>
      </c>
      <c r="E9" s="86">
        <v>4</v>
      </c>
      <c r="F9" s="34">
        <v>0</v>
      </c>
      <c r="G9" s="34">
        <v>0</v>
      </c>
      <c r="H9" s="34">
        <v>0</v>
      </c>
      <c r="I9" s="24"/>
      <c r="J9" s="34">
        <v>3</v>
      </c>
      <c r="K9" s="35">
        <v>0</v>
      </c>
      <c r="L9" s="24"/>
      <c r="M9" s="36">
        <f t="shared" si="0"/>
        <v>1.3333333333333333</v>
      </c>
      <c r="N9" s="36">
        <f t="shared" si="1"/>
        <v>0.75</v>
      </c>
    </row>
    <row r="10" spans="1:30" s="13" customFormat="1">
      <c r="A10" s="12">
        <v>6</v>
      </c>
      <c r="B10" s="12" t="s">
        <v>38</v>
      </c>
      <c r="C10" s="12"/>
      <c r="D10" s="85">
        <v>10</v>
      </c>
      <c r="E10" s="44">
        <v>8</v>
      </c>
      <c r="F10" s="44">
        <v>1</v>
      </c>
      <c r="G10" s="44">
        <v>0</v>
      </c>
      <c r="H10" s="44"/>
      <c r="J10" s="44">
        <v>7</v>
      </c>
      <c r="K10" s="45">
        <v>0</v>
      </c>
      <c r="M10" s="46">
        <f t="shared" si="0"/>
        <v>0.8</v>
      </c>
      <c r="N10" s="46">
        <f t="shared" si="1"/>
        <v>0.875</v>
      </c>
      <c r="R10" s="48"/>
      <c r="T10" s="48"/>
      <c r="U10" s="48"/>
      <c r="V10" s="48"/>
      <c r="W10" s="48"/>
      <c r="X10" s="48"/>
      <c r="Y10" s="48"/>
    </row>
    <row r="11" spans="1:30" s="13" customFormat="1">
      <c r="A11" s="25">
        <v>7</v>
      </c>
      <c r="B11" s="25" t="s">
        <v>32</v>
      </c>
      <c r="C11" s="25"/>
      <c r="D11" s="26">
        <v>4</v>
      </c>
      <c r="E11" s="26">
        <v>4</v>
      </c>
      <c r="F11" s="26"/>
      <c r="G11" s="26">
        <v>2</v>
      </c>
      <c r="H11" s="26">
        <v>0</v>
      </c>
      <c r="I11" s="22"/>
      <c r="J11" s="26">
        <v>3</v>
      </c>
      <c r="K11" s="27">
        <v>0</v>
      </c>
      <c r="L11" s="22"/>
      <c r="M11" s="28">
        <f t="shared" si="0"/>
        <v>1</v>
      </c>
      <c r="N11" s="28">
        <f t="shared" si="1"/>
        <v>0.75</v>
      </c>
      <c r="P11" s="48"/>
      <c r="Q11" s="48"/>
      <c r="U11" s="48"/>
      <c r="V11" s="48"/>
      <c r="W11" s="48"/>
      <c r="X11" s="48"/>
      <c r="Y11" s="48"/>
    </row>
    <row r="12" spans="1:30" s="13" customFormat="1">
      <c r="A12" s="29">
        <v>8</v>
      </c>
      <c r="B12" s="29" t="s">
        <v>33</v>
      </c>
      <c r="C12" s="29"/>
      <c r="D12" s="30">
        <v>4</v>
      </c>
      <c r="E12" s="30">
        <v>5</v>
      </c>
      <c r="F12" s="30">
        <v>0</v>
      </c>
      <c r="G12" s="30">
        <v>0</v>
      </c>
      <c r="H12" s="30">
        <v>0</v>
      </c>
      <c r="I12" s="23"/>
      <c r="J12" s="30">
        <v>2</v>
      </c>
      <c r="K12" s="31">
        <v>0</v>
      </c>
      <c r="L12" s="23"/>
      <c r="M12" s="32">
        <f t="shared" si="0"/>
        <v>1.25</v>
      </c>
      <c r="N12" s="32">
        <f t="shared" si="1"/>
        <v>0.4</v>
      </c>
      <c r="X12" s="48"/>
    </row>
    <row r="13" spans="1:30" s="13" customFormat="1">
      <c r="A13" s="12">
        <v>9</v>
      </c>
      <c r="B13" s="12" t="s">
        <v>34</v>
      </c>
      <c r="C13" s="12"/>
      <c r="D13" s="44">
        <v>8</v>
      </c>
      <c r="E13" s="44">
        <v>0</v>
      </c>
      <c r="F13" s="44">
        <v>1</v>
      </c>
      <c r="G13" s="44">
        <v>0</v>
      </c>
      <c r="H13" s="44">
        <v>0</v>
      </c>
      <c r="J13" s="44">
        <v>6</v>
      </c>
      <c r="K13" s="45">
        <v>0</v>
      </c>
      <c r="M13" s="46">
        <f t="shared" si="0"/>
        <v>0</v>
      </c>
      <c r="N13" s="46" t="str">
        <f t="shared" si="1"/>
        <v xml:space="preserve">-   </v>
      </c>
      <c r="Y13" s="48"/>
    </row>
    <row r="14" spans="1:30" s="13" customFormat="1">
      <c r="A14" s="12">
        <v>10</v>
      </c>
      <c r="B14" s="12" t="s">
        <v>35</v>
      </c>
      <c r="C14" s="12"/>
      <c r="D14" s="44">
        <v>14</v>
      </c>
      <c r="E14" s="44">
        <v>8</v>
      </c>
      <c r="F14" s="44">
        <v>0</v>
      </c>
      <c r="G14" s="44">
        <v>1</v>
      </c>
      <c r="H14" s="44">
        <v>0</v>
      </c>
      <c r="J14" s="44">
        <v>13</v>
      </c>
      <c r="K14" s="45">
        <v>0</v>
      </c>
      <c r="M14" s="46">
        <f t="shared" si="0"/>
        <v>0.5714285714285714</v>
      </c>
      <c r="N14" s="46">
        <f t="shared" si="1"/>
        <v>1.625</v>
      </c>
      <c r="T14" s="48"/>
      <c r="W14" s="48"/>
      <c r="Y14" s="48"/>
    </row>
    <row r="15" spans="1:30" s="13" customFormat="1">
      <c r="A15" s="12">
        <v>11</v>
      </c>
      <c r="B15" s="12" t="s">
        <v>36</v>
      </c>
      <c r="C15" s="12"/>
      <c r="D15" s="44">
        <v>12</v>
      </c>
      <c r="E15" s="44">
        <v>8</v>
      </c>
      <c r="F15" s="44">
        <v>2</v>
      </c>
      <c r="G15" s="44">
        <v>0</v>
      </c>
      <c r="H15" s="44">
        <v>0</v>
      </c>
      <c r="J15" s="44">
        <v>9</v>
      </c>
      <c r="K15" s="45">
        <v>0</v>
      </c>
      <c r="M15" s="46">
        <f t="shared" si="0"/>
        <v>0.66666666666666663</v>
      </c>
      <c r="N15" s="46">
        <f t="shared" si="1"/>
        <v>1.125</v>
      </c>
      <c r="P15" s="48"/>
      <c r="W15" s="48"/>
      <c r="X15" s="48"/>
      <c r="Y15" s="48"/>
    </row>
    <row r="16" spans="1:30" s="13" customFormat="1">
      <c r="A16" s="12">
        <v>12</v>
      </c>
      <c r="B16" s="12" t="s">
        <v>37</v>
      </c>
      <c r="C16" s="12"/>
      <c r="D16" s="44">
        <v>8</v>
      </c>
      <c r="E16" s="44">
        <v>4</v>
      </c>
      <c r="F16" s="44">
        <v>0</v>
      </c>
      <c r="G16" s="44">
        <v>0</v>
      </c>
      <c r="H16" s="44">
        <v>0</v>
      </c>
      <c r="J16" s="44">
        <v>7</v>
      </c>
      <c r="K16" s="45">
        <v>0</v>
      </c>
      <c r="M16" s="46">
        <f t="shared" si="0"/>
        <v>0.5</v>
      </c>
      <c r="N16" s="46">
        <f t="shared" si="1"/>
        <v>1.75</v>
      </c>
      <c r="P16" s="48"/>
      <c r="Q16" s="48"/>
      <c r="R16" s="48"/>
      <c r="T16" s="48"/>
      <c r="U16" s="48"/>
      <c r="W16" s="48"/>
      <c r="X16" s="48"/>
      <c r="Y16" s="48"/>
    </row>
    <row r="17" spans="1:25" s="13" customFormat="1">
      <c r="A17" s="12">
        <v>13</v>
      </c>
      <c r="B17" s="12" t="s">
        <v>38</v>
      </c>
      <c r="C17" s="12"/>
      <c r="D17" s="44">
        <v>13</v>
      </c>
      <c r="E17" s="86">
        <v>11</v>
      </c>
      <c r="F17" s="44">
        <v>2</v>
      </c>
      <c r="G17" s="44"/>
      <c r="H17" s="44"/>
      <c r="J17" s="44">
        <v>10</v>
      </c>
      <c r="K17" s="45">
        <v>0</v>
      </c>
      <c r="M17" s="46">
        <f t="shared" si="0"/>
        <v>0.84615384615384615</v>
      </c>
      <c r="N17" s="46">
        <f t="shared" si="1"/>
        <v>0.90909090909090906</v>
      </c>
      <c r="W17" s="48"/>
      <c r="X17" s="48"/>
      <c r="Y17" s="48"/>
    </row>
    <row r="18" spans="1:25" s="13" customFormat="1">
      <c r="A18" s="25">
        <v>14</v>
      </c>
      <c r="B18" s="25" t="s">
        <v>32</v>
      </c>
      <c r="C18" s="25"/>
      <c r="D18" s="26">
        <v>10</v>
      </c>
      <c r="E18" s="26">
        <v>4</v>
      </c>
      <c r="F18" s="26">
        <v>0</v>
      </c>
      <c r="G18" s="26">
        <v>0</v>
      </c>
      <c r="H18" s="26">
        <v>0</v>
      </c>
      <c r="I18" s="22"/>
      <c r="J18" s="26">
        <v>10</v>
      </c>
      <c r="K18" s="27">
        <v>0</v>
      </c>
      <c r="L18" s="22"/>
      <c r="M18" s="28">
        <f t="shared" si="0"/>
        <v>0.4</v>
      </c>
      <c r="N18" s="28">
        <f t="shared" si="1"/>
        <v>2.5</v>
      </c>
      <c r="Q18" s="48"/>
      <c r="R18" s="48"/>
      <c r="S18" s="48"/>
      <c r="U18" s="48"/>
      <c r="Y18" s="48"/>
    </row>
    <row r="19" spans="1:25" s="13" customFormat="1">
      <c r="A19" s="29">
        <v>15</v>
      </c>
      <c r="B19" s="29" t="s">
        <v>33</v>
      </c>
      <c r="C19" s="29"/>
      <c r="D19" s="30">
        <v>4</v>
      </c>
      <c r="E19" s="30">
        <v>3</v>
      </c>
      <c r="F19" s="30">
        <v>0</v>
      </c>
      <c r="G19" s="30">
        <v>0</v>
      </c>
      <c r="H19" s="30">
        <v>0</v>
      </c>
      <c r="I19" s="23"/>
      <c r="J19" s="30">
        <v>4</v>
      </c>
      <c r="K19" s="31">
        <v>0</v>
      </c>
      <c r="L19" s="23"/>
      <c r="M19" s="32">
        <f t="shared" si="0"/>
        <v>0.75</v>
      </c>
      <c r="N19" s="32">
        <f t="shared" si="1"/>
        <v>1.3333333333333333</v>
      </c>
      <c r="U19" s="48"/>
      <c r="V19" s="48"/>
      <c r="W19" s="48"/>
      <c r="X19" s="48"/>
      <c r="Y19" s="48"/>
    </row>
    <row r="20" spans="1:25" s="13" customFormat="1">
      <c r="A20" s="12">
        <v>16</v>
      </c>
      <c r="B20" s="12" t="s">
        <v>34</v>
      </c>
      <c r="C20" s="12"/>
      <c r="D20" s="44">
        <v>14</v>
      </c>
      <c r="E20" s="44">
        <v>11</v>
      </c>
      <c r="F20" s="44">
        <v>0</v>
      </c>
      <c r="G20" s="44">
        <v>0</v>
      </c>
      <c r="H20" s="44">
        <v>0</v>
      </c>
      <c r="J20" s="44">
        <v>14</v>
      </c>
      <c r="K20" s="45">
        <v>0</v>
      </c>
      <c r="M20" s="46">
        <f t="shared" si="0"/>
        <v>0.7857142857142857</v>
      </c>
      <c r="N20" s="46">
        <f t="shared" si="1"/>
        <v>1.2727272727272727</v>
      </c>
      <c r="S20" s="48"/>
    </row>
    <row r="21" spans="1:25" s="13" customFormat="1">
      <c r="A21" s="12">
        <v>17</v>
      </c>
      <c r="B21" s="12" t="s">
        <v>35</v>
      </c>
      <c r="C21" s="12"/>
      <c r="D21" s="44">
        <v>10</v>
      </c>
      <c r="E21" s="44">
        <v>12</v>
      </c>
      <c r="F21" s="44">
        <v>0</v>
      </c>
      <c r="G21" s="44">
        <v>0</v>
      </c>
      <c r="H21" s="44">
        <v>0</v>
      </c>
      <c r="J21" s="44">
        <v>8</v>
      </c>
      <c r="K21" s="45">
        <v>0</v>
      </c>
      <c r="M21" s="46">
        <f t="shared" si="0"/>
        <v>1.2</v>
      </c>
      <c r="N21" s="46">
        <f t="shared" si="1"/>
        <v>0.66666666666666663</v>
      </c>
      <c r="P21" s="48"/>
      <c r="Q21" s="48"/>
      <c r="T21" s="48"/>
      <c r="W21" s="48"/>
      <c r="X21" s="48"/>
      <c r="Y21" s="48"/>
    </row>
    <row r="22" spans="1:25" s="13" customFormat="1">
      <c r="A22" s="12">
        <v>18</v>
      </c>
      <c r="B22" s="12" t="s">
        <v>36</v>
      </c>
      <c r="C22" s="12"/>
      <c r="D22" s="44">
        <v>13</v>
      </c>
      <c r="E22" s="76">
        <v>10</v>
      </c>
      <c r="F22" s="44">
        <v>4</v>
      </c>
      <c r="G22" s="44">
        <v>3</v>
      </c>
      <c r="H22" s="44">
        <v>0</v>
      </c>
      <c r="J22" s="44">
        <v>11</v>
      </c>
      <c r="K22" s="45">
        <v>0</v>
      </c>
      <c r="M22" s="46">
        <f t="shared" si="0"/>
        <v>0.76923076923076927</v>
      </c>
      <c r="N22" s="46">
        <f t="shared" si="1"/>
        <v>1.1000000000000001</v>
      </c>
      <c r="P22" s="48"/>
      <c r="X22" s="48"/>
      <c r="Y22" s="48"/>
    </row>
    <row r="23" spans="1:25" s="13" customFormat="1">
      <c r="A23" s="12">
        <v>19</v>
      </c>
      <c r="B23" s="12" t="s">
        <v>37</v>
      </c>
      <c r="C23" s="12"/>
      <c r="D23" s="44">
        <v>6</v>
      </c>
      <c r="E23" s="44">
        <v>10</v>
      </c>
      <c r="F23" s="44">
        <v>1</v>
      </c>
      <c r="G23" s="44">
        <v>1</v>
      </c>
      <c r="H23" s="44">
        <v>0</v>
      </c>
      <c r="J23" s="44">
        <v>5</v>
      </c>
      <c r="K23" s="45">
        <v>0</v>
      </c>
      <c r="M23" s="46">
        <f t="shared" si="0"/>
        <v>1.6666666666666667</v>
      </c>
      <c r="N23" s="46">
        <f t="shared" si="1"/>
        <v>0.5</v>
      </c>
      <c r="U23" s="48"/>
      <c r="W23" s="48"/>
      <c r="X23" s="48"/>
      <c r="Y23" s="48"/>
    </row>
    <row r="24" spans="1:25" s="13" customFormat="1">
      <c r="A24" s="33">
        <v>20</v>
      </c>
      <c r="B24" s="33" t="s">
        <v>38</v>
      </c>
      <c r="C24" s="33"/>
      <c r="D24" s="34">
        <v>6</v>
      </c>
      <c r="E24" s="34">
        <v>5</v>
      </c>
      <c r="F24" s="34">
        <v>0</v>
      </c>
      <c r="G24" s="34">
        <v>0</v>
      </c>
      <c r="H24" s="34">
        <v>0</v>
      </c>
      <c r="I24" s="24"/>
      <c r="J24" s="34">
        <v>4</v>
      </c>
      <c r="K24" s="35">
        <v>0</v>
      </c>
      <c r="L24" s="24"/>
      <c r="M24" s="36">
        <f t="shared" si="0"/>
        <v>0.83333333333333337</v>
      </c>
      <c r="N24" s="36">
        <f t="shared" si="1"/>
        <v>0.8</v>
      </c>
      <c r="R24" s="48"/>
      <c r="U24" s="48"/>
      <c r="W24" s="48"/>
      <c r="X24" s="48"/>
      <c r="Y24" s="48"/>
    </row>
    <row r="25" spans="1:25" s="13" customFormat="1">
      <c r="A25" s="25">
        <v>21</v>
      </c>
      <c r="B25" s="25" t="s">
        <v>32</v>
      </c>
      <c r="C25" s="25"/>
      <c r="D25" s="26">
        <v>10</v>
      </c>
      <c r="E25" s="26">
        <v>6</v>
      </c>
      <c r="F25" s="26">
        <v>0</v>
      </c>
      <c r="G25" s="26">
        <v>2</v>
      </c>
      <c r="H25" s="26">
        <v>0</v>
      </c>
      <c r="I25" s="22"/>
      <c r="J25" s="26">
        <v>9</v>
      </c>
      <c r="K25" s="27">
        <v>0</v>
      </c>
      <c r="L25" s="22"/>
      <c r="M25" s="28">
        <f t="shared" si="0"/>
        <v>0.6</v>
      </c>
      <c r="N25" s="28">
        <f t="shared" si="1"/>
        <v>1.5</v>
      </c>
      <c r="V25" s="48"/>
      <c r="W25" s="48"/>
      <c r="X25" s="48"/>
      <c r="Y25" s="48"/>
    </row>
    <row r="26" spans="1:25" s="13" customFormat="1">
      <c r="A26" s="29">
        <v>22</v>
      </c>
      <c r="B26" s="29" t="s">
        <v>33</v>
      </c>
      <c r="C26" s="29"/>
      <c r="D26" s="30">
        <v>7</v>
      </c>
      <c r="E26" s="30">
        <v>5</v>
      </c>
      <c r="F26" s="30">
        <v>0</v>
      </c>
      <c r="G26" s="30">
        <v>1</v>
      </c>
      <c r="H26" s="30">
        <v>0</v>
      </c>
      <c r="I26" s="23"/>
      <c r="J26" s="30">
        <v>6</v>
      </c>
      <c r="K26" s="31">
        <v>0</v>
      </c>
      <c r="L26" s="23"/>
      <c r="M26" s="32">
        <f t="shared" si="0"/>
        <v>0.7142857142857143</v>
      </c>
      <c r="N26" s="32">
        <f t="shared" si="1"/>
        <v>1.2</v>
      </c>
      <c r="Q26" s="48"/>
      <c r="S26" s="48"/>
      <c r="V26" s="48"/>
      <c r="Y26" s="48"/>
    </row>
    <row r="27" spans="1:25" s="13" customFormat="1">
      <c r="A27" s="12">
        <v>23</v>
      </c>
      <c r="B27" s="12" t="s">
        <v>34</v>
      </c>
      <c r="C27" s="12"/>
      <c r="D27" s="44">
        <v>16</v>
      </c>
      <c r="E27" s="86">
        <v>14</v>
      </c>
      <c r="F27" s="44">
        <v>3</v>
      </c>
      <c r="G27" s="44">
        <v>1</v>
      </c>
      <c r="H27" s="44">
        <v>0</v>
      </c>
      <c r="J27" s="44">
        <v>13</v>
      </c>
      <c r="K27" s="45">
        <v>0</v>
      </c>
      <c r="M27" s="46">
        <f t="shared" si="0"/>
        <v>0.875</v>
      </c>
      <c r="N27" s="46">
        <f t="shared" si="1"/>
        <v>0.9285714285714286</v>
      </c>
      <c r="P27" s="48"/>
      <c r="S27" s="48"/>
      <c r="W27" s="48"/>
      <c r="Y27" s="48"/>
    </row>
    <row r="28" spans="1:25" s="13" customFormat="1">
      <c r="A28" s="12">
        <v>24</v>
      </c>
      <c r="B28" s="12" t="s">
        <v>35</v>
      </c>
      <c r="C28" s="12"/>
      <c r="D28" s="44">
        <v>7</v>
      </c>
      <c r="E28" s="44">
        <v>7</v>
      </c>
      <c r="F28" s="44">
        <v>3</v>
      </c>
      <c r="G28" s="44"/>
      <c r="H28" s="44">
        <v>0</v>
      </c>
      <c r="J28" s="44">
        <v>6</v>
      </c>
      <c r="K28" s="45">
        <v>0</v>
      </c>
      <c r="M28" s="46">
        <f t="shared" si="0"/>
        <v>1</v>
      </c>
      <c r="N28" s="46">
        <f t="shared" si="1"/>
        <v>0.8571428571428571</v>
      </c>
      <c r="P28" s="48"/>
      <c r="R28" s="48"/>
      <c r="S28" s="48"/>
      <c r="T28" s="48"/>
      <c r="U28" s="48"/>
      <c r="W28" s="48"/>
      <c r="X28" s="48"/>
      <c r="Y28" s="48"/>
    </row>
    <row r="29" spans="1:25" s="13" customFormat="1">
      <c r="A29" s="12">
        <v>25</v>
      </c>
      <c r="B29" s="12" t="s">
        <v>36</v>
      </c>
      <c r="C29" s="12"/>
      <c r="D29" s="44">
        <v>8</v>
      </c>
      <c r="E29" s="86">
        <v>14</v>
      </c>
      <c r="F29" s="44">
        <v>0</v>
      </c>
      <c r="G29" s="44">
        <v>1</v>
      </c>
      <c r="H29" s="44">
        <v>0</v>
      </c>
      <c r="J29" s="44">
        <v>7</v>
      </c>
      <c r="K29" s="45">
        <v>0</v>
      </c>
      <c r="M29" s="46">
        <f t="shared" si="0"/>
        <v>1.75</v>
      </c>
      <c r="N29" s="46">
        <f t="shared" si="1"/>
        <v>0.5</v>
      </c>
      <c r="P29" s="106">
        <v>59007117</v>
      </c>
      <c r="R29" s="107"/>
      <c r="S29" s="107"/>
      <c r="V29" s="48"/>
      <c r="W29" s="48"/>
      <c r="X29" s="48"/>
      <c r="Y29" s="48"/>
    </row>
    <row r="30" spans="1:25" s="13" customFormat="1">
      <c r="A30" s="12">
        <v>26</v>
      </c>
      <c r="B30" s="12" t="s">
        <v>37</v>
      </c>
      <c r="C30" s="12"/>
      <c r="D30" s="44">
        <v>6</v>
      </c>
      <c r="E30" s="44">
        <v>8</v>
      </c>
      <c r="F30" s="44">
        <v>0</v>
      </c>
      <c r="G30" s="44">
        <v>0</v>
      </c>
      <c r="H30" s="44">
        <v>0</v>
      </c>
      <c r="J30" s="44">
        <v>4</v>
      </c>
      <c r="K30" s="45">
        <v>0</v>
      </c>
      <c r="M30" s="46">
        <f t="shared" si="0"/>
        <v>1.3333333333333333</v>
      </c>
      <c r="N30" s="46">
        <f t="shared" si="1"/>
        <v>0.5</v>
      </c>
      <c r="T30" s="48"/>
      <c r="U30" s="48"/>
      <c r="V30" s="48"/>
      <c r="W30" s="48"/>
      <c r="X30" s="48"/>
      <c r="Y30" s="48"/>
    </row>
    <row r="31" spans="1:25" s="13" customFormat="1">
      <c r="A31" s="12">
        <v>27</v>
      </c>
      <c r="B31" s="12" t="s">
        <v>38</v>
      </c>
      <c r="C31" s="12"/>
      <c r="D31" s="44">
        <v>9</v>
      </c>
      <c r="E31" s="86">
        <v>5</v>
      </c>
      <c r="F31" s="44"/>
      <c r="G31" s="44">
        <v>1</v>
      </c>
      <c r="H31" s="44">
        <v>0</v>
      </c>
      <c r="J31" s="44">
        <v>9</v>
      </c>
      <c r="K31" s="104">
        <v>0</v>
      </c>
      <c r="M31" s="46">
        <f t="shared" si="0"/>
        <v>0.55555555555555558</v>
      </c>
      <c r="N31" s="46">
        <f t="shared" si="1"/>
        <v>1.8</v>
      </c>
      <c r="P31" s="48"/>
      <c r="Q31" s="48"/>
      <c r="R31" s="48"/>
      <c r="V31" s="48"/>
      <c r="X31" s="48"/>
      <c r="Y31" s="48"/>
    </row>
    <row r="32" spans="1:25" s="13" customFormat="1">
      <c r="A32" s="25">
        <v>28</v>
      </c>
      <c r="B32" s="25" t="s">
        <v>32</v>
      </c>
      <c r="C32" s="25"/>
      <c r="D32" s="26">
        <v>10</v>
      </c>
      <c r="E32" s="26">
        <v>6</v>
      </c>
      <c r="F32" s="26">
        <v>1</v>
      </c>
      <c r="G32" s="26">
        <v>0</v>
      </c>
      <c r="H32" s="26">
        <v>0</v>
      </c>
      <c r="I32" s="22"/>
      <c r="J32" s="26">
        <v>9</v>
      </c>
      <c r="K32" s="104">
        <v>0</v>
      </c>
      <c r="L32" s="22"/>
      <c r="M32" s="28">
        <f t="shared" si="0"/>
        <v>0.6</v>
      </c>
      <c r="N32" s="28">
        <f t="shared" si="1"/>
        <v>1.5</v>
      </c>
      <c r="P32" s="48"/>
      <c r="Q32" s="48"/>
      <c r="R32" s="48"/>
      <c r="V32" s="48"/>
      <c r="W32" s="48"/>
      <c r="X32" s="48"/>
      <c r="Y32" s="48"/>
    </row>
    <row r="33" spans="1:25" s="13" customFormat="1">
      <c r="A33" s="29">
        <v>29</v>
      </c>
      <c r="B33" s="29" t="s">
        <v>33</v>
      </c>
      <c r="C33" s="29"/>
      <c r="D33" s="30">
        <v>8</v>
      </c>
      <c r="E33" s="30">
        <v>4</v>
      </c>
      <c r="F33" s="30">
        <v>2</v>
      </c>
      <c r="G33" s="30">
        <v>0</v>
      </c>
      <c r="H33" s="30">
        <v>0</v>
      </c>
      <c r="I33" s="23"/>
      <c r="J33" s="30">
        <v>5</v>
      </c>
      <c r="K33" s="31">
        <v>0</v>
      </c>
      <c r="L33" s="23"/>
      <c r="M33" s="32">
        <f t="shared" si="0"/>
        <v>0.5</v>
      </c>
      <c r="N33" s="32">
        <f t="shared" si="1"/>
        <v>1.25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s="13" customFormat="1">
      <c r="A34" s="12">
        <v>30</v>
      </c>
      <c r="B34" s="12" t="s">
        <v>34</v>
      </c>
      <c r="C34" s="12"/>
      <c r="D34" s="44">
        <v>14</v>
      </c>
      <c r="E34" s="44">
        <v>10</v>
      </c>
      <c r="F34" s="44">
        <v>0</v>
      </c>
      <c r="G34" s="44">
        <v>1</v>
      </c>
      <c r="H34" s="44">
        <v>0</v>
      </c>
      <c r="J34" s="44">
        <v>11</v>
      </c>
      <c r="K34" s="45">
        <v>0</v>
      </c>
      <c r="M34" s="46">
        <f t="shared" si="0"/>
        <v>0.7142857142857143</v>
      </c>
      <c r="N34" s="46">
        <f t="shared" si="1"/>
        <v>1.1000000000000001</v>
      </c>
      <c r="P34" s="122"/>
      <c r="Q34" s="122"/>
      <c r="R34" s="122"/>
      <c r="S34" s="48"/>
      <c r="T34" s="48"/>
    </row>
    <row r="35" spans="1:25" s="13" customFormat="1">
      <c r="A35" s="12">
        <v>31</v>
      </c>
      <c r="B35" s="12" t="s">
        <v>35</v>
      </c>
      <c r="C35" s="12"/>
      <c r="D35" s="44">
        <v>9</v>
      </c>
      <c r="E35" s="44">
        <v>9</v>
      </c>
      <c r="F35" s="44">
        <v>2</v>
      </c>
      <c r="G35" s="44">
        <v>2</v>
      </c>
      <c r="H35" s="44">
        <v>0</v>
      </c>
      <c r="J35" s="44">
        <v>6</v>
      </c>
      <c r="K35" s="45">
        <v>0</v>
      </c>
      <c r="M35" s="46">
        <f t="shared" si="0"/>
        <v>1</v>
      </c>
      <c r="N35" s="46">
        <f t="shared" si="1"/>
        <v>0.66666666666666663</v>
      </c>
      <c r="P35" s="48"/>
      <c r="Q35" s="48"/>
      <c r="R35" s="48"/>
      <c r="S35" s="48"/>
      <c r="U35" s="48"/>
      <c r="V35" s="48"/>
      <c r="W35" s="48"/>
      <c r="X35" s="48"/>
      <c r="Y35" s="48"/>
    </row>
    <row r="36" spans="1:25" s="17" customFormat="1">
      <c r="A36" s="15"/>
      <c r="B36" s="15"/>
      <c r="C36" s="16"/>
      <c r="D36" s="15">
        <f>SUM(D5:D35)</f>
        <v>279</v>
      </c>
      <c r="E36" s="15">
        <f>SUM(E5:E35)</f>
        <v>209</v>
      </c>
      <c r="F36" s="15">
        <f>SUM(F5:F35)</f>
        <v>24</v>
      </c>
      <c r="G36" s="15">
        <f>SUM(G5:G35)</f>
        <v>17</v>
      </c>
      <c r="H36" s="15">
        <f>SUM(H5:H35)</f>
        <v>0</v>
      </c>
      <c r="I36" s="16"/>
      <c r="J36" s="15">
        <f>SUM(J5:J35)</f>
        <v>230</v>
      </c>
      <c r="K36" s="15">
        <f>SUM(K5:K35)</f>
        <v>0</v>
      </c>
      <c r="L36" s="16"/>
      <c r="M36" s="21">
        <f t="shared" si="0"/>
        <v>0.74910394265232971</v>
      </c>
      <c r="N36" s="21">
        <f t="shared" si="1"/>
        <v>1.1004784688995215</v>
      </c>
    </row>
    <row r="38" spans="1:25">
      <c r="A38" s="1" t="s">
        <v>29</v>
      </c>
      <c r="B38" s="22"/>
      <c r="C38" s="13" t="s">
        <v>30</v>
      </c>
      <c r="E38" s="23"/>
      <c r="F38" s="1" t="s">
        <v>31</v>
      </c>
      <c r="G38" s="24"/>
      <c r="H38" s="1" t="s">
        <v>50</v>
      </c>
      <c r="K38" s="1" t="s">
        <v>318</v>
      </c>
      <c r="L38" s="1"/>
      <c r="M38" s="13"/>
    </row>
  </sheetData>
  <phoneticPr fontId="19"/>
  <printOptions horizontalCentered="1"/>
  <pageMargins left="0.11811023622047245" right="0.11811023622047245" top="0.35433070866141736" bottom="0.15748031496062992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P15" sqref="P15"/>
    </sheetView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7" width="11.5" style="1" customWidth="1"/>
    <col min="8" max="8" width="10" style="1" customWidth="1"/>
    <col min="9" max="9" width="1.5" style="13" customWidth="1"/>
    <col min="10" max="10" width="12.1640625" style="1" customWidth="1"/>
    <col min="11" max="11" width="11.5" style="1" customWidth="1"/>
    <col min="12" max="12" width="1.5" style="13" customWidth="1"/>
    <col min="13" max="14" width="14.33203125" style="1" customWidth="1"/>
    <col min="15" max="15" width="1.5" style="1" customWidth="1"/>
    <col min="16" max="24" width="12.5" style="1" customWidth="1"/>
    <col min="25" max="30" width="12" style="1" customWidth="1"/>
    <col min="31" max="16384" width="9.1640625" style="1"/>
  </cols>
  <sheetData>
    <row r="1" spans="1:30" s="10" customFormat="1" ht="17">
      <c r="A1" s="10" t="str">
        <f>"Smart Bike Daily Report as of"</f>
        <v>Smart Bike Daily Report as of</v>
      </c>
      <c r="C1" s="11"/>
      <c r="F1" s="10" t="s">
        <v>319</v>
      </c>
      <c r="I1" s="11"/>
      <c r="L1" s="11"/>
    </row>
    <row r="2" spans="1:30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320</v>
      </c>
      <c r="I2" s="11"/>
      <c r="L2" s="11"/>
    </row>
    <row r="3" spans="1:30" ht="7.5" customHeight="1"/>
    <row r="4" spans="1:30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293</v>
      </c>
      <c r="H4" s="18" t="s">
        <v>24</v>
      </c>
      <c r="I4" s="19"/>
      <c r="J4" s="18" t="s">
        <v>25</v>
      </c>
      <c r="K4" s="18" t="s">
        <v>26</v>
      </c>
      <c r="L4" s="19"/>
      <c r="M4" s="18" t="s">
        <v>27</v>
      </c>
      <c r="N4" s="18" t="s">
        <v>28</v>
      </c>
      <c r="P4" s="47" t="s">
        <v>43</v>
      </c>
      <c r="Q4" s="47" t="s">
        <v>44</v>
      </c>
      <c r="R4" s="47" t="s">
        <v>45</v>
      </c>
      <c r="S4" s="47" t="s">
        <v>46</v>
      </c>
      <c r="T4" s="47" t="s">
        <v>47</v>
      </c>
      <c r="U4" s="47" t="s">
        <v>48</v>
      </c>
      <c r="V4" s="47" t="s">
        <v>49</v>
      </c>
      <c r="W4" s="47" t="s">
        <v>51</v>
      </c>
      <c r="X4" s="47" t="s">
        <v>52</v>
      </c>
      <c r="Y4" s="47" t="s">
        <v>53</v>
      </c>
      <c r="Z4" s="47" t="s">
        <v>215</v>
      </c>
      <c r="AA4" s="47" t="s">
        <v>216</v>
      </c>
      <c r="AB4" s="47" t="s">
        <v>217</v>
      </c>
      <c r="AC4" s="47" t="s">
        <v>218</v>
      </c>
      <c r="AD4" s="47" t="s">
        <v>219</v>
      </c>
    </row>
    <row r="5" spans="1:30" s="13" customFormat="1">
      <c r="A5" s="12">
        <v>1</v>
      </c>
      <c r="B5" s="12" t="s">
        <v>38</v>
      </c>
      <c r="C5" s="12"/>
      <c r="D5" s="44">
        <v>7</v>
      </c>
      <c r="E5" s="86">
        <v>5</v>
      </c>
      <c r="F5" s="86">
        <v>1</v>
      </c>
      <c r="G5" s="86">
        <v>1</v>
      </c>
      <c r="H5" s="44">
        <v>0</v>
      </c>
      <c r="J5" s="44">
        <v>5</v>
      </c>
      <c r="K5" s="104">
        <v>0</v>
      </c>
      <c r="M5" s="46">
        <f>IF(D5=0,"-   ",E5/D5)</f>
        <v>0.7142857142857143</v>
      </c>
      <c r="N5" s="46">
        <f>IF(E5=0,"-   ",J5/E5)</f>
        <v>1</v>
      </c>
      <c r="S5" s="48"/>
      <c r="U5" s="48"/>
      <c r="V5" s="48"/>
      <c r="W5" s="48"/>
      <c r="X5" s="48"/>
      <c r="Y5" s="48"/>
    </row>
    <row r="6" spans="1:30" s="13" customFormat="1">
      <c r="A6" s="25">
        <v>2</v>
      </c>
      <c r="B6" s="25" t="s">
        <v>32</v>
      </c>
      <c r="C6" s="25"/>
      <c r="D6" s="26">
        <v>7</v>
      </c>
      <c r="E6" s="26">
        <v>6</v>
      </c>
      <c r="F6" s="26">
        <v>1</v>
      </c>
      <c r="G6" s="26">
        <v>0</v>
      </c>
      <c r="H6" s="26">
        <f t="shared" ref="H6:H34" si="0">D6-E6-F6-G6</f>
        <v>0</v>
      </c>
      <c r="I6" s="22"/>
      <c r="J6" s="26">
        <v>6</v>
      </c>
      <c r="K6" s="27">
        <f t="shared" ref="K6:K35" si="1">E6-J6</f>
        <v>0</v>
      </c>
      <c r="L6" s="22"/>
      <c r="M6" s="28">
        <f t="shared" ref="M6:M36" si="2">IF(D6=0,"-   ",E6/D6)</f>
        <v>0.8571428571428571</v>
      </c>
      <c r="N6" s="28">
        <f t="shared" ref="N6:N36" si="3">IF(E6=0,"-   ",J6/E6)</f>
        <v>1</v>
      </c>
      <c r="T6" s="48"/>
      <c r="U6" s="48"/>
      <c r="V6" s="48"/>
      <c r="Y6" s="48"/>
    </row>
    <row r="7" spans="1:30" s="13" customFormat="1">
      <c r="A7" s="29">
        <v>3</v>
      </c>
      <c r="B7" s="29" t="s">
        <v>33</v>
      </c>
      <c r="C7" s="29"/>
      <c r="D7" s="91">
        <v>2</v>
      </c>
      <c r="E7" s="30">
        <v>2</v>
      </c>
      <c r="F7" s="30">
        <v>0</v>
      </c>
      <c r="G7" s="30">
        <v>0</v>
      </c>
      <c r="H7" s="30">
        <f t="shared" si="0"/>
        <v>0</v>
      </c>
      <c r="I7" s="23"/>
      <c r="J7" s="30">
        <v>2</v>
      </c>
      <c r="K7" s="31">
        <f t="shared" si="1"/>
        <v>0</v>
      </c>
      <c r="L7" s="23"/>
      <c r="M7" s="32">
        <f t="shared" si="2"/>
        <v>1</v>
      </c>
      <c r="N7" s="32">
        <f t="shared" si="3"/>
        <v>1</v>
      </c>
      <c r="P7" s="48"/>
      <c r="W7" s="48"/>
      <c r="X7" s="48"/>
      <c r="Y7" s="48"/>
    </row>
    <row r="8" spans="1:30" s="13" customFormat="1">
      <c r="A8" s="12">
        <v>4</v>
      </c>
      <c r="B8" s="12" t="s">
        <v>34</v>
      </c>
      <c r="C8" s="12"/>
      <c r="D8" s="44">
        <v>6</v>
      </c>
      <c r="E8" s="44">
        <v>5</v>
      </c>
      <c r="F8" s="44">
        <v>1</v>
      </c>
      <c r="G8" s="44">
        <v>0</v>
      </c>
      <c r="H8" s="44">
        <f t="shared" si="0"/>
        <v>0</v>
      </c>
      <c r="J8" s="44">
        <v>5</v>
      </c>
      <c r="K8" s="45">
        <f t="shared" si="1"/>
        <v>0</v>
      </c>
      <c r="M8" s="46">
        <f t="shared" si="2"/>
        <v>0.83333333333333337</v>
      </c>
      <c r="N8" s="46">
        <f t="shared" si="3"/>
        <v>1</v>
      </c>
    </row>
    <row r="9" spans="1:30" s="13" customFormat="1">
      <c r="A9" s="12">
        <v>5</v>
      </c>
      <c r="B9" s="12" t="s">
        <v>35</v>
      </c>
      <c r="C9" s="12"/>
      <c r="D9" s="44">
        <v>11</v>
      </c>
      <c r="E9" s="44">
        <v>6</v>
      </c>
      <c r="F9" s="44">
        <v>5</v>
      </c>
      <c r="G9" s="44">
        <v>0</v>
      </c>
      <c r="H9" s="44">
        <f t="shared" si="0"/>
        <v>0</v>
      </c>
      <c r="J9" s="44">
        <v>6</v>
      </c>
      <c r="K9" s="45">
        <f t="shared" si="1"/>
        <v>0</v>
      </c>
      <c r="M9" s="46">
        <f t="shared" si="2"/>
        <v>0.54545454545454541</v>
      </c>
      <c r="N9" s="46">
        <f t="shared" si="3"/>
        <v>1</v>
      </c>
    </row>
    <row r="10" spans="1:30" s="13" customFormat="1">
      <c r="A10" s="33">
        <v>6</v>
      </c>
      <c r="B10" s="33" t="s">
        <v>36</v>
      </c>
      <c r="C10" s="33"/>
      <c r="D10" s="103">
        <v>9</v>
      </c>
      <c r="E10" s="34">
        <v>7</v>
      </c>
      <c r="F10" s="34">
        <v>0</v>
      </c>
      <c r="G10" s="34">
        <v>2</v>
      </c>
      <c r="H10" s="34">
        <f>D10-E10-F10-G10</f>
        <v>0</v>
      </c>
      <c r="I10" s="24"/>
      <c r="J10" s="34">
        <v>7</v>
      </c>
      <c r="K10" s="35">
        <f t="shared" si="1"/>
        <v>0</v>
      </c>
      <c r="L10" s="24"/>
      <c r="M10" s="36">
        <f t="shared" si="2"/>
        <v>0.77777777777777779</v>
      </c>
      <c r="N10" s="36">
        <f t="shared" si="3"/>
        <v>1</v>
      </c>
      <c r="S10" s="48"/>
      <c r="T10" s="48"/>
      <c r="U10" s="48"/>
      <c r="V10" s="48"/>
      <c r="W10" s="48"/>
      <c r="X10" s="48"/>
      <c r="Y10" s="48"/>
    </row>
    <row r="11" spans="1:30" s="13" customFormat="1">
      <c r="A11" s="12">
        <v>7</v>
      </c>
      <c r="B11" s="12" t="s">
        <v>37</v>
      </c>
      <c r="C11" s="12"/>
      <c r="D11" s="44">
        <v>8</v>
      </c>
      <c r="E11" s="44">
        <v>7</v>
      </c>
      <c r="F11" s="44">
        <v>1</v>
      </c>
      <c r="G11" s="44">
        <v>0</v>
      </c>
      <c r="H11" s="44">
        <f t="shared" si="0"/>
        <v>0</v>
      </c>
      <c r="J11" s="44">
        <v>7</v>
      </c>
      <c r="K11" s="45">
        <f t="shared" si="1"/>
        <v>0</v>
      </c>
      <c r="M11" s="46">
        <f t="shared" si="2"/>
        <v>0.875</v>
      </c>
      <c r="N11" s="46">
        <f t="shared" si="3"/>
        <v>1</v>
      </c>
      <c r="P11" s="48"/>
      <c r="Q11" s="48"/>
      <c r="U11" s="48"/>
      <c r="V11" s="48"/>
      <c r="W11" s="48"/>
      <c r="X11" s="48"/>
      <c r="Y11" s="48"/>
    </row>
    <row r="12" spans="1:30" s="13" customFormat="1">
      <c r="A12" s="12">
        <v>8</v>
      </c>
      <c r="B12" s="12" t="s">
        <v>38</v>
      </c>
      <c r="C12" s="12"/>
      <c r="D12" s="44">
        <v>12</v>
      </c>
      <c r="E12" s="44">
        <v>9</v>
      </c>
      <c r="F12" s="44">
        <v>2</v>
      </c>
      <c r="G12" s="44">
        <v>1</v>
      </c>
      <c r="H12" s="44">
        <f t="shared" si="0"/>
        <v>0</v>
      </c>
      <c r="J12" s="44">
        <v>9</v>
      </c>
      <c r="K12" s="45">
        <f t="shared" si="1"/>
        <v>0</v>
      </c>
      <c r="M12" s="46">
        <f t="shared" si="2"/>
        <v>0.75</v>
      </c>
      <c r="N12" s="46">
        <f t="shared" si="3"/>
        <v>1</v>
      </c>
      <c r="X12" s="48"/>
    </row>
    <row r="13" spans="1:30" s="13" customFormat="1">
      <c r="A13" s="25">
        <v>9</v>
      </c>
      <c r="B13" s="25" t="s">
        <v>32</v>
      </c>
      <c r="C13" s="25"/>
      <c r="D13" s="26">
        <v>2</v>
      </c>
      <c r="E13" s="26">
        <v>2</v>
      </c>
      <c r="F13" s="26">
        <v>0</v>
      </c>
      <c r="G13" s="26">
        <v>0</v>
      </c>
      <c r="H13" s="26">
        <f t="shared" si="0"/>
        <v>0</v>
      </c>
      <c r="I13" s="22"/>
      <c r="J13" s="26">
        <v>2</v>
      </c>
      <c r="K13" s="27">
        <f t="shared" si="1"/>
        <v>0</v>
      </c>
      <c r="L13" s="22"/>
      <c r="M13" s="28">
        <f t="shared" si="2"/>
        <v>1</v>
      </c>
      <c r="N13" s="28">
        <f t="shared" si="3"/>
        <v>1</v>
      </c>
      <c r="P13" s="48"/>
      <c r="Y13" s="48"/>
    </row>
    <row r="14" spans="1:30" s="13" customFormat="1">
      <c r="A14" s="29">
        <v>10</v>
      </c>
      <c r="B14" s="29" t="s">
        <v>33</v>
      </c>
      <c r="C14" s="29"/>
      <c r="D14" s="30">
        <v>1</v>
      </c>
      <c r="E14" s="30">
        <v>1</v>
      </c>
      <c r="F14" s="30">
        <v>0</v>
      </c>
      <c r="G14" s="30">
        <v>0</v>
      </c>
      <c r="H14" s="30">
        <f t="shared" si="0"/>
        <v>0</v>
      </c>
      <c r="I14" s="23"/>
      <c r="J14" s="30">
        <v>1</v>
      </c>
      <c r="K14" s="31">
        <f t="shared" si="1"/>
        <v>0</v>
      </c>
      <c r="L14" s="23"/>
      <c r="M14" s="32">
        <f t="shared" si="2"/>
        <v>1</v>
      </c>
      <c r="N14" s="32">
        <f t="shared" si="3"/>
        <v>1</v>
      </c>
      <c r="P14" s="48"/>
      <c r="W14" s="48"/>
      <c r="X14" s="48"/>
      <c r="Y14" s="48"/>
    </row>
    <row r="15" spans="1:30" s="13" customFormat="1">
      <c r="A15" s="12">
        <v>11</v>
      </c>
      <c r="B15" s="12" t="s">
        <v>34</v>
      </c>
      <c r="C15" s="12"/>
      <c r="D15" s="44">
        <v>5</v>
      </c>
      <c r="E15" s="44">
        <v>4</v>
      </c>
      <c r="F15" s="44">
        <v>1</v>
      </c>
      <c r="G15" s="44">
        <v>0</v>
      </c>
      <c r="H15" s="44">
        <f t="shared" si="0"/>
        <v>0</v>
      </c>
      <c r="J15" s="44">
        <v>4</v>
      </c>
      <c r="K15" s="45">
        <f t="shared" si="1"/>
        <v>0</v>
      </c>
      <c r="M15" s="46">
        <f t="shared" si="2"/>
        <v>0.8</v>
      </c>
      <c r="N15" s="46">
        <f t="shared" si="3"/>
        <v>1</v>
      </c>
      <c r="V15" s="48"/>
      <c r="W15" s="48"/>
      <c r="X15" s="48"/>
      <c r="Y15" s="48"/>
    </row>
    <row r="16" spans="1:30" s="13" customFormat="1">
      <c r="A16" s="12">
        <v>12</v>
      </c>
      <c r="B16" s="12" t="s">
        <v>35</v>
      </c>
      <c r="C16" s="12"/>
      <c r="D16" s="44">
        <v>6</v>
      </c>
      <c r="E16" s="44">
        <v>6</v>
      </c>
      <c r="F16" s="44">
        <v>0</v>
      </c>
      <c r="G16" s="44">
        <v>0</v>
      </c>
      <c r="H16" s="44">
        <f t="shared" si="0"/>
        <v>0</v>
      </c>
      <c r="J16" s="44">
        <v>6</v>
      </c>
      <c r="K16" s="45">
        <f t="shared" si="1"/>
        <v>0</v>
      </c>
      <c r="M16" s="46">
        <f t="shared" si="2"/>
        <v>1</v>
      </c>
      <c r="N16" s="46">
        <f t="shared" si="3"/>
        <v>1</v>
      </c>
      <c r="P16" s="48"/>
      <c r="Q16" s="48"/>
      <c r="R16" s="48"/>
      <c r="T16" s="48"/>
      <c r="U16" s="48"/>
      <c r="W16" s="48"/>
      <c r="X16" s="48"/>
      <c r="Y16" s="48"/>
    </row>
    <row r="17" spans="1:25" s="13" customFormat="1">
      <c r="A17" s="33">
        <v>13</v>
      </c>
      <c r="B17" s="33" t="s">
        <v>36</v>
      </c>
      <c r="C17" s="33"/>
      <c r="D17" s="34">
        <v>0</v>
      </c>
      <c r="E17" s="34">
        <v>0</v>
      </c>
      <c r="F17" s="34">
        <v>0</v>
      </c>
      <c r="G17" s="34">
        <v>0</v>
      </c>
      <c r="H17" s="34">
        <f t="shared" si="0"/>
        <v>0</v>
      </c>
      <c r="I17" s="24"/>
      <c r="J17" s="34"/>
      <c r="K17" s="35">
        <f t="shared" si="1"/>
        <v>0</v>
      </c>
      <c r="L17" s="24"/>
      <c r="M17" s="36" t="str">
        <f t="shared" si="2"/>
        <v xml:space="preserve">-   </v>
      </c>
      <c r="N17" s="36" t="str">
        <f t="shared" si="3"/>
        <v xml:space="preserve">-   </v>
      </c>
      <c r="P17" s="48"/>
      <c r="Q17" s="48"/>
      <c r="W17" s="48"/>
      <c r="X17" s="48"/>
      <c r="Y17" s="48"/>
    </row>
    <row r="18" spans="1:25" s="13" customFormat="1">
      <c r="A18" s="33">
        <v>14</v>
      </c>
      <c r="B18" s="33" t="s">
        <v>37</v>
      </c>
      <c r="C18" s="33"/>
      <c r="D18" s="34">
        <v>0</v>
      </c>
      <c r="E18" s="34">
        <v>0</v>
      </c>
      <c r="F18" s="34">
        <v>0</v>
      </c>
      <c r="G18" s="34">
        <v>0</v>
      </c>
      <c r="H18" s="34">
        <f t="shared" si="0"/>
        <v>0</v>
      </c>
      <c r="I18" s="24"/>
      <c r="J18" s="34"/>
      <c r="K18" s="35">
        <f t="shared" si="1"/>
        <v>0</v>
      </c>
      <c r="L18" s="24"/>
      <c r="M18" s="36" t="str">
        <f t="shared" si="2"/>
        <v xml:space="preserve">-   </v>
      </c>
      <c r="N18" s="36" t="str">
        <f t="shared" si="3"/>
        <v xml:space="preserve">-   </v>
      </c>
      <c r="Q18" s="48"/>
      <c r="S18" s="48"/>
      <c r="V18" s="48"/>
      <c r="W18" s="48"/>
      <c r="X18" s="48"/>
      <c r="Y18" s="48"/>
    </row>
    <row r="19" spans="1:25" s="13" customFormat="1">
      <c r="A19" s="33">
        <v>15</v>
      </c>
      <c r="B19" s="33" t="s">
        <v>38</v>
      </c>
      <c r="C19" s="33"/>
      <c r="D19" s="34">
        <v>0</v>
      </c>
      <c r="E19" s="34">
        <v>0</v>
      </c>
      <c r="F19" s="34">
        <v>0</v>
      </c>
      <c r="G19" s="34">
        <v>0</v>
      </c>
      <c r="H19" s="34">
        <f t="shared" si="0"/>
        <v>0</v>
      </c>
      <c r="I19" s="24"/>
      <c r="J19" s="34"/>
      <c r="K19" s="35">
        <f t="shared" si="1"/>
        <v>0</v>
      </c>
      <c r="L19" s="24"/>
      <c r="M19" s="36" t="str">
        <f t="shared" si="2"/>
        <v xml:space="preserve">-   </v>
      </c>
      <c r="N19" s="36" t="str">
        <f t="shared" si="3"/>
        <v xml:space="preserve">-   </v>
      </c>
      <c r="U19" s="48"/>
      <c r="V19" s="48"/>
      <c r="W19" s="48"/>
      <c r="X19" s="48"/>
      <c r="Y19" s="48"/>
    </row>
    <row r="20" spans="1:25" s="13" customFormat="1">
      <c r="A20" s="33">
        <v>16</v>
      </c>
      <c r="B20" s="33" t="s">
        <v>32</v>
      </c>
      <c r="C20" s="33"/>
      <c r="D20" s="34">
        <v>0</v>
      </c>
      <c r="E20" s="34">
        <v>0</v>
      </c>
      <c r="F20" s="34">
        <v>0</v>
      </c>
      <c r="G20" s="34">
        <v>0</v>
      </c>
      <c r="H20" s="34">
        <f t="shared" si="0"/>
        <v>0</v>
      </c>
      <c r="I20" s="24"/>
      <c r="J20" s="34"/>
      <c r="K20" s="35">
        <f t="shared" si="1"/>
        <v>0</v>
      </c>
      <c r="L20" s="24"/>
      <c r="M20" s="36" t="str">
        <f t="shared" si="2"/>
        <v xml:space="preserve">-   </v>
      </c>
      <c r="N20" s="36" t="str">
        <f t="shared" si="3"/>
        <v xml:space="preserve">-   </v>
      </c>
      <c r="P20" s="48"/>
      <c r="W20" s="48"/>
    </row>
    <row r="21" spans="1:25" s="13" customFormat="1">
      <c r="A21" s="29">
        <v>17</v>
      </c>
      <c r="B21" s="29" t="s">
        <v>33</v>
      </c>
      <c r="C21" s="29"/>
      <c r="D21" s="30">
        <v>0</v>
      </c>
      <c r="E21" s="30">
        <v>0</v>
      </c>
      <c r="F21" s="30">
        <v>0</v>
      </c>
      <c r="G21" s="30">
        <v>0</v>
      </c>
      <c r="H21" s="30">
        <f t="shared" si="0"/>
        <v>0</v>
      </c>
      <c r="I21" s="23"/>
      <c r="J21" s="30"/>
      <c r="K21" s="31">
        <f t="shared" si="1"/>
        <v>0</v>
      </c>
      <c r="L21" s="23"/>
      <c r="M21" s="32" t="str">
        <f t="shared" si="2"/>
        <v xml:space="preserve">-   </v>
      </c>
      <c r="N21" s="32" t="str">
        <f t="shared" si="3"/>
        <v xml:space="preserve">-   </v>
      </c>
      <c r="P21" s="48"/>
      <c r="S21" s="48"/>
      <c r="T21" s="48"/>
      <c r="V21" s="48"/>
      <c r="W21" s="48"/>
      <c r="X21" s="48"/>
      <c r="Y21" s="48"/>
    </row>
    <row r="22" spans="1:25" s="13" customFormat="1">
      <c r="A22" s="12">
        <v>18</v>
      </c>
      <c r="B22" s="12" t="s">
        <v>34</v>
      </c>
      <c r="C22" s="12"/>
      <c r="D22" s="44">
        <v>19</v>
      </c>
      <c r="E22" s="44">
        <v>19</v>
      </c>
      <c r="F22" s="44">
        <v>0</v>
      </c>
      <c r="G22" s="44">
        <v>0</v>
      </c>
      <c r="H22" s="44">
        <f t="shared" si="0"/>
        <v>0</v>
      </c>
      <c r="J22" s="44">
        <v>19</v>
      </c>
      <c r="K22" s="45">
        <f t="shared" si="1"/>
        <v>0</v>
      </c>
      <c r="M22" s="46">
        <f t="shared" si="2"/>
        <v>1</v>
      </c>
      <c r="N22" s="46">
        <f t="shared" si="3"/>
        <v>1</v>
      </c>
      <c r="Q22" s="48"/>
      <c r="W22" s="48"/>
      <c r="X22" s="48"/>
      <c r="Y22" s="48"/>
    </row>
    <row r="23" spans="1:25" s="13" customFormat="1">
      <c r="A23" s="12">
        <v>19</v>
      </c>
      <c r="B23" s="12" t="s">
        <v>35</v>
      </c>
      <c r="C23" s="12"/>
      <c r="D23" s="44">
        <v>8</v>
      </c>
      <c r="E23" s="44">
        <v>7</v>
      </c>
      <c r="F23" s="44">
        <v>1</v>
      </c>
      <c r="G23" s="44">
        <v>0</v>
      </c>
      <c r="H23" s="44">
        <f t="shared" si="0"/>
        <v>0</v>
      </c>
      <c r="J23" s="44">
        <v>7</v>
      </c>
      <c r="K23" s="45">
        <f t="shared" si="1"/>
        <v>0</v>
      </c>
      <c r="M23" s="46">
        <f t="shared" si="2"/>
        <v>0.875</v>
      </c>
      <c r="N23" s="46">
        <f t="shared" si="3"/>
        <v>1</v>
      </c>
      <c r="P23" s="48"/>
      <c r="U23" s="48"/>
      <c r="W23" s="48"/>
      <c r="X23" s="48"/>
      <c r="Y23" s="48"/>
    </row>
    <row r="24" spans="1:25" s="13" customFormat="1">
      <c r="A24" s="12">
        <v>20</v>
      </c>
      <c r="B24" s="12" t="s">
        <v>36</v>
      </c>
      <c r="C24" s="12"/>
      <c r="D24" s="44">
        <v>8</v>
      </c>
      <c r="E24" s="44">
        <v>6</v>
      </c>
      <c r="F24" s="44">
        <v>2</v>
      </c>
      <c r="G24" s="44">
        <v>0</v>
      </c>
      <c r="H24" s="44">
        <f t="shared" si="0"/>
        <v>0</v>
      </c>
      <c r="J24" s="44">
        <v>6</v>
      </c>
      <c r="K24" s="45">
        <f t="shared" si="1"/>
        <v>0</v>
      </c>
      <c r="M24" s="46">
        <f t="shared" si="2"/>
        <v>0.75</v>
      </c>
      <c r="N24" s="46">
        <f t="shared" si="3"/>
        <v>1</v>
      </c>
      <c r="P24" s="48"/>
      <c r="T24" s="48"/>
      <c r="U24" s="48"/>
      <c r="W24" s="48"/>
      <c r="X24" s="48"/>
      <c r="Y24" s="48"/>
    </row>
    <row r="25" spans="1:25" s="13" customFormat="1">
      <c r="A25" s="12">
        <v>21</v>
      </c>
      <c r="B25" s="12" t="s">
        <v>37</v>
      </c>
      <c r="C25" s="12"/>
      <c r="D25" s="44">
        <v>16</v>
      </c>
      <c r="E25" s="44">
        <v>10</v>
      </c>
      <c r="F25" s="44">
        <v>6</v>
      </c>
      <c r="G25" s="44">
        <v>0</v>
      </c>
      <c r="H25" s="44">
        <f t="shared" si="0"/>
        <v>0</v>
      </c>
      <c r="J25" s="44">
        <v>10</v>
      </c>
      <c r="K25" s="45">
        <f t="shared" si="1"/>
        <v>0</v>
      </c>
      <c r="M25" s="46">
        <f t="shared" si="2"/>
        <v>0.625</v>
      </c>
      <c r="N25" s="46">
        <f t="shared" si="3"/>
        <v>1</v>
      </c>
      <c r="Q25" s="48"/>
      <c r="V25" s="48"/>
      <c r="W25" s="48"/>
      <c r="X25" s="48"/>
      <c r="Y25" s="48"/>
    </row>
    <row r="26" spans="1:25" s="13" customFormat="1">
      <c r="A26" s="12">
        <v>22</v>
      </c>
      <c r="B26" s="12" t="s">
        <v>38</v>
      </c>
      <c r="C26" s="12"/>
      <c r="D26" s="44">
        <v>11</v>
      </c>
      <c r="E26" s="44">
        <v>10</v>
      </c>
      <c r="F26" s="44">
        <v>1</v>
      </c>
      <c r="G26" s="44">
        <v>0</v>
      </c>
      <c r="H26" s="44">
        <f t="shared" si="0"/>
        <v>0</v>
      </c>
      <c r="J26" s="44">
        <v>10</v>
      </c>
      <c r="K26" s="45">
        <f t="shared" si="1"/>
        <v>0</v>
      </c>
      <c r="M26" s="46">
        <f t="shared" si="2"/>
        <v>0.90909090909090906</v>
      </c>
      <c r="N26" s="46">
        <f t="shared" si="3"/>
        <v>1</v>
      </c>
      <c r="R26" s="48"/>
      <c r="V26" s="48"/>
      <c r="Y26" s="48"/>
    </row>
    <row r="27" spans="1:25" s="13" customFormat="1">
      <c r="A27" s="25">
        <v>23</v>
      </c>
      <c r="B27" s="25" t="s">
        <v>32</v>
      </c>
      <c r="C27" s="25"/>
      <c r="D27" s="26">
        <v>4</v>
      </c>
      <c r="E27" s="26">
        <v>4</v>
      </c>
      <c r="F27" s="26">
        <v>0</v>
      </c>
      <c r="G27" s="26">
        <v>0</v>
      </c>
      <c r="H27" s="26">
        <f t="shared" si="0"/>
        <v>0</v>
      </c>
      <c r="I27" s="22"/>
      <c r="J27" s="26">
        <v>4</v>
      </c>
      <c r="K27" s="27">
        <f t="shared" si="1"/>
        <v>0</v>
      </c>
      <c r="L27" s="22"/>
      <c r="M27" s="28">
        <f t="shared" si="2"/>
        <v>1</v>
      </c>
      <c r="N27" s="28">
        <f t="shared" si="3"/>
        <v>1</v>
      </c>
      <c r="P27" s="48"/>
      <c r="U27" s="48"/>
      <c r="V27" s="48"/>
      <c r="W27" s="48"/>
      <c r="X27" s="48"/>
      <c r="Y27" s="48"/>
    </row>
    <row r="28" spans="1:25" s="13" customFormat="1">
      <c r="A28" s="29">
        <v>24</v>
      </c>
      <c r="B28" s="29" t="s">
        <v>33</v>
      </c>
      <c r="C28" s="29"/>
      <c r="D28" s="30">
        <v>4</v>
      </c>
      <c r="E28" s="30">
        <v>3</v>
      </c>
      <c r="F28" s="30">
        <v>1</v>
      </c>
      <c r="G28" s="30">
        <v>0</v>
      </c>
      <c r="H28" s="30">
        <f t="shared" si="0"/>
        <v>0</v>
      </c>
      <c r="I28" s="23"/>
      <c r="J28" s="30">
        <v>3</v>
      </c>
      <c r="K28" s="31">
        <f t="shared" si="1"/>
        <v>0</v>
      </c>
      <c r="L28" s="23"/>
      <c r="M28" s="32">
        <f t="shared" si="2"/>
        <v>0.75</v>
      </c>
      <c r="N28" s="32">
        <f t="shared" si="3"/>
        <v>1</v>
      </c>
      <c r="P28" s="48"/>
      <c r="R28" s="48"/>
      <c r="S28" s="48"/>
      <c r="T28" s="48"/>
      <c r="U28" s="48"/>
      <c r="W28" s="48"/>
      <c r="X28" s="48"/>
      <c r="Y28" s="48"/>
    </row>
    <row r="29" spans="1:25" s="13" customFormat="1">
      <c r="A29" s="12">
        <v>25</v>
      </c>
      <c r="B29" s="12" t="s">
        <v>34</v>
      </c>
      <c r="C29" s="12"/>
      <c r="D29" s="44">
        <v>14</v>
      </c>
      <c r="E29" s="44">
        <v>13</v>
      </c>
      <c r="F29" s="44">
        <v>1</v>
      </c>
      <c r="G29" s="44">
        <v>0</v>
      </c>
      <c r="H29" s="44">
        <f t="shared" si="0"/>
        <v>0</v>
      </c>
      <c r="J29" s="44">
        <v>13</v>
      </c>
      <c r="K29" s="45">
        <f t="shared" si="1"/>
        <v>0</v>
      </c>
      <c r="M29" s="46">
        <f t="shared" si="2"/>
        <v>0.9285714285714286</v>
      </c>
      <c r="N29" s="46">
        <f t="shared" si="3"/>
        <v>1</v>
      </c>
      <c r="P29" s="48"/>
      <c r="T29" s="48"/>
      <c r="X29" s="48"/>
      <c r="Y29" s="48"/>
    </row>
    <row r="30" spans="1:25" s="13" customFormat="1">
      <c r="A30" s="12">
        <v>26</v>
      </c>
      <c r="B30" s="12" t="s">
        <v>35</v>
      </c>
      <c r="C30" s="12"/>
      <c r="D30" s="44">
        <v>15</v>
      </c>
      <c r="E30" s="44">
        <v>11</v>
      </c>
      <c r="F30" s="44">
        <v>4</v>
      </c>
      <c r="G30" s="44">
        <v>0</v>
      </c>
      <c r="H30" s="44">
        <f t="shared" si="0"/>
        <v>0</v>
      </c>
      <c r="J30" s="44">
        <v>11</v>
      </c>
      <c r="K30" s="45">
        <f t="shared" si="1"/>
        <v>0</v>
      </c>
      <c r="M30" s="46">
        <f t="shared" si="2"/>
        <v>0.73333333333333328</v>
      </c>
      <c r="N30" s="46">
        <f t="shared" si="3"/>
        <v>1</v>
      </c>
      <c r="T30" s="48"/>
      <c r="U30" s="48"/>
      <c r="V30" s="48"/>
      <c r="W30" s="48"/>
      <c r="X30" s="48"/>
      <c r="Y30" s="48"/>
    </row>
    <row r="31" spans="1:25" s="13" customFormat="1">
      <c r="A31" s="12">
        <v>27</v>
      </c>
      <c r="B31" s="12" t="s">
        <v>36</v>
      </c>
      <c r="C31" s="12"/>
      <c r="D31" s="44">
        <v>5</v>
      </c>
      <c r="E31" s="44">
        <v>3</v>
      </c>
      <c r="F31" s="44">
        <v>2</v>
      </c>
      <c r="G31" s="44">
        <v>0</v>
      </c>
      <c r="H31" s="44">
        <f t="shared" si="0"/>
        <v>0</v>
      </c>
      <c r="J31" s="44">
        <v>3</v>
      </c>
      <c r="K31" s="45">
        <f t="shared" si="1"/>
        <v>0</v>
      </c>
      <c r="M31" s="46">
        <f t="shared" si="2"/>
        <v>0.6</v>
      </c>
      <c r="N31" s="46">
        <f t="shared" si="3"/>
        <v>1</v>
      </c>
      <c r="P31" s="48"/>
      <c r="Q31" s="48"/>
      <c r="R31" s="48"/>
      <c r="S31" s="48"/>
      <c r="T31" s="48"/>
      <c r="V31" s="48"/>
      <c r="W31" s="48"/>
      <c r="X31" s="48"/>
      <c r="Y31" s="48"/>
    </row>
    <row r="32" spans="1:25" s="13" customFormat="1">
      <c r="A32" s="12">
        <v>28</v>
      </c>
      <c r="B32" s="12" t="s">
        <v>37</v>
      </c>
      <c r="C32" s="12"/>
      <c r="D32" s="44">
        <v>11</v>
      </c>
      <c r="E32" s="44">
        <v>7</v>
      </c>
      <c r="F32" s="44">
        <v>3</v>
      </c>
      <c r="G32" s="44">
        <v>1</v>
      </c>
      <c r="H32" s="44">
        <f t="shared" si="0"/>
        <v>0</v>
      </c>
      <c r="J32" s="44">
        <v>7</v>
      </c>
      <c r="K32" s="45">
        <f t="shared" si="1"/>
        <v>0</v>
      </c>
      <c r="M32" s="46">
        <f t="shared" si="2"/>
        <v>0.63636363636363635</v>
      </c>
      <c r="N32" s="46">
        <f t="shared" si="3"/>
        <v>1</v>
      </c>
      <c r="P32" s="48"/>
      <c r="Q32" s="48"/>
      <c r="T32" s="48"/>
      <c r="U32" s="48"/>
      <c r="V32" s="48"/>
      <c r="W32" s="48"/>
      <c r="X32" s="48"/>
      <c r="Y32" s="48"/>
    </row>
    <row r="33" spans="1:25" s="13" customFormat="1">
      <c r="A33" s="12">
        <v>29</v>
      </c>
      <c r="B33" s="12" t="s">
        <v>38</v>
      </c>
      <c r="C33" s="12"/>
      <c r="D33" s="44">
        <v>3</v>
      </c>
      <c r="E33" s="44">
        <v>1</v>
      </c>
      <c r="F33" s="44"/>
      <c r="G33" s="44">
        <v>2</v>
      </c>
      <c r="H33" s="44">
        <f t="shared" si="0"/>
        <v>0</v>
      </c>
      <c r="J33" s="44">
        <v>1</v>
      </c>
      <c r="K33" s="45">
        <f t="shared" si="1"/>
        <v>0</v>
      </c>
      <c r="M33" s="46">
        <f t="shared" si="2"/>
        <v>0.33333333333333331</v>
      </c>
      <c r="N33" s="46">
        <f t="shared" si="3"/>
        <v>1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s="13" customFormat="1">
      <c r="A34" s="25">
        <v>30</v>
      </c>
      <c r="B34" s="25" t="s">
        <v>32</v>
      </c>
      <c r="C34" s="25"/>
      <c r="D34" s="26">
        <v>9</v>
      </c>
      <c r="E34" s="26">
        <v>8</v>
      </c>
      <c r="F34" s="26">
        <v>0</v>
      </c>
      <c r="G34" s="26">
        <v>1</v>
      </c>
      <c r="H34" s="26">
        <f t="shared" si="0"/>
        <v>0</v>
      </c>
      <c r="I34" s="22"/>
      <c r="J34" s="26">
        <v>8</v>
      </c>
      <c r="K34" s="27">
        <f t="shared" si="1"/>
        <v>0</v>
      </c>
      <c r="L34" s="22"/>
      <c r="M34" s="28">
        <f t="shared" si="2"/>
        <v>0.88888888888888884</v>
      </c>
      <c r="N34" s="28">
        <f t="shared" si="3"/>
        <v>1</v>
      </c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25" s="13" customFormat="1">
      <c r="A35" s="80">
        <v>31</v>
      </c>
      <c r="B35" s="80" t="s">
        <v>33</v>
      </c>
      <c r="C35" s="80"/>
      <c r="D35" s="81"/>
      <c r="E35" s="81"/>
      <c r="F35" s="81"/>
      <c r="G35" s="81"/>
      <c r="H35" s="81">
        <f t="shared" ref="H35" si="4">D35-E35-F35</f>
        <v>0</v>
      </c>
      <c r="I35" s="82"/>
      <c r="J35" s="81"/>
      <c r="K35" s="83">
        <f t="shared" si="1"/>
        <v>0</v>
      </c>
      <c r="L35" s="82"/>
      <c r="M35" s="84" t="str">
        <f t="shared" si="2"/>
        <v xml:space="preserve">-   </v>
      </c>
      <c r="N35" s="84" t="str">
        <f t="shared" si="3"/>
        <v xml:space="preserve">-   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s="17" customFormat="1">
      <c r="A36" s="15"/>
      <c r="B36" s="15"/>
      <c r="C36" s="16"/>
      <c r="D36" s="15">
        <f>SUM(D5:D35)</f>
        <v>203</v>
      </c>
      <c r="E36" s="15">
        <f>SUM(E5:E35)</f>
        <v>162</v>
      </c>
      <c r="F36" s="15">
        <f>SUM(F5:F35)</f>
        <v>33</v>
      </c>
      <c r="G36" s="15">
        <f>SUM(G5:G35)</f>
        <v>8</v>
      </c>
      <c r="H36" s="15">
        <f>SUM(H5:H35)</f>
        <v>0</v>
      </c>
      <c r="I36" s="16"/>
      <c r="J36" s="15">
        <f>SUM(J5:J35)</f>
        <v>162</v>
      </c>
      <c r="K36" s="15">
        <f>SUM(K5:K35)</f>
        <v>0</v>
      </c>
      <c r="L36" s="16"/>
      <c r="M36" s="21">
        <f t="shared" si="2"/>
        <v>0.79802955665024633</v>
      </c>
      <c r="N36" s="21">
        <f t="shared" si="3"/>
        <v>1</v>
      </c>
    </row>
    <row r="38" spans="1:25">
      <c r="A38" s="1" t="s">
        <v>29</v>
      </c>
      <c r="B38" s="22"/>
      <c r="C38" s="13" t="s">
        <v>30</v>
      </c>
      <c r="E38" s="23"/>
      <c r="F38" s="1" t="s">
        <v>31</v>
      </c>
      <c r="G38" s="24"/>
      <c r="H38" s="1" t="s">
        <v>50</v>
      </c>
      <c r="K38" s="1" t="s">
        <v>294</v>
      </c>
      <c r="L38" s="1"/>
      <c r="M38" s="13"/>
    </row>
  </sheetData>
  <phoneticPr fontId="19"/>
  <printOptions horizontalCentered="1"/>
  <pageMargins left="0.11811023622047245" right="0.11811023622047245" top="0.35433070866141736" bottom="0.15748031496062992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/>
  </sheetViews>
  <sheetFormatPr baseColWidth="12" defaultColWidth="9.1640625" defaultRowHeight="13" x14ac:dyDescent="0"/>
  <cols>
    <col min="1" max="2" width="9.1640625" style="1"/>
    <col min="3" max="3" width="1.5" style="13" customWidth="1"/>
    <col min="4" max="4" width="12.1640625" style="1" bestFit="1" customWidth="1"/>
    <col min="5" max="5" width="13.5" style="1" customWidth="1"/>
    <col min="6" max="6" width="11.5" style="1" customWidth="1"/>
    <col min="7" max="7" width="10" style="1" customWidth="1"/>
    <col min="8" max="8" width="1.5" style="13" customWidth="1"/>
    <col min="9" max="9" width="12.1640625" style="1" customWidth="1"/>
    <col min="10" max="10" width="11.5" style="1" customWidth="1"/>
    <col min="11" max="11" width="1.5" style="13" customWidth="1"/>
    <col min="12" max="13" width="14.33203125" style="1" customWidth="1"/>
    <col min="14" max="14" width="1.5" style="1" customWidth="1"/>
    <col min="15" max="23" width="12.5" style="1" customWidth="1"/>
    <col min="24" max="29" width="12" style="1" customWidth="1"/>
    <col min="30" max="16384" width="9.1640625" style="1"/>
  </cols>
  <sheetData>
    <row r="1" spans="1:29" s="10" customFormat="1" ht="17">
      <c r="A1" s="10" t="str">
        <f>"Smart Bike Daily Report as of"</f>
        <v>Smart Bike Daily Report as of</v>
      </c>
      <c r="C1" s="11"/>
      <c r="F1" s="10" t="s">
        <v>306</v>
      </c>
      <c r="H1" s="11"/>
      <c r="K1" s="11"/>
    </row>
    <row r="2" spans="1:29" s="10" customFormat="1" ht="17">
      <c r="A2" s="10" t="str">
        <f>"รายงานสมาร์ทไบร์ทประจำวันที่"</f>
        <v>รายงานสมาร์ทไบร์ทประจำวันที่</v>
      </c>
      <c r="C2" s="11"/>
      <c r="F2" s="10" t="s">
        <v>307</v>
      </c>
      <c r="H2" s="11"/>
      <c r="K2" s="11"/>
    </row>
    <row r="3" spans="1:29" ht="7.5" customHeight="1"/>
    <row r="4" spans="1:29" s="20" customFormat="1" ht="52.5" customHeight="1">
      <c r="A4" s="18" t="s">
        <v>19</v>
      </c>
      <c r="B4" s="18" t="s">
        <v>20</v>
      </c>
      <c r="C4" s="19"/>
      <c r="D4" s="18" t="s">
        <v>21</v>
      </c>
      <c r="E4" s="18" t="s">
        <v>22</v>
      </c>
      <c r="F4" s="18" t="s">
        <v>23</v>
      </c>
      <c r="G4" s="18" t="s">
        <v>24</v>
      </c>
      <c r="H4" s="19"/>
      <c r="I4" s="18" t="s">
        <v>25</v>
      </c>
      <c r="J4" s="18" t="s">
        <v>26</v>
      </c>
      <c r="K4" s="19"/>
      <c r="L4" s="18" t="s">
        <v>27</v>
      </c>
      <c r="M4" s="18" t="s">
        <v>28</v>
      </c>
      <c r="O4" s="47" t="s">
        <v>43</v>
      </c>
      <c r="P4" s="47" t="s">
        <v>44</v>
      </c>
      <c r="Q4" s="47" t="s">
        <v>45</v>
      </c>
      <c r="R4" s="47" t="s">
        <v>46</v>
      </c>
      <c r="S4" s="47" t="s">
        <v>47</v>
      </c>
      <c r="T4" s="47" t="s">
        <v>48</v>
      </c>
      <c r="U4" s="47" t="s">
        <v>49</v>
      </c>
      <c r="V4" s="47" t="s">
        <v>51</v>
      </c>
      <c r="W4" s="47" t="s">
        <v>52</v>
      </c>
      <c r="X4" s="47" t="s">
        <v>53</v>
      </c>
      <c r="Y4" s="47" t="s">
        <v>215</v>
      </c>
      <c r="Z4" s="47" t="s">
        <v>216</v>
      </c>
      <c r="AA4" s="47" t="s">
        <v>217</v>
      </c>
      <c r="AB4" s="47" t="s">
        <v>218</v>
      </c>
      <c r="AC4" s="47" t="s">
        <v>219</v>
      </c>
    </row>
    <row r="5" spans="1:29" s="13" customFormat="1">
      <c r="A5" s="12">
        <v>1</v>
      </c>
      <c r="B5" s="12" t="s">
        <v>35</v>
      </c>
      <c r="C5" s="12"/>
      <c r="D5" s="44">
        <v>8</v>
      </c>
      <c r="E5" s="44">
        <v>6</v>
      </c>
      <c r="F5" s="44">
        <v>2</v>
      </c>
      <c r="G5" s="44">
        <f>D5-E5-F5</f>
        <v>0</v>
      </c>
      <c r="I5" s="44">
        <v>6</v>
      </c>
      <c r="J5" s="45">
        <f>E5-I5</f>
        <v>0</v>
      </c>
      <c r="L5" s="46">
        <f>IF(D5=0,"-   ",E5/D5)</f>
        <v>0.75</v>
      </c>
      <c r="M5" s="46">
        <f>IF(E5=0,"-   ",I5/E5)</f>
        <v>1</v>
      </c>
      <c r="R5" s="48"/>
      <c r="T5" s="48"/>
      <c r="U5" s="48"/>
      <c r="V5" s="48"/>
      <c r="W5" s="48"/>
      <c r="X5" s="48"/>
    </row>
    <row r="6" spans="1:29" s="13" customFormat="1">
      <c r="A6" s="12">
        <v>2</v>
      </c>
      <c r="B6" s="12" t="s">
        <v>36</v>
      </c>
      <c r="C6" s="12"/>
      <c r="D6" s="44">
        <v>13</v>
      </c>
      <c r="E6" s="44">
        <v>8</v>
      </c>
      <c r="F6" s="44">
        <v>5</v>
      </c>
      <c r="G6" s="44">
        <f>D6-E6-F6</f>
        <v>0</v>
      </c>
      <c r="I6" s="44">
        <v>8</v>
      </c>
      <c r="J6" s="45">
        <f t="shared" ref="J6:J35" si="0">E6-I6</f>
        <v>0</v>
      </c>
      <c r="L6" s="46">
        <f t="shared" ref="L6:L36" si="1">IF(D6=0,"-   ",E6/D6)</f>
        <v>0.61538461538461542</v>
      </c>
      <c r="M6" s="46">
        <f t="shared" ref="M6:M36" si="2">IF(E6=0,"-   ",I6/E6)</f>
        <v>1</v>
      </c>
      <c r="S6" s="48"/>
      <c r="T6" s="48"/>
      <c r="U6" s="48"/>
      <c r="X6" s="48"/>
    </row>
    <row r="7" spans="1:29" s="13" customFormat="1">
      <c r="A7" s="12">
        <v>3</v>
      </c>
      <c r="B7" s="12" t="s">
        <v>37</v>
      </c>
      <c r="C7" s="12"/>
      <c r="D7" s="85">
        <v>6</v>
      </c>
      <c r="E7" s="44">
        <v>2</v>
      </c>
      <c r="F7" s="44">
        <v>4</v>
      </c>
      <c r="G7" s="85">
        <f t="shared" ref="G7:G35" si="3">D7-E7-F7</f>
        <v>0</v>
      </c>
      <c r="I7" s="44">
        <v>2</v>
      </c>
      <c r="J7" s="45">
        <f t="shared" si="0"/>
        <v>0</v>
      </c>
      <c r="L7" s="46">
        <f t="shared" si="1"/>
        <v>0.33333333333333331</v>
      </c>
      <c r="M7" s="46">
        <f t="shared" si="2"/>
        <v>1</v>
      </c>
      <c r="O7" s="48"/>
      <c r="V7" s="48"/>
      <c r="W7" s="48"/>
      <c r="X7" s="48"/>
    </row>
    <row r="8" spans="1:29" s="13" customFormat="1">
      <c r="A8" s="12">
        <v>4</v>
      </c>
      <c r="B8" s="12" t="s">
        <v>38</v>
      </c>
      <c r="C8" s="12"/>
      <c r="D8" s="44">
        <v>11</v>
      </c>
      <c r="E8" s="44">
        <v>10</v>
      </c>
      <c r="F8" s="44">
        <v>1</v>
      </c>
      <c r="G8" s="44">
        <f t="shared" si="3"/>
        <v>0</v>
      </c>
      <c r="I8" s="44">
        <v>10</v>
      </c>
      <c r="J8" s="45">
        <f t="shared" si="0"/>
        <v>0</v>
      </c>
      <c r="L8" s="46">
        <f t="shared" si="1"/>
        <v>0.90909090909090906</v>
      </c>
      <c r="M8" s="46">
        <f t="shared" si="2"/>
        <v>1</v>
      </c>
    </row>
    <row r="9" spans="1:29" s="13" customFormat="1">
      <c r="A9" s="25">
        <v>5</v>
      </c>
      <c r="B9" s="25" t="s">
        <v>32</v>
      </c>
      <c r="C9" s="25"/>
      <c r="D9" s="26">
        <v>5</v>
      </c>
      <c r="E9" s="26">
        <v>4</v>
      </c>
      <c r="F9" s="26">
        <v>1</v>
      </c>
      <c r="G9" s="26">
        <f t="shared" si="3"/>
        <v>0</v>
      </c>
      <c r="H9" s="22"/>
      <c r="I9" s="26">
        <v>4</v>
      </c>
      <c r="J9" s="27">
        <f t="shared" si="0"/>
        <v>0</v>
      </c>
      <c r="K9" s="22"/>
      <c r="L9" s="28">
        <f t="shared" si="1"/>
        <v>0.8</v>
      </c>
      <c r="M9" s="28">
        <f t="shared" si="2"/>
        <v>1</v>
      </c>
      <c r="R9" s="48"/>
    </row>
    <row r="10" spans="1:29" s="13" customFormat="1">
      <c r="A10" s="29">
        <v>6</v>
      </c>
      <c r="B10" s="29" t="s">
        <v>33</v>
      </c>
      <c r="C10" s="29"/>
      <c r="D10" s="91">
        <v>4</v>
      </c>
      <c r="E10" s="30">
        <v>3</v>
      </c>
      <c r="F10" s="30">
        <v>1</v>
      </c>
      <c r="G10" s="30">
        <f t="shared" si="3"/>
        <v>0</v>
      </c>
      <c r="H10" s="23"/>
      <c r="I10" s="30">
        <v>3</v>
      </c>
      <c r="J10" s="31">
        <f t="shared" si="0"/>
        <v>0</v>
      </c>
      <c r="K10" s="23"/>
      <c r="L10" s="32">
        <f t="shared" si="1"/>
        <v>0.75</v>
      </c>
      <c r="M10" s="32">
        <f t="shared" si="2"/>
        <v>1</v>
      </c>
      <c r="R10" s="48"/>
      <c r="S10" s="48"/>
      <c r="T10" s="48"/>
      <c r="U10" s="48"/>
      <c r="V10" s="48"/>
      <c r="W10" s="48"/>
      <c r="X10" s="48"/>
    </row>
    <row r="11" spans="1:29" s="13" customFormat="1">
      <c r="A11" s="12">
        <v>7</v>
      </c>
      <c r="B11" s="12" t="s">
        <v>34</v>
      </c>
      <c r="C11" s="12"/>
      <c r="D11" s="44">
        <v>7</v>
      </c>
      <c r="E11" s="44">
        <v>3</v>
      </c>
      <c r="F11" s="86">
        <v>4</v>
      </c>
      <c r="G11" s="44">
        <f t="shared" si="3"/>
        <v>0</v>
      </c>
      <c r="I11" s="44">
        <v>3</v>
      </c>
      <c r="J11" s="45">
        <f t="shared" si="0"/>
        <v>0</v>
      </c>
      <c r="L11" s="46">
        <f t="shared" si="1"/>
        <v>0.42857142857142855</v>
      </c>
      <c r="M11" s="46">
        <f t="shared" si="2"/>
        <v>1</v>
      </c>
      <c r="P11" s="48"/>
      <c r="Q11" s="48"/>
      <c r="T11" s="48"/>
      <c r="U11" s="48"/>
      <c r="V11" s="48"/>
      <c r="W11" s="48"/>
      <c r="X11" s="48"/>
    </row>
    <row r="12" spans="1:29" s="13" customFormat="1">
      <c r="A12" s="12">
        <v>8</v>
      </c>
      <c r="B12" s="12" t="s">
        <v>35</v>
      </c>
      <c r="C12" s="12"/>
      <c r="D12" s="44">
        <v>9</v>
      </c>
      <c r="E12" s="44">
        <v>7</v>
      </c>
      <c r="F12" s="44">
        <v>2</v>
      </c>
      <c r="G12" s="44">
        <f t="shared" si="3"/>
        <v>0</v>
      </c>
      <c r="I12" s="44">
        <v>7</v>
      </c>
      <c r="J12" s="45">
        <f t="shared" si="0"/>
        <v>0</v>
      </c>
      <c r="L12" s="46">
        <f t="shared" si="1"/>
        <v>0.77777777777777779</v>
      </c>
      <c r="M12" s="46">
        <f t="shared" si="2"/>
        <v>1</v>
      </c>
      <c r="O12" s="48"/>
      <c r="P12" s="48"/>
      <c r="R12" s="48"/>
      <c r="W12" s="48"/>
    </row>
    <row r="13" spans="1:29" s="13" customFormat="1">
      <c r="A13" s="12">
        <v>9</v>
      </c>
      <c r="B13" s="12" t="s">
        <v>36</v>
      </c>
      <c r="C13" s="12"/>
      <c r="D13" s="44">
        <v>8</v>
      </c>
      <c r="E13" s="44">
        <v>7</v>
      </c>
      <c r="F13" s="44">
        <v>1</v>
      </c>
      <c r="G13" s="44">
        <f t="shared" si="3"/>
        <v>0</v>
      </c>
      <c r="I13" s="44">
        <v>7</v>
      </c>
      <c r="J13" s="45">
        <f t="shared" si="0"/>
        <v>0</v>
      </c>
      <c r="L13" s="46">
        <f t="shared" si="1"/>
        <v>0.875</v>
      </c>
      <c r="M13" s="46">
        <f t="shared" si="2"/>
        <v>1</v>
      </c>
      <c r="O13" s="48"/>
      <c r="X13" s="48"/>
    </row>
    <row r="14" spans="1:29" s="13" customFormat="1">
      <c r="A14" s="12">
        <v>10</v>
      </c>
      <c r="B14" s="12" t="s">
        <v>37</v>
      </c>
      <c r="C14" s="12"/>
      <c r="D14" s="44">
        <v>6</v>
      </c>
      <c r="E14" s="44">
        <v>5</v>
      </c>
      <c r="F14" s="44">
        <v>1</v>
      </c>
      <c r="G14" s="44">
        <f>D14-E14-F14</f>
        <v>0</v>
      </c>
      <c r="I14" s="44">
        <v>5</v>
      </c>
      <c r="J14" s="45">
        <f t="shared" si="0"/>
        <v>0</v>
      </c>
      <c r="L14" s="46">
        <f t="shared" si="1"/>
        <v>0.83333333333333337</v>
      </c>
      <c r="M14" s="46">
        <f t="shared" si="2"/>
        <v>1</v>
      </c>
      <c r="O14" s="48"/>
      <c r="V14" s="48"/>
      <c r="W14" s="48"/>
      <c r="X14" s="48"/>
    </row>
    <row r="15" spans="1:29" s="13" customFormat="1">
      <c r="A15" s="12">
        <v>11</v>
      </c>
      <c r="B15" s="12" t="s">
        <v>38</v>
      </c>
      <c r="C15" s="12"/>
      <c r="D15" s="44">
        <v>6</v>
      </c>
      <c r="E15" s="44">
        <v>2</v>
      </c>
      <c r="F15" s="44">
        <v>4</v>
      </c>
      <c r="G15" s="44">
        <f t="shared" si="3"/>
        <v>0</v>
      </c>
      <c r="I15" s="44">
        <v>2</v>
      </c>
      <c r="J15" s="45">
        <f t="shared" si="0"/>
        <v>0</v>
      </c>
      <c r="L15" s="46">
        <f t="shared" si="1"/>
        <v>0.33333333333333331</v>
      </c>
      <c r="M15" s="46">
        <f t="shared" si="2"/>
        <v>1</v>
      </c>
      <c r="U15" s="48"/>
      <c r="V15" s="48"/>
      <c r="W15" s="48"/>
      <c r="X15" s="48"/>
    </row>
    <row r="16" spans="1:29" s="13" customFormat="1">
      <c r="A16" s="25">
        <v>12</v>
      </c>
      <c r="B16" s="25" t="s">
        <v>32</v>
      </c>
      <c r="C16" s="25"/>
      <c r="D16" s="26">
        <v>10</v>
      </c>
      <c r="E16" s="26">
        <v>8</v>
      </c>
      <c r="F16" s="26">
        <v>2</v>
      </c>
      <c r="G16" s="26">
        <f>D16-E16-F16</f>
        <v>0</v>
      </c>
      <c r="H16" s="22"/>
      <c r="I16" s="26">
        <v>8</v>
      </c>
      <c r="J16" s="27">
        <f t="shared" si="0"/>
        <v>0</v>
      </c>
      <c r="K16" s="22"/>
      <c r="L16" s="28">
        <f t="shared" si="1"/>
        <v>0.8</v>
      </c>
      <c r="M16" s="28">
        <f t="shared" si="2"/>
        <v>1</v>
      </c>
      <c r="O16" s="48"/>
      <c r="P16" s="48"/>
      <c r="Q16" s="48"/>
      <c r="S16" s="48"/>
      <c r="T16" s="48"/>
      <c r="V16" s="48"/>
      <c r="W16" s="48"/>
      <c r="X16" s="48"/>
    </row>
    <row r="17" spans="1:24" s="13" customFormat="1">
      <c r="A17" s="29">
        <v>13</v>
      </c>
      <c r="B17" s="29" t="s">
        <v>33</v>
      </c>
      <c r="C17" s="29"/>
      <c r="D17" s="30">
        <v>8</v>
      </c>
      <c r="E17" s="30">
        <v>6</v>
      </c>
      <c r="F17" s="30">
        <v>2</v>
      </c>
      <c r="G17" s="30">
        <f>D17-E17-F17</f>
        <v>0</v>
      </c>
      <c r="H17" s="23"/>
      <c r="I17" s="30">
        <v>6</v>
      </c>
      <c r="J17" s="31">
        <f t="shared" si="0"/>
        <v>0</v>
      </c>
      <c r="K17" s="23"/>
      <c r="L17" s="32">
        <f t="shared" si="1"/>
        <v>0.75</v>
      </c>
      <c r="M17" s="32">
        <f t="shared" si="2"/>
        <v>1</v>
      </c>
      <c r="O17" s="48"/>
      <c r="P17" s="48"/>
      <c r="R17" s="13" t="s">
        <v>295</v>
      </c>
      <c r="V17" s="48"/>
      <c r="W17" s="48"/>
      <c r="X17" s="48"/>
    </row>
    <row r="18" spans="1:24" s="13" customFormat="1">
      <c r="A18" s="12">
        <v>14</v>
      </c>
      <c r="B18" s="12" t="s">
        <v>34</v>
      </c>
      <c r="C18" s="12"/>
      <c r="D18" s="44">
        <v>9</v>
      </c>
      <c r="E18" s="44">
        <v>7</v>
      </c>
      <c r="F18" s="44">
        <v>2</v>
      </c>
      <c r="G18" s="44">
        <f t="shared" si="3"/>
        <v>0</v>
      </c>
      <c r="I18" s="44">
        <v>7</v>
      </c>
      <c r="J18" s="45">
        <f t="shared" si="0"/>
        <v>0</v>
      </c>
      <c r="L18" s="46">
        <f t="shared" si="1"/>
        <v>0.77777777777777779</v>
      </c>
      <c r="M18" s="46">
        <f t="shared" si="2"/>
        <v>1</v>
      </c>
      <c r="P18" s="48"/>
      <c r="R18" s="48"/>
      <c r="U18" s="48"/>
      <c r="V18" s="48"/>
      <c r="W18" s="48"/>
      <c r="X18" s="48"/>
    </row>
    <row r="19" spans="1:24" s="13" customFormat="1">
      <c r="A19" s="12">
        <v>15</v>
      </c>
      <c r="B19" s="12" t="s">
        <v>35</v>
      </c>
      <c r="C19" s="12"/>
      <c r="D19" s="44">
        <v>10</v>
      </c>
      <c r="E19" s="44">
        <v>9</v>
      </c>
      <c r="F19" s="44">
        <v>1</v>
      </c>
      <c r="G19" s="44">
        <f t="shared" si="3"/>
        <v>0</v>
      </c>
      <c r="I19" s="44">
        <v>9</v>
      </c>
      <c r="J19" s="45">
        <f t="shared" si="0"/>
        <v>0</v>
      </c>
      <c r="L19" s="46">
        <f t="shared" si="1"/>
        <v>0.9</v>
      </c>
      <c r="M19" s="46">
        <f t="shared" si="2"/>
        <v>1</v>
      </c>
      <c r="T19" s="48"/>
      <c r="U19" s="48"/>
      <c r="V19" s="48"/>
      <c r="W19" s="48"/>
      <c r="X19" s="48"/>
    </row>
    <row r="20" spans="1:24" s="13" customFormat="1">
      <c r="A20" s="12">
        <v>16</v>
      </c>
      <c r="B20" s="12" t="s">
        <v>36</v>
      </c>
      <c r="C20" s="12"/>
      <c r="D20" s="44">
        <v>6</v>
      </c>
      <c r="E20" s="44">
        <v>4</v>
      </c>
      <c r="F20" s="44">
        <v>2</v>
      </c>
      <c r="G20" s="44">
        <f>D20-E20-F20</f>
        <v>0</v>
      </c>
      <c r="I20" s="44">
        <v>4</v>
      </c>
      <c r="J20" s="45">
        <f t="shared" si="0"/>
        <v>0</v>
      </c>
      <c r="L20" s="46">
        <f t="shared" si="1"/>
        <v>0.66666666666666663</v>
      </c>
      <c r="M20" s="46">
        <f t="shared" si="2"/>
        <v>1</v>
      </c>
      <c r="O20" s="48"/>
      <c r="Q20" s="13" t="s">
        <v>295</v>
      </c>
      <c r="V20" s="48"/>
    </row>
    <row r="21" spans="1:24" s="13" customFormat="1">
      <c r="A21" s="12">
        <v>17</v>
      </c>
      <c r="B21" s="12" t="s">
        <v>37</v>
      </c>
      <c r="C21" s="12"/>
      <c r="D21" s="44">
        <v>6</v>
      </c>
      <c r="E21" s="44">
        <v>5</v>
      </c>
      <c r="F21" s="44">
        <v>1</v>
      </c>
      <c r="G21" s="44">
        <f t="shared" si="3"/>
        <v>0</v>
      </c>
      <c r="I21" s="44">
        <v>5</v>
      </c>
      <c r="J21" s="45">
        <f t="shared" si="0"/>
        <v>0</v>
      </c>
      <c r="L21" s="46">
        <f t="shared" si="1"/>
        <v>0.83333333333333337</v>
      </c>
      <c r="M21" s="46">
        <f t="shared" si="2"/>
        <v>1</v>
      </c>
      <c r="O21" s="48"/>
      <c r="R21" s="48"/>
      <c r="S21" s="48"/>
      <c r="U21" s="48"/>
      <c r="V21" s="48"/>
      <c r="W21" s="48"/>
      <c r="X21" s="48"/>
    </row>
    <row r="22" spans="1:24" s="13" customFormat="1">
      <c r="A22" s="12">
        <v>18</v>
      </c>
      <c r="B22" s="12" t="s">
        <v>38</v>
      </c>
      <c r="C22" s="12"/>
      <c r="D22" s="44">
        <v>9</v>
      </c>
      <c r="E22" s="44">
        <v>8</v>
      </c>
      <c r="F22" s="44">
        <v>1</v>
      </c>
      <c r="G22" s="44">
        <f t="shared" si="3"/>
        <v>0</v>
      </c>
      <c r="I22" s="44">
        <v>8</v>
      </c>
      <c r="J22" s="45">
        <f t="shared" si="0"/>
        <v>0</v>
      </c>
      <c r="L22" s="46">
        <f t="shared" si="1"/>
        <v>0.88888888888888884</v>
      </c>
      <c r="M22" s="46">
        <f t="shared" si="2"/>
        <v>1</v>
      </c>
      <c r="O22" s="48"/>
      <c r="U22" s="48"/>
      <c r="V22" s="48"/>
      <c r="W22" s="48"/>
      <c r="X22" s="48"/>
    </row>
    <row r="23" spans="1:24" s="13" customFormat="1">
      <c r="A23" s="25">
        <v>19</v>
      </c>
      <c r="B23" s="25" t="s">
        <v>32</v>
      </c>
      <c r="C23" s="25"/>
      <c r="D23" s="26">
        <v>11</v>
      </c>
      <c r="E23" s="26">
        <v>10</v>
      </c>
      <c r="F23" s="26">
        <v>1</v>
      </c>
      <c r="G23" s="26">
        <f t="shared" si="3"/>
        <v>0</v>
      </c>
      <c r="H23" s="22"/>
      <c r="I23" s="26">
        <v>10</v>
      </c>
      <c r="J23" s="27">
        <f t="shared" si="0"/>
        <v>0</v>
      </c>
      <c r="K23" s="22"/>
      <c r="L23" s="28">
        <f t="shared" si="1"/>
        <v>0.90909090909090906</v>
      </c>
      <c r="M23" s="28">
        <f t="shared" si="2"/>
        <v>1</v>
      </c>
      <c r="O23" s="48"/>
      <c r="T23" s="48"/>
      <c r="V23" s="48"/>
      <c r="W23" s="48"/>
      <c r="X23" s="48"/>
    </row>
    <row r="24" spans="1:24" s="13" customFormat="1">
      <c r="A24" s="29">
        <v>20</v>
      </c>
      <c r="B24" s="29" t="s">
        <v>33</v>
      </c>
      <c r="C24" s="29"/>
      <c r="D24" s="30">
        <v>3</v>
      </c>
      <c r="E24" s="30">
        <v>3</v>
      </c>
      <c r="F24" s="30">
        <v>0</v>
      </c>
      <c r="G24" s="30">
        <f t="shared" si="3"/>
        <v>0</v>
      </c>
      <c r="H24" s="23"/>
      <c r="I24" s="30">
        <v>3</v>
      </c>
      <c r="J24" s="31">
        <f t="shared" si="0"/>
        <v>0</v>
      </c>
      <c r="K24" s="23"/>
      <c r="L24" s="32">
        <f t="shared" si="1"/>
        <v>1</v>
      </c>
      <c r="M24" s="32">
        <f t="shared" si="2"/>
        <v>1</v>
      </c>
      <c r="Q24" s="48"/>
      <c r="S24" s="48"/>
      <c r="T24" s="48"/>
      <c r="V24" s="48"/>
      <c r="W24" s="48"/>
      <c r="X24" s="48"/>
    </row>
    <row r="25" spans="1:24" s="13" customFormat="1">
      <c r="A25" s="12">
        <v>21</v>
      </c>
      <c r="B25" s="12" t="s">
        <v>34</v>
      </c>
      <c r="C25" s="12"/>
      <c r="D25" s="44">
        <v>7</v>
      </c>
      <c r="E25" s="44">
        <v>6</v>
      </c>
      <c r="F25" s="44">
        <v>1</v>
      </c>
      <c r="G25" s="44">
        <f t="shared" si="3"/>
        <v>0</v>
      </c>
      <c r="I25" s="44">
        <v>6</v>
      </c>
      <c r="J25" s="45">
        <f t="shared" si="0"/>
        <v>0</v>
      </c>
      <c r="L25" s="46">
        <f t="shared" si="1"/>
        <v>0.8571428571428571</v>
      </c>
      <c r="M25" s="46">
        <f t="shared" si="2"/>
        <v>1</v>
      </c>
      <c r="T25" s="48"/>
      <c r="U25" s="48"/>
      <c r="V25" s="48"/>
      <c r="W25" s="48"/>
      <c r="X25" s="48"/>
    </row>
    <row r="26" spans="1:24" s="13" customFormat="1">
      <c r="A26" s="12">
        <v>22</v>
      </c>
      <c r="B26" s="12" t="s">
        <v>35</v>
      </c>
      <c r="C26" s="12"/>
      <c r="D26" s="44">
        <v>10</v>
      </c>
      <c r="E26" s="44">
        <v>9</v>
      </c>
      <c r="F26" s="44">
        <v>1</v>
      </c>
      <c r="G26" s="44">
        <f t="shared" si="3"/>
        <v>0</v>
      </c>
      <c r="I26" s="44">
        <v>9</v>
      </c>
      <c r="J26" s="45">
        <f t="shared" si="0"/>
        <v>0</v>
      </c>
      <c r="L26" s="46">
        <f t="shared" si="1"/>
        <v>0.9</v>
      </c>
      <c r="M26" s="46">
        <f t="shared" si="2"/>
        <v>1</v>
      </c>
      <c r="O26" s="48"/>
      <c r="T26" s="48"/>
      <c r="U26" s="48"/>
      <c r="W26" s="48"/>
      <c r="X26" s="48"/>
    </row>
    <row r="27" spans="1:24" s="13" customFormat="1">
      <c r="A27" s="12">
        <v>23</v>
      </c>
      <c r="B27" s="12" t="s">
        <v>36</v>
      </c>
      <c r="C27" s="12"/>
      <c r="D27" s="44">
        <v>8</v>
      </c>
      <c r="E27" s="44">
        <v>5</v>
      </c>
      <c r="F27" s="44">
        <v>3</v>
      </c>
      <c r="G27" s="44">
        <f t="shared" si="3"/>
        <v>0</v>
      </c>
      <c r="I27" s="44">
        <v>5</v>
      </c>
      <c r="J27" s="45">
        <f t="shared" si="0"/>
        <v>0</v>
      </c>
      <c r="L27" s="46">
        <f t="shared" si="1"/>
        <v>0.625</v>
      </c>
      <c r="M27" s="46">
        <f t="shared" si="2"/>
        <v>1</v>
      </c>
      <c r="O27" s="48"/>
      <c r="T27" s="48"/>
      <c r="U27" s="48"/>
      <c r="V27" s="48"/>
      <c r="W27" s="48"/>
      <c r="X27" s="48"/>
    </row>
    <row r="28" spans="1:24" s="13" customFormat="1">
      <c r="A28" s="12">
        <v>24</v>
      </c>
      <c r="B28" s="12" t="s">
        <v>37</v>
      </c>
      <c r="C28" s="12"/>
      <c r="D28" s="44">
        <v>5</v>
      </c>
      <c r="E28" s="44">
        <v>5</v>
      </c>
      <c r="F28" s="44">
        <v>0</v>
      </c>
      <c r="G28" s="44">
        <f t="shared" si="3"/>
        <v>0</v>
      </c>
      <c r="I28" s="44">
        <v>5</v>
      </c>
      <c r="J28" s="45">
        <f t="shared" si="0"/>
        <v>0</v>
      </c>
      <c r="L28" s="46">
        <f t="shared" si="1"/>
        <v>1</v>
      </c>
      <c r="M28" s="46">
        <f t="shared" si="2"/>
        <v>1</v>
      </c>
      <c r="O28" s="48"/>
      <c r="Q28" s="48"/>
      <c r="R28" s="48"/>
      <c r="S28" s="48"/>
      <c r="T28" s="48"/>
      <c r="V28" s="48"/>
      <c r="W28" s="48"/>
      <c r="X28" s="48"/>
    </row>
    <row r="29" spans="1:24" s="13" customFormat="1">
      <c r="A29" s="12">
        <v>25</v>
      </c>
      <c r="B29" s="12" t="s">
        <v>38</v>
      </c>
      <c r="C29" s="12"/>
      <c r="D29" s="44">
        <v>8</v>
      </c>
      <c r="E29" s="44">
        <v>7</v>
      </c>
      <c r="F29" s="44">
        <v>1</v>
      </c>
      <c r="G29" s="44">
        <f t="shared" si="3"/>
        <v>0</v>
      </c>
      <c r="I29" s="44">
        <v>7</v>
      </c>
      <c r="J29" s="45">
        <f t="shared" si="0"/>
        <v>0</v>
      </c>
      <c r="L29" s="46">
        <f t="shared" si="1"/>
        <v>0.875</v>
      </c>
      <c r="M29" s="46">
        <f t="shared" si="2"/>
        <v>1</v>
      </c>
      <c r="O29" s="48"/>
      <c r="P29" s="48"/>
      <c r="U29" s="48"/>
      <c r="V29" s="48"/>
      <c r="W29" s="48"/>
      <c r="X29" s="48"/>
    </row>
    <row r="30" spans="1:24" s="13" customFormat="1">
      <c r="A30" s="25">
        <v>26</v>
      </c>
      <c r="B30" s="25" t="s">
        <v>32</v>
      </c>
      <c r="C30" s="25"/>
      <c r="D30" s="86">
        <v>10</v>
      </c>
      <c r="E30" s="26">
        <v>5</v>
      </c>
      <c r="F30" s="26">
        <v>5</v>
      </c>
      <c r="G30" s="26">
        <f t="shared" si="3"/>
        <v>0</v>
      </c>
      <c r="H30" s="22"/>
      <c r="I30" s="26">
        <v>5</v>
      </c>
      <c r="J30" s="27">
        <f t="shared" si="0"/>
        <v>0</v>
      </c>
      <c r="K30" s="22"/>
      <c r="L30" s="28">
        <f t="shared" si="1"/>
        <v>0.5</v>
      </c>
      <c r="M30" s="28">
        <f t="shared" si="2"/>
        <v>1</v>
      </c>
      <c r="P30" s="48"/>
      <c r="S30" s="48"/>
      <c r="T30" s="48"/>
      <c r="U30" s="48"/>
      <c r="V30" s="48"/>
      <c r="W30" s="48"/>
      <c r="X30" s="48"/>
    </row>
    <row r="31" spans="1:24" s="13" customFormat="1">
      <c r="A31" s="29">
        <v>27</v>
      </c>
      <c r="B31" s="29" t="s">
        <v>33</v>
      </c>
      <c r="C31" s="29"/>
      <c r="D31" s="30">
        <v>5</v>
      </c>
      <c r="E31" s="30">
        <v>5</v>
      </c>
      <c r="F31" s="30">
        <v>0</v>
      </c>
      <c r="G31" s="30">
        <f t="shared" si="3"/>
        <v>0</v>
      </c>
      <c r="H31" s="23"/>
      <c r="I31" s="30">
        <v>5</v>
      </c>
      <c r="J31" s="31">
        <f t="shared" si="0"/>
        <v>0</v>
      </c>
      <c r="K31" s="23"/>
      <c r="L31" s="32">
        <f t="shared" si="1"/>
        <v>1</v>
      </c>
      <c r="M31" s="32">
        <f t="shared" si="2"/>
        <v>1</v>
      </c>
      <c r="O31" s="48"/>
      <c r="P31" s="48"/>
      <c r="Q31" s="48"/>
      <c r="S31" s="48"/>
      <c r="U31" s="48"/>
      <c r="V31" s="48"/>
      <c r="W31" s="48"/>
      <c r="X31" s="48"/>
    </row>
    <row r="32" spans="1:24" s="13" customFormat="1">
      <c r="A32" s="12">
        <v>28</v>
      </c>
      <c r="B32" s="12" t="s">
        <v>34</v>
      </c>
      <c r="C32" s="12"/>
      <c r="D32" s="44">
        <v>7</v>
      </c>
      <c r="E32" s="44">
        <v>6</v>
      </c>
      <c r="F32" s="44">
        <v>1</v>
      </c>
      <c r="G32" s="44">
        <f t="shared" si="3"/>
        <v>0</v>
      </c>
      <c r="I32" s="44">
        <v>6</v>
      </c>
      <c r="J32" s="45">
        <f t="shared" si="0"/>
        <v>0</v>
      </c>
      <c r="L32" s="46">
        <f t="shared" si="1"/>
        <v>0.8571428571428571</v>
      </c>
      <c r="M32" s="46">
        <f t="shared" si="2"/>
        <v>1</v>
      </c>
      <c r="O32" s="48"/>
      <c r="P32" s="48"/>
      <c r="Q32" s="48"/>
      <c r="S32" s="48"/>
      <c r="U32" s="48"/>
      <c r="V32" s="48"/>
      <c r="W32" s="48"/>
      <c r="X32" s="48"/>
    </row>
    <row r="33" spans="1:24" s="13" customFormat="1">
      <c r="A33" s="12">
        <v>29</v>
      </c>
      <c r="B33" s="12" t="s">
        <v>35</v>
      </c>
      <c r="C33" s="12"/>
      <c r="D33" s="44">
        <v>6</v>
      </c>
      <c r="E33" s="44">
        <v>6</v>
      </c>
      <c r="F33" s="44">
        <v>0</v>
      </c>
      <c r="G33" s="44">
        <f t="shared" si="3"/>
        <v>0</v>
      </c>
      <c r="I33" s="44">
        <v>6</v>
      </c>
      <c r="J33" s="45">
        <f t="shared" si="0"/>
        <v>0</v>
      </c>
      <c r="L33" s="46">
        <f t="shared" si="1"/>
        <v>1</v>
      </c>
      <c r="M33" s="46">
        <f t="shared" si="2"/>
        <v>1</v>
      </c>
      <c r="O33" s="48"/>
      <c r="P33" s="48"/>
      <c r="R33" s="48"/>
      <c r="S33" s="48"/>
      <c r="T33" s="48"/>
      <c r="U33" s="48"/>
      <c r="V33" s="48"/>
      <c r="W33" s="48"/>
      <c r="X33" s="48"/>
    </row>
    <row r="34" spans="1:24" s="13" customFormat="1">
      <c r="A34" s="12">
        <v>30</v>
      </c>
      <c r="B34" s="12" t="s">
        <v>36</v>
      </c>
      <c r="C34" s="12"/>
      <c r="D34" s="44">
        <v>9</v>
      </c>
      <c r="E34" s="44">
        <v>8</v>
      </c>
      <c r="F34" s="44">
        <v>1</v>
      </c>
      <c r="G34" s="44">
        <f t="shared" si="3"/>
        <v>0</v>
      </c>
      <c r="I34" s="44">
        <v>8</v>
      </c>
      <c r="J34" s="45">
        <f t="shared" si="0"/>
        <v>0</v>
      </c>
      <c r="L34" s="46">
        <f t="shared" si="1"/>
        <v>0.88888888888888884</v>
      </c>
      <c r="M34" s="46">
        <f t="shared" si="2"/>
        <v>1</v>
      </c>
      <c r="O34" s="48"/>
      <c r="P34" s="48"/>
      <c r="R34" s="48"/>
      <c r="S34" s="48"/>
      <c r="T34" s="48"/>
      <c r="U34" s="48"/>
      <c r="V34" s="48"/>
      <c r="W34" s="48"/>
      <c r="X34" s="48"/>
    </row>
    <row r="35" spans="1:24" s="13" customFormat="1">
      <c r="A35" s="12">
        <v>31</v>
      </c>
      <c r="B35" s="12" t="s">
        <v>37</v>
      </c>
      <c r="C35" s="12"/>
      <c r="D35" s="44">
        <v>8</v>
      </c>
      <c r="E35" s="44">
        <v>7</v>
      </c>
      <c r="F35" s="44">
        <v>1</v>
      </c>
      <c r="G35" s="44">
        <f t="shared" si="3"/>
        <v>0</v>
      </c>
      <c r="I35" s="44">
        <v>7</v>
      </c>
      <c r="J35" s="45">
        <f t="shared" si="0"/>
        <v>0</v>
      </c>
      <c r="L35" s="46">
        <f t="shared" si="1"/>
        <v>0.875</v>
      </c>
      <c r="M35" s="46">
        <f t="shared" si="2"/>
        <v>1</v>
      </c>
      <c r="O35" s="48"/>
      <c r="Q35" s="48"/>
      <c r="R35" s="48"/>
      <c r="T35" s="48"/>
      <c r="U35" s="48"/>
      <c r="V35" s="48"/>
      <c r="W35" s="48"/>
      <c r="X35" s="48"/>
    </row>
    <row r="36" spans="1:24" s="17" customFormat="1">
      <c r="A36" s="15"/>
      <c r="B36" s="15"/>
      <c r="C36" s="16"/>
      <c r="D36" s="15">
        <f>SUM(D5:D35)</f>
        <v>238</v>
      </c>
      <c r="E36" s="15">
        <f>SUM(E5:E35)</f>
        <v>186</v>
      </c>
      <c r="F36" s="15">
        <f>SUM(F5:F35)</f>
        <v>52</v>
      </c>
      <c r="G36" s="15">
        <f>SUM(G5:G35)</f>
        <v>0</v>
      </c>
      <c r="H36" s="16"/>
      <c r="I36" s="15">
        <f>SUM(I5:I35)</f>
        <v>186</v>
      </c>
      <c r="J36" s="15">
        <f>SUM(J5:J35)</f>
        <v>0</v>
      </c>
      <c r="K36" s="16"/>
      <c r="L36" s="21">
        <f t="shared" si="1"/>
        <v>0.78151260504201681</v>
      </c>
      <c r="M36" s="21">
        <f t="shared" si="2"/>
        <v>1</v>
      </c>
    </row>
    <row r="38" spans="1:24">
      <c r="A38" s="1" t="s">
        <v>29</v>
      </c>
      <c r="B38" s="22"/>
      <c r="C38" s="13" t="s">
        <v>30</v>
      </c>
      <c r="E38" s="23"/>
      <c r="F38" s="1" t="s">
        <v>31</v>
      </c>
      <c r="G38" s="24"/>
      <c r="I38" s="1" t="s">
        <v>50</v>
      </c>
      <c r="K38" s="1"/>
      <c r="L38" s="13"/>
    </row>
  </sheetData>
  <phoneticPr fontId="19"/>
  <printOptions horizontalCentered="1"/>
  <pageMargins left="0.11811023622047245" right="0.11811023622047245" top="0.35433070866141736" bottom="0.15748031496062992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Control sheet</vt:lpstr>
      <vt:lpstr>CV</vt:lpstr>
      <vt:lpstr>Dealer sales</vt:lpstr>
      <vt:lpstr>Aug-16</vt:lpstr>
      <vt:lpstr>Jul-16</vt:lpstr>
      <vt:lpstr>Jun-16</vt:lpstr>
      <vt:lpstr>May-16</vt:lpstr>
      <vt:lpstr>Apr-16</vt:lpstr>
      <vt:lpstr>Mar-16</vt:lpstr>
      <vt:lpstr>Feb-16</vt:lpstr>
      <vt:lpstr>Jan-16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2016-08-01T05:54:21Z</dcterms:modified>
</cp:coreProperties>
</file>