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myoffice.accenture.com/personal/s_bj_chatterjee_accenture_com/Documents/Documents/trainings/mongodb/"/>
    </mc:Choice>
  </mc:AlternateContent>
  <xr:revisionPtr revIDLastSave="0" documentId="11_12D6F708522A35BD42923C4EB9532BC97EEE44E9" xr6:coauthVersionLast="47" xr6:coauthVersionMax="47" xr10:uidLastSave="{00000000-0000-0000-0000-000000000000}"/>
  <bookViews>
    <workbookView xWindow="-120" yWindow="-120" windowWidth="29040" windowHeight="16440" activeTab="3" xr2:uid="{00000000-000D-0000-FFFF-FFFF00000000}"/>
  </bookViews>
  <sheets>
    <sheet name="README" sheetId="1" r:id="rId1"/>
    <sheet name="Level 0 - Data center exit" sheetId="2" r:id="rId2"/>
    <sheet name="Level 1 - Cloud Migration" sheetId="3" r:id="rId3"/>
    <sheet name="Application Requirements" sheetId="4" r:id="rId4"/>
    <sheet name="Result" sheetId="5" r:id="rId5"/>
    <sheet name="Inpu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BlPWQ9cggdmpuVHAwPzDBPtsY5g=="/>
    </ext>
  </extLst>
</workbook>
</file>

<file path=xl/calcChain.xml><?xml version="1.0" encoding="utf-8"?>
<calcChain xmlns="http://schemas.openxmlformats.org/spreadsheetml/2006/main">
  <c r="F3" i="5" l="1"/>
  <c r="D3" i="5"/>
  <c r="A1" i="5"/>
  <c r="D107" i="4"/>
  <c r="K107" i="4" s="1"/>
  <c r="N107" i="4" s="1"/>
  <c r="Q107" i="4" s="1"/>
  <c r="T107" i="4" s="1"/>
  <c r="W107" i="4" s="1"/>
  <c r="Z107" i="4" s="1"/>
  <c r="AC107" i="4" s="1"/>
  <c r="AF107" i="4" s="1"/>
  <c r="K106" i="4"/>
  <c r="N106" i="4" s="1"/>
  <c r="Q106" i="4" s="1"/>
  <c r="T106" i="4" s="1"/>
  <c r="W106" i="4" s="1"/>
  <c r="Z106" i="4" s="1"/>
  <c r="AC106" i="4" s="1"/>
  <c r="AF106" i="4" s="1"/>
  <c r="D106" i="4"/>
  <c r="G106" i="4" s="1"/>
  <c r="D105" i="4"/>
  <c r="K105" i="4" s="1"/>
  <c r="N105" i="4" s="1"/>
  <c r="Q105" i="4" s="1"/>
  <c r="T105" i="4" s="1"/>
  <c r="W105" i="4" s="1"/>
  <c r="Z105" i="4" s="1"/>
  <c r="AC105" i="4" s="1"/>
  <c r="AF105" i="4" s="1"/>
  <c r="K104" i="4"/>
  <c r="N104" i="4" s="1"/>
  <c r="Q104" i="4" s="1"/>
  <c r="T104" i="4" s="1"/>
  <c r="W104" i="4" s="1"/>
  <c r="Z104" i="4" s="1"/>
  <c r="AC104" i="4" s="1"/>
  <c r="AF104" i="4" s="1"/>
  <c r="D104" i="4"/>
  <c r="G104" i="4" s="1"/>
  <c r="D103" i="4"/>
  <c r="K103" i="4" s="1"/>
  <c r="N103" i="4" s="1"/>
  <c r="Q103" i="4" s="1"/>
  <c r="T103" i="4" s="1"/>
  <c r="W103" i="4" s="1"/>
  <c r="Z103" i="4" s="1"/>
  <c r="AC103" i="4" s="1"/>
  <c r="AF103" i="4" s="1"/>
  <c r="K102" i="4"/>
  <c r="D102" i="4"/>
  <c r="D109" i="4" s="1"/>
  <c r="B10" i="5" s="1"/>
  <c r="K97" i="4"/>
  <c r="N97" i="4" s="1"/>
  <c r="Q97" i="4" s="1"/>
  <c r="T97" i="4" s="1"/>
  <c r="W97" i="4" s="1"/>
  <c r="Z97" i="4" s="1"/>
  <c r="AC97" i="4" s="1"/>
  <c r="AF97" i="4" s="1"/>
  <c r="D97" i="4"/>
  <c r="G97" i="4" s="1"/>
  <c r="D96" i="4"/>
  <c r="K96" i="4" s="1"/>
  <c r="N96" i="4" s="1"/>
  <c r="Q96" i="4" s="1"/>
  <c r="T96" i="4" s="1"/>
  <c r="W96" i="4" s="1"/>
  <c r="Z96" i="4" s="1"/>
  <c r="AC96" i="4" s="1"/>
  <c r="AF96" i="4" s="1"/>
  <c r="K95" i="4"/>
  <c r="N95" i="4" s="1"/>
  <c r="Q95" i="4" s="1"/>
  <c r="T95" i="4" s="1"/>
  <c r="W95" i="4" s="1"/>
  <c r="Z95" i="4" s="1"/>
  <c r="AC95" i="4" s="1"/>
  <c r="AF95" i="4" s="1"/>
  <c r="D95" i="4"/>
  <c r="G95" i="4" s="1"/>
  <c r="D94" i="4"/>
  <c r="K94" i="4" s="1"/>
  <c r="N94" i="4" s="1"/>
  <c r="Q94" i="4" s="1"/>
  <c r="T94" i="4" s="1"/>
  <c r="W94" i="4" s="1"/>
  <c r="Z94" i="4" s="1"/>
  <c r="AC94" i="4" s="1"/>
  <c r="AF94" i="4" s="1"/>
  <c r="K93" i="4"/>
  <c r="N93" i="4" s="1"/>
  <c r="Q93" i="4" s="1"/>
  <c r="T93" i="4" s="1"/>
  <c r="W93" i="4" s="1"/>
  <c r="Z93" i="4" s="1"/>
  <c r="AC93" i="4" s="1"/>
  <c r="AF93" i="4" s="1"/>
  <c r="D93" i="4"/>
  <c r="G93" i="4" s="1"/>
  <c r="D92" i="4"/>
  <c r="Q87" i="4"/>
  <c r="T87" i="4" s="1"/>
  <c r="W87" i="4" s="1"/>
  <c r="Z87" i="4" s="1"/>
  <c r="AC87" i="4" s="1"/>
  <c r="AF87" i="4" s="1"/>
  <c r="D87" i="4"/>
  <c r="K87" i="4" s="1"/>
  <c r="N87" i="4" s="1"/>
  <c r="K86" i="4"/>
  <c r="N86" i="4" s="1"/>
  <c r="Q86" i="4" s="1"/>
  <c r="T86" i="4" s="1"/>
  <c r="W86" i="4" s="1"/>
  <c r="Z86" i="4" s="1"/>
  <c r="AC86" i="4" s="1"/>
  <c r="AF86" i="4" s="1"/>
  <c r="D86" i="4"/>
  <c r="G86" i="4" s="1"/>
  <c r="D85" i="4"/>
  <c r="W84" i="4"/>
  <c r="Z84" i="4" s="1"/>
  <c r="AC84" i="4" s="1"/>
  <c r="AF84" i="4" s="1"/>
  <c r="K84" i="4"/>
  <c r="N84" i="4" s="1"/>
  <c r="Q84" i="4" s="1"/>
  <c r="T84" i="4" s="1"/>
  <c r="D84" i="4"/>
  <c r="G84" i="4" s="1"/>
  <c r="D83" i="4"/>
  <c r="K82" i="4"/>
  <c r="N82" i="4" s="1"/>
  <c r="Q82" i="4" s="1"/>
  <c r="T82" i="4" s="1"/>
  <c r="W82" i="4" s="1"/>
  <c r="Z82" i="4" s="1"/>
  <c r="AC82" i="4" s="1"/>
  <c r="AF82" i="4" s="1"/>
  <c r="D82" i="4"/>
  <c r="G82" i="4" s="1"/>
  <c r="D81" i="4"/>
  <c r="D76" i="4"/>
  <c r="W75" i="4"/>
  <c r="Z75" i="4" s="1"/>
  <c r="AC75" i="4" s="1"/>
  <c r="AF75" i="4" s="1"/>
  <c r="K75" i="4"/>
  <c r="N75" i="4" s="1"/>
  <c r="Q75" i="4" s="1"/>
  <c r="T75" i="4" s="1"/>
  <c r="D75" i="4"/>
  <c r="G75" i="4" s="1"/>
  <c r="D74" i="4"/>
  <c r="K73" i="4"/>
  <c r="N73" i="4" s="1"/>
  <c r="Q73" i="4" s="1"/>
  <c r="T73" i="4" s="1"/>
  <c r="W73" i="4" s="1"/>
  <c r="Z73" i="4" s="1"/>
  <c r="AC73" i="4" s="1"/>
  <c r="AF73" i="4" s="1"/>
  <c r="D73" i="4"/>
  <c r="G73" i="4" s="1"/>
  <c r="D72" i="4"/>
  <c r="W71" i="4"/>
  <c r="Z71" i="4" s="1"/>
  <c r="AC71" i="4" s="1"/>
  <c r="AF71" i="4" s="1"/>
  <c r="K71" i="4"/>
  <c r="N71" i="4" s="1"/>
  <c r="Q71" i="4" s="1"/>
  <c r="T71" i="4" s="1"/>
  <c r="D71" i="4"/>
  <c r="G71" i="4" s="1"/>
  <c r="D70" i="4"/>
  <c r="D66" i="4"/>
  <c r="W65" i="4"/>
  <c r="Z65" i="4" s="1"/>
  <c r="AC65" i="4" s="1"/>
  <c r="AF65" i="4" s="1"/>
  <c r="K65" i="4"/>
  <c r="N65" i="4" s="1"/>
  <c r="Q65" i="4" s="1"/>
  <c r="T65" i="4" s="1"/>
  <c r="D65" i="4"/>
  <c r="G65" i="4" s="1"/>
  <c r="D64" i="4"/>
  <c r="D59" i="4"/>
  <c r="G59" i="4" s="1"/>
  <c r="Q58" i="4"/>
  <c r="T58" i="4" s="1"/>
  <c r="W58" i="4" s="1"/>
  <c r="Z58" i="4" s="1"/>
  <c r="AC58" i="4" s="1"/>
  <c r="AF58" i="4" s="1"/>
  <c r="K58" i="4"/>
  <c r="N58" i="4" s="1"/>
  <c r="D58" i="4"/>
  <c r="G58" i="4" s="1"/>
  <c r="D56" i="4"/>
  <c r="D55" i="4"/>
  <c r="G55" i="4" s="1"/>
  <c r="D54" i="4"/>
  <c r="G54" i="4" s="1"/>
  <c r="Q53" i="4"/>
  <c r="K53" i="4"/>
  <c r="N53" i="4" s="1"/>
  <c r="D53" i="4"/>
  <c r="K48" i="4"/>
  <c r="N48" i="4" s="1"/>
  <c r="Q48" i="4" s="1"/>
  <c r="T48" i="4" s="1"/>
  <c r="W48" i="4" s="1"/>
  <c r="Z48" i="4" s="1"/>
  <c r="AC48" i="4" s="1"/>
  <c r="AF48" i="4" s="1"/>
  <c r="D48" i="4"/>
  <c r="G48" i="4" s="1"/>
  <c r="K47" i="4"/>
  <c r="N47" i="4" s="1"/>
  <c r="Q47" i="4" s="1"/>
  <c r="T47" i="4" s="1"/>
  <c r="W47" i="4" s="1"/>
  <c r="Z47" i="4" s="1"/>
  <c r="AC47" i="4" s="1"/>
  <c r="AF47" i="4" s="1"/>
  <c r="D47" i="4"/>
  <c r="G47" i="4" s="1"/>
  <c r="K45" i="4"/>
  <c r="N45" i="4" s="1"/>
  <c r="Q45" i="4" s="1"/>
  <c r="T45" i="4" s="1"/>
  <c r="W45" i="4" s="1"/>
  <c r="Z45" i="4" s="1"/>
  <c r="AC45" i="4" s="1"/>
  <c r="AF45" i="4" s="1"/>
  <c r="D45" i="4"/>
  <c r="G45" i="4" s="1"/>
  <c r="D44" i="4"/>
  <c r="G44" i="4" s="1"/>
  <c r="D43" i="4"/>
  <c r="G43" i="4" s="1"/>
  <c r="D42" i="4"/>
  <c r="G42" i="4" s="1"/>
  <c r="Q41" i="4"/>
  <c r="T41" i="4" s="1"/>
  <c r="W41" i="4" s="1"/>
  <c r="Z41" i="4" s="1"/>
  <c r="AC41" i="4" s="1"/>
  <c r="AF41" i="4" s="1"/>
  <c r="K41" i="4"/>
  <c r="N41" i="4" s="1"/>
  <c r="D41" i="4"/>
  <c r="G41" i="4" s="1"/>
  <c r="D40" i="4"/>
  <c r="G40" i="4" s="1"/>
  <c r="K39" i="4"/>
  <c r="N39" i="4" s="1"/>
  <c r="Q39" i="4" s="1"/>
  <c r="T39" i="4" s="1"/>
  <c r="W39" i="4" s="1"/>
  <c r="Z39" i="4" s="1"/>
  <c r="AC39" i="4" s="1"/>
  <c r="AF39" i="4" s="1"/>
  <c r="D39" i="4"/>
  <c r="G39" i="4" s="1"/>
  <c r="K38" i="4"/>
  <c r="N38" i="4" s="1"/>
  <c r="Q38" i="4" s="1"/>
  <c r="T38" i="4" s="1"/>
  <c r="W38" i="4" s="1"/>
  <c r="Z38" i="4" s="1"/>
  <c r="AC38" i="4" s="1"/>
  <c r="AF38" i="4" s="1"/>
  <c r="D38" i="4"/>
  <c r="G38" i="4" s="1"/>
  <c r="K37" i="4"/>
  <c r="N37" i="4" s="1"/>
  <c r="Q37" i="4" s="1"/>
  <c r="T37" i="4" s="1"/>
  <c r="W37" i="4" s="1"/>
  <c r="Z37" i="4" s="1"/>
  <c r="AC37" i="4" s="1"/>
  <c r="AF37" i="4" s="1"/>
  <c r="D37" i="4"/>
  <c r="G37" i="4" s="1"/>
  <c r="D36" i="4"/>
  <c r="G36" i="4" s="1"/>
  <c r="D35" i="4"/>
  <c r="G35" i="4" s="1"/>
  <c r="G50" i="4" s="1"/>
  <c r="C5" i="5" s="1"/>
  <c r="AF32" i="4"/>
  <c r="T30" i="4"/>
  <c r="W30" i="4" s="1"/>
  <c r="Z30" i="4" s="1"/>
  <c r="AC30" i="4" s="1"/>
  <c r="N30" i="4"/>
  <c r="Q30" i="4" s="1"/>
  <c r="G30" i="4"/>
  <c r="D30" i="4"/>
  <c r="K30" i="4" s="1"/>
  <c r="D29" i="4"/>
  <c r="G29" i="4" s="1"/>
  <c r="G28" i="4"/>
  <c r="D28" i="4"/>
  <c r="K28" i="4" s="1"/>
  <c r="N28" i="4" s="1"/>
  <c r="Q28" i="4" s="1"/>
  <c r="T28" i="4" s="1"/>
  <c r="W28" i="4" s="1"/>
  <c r="Z28" i="4" s="1"/>
  <c r="AC28" i="4" s="1"/>
  <c r="Q27" i="4"/>
  <c r="T27" i="4" s="1"/>
  <c r="W27" i="4" s="1"/>
  <c r="Z27" i="4" s="1"/>
  <c r="AC27" i="4" s="1"/>
  <c r="K27" i="4"/>
  <c r="N27" i="4" s="1"/>
  <c r="D27" i="4"/>
  <c r="G27" i="4" s="1"/>
  <c r="N26" i="4"/>
  <c r="Q26" i="4" s="1"/>
  <c r="T26" i="4" s="1"/>
  <c r="W26" i="4" s="1"/>
  <c r="Z26" i="4" s="1"/>
  <c r="AC26" i="4" s="1"/>
  <c r="G26" i="4"/>
  <c r="D26" i="4"/>
  <c r="K26" i="4" s="1"/>
  <c r="K25" i="4"/>
  <c r="N25" i="4" s="1"/>
  <c r="Q25" i="4" s="1"/>
  <c r="T25" i="4" s="1"/>
  <c r="W25" i="4" s="1"/>
  <c r="Z25" i="4" s="1"/>
  <c r="AC25" i="4" s="1"/>
  <c r="D25" i="4"/>
  <c r="G25" i="4" s="1"/>
  <c r="N24" i="4"/>
  <c r="Q24" i="4" s="1"/>
  <c r="T24" i="4" s="1"/>
  <c r="W24" i="4" s="1"/>
  <c r="Z24" i="4" s="1"/>
  <c r="AC24" i="4" s="1"/>
  <c r="K24" i="4"/>
  <c r="G24" i="4"/>
  <c r="D24" i="4"/>
  <c r="D23" i="4"/>
  <c r="G23" i="4" s="1"/>
  <c r="G22" i="4"/>
  <c r="D22" i="4"/>
  <c r="K22" i="4" s="1"/>
  <c r="N22" i="4" s="1"/>
  <c r="Q22" i="4" s="1"/>
  <c r="T22" i="4" s="1"/>
  <c r="W22" i="4" s="1"/>
  <c r="Z22" i="4" s="1"/>
  <c r="AC22" i="4" s="1"/>
  <c r="K21" i="4"/>
  <c r="N21" i="4" s="1"/>
  <c r="Q21" i="4" s="1"/>
  <c r="T21" i="4" s="1"/>
  <c r="W21" i="4" s="1"/>
  <c r="Z21" i="4" s="1"/>
  <c r="AC21" i="4" s="1"/>
  <c r="D21" i="4"/>
  <c r="G21" i="4" s="1"/>
  <c r="D20" i="4"/>
  <c r="K20" i="4" s="1"/>
  <c r="N20" i="4" s="1"/>
  <c r="Q20" i="4" s="1"/>
  <c r="T20" i="4" s="1"/>
  <c r="W20" i="4" s="1"/>
  <c r="Z20" i="4" s="1"/>
  <c r="AC20" i="4" s="1"/>
  <c r="G19" i="4"/>
  <c r="D19" i="4"/>
  <c r="K19" i="4" s="1"/>
  <c r="N19" i="4" s="1"/>
  <c r="Q19" i="4" s="1"/>
  <c r="T19" i="4" s="1"/>
  <c r="W19" i="4" s="1"/>
  <c r="Z19" i="4" s="1"/>
  <c r="AC19" i="4" s="1"/>
  <c r="K18" i="4"/>
  <c r="N18" i="4" s="1"/>
  <c r="Q18" i="4" s="1"/>
  <c r="T18" i="4" s="1"/>
  <c r="W18" i="4" s="1"/>
  <c r="Z18" i="4" s="1"/>
  <c r="AC18" i="4" s="1"/>
  <c r="G18" i="4"/>
  <c r="D18" i="4"/>
  <c r="N17" i="4"/>
  <c r="Q17" i="4" s="1"/>
  <c r="T17" i="4" s="1"/>
  <c r="W17" i="4" s="1"/>
  <c r="Z17" i="4" s="1"/>
  <c r="AC17" i="4" s="1"/>
  <c r="K17" i="4"/>
  <c r="D17" i="4"/>
  <c r="G17" i="4" s="1"/>
  <c r="G16" i="4"/>
  <c r="D16" i="4"/>
  <c r="K16" i="4" s="1"/>
  <c r="N16" i="4" s="1"/>
  <c r="Q16" i="4" s="1"/>
  <c r="T16" i="4" s="1"/>
  <c r="W16" i="4" s="1"/>
  <c r="Z16" i="4" s="1"/>
  <c r="AC16" i="4" s="1"/>
  <c r="D15" i="4"/>
  <c r="K15" i="4" s="1"/>
  <c r="N15" i="4" s="1"/>
  <c r="Q15" i="4" s="1"/>
  <c r="T15" i="4" s="1"/>
  <c r="W15" i="4" s="1"/>
  <c r="Z15" i="4" s="1"/>
  <c r="AC15" i="4" s="1"/>
  <c r="G14" i="4"/>
  <c r="D14" i="4"/>
  <c r="K14" i="4" s="1"/>
  <c r="N14" i="4" s="1"/>
  <c r="Q14" i="4" s="1"/>
  <c r="T14" i="4" s="1"/>
  <c r="W14" i="4" s="1"/>
  <c r="Z14" i="4" s="1"/>
  <c r="AC14" i="4" s="1"/>
  <c r="K13" i="4"/>
  <c r="N13" i="4" s="1"/>
  <c r="Q13" i="4" s="1"/>
  <c r="T13" i="4" s="1"/>
  <c r="W13" i="4" s="1"/>
  <c r="Z13" i="4" s="1"/>
  <c r="AC13" i="4" s="1"/>
  <c r="D13" i="4"/>
  <c r="G13" i="4" s="1"/>
  <c r="D12" i="4"/>
  <c r="K12" i="4" s="1"/>
  <c r="N12" i="4" s="1"/>
  <c r="Q12" i="4" s="1"/>
  <c r="T12" i="4" s="1"/>
  <c r="W12" i="4" s="1"/>
  <c r="Z12" i="4" s="1"/>
  <c r="AC12" i="4" s="1"/>
  <c r="G11" i="4"/>
  <c r="D11" i="4"/>
  <c r="K11" i="4" s="1"/>
  <c r="N11" i="4" s="1"/>
  <c r="Q11" i="4" s="1"/>
  <c r="T11" i="4" s="1"/>
  <c r="W11" i="4" s="1"/>
  <c r="Z11" i="4" s="1"/>
  <c r="AC11" i="4" s="1"/>
  <c r="K10" i="4"/>
  <c r="N10" i="4" s="1"/>
  <c r="Q10" i="4" s="1"/>
  <c r="T10" i="4" s="1"/>
  <c r="W10" i="4" s="1"/>
  <c r="Z10" i="4" s="1"/>
  <c r="AC10" i="4" s="1"/>
  <c r="G10" i="4"/>
  <c r="D10" i="4"/>
  <c r="N9" i="4"/>
  <c r="Q9" i="4" s="1"/>
  <c r="K9" i="4"/>
  <c r="D9" i="4"/>
  <c r="G9" i="4" s="1"/>
  <c r="A1" i="4"/>
  <c r="T9" i="4" l="1"/>
  <c r="G12" i="4"/>
  <c r="G32" i="4" s="1"/>
  <c r="C4" i="5" s="1"/>
  <c r="G20" i="4"/>
  <c r="K29" i="4"/>
  <c r="N29" i="4" s="1"/>
  <c r="Q29" i="4" s="1"/>
  <c r="T29" i="4" s="1"/>
  <c r="W29" i="4" s="1"/>
  <c r="Z29" i="4" s="1"/>
  <c r="AC29" i="4" s="1"/>
  <c r="K35" i="4"/>
  <c r="K43" i="4"/>
  <c r="N43" i="4" s="1"/>
  <c r="Q43" i="4" s="1"/>
  <c r="T43" i="4" s="1"/>
  <c r="W43" i="4" s="1"/>
  <c r="Z43" i="4" s="1"/>
  <c r="AC43" i="4" s="1"/>
  <c r="AF43" i="4" s="1"/>
  <c r="D50" i="4"/>
  <c r="B5" i="5" s="1"/>
  <c r="K55" i="4"/>
  <c r="N55" i="4" s="1"/>
  <c r="Q55" i="4" s="1"/>
  <c r="T55" i="4" s="1"/>
  <c r="W55" i="4" s="1"/>
  <c r="Z55" i="4" s="1"/>
  <c r="AC55" i="4" s="1"/>
  <c r="AF55" i="4" s="1"/>
  <c r="K66" i="4"/>
  <c r="N66" i="4" s="1"/>
  <c r="Q66" i="4" s="1"/>
  <c r="T66" i="4" s="1"/>
  <c r="W66" i="4" s="1"/>
  <c r="Z66" i="4" s="1"/>
  <c r="AC66" i="4" s="1"/>
  <c r="AF66" i="4" s="1"/>
  <c r="G66" i="4"/>
  <c r="K85" i="4"/>
  <c r="N85" i="4" s="1"/>
  <c r="Q85" i="4" s="1"/>
  <c r="T85" i="4" s="1"/>
  <c r="W85" i="4" s="1"/>
  <c r="Z85" i="4" s="1"/>
  <c r="AC85" i="4" s="1"/>
  <c r="AF85" i="4" s="1"/>
  <c r="G85" i="4"/>
  <c r="K76" i="4"/>
  <c r="N76" i="4" s="1"/>
  <c r="Q76" i="4" s="1"/>
  <c r="T76" i="4" s="1"/>
  <c r="W76" i="4" s="1"/>
  <c r="Z76" i="4" s="1"/>
  <c r="AC76" i="4" s="1"/>
  <c r="AF76" i="4" s="1"/>
  <c r="G76" i="4"/>
  <c r="K23" i="4"/>
  <c r="N23" i="4" s="1"/>
  <c r="Q23" i="4" s="1"/>
  <c r="T23" i="4" s="1"/>
  <c r="W23" i="4" s="1"/>
  <c r="Z23" i="4" s="1"/>
  <c r="AC23" i="4" s="1"/>
  <c r="D32" i="4"/>
  <c r="B4" i="5" s="1"/>
  <c r="K40" i="4"/>
  <c r="N40" i="4" s="1"/>
  <c r="Q40" i="4" s="1"/>
  <c r="T40" i="4" s="1"/>
  <c r="W40" i="4" s="1"/>
  <c r="Z40" i="4" s="1"/>
  <c r="AC40" i="4" s="1"/>
  <c r="AF40" i="4" s="1"/>
  <c r="K74" i="4"/>
  <c r="N74" i="4" s="1"/>
  <c r="Q74" i="4" s="1"/>
  <c r="T74" i="4" s="1"/>
  <c r="W74" i="4" s="1"/>
  <c r="Z74" i="4" s="1"/>
  <c r="AC74" i="4" s="1"/>
  <c r="AF74" i="4" s="1"/>
  <c r="G74" i="4"/>
  <c r="D99" i="4"/>
  <c r="B9" i="5" s="1"/>
  <c r="K92" i="4"/>
  <c r="G92" i="4"/>
  <c r="K83" i="4"/>
  <c r="N83" i="4" s="1"/>
  <c r="Q83" i="4" s="1"/>
  <c r="T83" i="4" s="1"/>
  <c r="W83" i="4" s="1"/>
  <c r="Z83" i="4" s="1"/>
  <c r="AC83" i="4" s="1"/>
  <c r="AF83" i="4" s="1"/>
  <c r="G83" i="4"/>
  <c r="F10" i="5"/>
  <c r="G15" i="4"/>
  <c r="K42" i="4"/>
  <c r="N42" i="4" s="1"/>
  <c r="Q42" i="4" s="1"/>
  <c r="T42" i="4" s="1"/>
  <c r="W42" i="4" s="1"/>
  <c r="Z42" i="4" s="1"/>
  <c r="AC42" i="4" s="1"/>
  <c r="AF42" i="4" s="1"/>
  <c r="K54" i="4"/>
  <c r="N54" i="4" s="1"/>
  <c r="Q54" i="4" s="1"/>
  <c r="T54" i="4" s="1"/>
  <c r="W54" i="4" s="1"/>
  <c r="Z54" i="4" s="1"/>
  <c r="AC54" i="4" s="1"/>
  <c r="AF54" i="4" s="1"/>
  <c r="K72" i="4"/>
  <c r="N72" i="4" s="1"/>
  <c r="Q72" i="4" s="1"/>
  <c r="T72" i="4" s="1"/>
  <c r="W72" i="4" s="1"/>
  <c r="Z72" i="4" s="1"/>
  <c r="AC72" i="4" s="1"/>
  <c r="AF72" i="4" s="1"/>
  <c r="G72" i="4"/>
  <c r="K109" i="4"/>
  <c r="D10" i="5" s="1"/>
  <c r="D67" i="4"/>
  <c r="B7" i="5" s="1"/>
  <c r="K64" i="4"/>
  <c r="G64" i="4"/>
  <c r="K56" i="4"/>
  <c r="N56" i="4" s="1"/>
  <c r="Q56" i="4" s="1"/>
  <c r="T56" i="4" s="1"/>
  <c r="W56" i="4" s="1"/>
  <c r="Z56" i="4" s="1"/>
  <c r="AC56" i="4" s="1"/>
  <c r="AF56" i="4" s="1"/>
  <c r="G56" i="4"/>
  <c r="D89" i="4"/>
  <c r="K81" i="4"/>
  <c r="G81" i="4"/>
  <c r="N32" i="4"/>
  <c r="Q61" i="4"/>
  <c r="T53" i="4"/>
  <c r="K36" i="4"/>
  <c r="N36" i="4" s="1"/>
  <c r="Q36" i="4" s="1"/>
  <c r="T36" i="4" s="1"/>
  <c r="W36" i="4" s="1"/>
  <c r="Z36" i="4" s="1"/>
  <c r="AC36" i="4" s="1"/>
  <c r="AF36" i="4" s="1"/>
  <c r="K44" i="4"/>
  <c r="N44" i="4" s="1"/>
  <c r="Q44" i="4" s="1"/>
  <c r="T44" i="4" s="1"/>
  <c r="W44" i="4" s="1"/>
  <c r="Z44" i="4" s="1"/>
  <c r="AC44" i="4" s="1"/>
  <c r="AF44" i="4" s="1"/>
  <c r="D61" i="4"/>
  <c r="B6" i="5" s="1"/>
  <c r="G53" i="4"/>
  <c r="G61" i="4" s="1"/>
  <c r="C6" i="5" s="1"/>
  <c r="K59" i="4"/>
  <c r="N59" i="4" s="1"/>
  <c r="Q59" i="4" s="1"/>
  <c r="T59" i="4" s="1"/>
  <c r="W59" i="4" s="1"/>
  <c r="Z59" i="4" s="1"/>
  <c r="AC59" i="4" s="1"/>
  <c r="AF59" i="4" s="1"/>
  <c r="D78" i="4"/>
  <c r="B8" i="5" s="1"/>
  <c r="K70" i="4"/>
  <c r="G70" i="4"/>
  <c r="G78" i="4" s="1"/>
  <c r="C8" i="5" s="1"/>
  <c r="G102" i="4"/>
  <c r="G96" i="4"/>
  <c r="N102" i="4"/>
  <c r="G103" i="4"/>
  <c r="G107" i="4"/>
  <c r="G87" i="4"/>
  <c r="G94" i="4"/>
  <c r="G105" i="4"/>
  <c r="N70" i="4" l="1"/>
  <c r="K78" i="4"/>
  <c r="D8" i="5" s="1"/>
  <c r="F8" i="5" s="1"/>
  <c r="N64" i="4"/>
  <c r="K67" i="4"/>
  <c r="D7" i="5" s="1"/>
  <c r="F7" i="5" s="1"/>
  <c r="T61" i="4"/>
  <c r="W53" i="4"/>
  <c r="G67" i="4"/>
  <c r="C7" i="5" s="1"/>
  <c r="C11" i="5" s="1"/>
  <c r="E8" i="5"/>
  <c r="B11" i="5"/>
  <c r="E4" i="5"/>
  <c r="K61" i="4"/>
  <c r="D6" i="5" s="1"/>
  <c r="N61" i="4"/>
  <c r="G89" i="4"/>
  <c r="N81" i="4"/>
  <c r="K89" i="4"/>
  <c r="T32" i="4"/>
  <c r="W9" i="4"/>
  <c r="N109" i="4"/>
  <c r="Q102" i="4"/>
  <c r="F5" i="5"/>
  <c r="E5" i="5"/>
  <c r="Q32" i="4"/>
  <c r="G99" i="4"/>
  <c r="C9" i="5" s="1"/>
  <c r="E9" i="5" s="1"/>
  <c r="K99" i="4"/>
  <c r="D9" i="5" s="1"/>
  <c r="F9" i="5" s="1"/>
  <c r="N92" i="4"/>
  <c r="K32" i="4"/>
  <c r="D4" i="5" s="1"/>
  <c r="D11" i="5" s="1"/>
  <c r="F6" i="5"/>
  <c r="E6" i="5"/>
  <c r="G109" i="4"/>
  <c r="C10" i="5" s="1"/>
  <c r="E10" i="5" s="1"/>
  <c r="N35" i="4"/>
  <c r="K50" i="4"/>
  <c r="D5" i="5" s="1"/>
  <c r="Z53" i="4" l="1"/>
  <c r="W61" i="4"/>
  <c r="Q92" i="4"/>
  <c r="N99" i="4"/>
  <c r="Q109" i="4"/>
  <c r="T102" i="4"/>
  <c r="W32" i="4"/>
  <c r="Z9" i="4"/>
  <c r="F11" i="5"/>
  <c r="E11" i="5"/>
  <c r="N67" i="4"/>
  <c r="Q64" i="4"/>
  <c r="F4" i="5"/>
  <c r="N50" i="4"/>
  <c r="Q35" i="4"/>
  <c r="E7" i="5"/>
  <c r="N78" i="4"/>
  <c r="Q70" i="4"/>
  <c r="N89" i="4"/>
  <c r="Q81" i="4"/>
  <c r="W102" i="4" l="1"/>
  <c r="T109" i="4"/>
  <c r="Z32" i="4"/>
  <c r="AC9" i="4"/>
  <c r="AC32" i="4" s="1"/>
  <c r="T81" i="4"/>
  <c r="Q89" i="4"/>
  <c r="T64" i="4"/>
  <c r="Q67" i="4"/>
  <c r="T92" i="4"/>
  <c r="Q99" i="4"/>
  <c r="T70" i="4"/>
  <c r="Q78" i="4"/>
  <c r="T35" i="4"/>
  <c r="Q50" i="4"/>
  <c r="Z61" i="4"/>
  <c r="AC53" i="4"/>
  <c r="T50" i="4" l="1"/>
  <c r="W35" i="4"/>
  <c r="W64" i="4"/>
  <c r="T67" i="4"/>
  <c r="AC61" i="4"/>
  <c r="AF53" i="4"/>
  <c r="AF61" i="4" s="1"/>
  <c r="W81" i="4"/>
  <c r="T89" i="4"/>
  <c r="W70" i="4"/>
  <c r="T78" i="4"/>
  <c r="W92" i="4"/>
  <c r="T99" i="4"/>
  <c r="Z102" i="4"/>
  <c r="W109" i="4"/>
  <c r="W89" i="4" l="1"/>
  <c r="Z81" i="4"/>
  <c r="AC102" i="4"/>
  <c r="Z109" i="4"/>
  <c r="W99" i="4"/>
  <c r="Z92" i="4"/>
  <c r="Z64" i="4"/>
  <c r="W67" i="4"/>
  <c r="Z35" i="4"/>
  <c r="W50" i="4"/>
  <c r="Z70" i="4"/>
  <c r="W78" i="4"/>
  <c r="Z67" i="4" l="1"/>
  <c r="AC64" i="4"/>
  <c r="Z99" i="4"/>
  <c r="AC92" i="4"/>
  <c r="Z78" i="4"/>
  <c r="AC70" i="4"/>
  <c r="AC109" i="4"/>
  <c r="AF102" i="4"/>
  <c r="AF109" i="4" s="1"/>
  <c r="Z89" i="4"/>
  <c r="AC81" i="4"/>
  <c r="Z50" i="4"/>
  <c r="AC35" i="4"/>
  <c r="AF35" i="4" l="1"/>
  <c r="AF50" i="4" s="1"/>
  <c r="AC50" i="4"/>
  <c r="AC78" i="4"/>
  <c r="AF70" i="4"/>
  <c r="AF78" i="4" s="1"/>
  <c r="AC99" i="4"/>
  <c r="AF92" i="4"/>
  <c r="AF99" i="4" s="1"/>
  <c r="AC89" i="4"/>
  <c r="AF81" i="4"/>
  <c r="AF89" i="4" s="1"/>
  <c r="AC67" i="4"/>
  <c r="AF64" i="4"/>
  <c r="AF6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300-000004000000}">
      <text>
        <r>
          <rPr>
            <sz val="10"/>
            <color rgb="FF000000"/>
            <rFont val="Arial"/>
            <scheme val="minor"/>
          </rPr>
          <t>======
ID#AAAAqndawZk
    (2023-02-27 12:10:23)
Weight scored 0 - 3. Used to specify the importance of the requirement to the application. 0 is not relevant. 3 is critical</t>
        </r>
      </text>
    </comment>
    <comment ref="G7" authorId="0" shapeId="0" xr:uid="{00000000-0006-0000-0300-000006000000}">
      <text>
        <r>
          <rPr>
            <sz val="10"/>
            <color rgb="FF000000"/>
            <rFont val="Arial"/>
            <scheme val="minor"/>
          </rPr>
          <t>======
ID#AAAAqndawZc
    (2023-02-27 12:10:23)
Score. Automtically calculated by multiplying Weight with Rating</t>
        </r>
      </text>
    </comment>
    <comment ref="K7" authorId="0" shapeId="0" xr:uid="{00000000-0006-0000-0300-00000A000000}">
      <text>
        <r>
          <rPr>
            <sz val="10"/>
            <color rgb="FF000000"/>
            <rFont val="Arial"/>
            <scheme val="minor"/>
          </rPr>
          <t>======
ID#AAAAqndawZM
    (2023-02-27 12:10:23)
Score. Automtically calculated by multiplying Weight with Rating</t>
        </r>
      </text>
    </comment>
    <comment ref="N7" authorId="0" shapeId="0" xr:uid="{00000000-0006-0000-0300-000009000000}">
      <text>
        <r>
          <rPr>
            <sz val="10"/>
            <color rgb="FF000000"/>
            <rFont val="Arial"/>
            <scheme val="minor"/>
          </rPr>
          <t>======
ID#AAAAqndawZQ
    (2023-02-27 12:10:23)
Score. Automtically calculated by multiplying Weight with Rating</t>
        </r>
      </text>
    </comment>
    <comment ref="Q7" authorId="0" shapeId="0" xr:uid="{00000000-0006-0000-0300-000002000000}">
      <text>
        <r>
          <rPr>
            <sz val="10"/>
            <color rgb="FF000000"/>
            <rFont val="Arial"/>
            <scheme val="minor"/>
          </rPr>
          <t>======
ID#AAAAqndawZw
    (2023-02-27 12:10:23)
Score. Automtically calculated by multiplying Weight with Rating</t>
        </r>
      </text>
    </comment>
    <comment ref="T7" authorId="0" shapeId="0" xr:uid="{00000000-0006-0000-0300-000001000000}">
      <text>
        <r>
          <rPr>
            <sz val="10"/>
            <color rgb="FF000000"/>
            <rFont val="Arial"/>
            <scheme val="minor"/>
          </rPr>
          <t>======
ID#AAAAqndawZs
    (2023-02-27 12:10:23)
Score. Automtically calculated by multiplying Weight with Rating</t>
        </r>
      </text>
    </comment>
    <comment ref="W7" authorId="0" shapeId="0" xr:uid="{00000000-0006-0000-0300-000007000000}">
      <text>
        <r>
          <rPr>
            <sz val="10"/>
            <color rgb="FF000000"/>
            <rFont val="Arial"/>
            <scheme val="minor"/>
          </rPr>
          <t>======
ID#AAAAqndawZY
    (2023-02-27 12:10:23)
Score. Automtically calculated by multiplying Weight with Rating</t>
        </r>
      </text>
    </comment>
    <comment ref="Z7" authorId="0" shapeId="0" xr:uid="{00000000-0006-0000-0300-000003000000}">
      <text>
        <r>
          <rPr>
            <sz val="10"/>
            <color rgb="FF000000"/>
            <rFont val="Arial"/>
            <scheme val="minor"/>
          </rPr>
          <t>======
ID#AAAAqndawZo
    (2023-02-27 12:10:23)
Score. Automtically calculated by multiplying Weight with Rating</t>
        </r>
      </text>
    </comment>
    <comment ref="AC7" authorId="0" shapeId="0" xr:uid="{00000000-0006-0000-0300-000005000000}">
      <text>
        <r>
          <rPr>
            <sz val="10"/>
            <color rgb="FF000000"/>
            <rFont val="Arial"/>
            <scheme val="minor"/>
          </rPr>
          <t>======
ID#AAAAqndawZg
    (2023-02-27 12:10:23)
Score. Automtically calculated by multiplying Weight with Rating</t>
        </r>
      </text>
    </comment>
    <comment ref="AF7" authorId="0" shapeId="0" xr:uid="{00000000-0006-0000-0300-000008000000}">
      <text>
        <r>
          <rPr>
            <sz val="10"/>
            <color rgb="FF000000"/>
            <rFont val="Arial"/>
            <scheme val="minor"/>
          </rPr>
          <t>======
ID#AAAAqndawZU
    (2023-02-27 12:10:23)
Score. Automtically calculated by multiplying Weight with Rating</t>
        </r>
      </text>
    </comment>
  </commentList>
  <extLst>
    <ext xmlns:r="http://schemas.openxmlformats.org/officeDocument/2006/relationships" uri="GoogleSheetsCustomDataVersion1">
      <go:sheetsCustomData xmlns:go="http://customooxmlschemas.google.com/" r:id="rId1" roundtripDataSignature="AMtx7mijsBTTDeSxTsKsEiuzOUC2is8ZJw=="/>
    </ext>
  </extLst>
</comments>
</file>

<file path=xl/sharedStrings.xml><?xml version="1.0" encoding="utf-8"?>
<sst xmlns="http://schemas.openxmlformats.org/spreadsheetml/2006/main" count="503" uniqueCount="341">
  <si>
    <t>Overview</t>
  </si>
  <si>
    <r>
      <rPr>
        <sz val="10"/>
        <color theme="1"/>
        <rFont val="Calibri"/>
      </rPr>
      <t xml:space="preserve">The </t>
    </r>
    <r>
      <rPr>
        <b/>
        <sz val="10"/>
        <color theme="1"/>
        <rFont val="Arial"/>
      </rPr>
      <t>Application Modernization Scorecard</t>
    </r>
    <r>
      <rPr>
        <sz val="10"/>
        <color theme="1"/>
        <rFont val="Arial"/>
      </rPr>
      <t xml:space="preserve"> can be used to evaluate the suitability of MongoDB for both new applications and application modernizations. It scores MongoDB and other databases against multiple criteria in each of the following categories of application requirements:
 - Data modeling
 - Query requirements
 - Performance &amp; scalability
 - Availability &amp; disaster recovery
 - Operational management
 - Deployment model &amp; TCO</t>
    </r>
  </si>
  <si>
    <t>How to use the MongoDB Modernization Scorecard</t>
  </si>
  <si>
    <t>1. The user creates a copy of the scorecard spreadsheet for each application being assessed.</t>
  </si>
  <si>
    <t>2. The user fills in the application details: 
 - Application Name
 - Description
 - Application Owner 
 - Alternative DB</t>
  </si>
  <si>
    <t>3. The user selects a WEIGHT for each of the criteria defined in the scorecard according to importance to the application.</t>
  </si>
  <si>
    <t>4. The user fills out the comments as it applies to the appliction being assessed for both databases</t>
  </si>
  <si>
    <t>5. MongoDB Solutions Architect or MongoDB Professional Services Consultant enters relevent rating</t>
  </si>
  <si>
    <t>6. The user assesses MongoDB and the alternative being compared, with the help of a MongoDB Solutions Architect or MongoDB Professional Services Consultant</t>
  </si>
  <si>
    <t>Scoring</t>
  </si>
  <si>
    <t>Scores are calculated for each database by multiplying the WEIGHT (importance) against the RATING (suitability) for each of the specified application requirements.  The overall database score is the sum of the individual application requirement scores, to indicate which of the databases is more suitable for the application being considered</t>
  </si>
  <si>
    <t>Metrics</t>
  </si>
  <si>
    <t>WEIGHT</t>
  </si>
  <si>
    <t>0: The requirement is not applicable for the application</t>
  </si>
  <si>
    <t>1: The requirement is useful, but not critical for the success of the application</t>
  </si>
  <si>
    <t>2: The requirement is an important capability for the application now, or in the future</t>
  </si>
  <si>
    <t xml:space="preserve">3: The requirement is a critical capability for the application </t>
  </si>
  <si>
    <t>RATING</t>
  </si>
  <si>
    <t>0 : The database does not satisfy the application requirement, or only does so with significant application re-engineering</t>
  </si>
  <si>
    <t xml:space="preserve">1: The database can partially satisfy the application requirement, but only with reduced functionality or with some application re-engineering effort </t>
  </si>
  <si>
    <t>2: The database fully satisfies the application requirement, but with some non-functional impact to the application (e.g. performance)</t>
  </si>
  <si>
    <t>3: The database fully satisfies the application requirement</t>
  </si>
  <si>
    <t>Web scale data for modern applications</t>
  </si>
  <si>
    <t>MongoDB Atlas</t>
  </si>
  <si>
    <t>What are some of the things you wish you could do with your technology that you can’t do currently? What do you think it would take to get there?</t>
  </si>
  <si>
    <t>Tell me about a time that you couldn’t evolve an existing app to keep up with the requirements. What prevented you from iterating?</t>
  </si>
  <si>
    <t>Data Complexity &amp; Variety (how complex is the info architecture and how many different complex shapes)</t>
  </si>
  <si>
    <t>What limits are you hitting with your RDBMS? Where is the bottleneck if you reached one?</t>
  </si>
  <si>
    <t>Workload (amount of reads and/or writes of what size data per second, varying how over a 24 hour period)</t>
  </si>
  <si>
    <t>Bulk Data Import/Export performance requirements</t>
  </si>
  <si>
    <t>Do you expect major growth in the future? In other words, what kind of scale requirements do we expect?</t>
  </si>
  <si>
    <t>Programmable Infrastructure / Cognitive Automation</t>
  </si>
  <si>
    <t>How would you describe the resilience level of your current systems of record and mainframe systems? Help me understand the types of  operational issues you’ve had with them in the past 12 months. What impact did they have?</t>
  </si>
  <si>
    <t>If you had the opportunity to define them, what key capabilities would you add to the way you ensure systems are available and the business continues to run? Why would those be important?</t>
  </si>
  <si>
    <t>What are your biggest risk factors in maintaining uptime and meeting your SLAs?</t>
  </si>
  <si>
    <t>What are the impacts to your business of your current systems going down or failing to meet performance SLAs? Tell me about the last time that happened.</t>
  </si>
  <si>
    <t>How would you rate your ability to respond to requests from the business? How quickly can your teams prototype new apps or iterate on existing apps?</t>
  </si>
  <si>
    <t>Tell me about how development and ops work together to bring an app to production.</t>
  </si>
  <si>
    <t>Do you have the need to support infrastructure in private cloud as well as public cloud for few application - if so, how?</t>
  </si>
  <si>
    <t>Do you have the need to support infrastructure in multiple public cloud service provides for few application - if so, how?</t>
  </si>
  <si>
    <t>What are the driving factors for the need to connect to public cloud from your private data center?</t>
  </si>
  <si>
    <t>Security</t>
  </si>
  <si>
    <t xml:space="preserve">If you had the opportunity to define them, what capabilities are you missing today that you would need to ensure the security of your environment and data? Why would those be important? </t>
  </si>
  <si>
    <t>What is the potential impact of failing to have those capabilities in place?</t>
  </si>
  <si>
    <t>What would the impact be of a data breach, whether it was of data in flight or data at rest?</t>
  </si>
  <si>
    <t xml:space="preserve">What type(s) of data exposure are you comfortable with internally? How important is encryption of data regardless of where it is? Why? </t>
  </si>
  <si>
    <t>What  security and/or redaction strategies to you have in place for applications accessing the data in the mainframe? How is filtering handled (e.g. personal information)? What is the best way to handle it in your opinion?</t>
  </si>
  <si>
    <t>How do you currently manage role-based access to that data?</t>
  </si>
  <si>
    <t>How important is it to connect to your private LDAP from within the cloud services?</t>
  </si>
  <si>
    <t>Total cost of Ownership</t>
  </si>
  <si>
    <t>How many MIPS do you currently have provisioned for your mainframe in total?</t>
  </si>
  <si>
    <t xml:space="preserve">What are the strategies to manage/control the increasing MIPS and related costs? How effective were these strategies so far? What else do you already have planned? </t>
  </si>
  <si>
    <t>What is the impact of failing to implement these cost controls by &lt;DATE&gt;? How does achieving (or missing) that date impact you personally?</t>
  </si>
  <si>
    <t>The high cost of supporting traditional Relational databases can impact a company’s margin and limit its’ ability to invest in innovation. Describe how reduced operational costs could be used in your organization to improve profitability and/or invest in innovation.</t>
  </si>
  <si>
    <t>What are the top 3 factors driving the cost to run your existing applications and data platforms today?</t>
  </si>
  <si>
    <t>How long are your typical development cycles? What percentage of projects are delivered on time, on budget and on spec?</t>
  </si>
  <si>
    <t>Legacy &amp; Mainframe modernization</t>
  </si>
  <si>
    <t>A mainframe’s business criticality makes it subject to very tight Change Management restrictions. Tell me about the data elements you would like to store that you currently can’t keep because data models haven’t kept up with business requirements? How are you overcoming those issues?</t>
  </si>
  <si>
    <t xml:space="preserve">Timely access to data for all teams is essential to explore new business opportunities. What types of data are stored on the mainframe today? How is that data used in support of the business? How easy is it for your teams to access data in the mainframe for experimental purposes and other use cases? </t>
  </si>
  <si>
    <t>How easy is it to build new applications that make use of the mainframe data?</t>
  </si>
  <si>
    <t>How is your organization looking to use social/geospatial/etc data to gain additional customer insights on DB2?  How rapidly are you able to build new applications to use this data?</t>
  </si>
  <si>
    <t>Who are your top competitors, and what innovations are they releasing to market that cause you the greatest concern?</t>
  </si>
  <si>
    <t>What percentage of your time is dedicated to innovation vs. “keep the lights on” projects?</t>
  </si>
  <si>
    <t>What are the most innovative apps that you’re focused on today?</t>
  </si>
  <si>
    <t>Cloud native databases</t>
  </si>
  <si>
    <t>Postgres</t>
  </si>
  <si>
    <t>CosmosDB</t>
  </si>
  <si>
    <t>DynamoB</t>
  </si>
  <si>
    <t>Freedom from platform lock-in</t>
  </si>
  <si>
    <t>Yes
70+ regions on Azure, AWS, and GCP.
MongoDB can also be downloaded and run on self-managed infrastructure on-premise or in the cloud</t>
  </si>
  <si>
    <t xml:space="preserve">Postgres version differs in each cloud service provider, Postgres on AWS Aurora is different Postgres on RDS, which is different from Azure, and from GCP
</t>
  </si>
  <si>
    <t>No</t>
  </si>
  <si>
    <t xml:space="preserve">No
DynamoDB is based on a proprietary code base. Developers are not able to access the underlying source code. </t>
  </si>
  <si>
    <t>Auto-scale in response to application demand</t>
  </si>
  <si>
    <t>Yes</t>
  </si>
  <si>
    <t>No native sharding to scale out writes or databases. 3rd party solutions trade away core RDBMS features (ACID, Foreign Keys, JOINs)</t>
  </si>
  <si>
    <t>Yes
Autoscaled RU/s are 50% more expensive</t>
  </si>
  <si>
    <t>Partial support</t>
  </si>
  <si>
    <t>Fully compatible with MongoDB API</t>
  </si>
  <si>
    <t>NA</t>
  </si>
  <si>
    <t xml:space="preserve">
No: Incomplete
Imitation API. Fails 60+% of correctness tests. Most closely resembles MongoDB in 2016</t>
  </si>
  <si>
    <t xml:space="preserve">Key-value queries only. For more complicated queries, data must be copied into additional AWS technologies, which adds latency, cost, and complexity. 
</t>
  </si>
  <si>
    <t>Ad hoc, conversational multi-document ACID transactions across partitions</t>
  </si>
  <si>
    <t xml:space="preserve">
Yes
Snapshot isolation with all or nothing execution
Distributed transactions across partitions (shards)</t>
  </si>
  <si>
    <t>Full transaction support</t>
  </si>
  <si>
    <t>No
Stored procedures only, cannot be executed via the MongoDB API
No cross-partition transactions</t>
  </si>
  <si>
    <t xml:space="preserve">Eventually consistent by default; Consistent reads are double the cost. There is also no guarantee of consistency for reads that rely on certain types of indexes. Reads leveraging global tables are eventually consistent. </t>
  </si>
  <si>
    <t xml:space="preserve">JSON data type support
</t>
  </si>
  <si>
    <t xml:space="preserve">
BSON (Binary JSON) 
Basic JSON + longs, doubles, floats, decimal, dates, and times</t>
  </si>
  <si>
    <t>Tables, rows and columns look nothing like objects in code. Schema modifications impact app performance and availability</t>
  </si>
  <si>
    <t xml:space="preserve">
Partial BSON support
Some data types cannot be used or modified</t>
  </si>
  <si>
    <t xml:space="preserve">JSON-formatted documents with limited support for data types. Indexing only on top level JSON keys. 
No support for dates and support for only 1 numeric type. Types must be preserved on the client, which adds app complexity and limits database re-use. </t>
  </si>
  <si>
    <t>Maximum JSON document size</t>
  </si>
  <si>
    <t>2MB</t>
  </si>
  <si>
    <t xml:space="preserve">400 KB record size limit. </t>
  </si>
  <si>
    <t>Maximum Query Execution time</t>
  </si>
  <si>
    <t>Unlimited
60 seconds for a transaction (tunable)</t>
  </si>
  <si>
    <t>Query performance in MongoDB is far higher, however these are two different query engines</t>
  </si>
  <si>
    <t>30 seconds
5 seconds for a single operation, ie a transaction</t>
  </si>
  <si>
    <t xml:space="preserve">Indexes are sized and provisioned separately from underlying data. Each index is a materialized view and an additional cost. Writes require updates to table indexes, which also incur DynamoDB write units. 
DynamoDB offers Global Secondary Indexes or Local Secondary Indexes: hash or hash-range only. Index keys can only be String, Number, Binary data types
</t>
  </si>
  <si>
    <t>JSON schema for data governance controls</t>
  </si>
  <si>
    <t>Yes
Schema controls enforced in the database</t>
  </si>
  <si>
    <t>Requires proprietary SQL extensions, primitive JSON only, no schema governance, black box: no statistics for query optimization</t>
  </si>
  <si>
    <t>No
Schema controls must be written in the application</t>
  </si>
  <si>
    <r>
      <rPr>
        <sz val="10"/>
        <color theme="1"/>
        <rFont val="Arial"/>
      </rPr>
      <t>No native support for data governance.</t>
    </r>
    <r>
      <rPr>
        <sz val="10"/>
        <color rgb="FF000000"/>
        <rFont val="Arial"/>
      </rPr>
      <t xml:space="preserve"> </t>
    </r>
  </si>
  <si>
    <t>Integrated text search</t>
  </si>
  <si>
    <t xml:space="preserve">Yes
Native text indexes and Lucene indexes with Atlas Search
</t>
  </si>
  <si>
    <t xml:space="preserve">
No
Requires integration with separate search engine</t>
  </si>
  <si>
    <t>Integrated graph traversals from the MongoDB API</t>
  </si>
  <si>
    <t>No
Requires separate Gremlin API, adds cost and dev complexity.  No support for the $graphLookup stage.</t>
  </si>
  <si>
    <t>Materialized Views</t>
  </si>
  <si>
    <t>Yes
On-demand materialized views</t>
  </si>
  <si>
    <t xml:space="preserve">Indexes are materialized views that are an additional cost. Hash or hash-range only; index keys can only be String, Number, Binary data types </t>
  </si>
  <si>
    <t>UDFs</t>
  </si>
  <si>
    <t>Yes
Custom Aggregation Expressions</t>
  </si>
  <si>
    <t>Not for the MongoDB emulated API</t>
  </si>
  <si>
    <t>Cloud deployment models</t>
  </si>
  <si>
    <t>Multi-region cluster</t>
  </si>
  <si>
    <t>Yes: Atlas Global Clusters
Active-active, write everywhere with each region mastering its own partitions, eliminating data loss and maintaining strong data consistency</t>
  </si>
  <si>
    <t>No built in failover. Requires 3rd party clustering with 30-180  second failover</t>
  </si>
  <si>
    <t>Yes: Multi-Master
Conflict resolution can result in data loss, eventual data consistency by default</t>
  </si>
  <si>
    <t>Sharding Flexibility</t>
  </si>
  <si>
    <t>No
Hash sharding only, no way to refine shard key, maximum shard size of 10GB drives rapid cost escalation even for smaller data sets</t>
  </si>
  <si>
    <t>Yes
Shard by range, hash, zone (Atlas Global Clusters). Refinable shard keys (4.4), shards can be multi-TB</t>
  </si>
  <si>
    <t>Cloud provider services</t>
  </si>
  <si>
    <t>Monitoring</t>
  </si>
  <si>
    <t xml:space="preserve">Real-time performance tracking and historical monitoring across over 100 metrics. Alerting and optimization tools included. </t>
  </si>
  <si>
    <t>Only 15 DynamoDB metrics are reported by AWS CloudWatch</t>
  </si>
  <si>
    <t>Continuous backup with on-demand restore</t>
  </si>
  <si>
    <t>No
Snapshots taken every 4 hours, restore via service ticket to Azure engineers (PiT restore announced at Build2020 but not yet available)</t>
  </si>
  <si>
    <t xml:space="preserve">On-demand and continuous backups available but many configuration settings need to be recreated on tables; adds pricing complexity 
DynamoDB offers both on-demand and continuous backups. However, many configuration settings (IAM policies, cloudwatch metrics, etc) need to be restored manually on the tables. 
Users pay for both backing up data and restoring data, at different rates depending on whether they’re using on-demand on continuous backup, which adds pricing complexity. No ability query snapshots to restore granular data quickly. 
</t>
  </si>
  <si>
    <t>Encryption of data in-motion, at rest, and in use at field-level</t>
  </si>
  <si>
    <t>Partial
No field-level encryption for protecting data in-use. Plaintext can be read from memory.</t>
  </si>
  <si>
    <t>Yes
With field-level encryption, MongoDB engineers have no access to plaintext.</t>
  </si>
  <si>
    <t xml:space="preserve">Encryption at rest available for new tables; adds cost and pricing complexity
Encryption at rest available only for new tables; not available for DynamoDB streams, which are used for change data capture and global replication. Partition and sort keys are also not encrypted. 
While enabling encryption at rest is offered at no additional charge, customers are charged for all calls to AWS Key Management Service, increasing cost and complexity
</t>
  </si>
  <si>
    <t>Granular role-based access control</t>
  </si>
  <si>
    <t>No
Read-only or full database access</t>
  </si>
  <si>
    <t>Embeddable database for mobile devices</t>
  </si>
  <si>
    <t>Yes: MongoDB Realm</t>
  </si>
  <si>
    <t>Integrated Data Lake for long running analytics queries</t>
  </si>
  <si>
    <t>Yes: Atlas Data Lake
Query via MQL and SQL, supports MongoDB data and variety of external formats, including Avro, Parquet, etc</t>
  </si>
  <si>
    <t>Partial
Azure Synapse Link (still in preview) syncs data into a separate analytical store within Cosmos DB that can be queried via Azure Synapse Analytics. This duplicates data, increases cost, and requires the use of separate APIs from transactional workloads.</t>
  </si>
  <si>
    <t>Patrial
AWS Athena &amp; RedShift have different SQL query engines based on Pristo and Postgres.</t>
  </si>
  <si>
    <t>Upgrade path between different releases</t>
  </si>
  <si>
    <t>Access to and upgrade between all supported versions
v3.6, v4.0, v4.2, v4.4</t>
  </si>
  <si>
    <t>No 
Customer must export existing data, then load to new cluster, and ensure they create the appropriate indexes</t>
  </si>
  <si>
    <t>Access to MongoDB expertise: hundreds of engineers with multi-year MongoDB development, support, and consulting experience</t>
  </si>
  <si>
    <t>Single bill for CSP, including all CSP services and the database</t>
  </si>
  <si>
    <t xml:space="preserve">
Yes
MongoDB Atlas can be purchased via the Azure Marketplace</t>
  </si>
  <si>
    <t>Different versions, different tools from on-prem to cloud</t>
  </si>
  <si>
    <t>Monthly Cost</t>
  </si>
  <si>
    <t>30,000 database operations per second, with a 50/50 key-value read / write pattern
2KB document size
1TB of storage
Database cluster provisioned to US West Azure Region
1 month of provisioned capacity = 730 hours</t>
  </si>
  <si>
    <t>Application Name</t>
  </si>
  <si>
    <t>Toki App</t>
  </si>
  <si>
    <t>Description</t>
  </si>
  <si>
    <t>Toki app is an easy and useful app that saves your time and includes all your daily needs in one app.
Toki Service
You can easily and quickly access the services you need everyday. Such as automatic parking payment, top-up Umoney card from your phone, call a taxi, order coffee and food, buy unit and data, pay utility bills, play games and recharge etc.</t>
  </si>
  <si>
    <t>App Owner Name and Contact Info</t>
  </si>
  <si>
    <t>Appinventiv | rishabh.parashar@appinventiv.com</t>
  </si>
  <si>
    <t>Alternative DB Name</t>
  </si>
  <si>
    <t>MongoDB</t>
  </si>
  <si>
    <t>DB2</t>
  </si>
  <si>
    <t>DB3</t>
  </si>
  <si>
    <t>DB4</t>
  </si>
  <si>
    <t>DB5</t>
  </si>
  <si>
    <t>DB6</t>
  </si>
  <si>
    <t>DB7</t>
  </si>
  <si>
    <t>DB8</t>
  </si>
  <si>
    <t>Application Requirement</t>
  </si>
  <si>
    <t>Weight</t>
  </si>
  <si>
    <t>Rating</t>
  </si>
  <si>
    <t>Score</t>
  </si>
  <si>
    <t>Comments</t>
  </si>
  <si>
    <t>Data Model</t>
  </si>
  <si>
    <t xml:space="preserve">Accommodate frequent application changes </t>
  </si>
  <si>
    <t>Evolving application requirements demand frequent schema changes.</t>
  </si>
  <si>
    <t>Useful</t>
  </si>
  <si>
    <t>Enable faster feature development and iteration</t>
  </si>
  <si>
    <t>Support developer ease-of-use and productivity with a data model aligned to the structure of objects in modern programming languages.</t>
  </si>
  <si>
    <t>Critical</t>
  </si>
  <si>
    <t>Store multi-structured data</t>
  </si>
  <si>
    <t>The application needs to manage more than just structured, tabular data. The data structures are becoming less consistent, and increasingly each record needs to store different attributes.</t>
  </si>
  <si>
    <t>Store JSON data</t>
  </si>
  <si>
    <t>Ability to natively store, index, query and manipulate JSON data.</t>
  </si>
  <si>
    <t>Store binary data</t>
  </si>
  <si>
    <t>Ability to store binary data such as images, documents, movie files, etc. in the database, without relying on an external filesystems.</t>
  </si>
  <si>
    <t>Not Used</t>
  </si>
  <si>
    <t>Ensure the application data can, by default, read the most recent version of the data</t>
  </si>
  <si>
    <t>Strong consistency. Ability for the application to read its own writes.</t>
  </si>
  <si>
    <t>Transactional guarantees per object / record</t>
  </si>
  <si>
    <t>Enforcement of ACID guarantees for database operations on data in a single document.</t>
  </si>
  <si>
    <t>Transactional guarantees across multiple records</t>
  </si>
  <si>
    <t>Enforcement of ACID guarantees for database operations that span multiple objects/documents. Note: intermediate document data modeling is likely necessary to determine if multiple records can be represented by one document. Consult MongoDB architects for guidance if assistance is required.</t>
  </si>
  <si>
    <t>Foreign Key controls</t>
  </si>
  <si>
    <t>Application require foreign key enforcement, to restrict data being added without valid foreign keys.</t>
  </si>
  <si>
    <t>Data governance controls</t>
  </si>
  <si>
    <t>Enforce structure of data stored in records, including presence of fields, data types, data formats, and permissible values.</t>
  </si>
  <si>
    <t>Centralized data governance controls across multiple schema</t>
  </si>
  <si>
    <t>Enforce a centralized schema with versioning that cannot be modified by developers (Note: this approach is increasingly regarded as an anti-pattern in agile development methodologies).</t>
  </si>
  <si>
    <t>Use database as Operational Data Store</t>
  </si>
  <si>
    <t>The application utilise the database to improve application response time (order of milliseconds) by accessing the data from a cached copy stored in the database.</t>
  </si>
  <si>
    <t>Main data store</t>
  </si>
  <si>
    <t>Permanent persistent data is stored as the primary data storage solution on the Database.</t>
  </si>
  <si>
    <t>Store time series data</t>
  </si>
  <si>
    <t>The application store duplication information based on the time series related to the entry in the database. Eg. Stock Tickers or monitoring data over time.</t>
  </si>
  <si>
    <t>Use data in a catalog application</t>
  </si>
  <si>
    <t>The application present records to the user with attached tags and allow users to search on any combination of tags to narrow down their search results.</t>
  </si>
  <si>
    <t>Use data to build graph networks</t>
  </si>
  <si>
    <t>The application use the database to build graph structures with nodes which contain edges and properties in the stores data.</t>
  </si>
  <si>
    <t xml:space="preserve">Data is used in hierarchical Aggregation </t>
  </si>
  <si>
    <t>Event streams from various servers are pushed into the database, and aggregated over a multitude of time spans. Pre-aggregated data will speed up query time when navigating application front ends.</t>
  </si>
  <si>
    <t>Unify segmented data sets</t>
  </si>
  <si>
    <t>Multiple applications and data stores have information about a specific data entry, but the business require a single unified business view of the entity.</t>
  </si>
  <si>
    <t>Frequent 1:1 relationships</t>
  </si>
  <si>
    <t>Data is modelled in 1:1 relationships and is accessed together on a regular basis.</t>
  </si>
  <si>
    <t>Needed</t>
  </si>
  <si>
    <t>Frequent 1:Few relationships</t>
  </si>
  <si>
    <t>Data is modelled in 1:many relationship with a limited or small set of values.</t>
  </si>
  <si>
    <t>Frequent 1:very many relationships</t>
  </si>
  <si>
    <t>Data is modelled in 1:many relationship with a large number or unlimited number of related documents.</t>
  </si>
  <si>
    <t>Query and combine data with multiple potential relationships</t>
  </si>
  <si>
    <t>Data with Many:Many relationships. Requirement to query entities where there are multiple relationships between different attributes, or perform ad-hoc queries that need to combine previously unrelated entities.</t>
  </si>
  <si>
    <t>Totals</t>
  </si>
  <si>
    <t>Query Requirements</t>
  </si>
  <si>
    <t>Key-Value access</t>
  </si>
  <si>
    <t>Data is always accessed using a unique identifier called a key.</t>
  </si>
  <si>
    <t>Range access</t>
  </si>
  <si>
    <t xml:space="preserve">Range identifiers allow access to multiple documents that satisfy the specified query. </t>
  </si>
  <si>
    <t>Aggregation</t>
  </si>
  <si>
    <t>Data can be grouped and manipulated to yield calculated properties or statistical calculations, in real time.</t>
  </si>
  <si>
    <t>Geospatial access</t>
  </si>
  <si>
    <t>Application allow queries related to the geospatial coordinates with geometry specifiers like box, sphere and center.</t>
  </si>
  <si>
    <t>Text search</t>
  </si>
  <si>
    <t>Data can be accessed using free text search with in the contents of the data.</t>
  </si>
  <si>
    <t>Graph lookup</t>
  </si>
  <si>
    <t>Access data according to graph network derived from data nodes with defined edges and properties.</t>
  </si>
  <si>
    <t>Restrict data responses</t>
  </si>
  <si>
    <t>Allow application to specify the data required to limit the response size or restrict access to data.</t>
  </si>
  <si>
    <t>Control access to sensitive data</t>
  </si>
  <si>
    <t xml:space="preserve">Restrict access to subsets of data to applications as part of a larger data set. </t>
  </si>
  <si>
    <t>Flexible access paths to the data</t>
  </si>
  <si>
    <t>Fast access to data by any attribute, enabled by secondary indexes.</t>
  </si>
  <si>
    <t>Developer ease-of-use for fast query development</t>
  </si>
  <si>
    <t>Availability of client drivers that implement the methods and functions of native programming languages.</t>
  </si>
  <si>
    <t>Query across hierarchical and connected data structures to build relationship of entities</t>
  </si>
  <si>
    <t>Recursive JOIN (equivalent to the Oracle CONNECT_BY condition).</t>
  </si>
  <si>
    <t xml:space="preserve">Support for Querying the Archived Data </t>
  </si>
  <si>
    <t xml:space="preserve">Requirement for firing query data in  S3 bucket / Run federated query on the archived data in S3 
</t>
  </si>
  <si>
    <t>Application relies on centralized logic that is stored and executed in the database</t>
  </si>
  <si>
    <t>Stored procedures, triggers and User Defined Functions. If an existing application relies on database-side code, a rewrite of the database-side logic will be required when migrating to MongoDB.</t>
  </si>
  <si>
    <t>Generate reports, dashboards and visualisations from the application's data</t>
  </si>
  <si>
    <t>Expose the database as an ODBC data source for querying with SQL-based BI and analytics tools.</t>
  </si>
  <si>
    <t>Performance &amp; Scale</t>
  </si>
  <si>
    <t>Lowest latency database operations for best customer experience</t>
  </si>
  <si>
    <t>Read and write data with consistently low response times, even at scale with no requirement for external cache tools.</t>
  </si>
  <si>
    <t>Affordably accommodate growing data volumes, expanding user base</t>
  </si>
  <si>
    <t>Scale the database across commodity hardware on-prem or in the cloud as the application grows, while maintaining full database functionality, and without imposing application changes.</t>
  </si>
  <si>
    <t>Distribute data across multiple geographic areas for localised reads and writes</t>
  </si>
  <si>
    <t>Geographically distribute the database across regions to distribute the data to designated locations for global reads and writes.</t>
  </si>
  <si>
    <t>Localise data for faster reads across geographical locations</t>
  </si>
  <si>
    <t>Geographically distribute the database across regions to co-locate data close to users access to the global data set through replication.</t>
  </si>
  <si>
    <t>Caching</t>
  </si>
  <si>
    <t>Caching latest/frequently accessed or inserted data</t>
  </si>
  <si>
    <t>Automatically distribute sharded data</t>
  </si>
  <si>
    <t>Distributing data across a multitude of shards automatically with no downtime to expand data storage.</t>
  </si>
  <si>
    <t>Scale data storage past hardware limitations</t>
  </si>
  <si>
    <t>Distributing data across multiple shards horizontal scaling on commodity hardware at lower cost.</t>
  </si>
  <si>
    <t>Availability &amp; Disaster Recovery</t>
  </si>
  <si>
    <t>Enforce data durability to protect against data loss in the event of multiple failure scenarios</t>
  </si>
  <si>
    <t>Safely persist data to storage that will survive hardware and software failures affecting single nodes, racks, and complete data centers.</t>
  </si>
  <si>
    <t>Maintain service continuity (high availability) in the event of hardware or software failures that can impact complete data centers, or during maintenance events</t>
  </si>
  <si>
    <t xml:space="preserve">Maintain multiple replicas of the data across a cluster of nodes within and across datacenters, with the ability to automatically failover in the event of an outage. Uses rolling restarts to maintain continuity during upgrades and maintenance. </t>
  </si>
  <si>
    <t>Recover data in the event of local disaster or data corruption</t>
  </si>
  <si>
    <t>Database backup with the ability to quickly recover state to a specific point in time.</t>
  </si>
  <si>
    <t>Encryption at rest</t>
  </si>
  <si>
    <t>Encrypt data that is stored in the database at the point when it is written to disk, for regulatory purposes.</t>
  </si>
  <si>
    <t>Encryption of communication</t>
  </si>
  <si>
    <t>TLS/SSL encryption for communication with the database, securing data over the wire.</t>
  </si>
  <si>
    <t>Client-Side Field Level Encryption</t>
  </si>
  <si>
    <t>Drivers capable of  encrypting  data prior to transmitting data over the wire to the server. Only applications with access to the correct encryption keys can decrypt and read the protected data. Deleting an encryption key renders all data encrypted using that key as permanently unreadable.</t>
  </si>
  <si>
    <t>Secure authorization</t>
  </si>
  <si>
    <t>Provide a secure method of authorizing a user for access to the database. Eg. SCRAM-SHA1 or x509.</t>
  </si>
  <si>
    <t>Access Controls</t>
  </si>
  <si>
    <t>Enforce fine grained access controls to ensure data security and to limit access to sensitive data, that comply to regulatory requirements.</t>
  </si>
  <si>
    <t>Audit logs for database operations</t>
  </si>
  <si>
    <t>Maintain audit log of all database operations for forensic analysis and regulatory purposes.</t>
  </si>
  <si>
    <t>Enterprise access management</t>
  </si>
  <si>
    <t>Allow the use of Enterprise Access management to be used when interacting with the database. Eg. LDAP &amp; Kerberos.</t>
  </si>
  <si>
    <t>Platform</t>
  </si>
  <si>
    <t xml:space="preserve">
Platform Utilization/Micro services</t>
  </si>
  <si>
    <t>Number of applications built on this DB. Does each applications has its own dedicated DB / Schema.</t>
  </si>
  <si>
    <t xml:space="preserve">
Developer Community</t>
  </si>
  <si>
    <t>Number of developers building Applications on this Platform and how they are distributed geographically.</t>
  </si>
  <si>
    <t xml:space="preserve">
Operational Support</t>
  </si>
  <si>
    <t>Number of Operational Support staff supporting this Platform, broken down by QA, Production and any other environments, and how they are distributed geographically.</t>
  </si>
  <si>
    <t>Product Support</t>
  </si>
  <si>
    <t>Product  support and  expectation with respect to SLA’s.</t>
  </si>
  <si>
    <t xml:space="preserve">System agility </t>
  </si>
  <si>
    <t>Application agility is the ability to maintain your systems in response to market realities.</t>
  </si>
  <si>
    <t>Data as Service</t>
  </si>
  <si>
    <t>Are there any plans to expose the data via REST APIs? Is this partly to fulfil initiaitives?</t>
  </si>
  <si>
    <t>Single View of Customer</t>
  </si>
  <si>
    <t>Enabling a single view of a customer (or are being currently developed or are desired for the future)?</t>
  </si>
  <si>
    <t>Operational Management</t>
  </si>
  <si>
    <t>Native service automation</t>
  </si>
  <si>
    <t>Automation tools to deploy and manage database clusters.</t>
  </si>
  <si>
    <t>Service &amp; Hardware Monitoring</t>
  </si>
  <si>
    <t>Tools to monitor database and hardware performance.</t>
  </si>
  <si>
    <t>Automated Backup solutions</t>
  </si>
  <si>
    <t>Automated database backup and restore functionality with point-in-time recovery.</t>
  </si>
  <si>
    <t xml:space="preserve">Technology Stack Integration of Automation </t>
  </si>
  <si>
    <t>Automation integration with existing tech stack configuration management and orchestration tools, through API.</t>
  </si>
  <si>
    <t>Graphical User Interface for Data Discovery</t>
  </si>
  <si>
    <t>GUI based tool to explore data in the database, analyze data structures and identify slow operations.</t>
  </si>
  <si>
    <t>Global oversight of complete IT infrastructure from a single management UI.</t>
  </si>
  <si>
    <t>Issues that risk affecting customer experience can be quickly identified and isolated to specific components – whether attributable to devices, hardware infrastructure, networks, APIs, application code, databases and more. Enabled by integration with APM platforms.</t>
  </si>
  <si>
    <t>Deployment Model</t>
  </si>
  <si>
    <t>Cloud deployable</t>
  </si>
  <si>
    <t>Take advantage of cloud architecture for elastic, multi-region scale-out. Support for public and private cloud platforms.</t>
  </si>
  <si>
    <t>Multi-Cloud deployment</t>
  </si>
  <si>
    <t>Deploy a cluster across multiple cloud providers (e.g. AWS, Microsoft Azure, Google Cloud) using the same interface.</t>
  </si>
  <si>
    <t>Consume the database as a service hosted in the cloud</t>
  </si>
  <si>
    <t>Reduce operational overhead by connecting the application to a database service with operations run by the database provider.</t>
  </si>
  <si>
    <t>Self hostable</t>
  </si>
  <si>
    <t>Host the database in private data centers for control over data.</t>
  </si>
  <si>
    <t>Workload Isolation</t>
  </si>
  <si>
    <t>Run operational and analytical workloads in the same cluster.</t>
  </si>
  <si>
    <t>Support for hybrid cloud environment</t>
  </si>
  <si>
    <t>DB deployed in a environment that uses a mix of on-premises, private cloud and third-party, public cloud services with orchestration between the two platforms.</t>
  </si>
  <si>
    <t>Category</t>
  </si>
  <si>
    <t>Maximum</t>
  </si>
  <si>
    <t>Data modeling</t>
  </si>
  <si>
    <t>Query requirements</t>
  </si>
  <si>
    <t>Performance &amp; scalability</t>
  </si>
  <si>
    <t>Availability &amp; disaster recovery</t>
  </si>
  <si>
    <t>Operational management</t>
  </si>
  <si>
    <t>Deployment model</t>
  </si>
  <si>
    <t>Total</t>
  </si>
  <si>
    <t>Does not Satisfy Requirements</t>
  </si>
  <si>
    <t>Partially Satisfy Requirements</t>
  </si>
  <si>
    <t>Satisfy Requirements</t>
  </si>
  <si>
    <t>Satisfy Requirements (Optimally)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</si>
</sst>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5" x14ac:knownFonts="1">
    <font>
      <sz val="10"/>
      <color rgb="FF000000"/>
      <name val="Arial"/>
      <scheme val="minor"/>
    </font>
    <font>
      <b/>
      <sz val="10"/>
      <color theme="1"/>
      <name val="Calibri"/>
    </font>
    <font>
      <b/>
      <sz val="14"/>
      <color rgb="FFFFFFFF"/>
      <name val="Calibri"/>
    </font>
    <font>
      <sz val="10"/>
      <color theme="1"/>
      <name val="Calibri"/>
    </font>
    <font>
      <b/>
      <i/>
      <sz val="10"/>
      <color theme="1"/>
      <name val="Calibri"/>
    </font>
    <font>
      <b/>
      <sz val="12"/>
      <color rgb="FFFFFFFF"/>
      <name val="Calibri"/>
    </font>
    <font>
      <sz val="11"/>
      <color rgb="FF000000"/>
      <name val="Arial"/>
    </font>
    <font>
      <sz val="11"/>
      <color rgb="FF666666"/>
      <name val="Roboto"/>
    </font>
    <font>
      <sz val="11"/>
      <color theme="1"/>
      <name val="Arial"/>
    </font>
    <font>
      <b/>
      <sz val="12"/>
      <color rgb="FFFFFFFF"/>
      <name val="Arial"/>
    </font>
    <font>
      <sz val="10"/>
      <color rgb="FF000000"/>
      <name val="Arial"/>
    </font>
    <font>
      <sz val="10"/>
      <color theme="1"/>
      <name val="Arial"/>
    </font>
    <font>
      <b/>
      <sz val="14"/>
      <color rgb="FFFFFFFF"/>
      <name val="Arial"/>
    </font>
    <font>
      <sz val="10"/>
      <name val="Arial"/>
    </font>
    <font>
      <b/>
      <sz val="11"/>
      <color rgb="FF000000"/>
      <name val="Arial"/>
    </font>
    <font>
      <b/>
      <sz val="10"/>
      <color theme="1"/>
      <name val="Arial"/>
    </font>
    <font>
      <b/>
      <sz val="11"/>
      <color theme="1"/>
      <name val="Arial"/>
    </font>
    <font>
      <b/>
      <sz val="10"/>
      <color rgb="FF000000"/>
      <name val="Arial"/>
    </font>
    <font>
      <b/>
      <sz val="12"/>
      <color rgb="FF000000"/>
      <name val="Arial"/>
    </font>
    <font>
      <b/>
      <sz val="12"/>
      <color theme="1"/>
      <name val="Calibri"/>
    </font>
    <font>
      <b/>
      <sz val="12"/>
      <color rgb="FF000000"/>
      <name val="Calibri"/>
    </font>
    <font>
      <b/>
      <sz val="12"/>
      <color theme="1"/>
      <name val="Arial"/>
    </font>
    <font>
      <b/>
      <sz val="14"/>
      <color theme="1"/>
      <name val="Arial"/>
    </font>
    <font>
      <b/>
      <sz val="14"/>
      <color rgb="FF000000"/>
      <name val="Arial"/>
    </font>
    <font>
      <sz val="14"/>
      <color theme="1"/>
      <name val="Arial"/>
    </font>
  </fonts>
  <fills count="17">
    <fill>
      <patternFill patternType="none"/>
    </fill>
    <fill>
      <patternFill patternType="gray125"/>
    </fill>
    <fill>
      <patternFill patternType="solid">
        <fgColor rgb="FF666666"/>
        <bgColor rgb="FF666666"/>
      </patternFill>
    </fill>
    <fill>
      <patternFill patternType="solid">
        <fgColor rgb="FFCFE2F3"/>
        <bgColor rgb="FFCFE2F3"/>
      </patternFill>
    </fill>
    <fill>
      <patternFill patternType="solid">
        <fgColor rgb="FFD9D9D9"/>
        <bgColor rgb="FFD9D9D9"/>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38761D"/>
        <bgColor rgb="FF38761D"/>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93C47D"/>
        <bgColor rgb="FF93C47D"/>
      </patternFill>
    </fill>
    <fill>
      <patternFill patternType="solid">
        <fgColor rgb="FFFFFF00"/>
        <bgColor rgb="FFFFFF00"/>
      </patternFill>
    </fill>
    <fill>
      <patternFill patternType="solid">
        <fgColor rgb="FFABDDC5"/>
        <bgColor rgb="FFABDDC5"/>
      </patternFill>
    </fill>
    <fill>
      <patternFill patternType="solid">
        <fgColor rgb="FF434343"/>
        <bgColor rgb="FF434343"/>
      </patternFill>
    </fill>
  </fills>
  <borders count="4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thick">
        <color rgb="FF000000"/>
      </bottom>
      <diagonal/>
    </border>
    <border>
      <left style="medium">
        <color rgb="FF000000"/>
      </left>
      <right style="medium">
        <color rgb="FF000000"/>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133">
    <xf numFmtId="0" fontId="0" fillId="0" borderId="0" xfId="0"/>
    <xf numFmtId="0" fontId="1" fillId="0" borderId="0" xfId="0" applyFont="1" applyAlignment="1">
      <alignment wrapText="1"/>
    </xf>
    <xf numFmtId="0" fontId="2" fillId="0" borderId="0" xfId="0" applyFont="1" applyAlignment="1">
      <alignment wrapText="1"/>
    </xf>
    <xf numFmtId="0" fontId="2" fillId="2" borderId="1" xfId="0" applyFont="1" applyFill="1" applyBorder="1" applyAlignment="1">
      <alignment wrapText="1"/>
    </xf>
    <xf numFmtId="0" fontId="3" fillId="0" borderId="0" xfId="0" applyFont="1" applyAlignment="1">
      <alignment wrapText="1"/>
    </xf>
    <xf numFmtId="0" fontId="3" fillId="3" borderId="2" xfId="0" applyFont="1" applyFill="1" applyBorder="1" applyAlignment="1">
      <alignment wrapText="1"/>
    </xf>
    <xf numFmtId="0" fontId="2" fillId="2" borderId="3" xfId="0" applyFont="1" applyFill="1" applyBorder="1" applyAlignment="1">
      <alignment wrapText="1"/>
    </xf>
    <xf numFmtId="0" fontId="3" fillId="0" borderId="4" xfId="0" applyFont="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0" fontId="3" fillId="3" borderId="7" xfId="0" applyFont="1" applyFill="1" applyBorder="1" applyAlignment="1">
      <alignment wrapText="1"/>
    </xf>
    <xf numFmtId="0" fontId="3" fillId="0" borderId="8" xfId="0" applyFont="1" applyBorder="1" applyAlignment="1">
      <alignment wrapText="1"/>
    </xf>
    <xf numFmtId="0" fontId="2" fillId="2" borderId="2" xfId="0" applyFont="1" applyFill="1" applyBorder="1" applyAlignment="1">
      <alignment wrapText="1"/>
    </xf>
    <xf numFmtId="0" fontId="4" fillId="4" borderId="1" xfId="0" applyFont="1" applyFill="1" applyBorder="1" applyAlignment="1">
      <alignment wrapText="1"/>
    </xf>
    <xf numFmtId="0" fontId="3" fillId="5" borderId="9" xfId="0" applyFont="1" applyFill="1" applyBorder="1" applyAlignment="1">
      <alignment wrapText="1"/>
    </xf>
    <xf numFmtId="0" fontId="3" fillId="6" borderId="9" xfId="0" applyFont="1" applyFill="1" applyBorder="1" applyAlignment="1">
      <alignment wrapText="1"/>
    </xf>
    <xf numFmtId="0" fontId="3" fillId="7" borderId="9" xfId="0" applyFont="1" applyFill="1" applyBorder="1" applyAlignment="1">
      <alignment wrapText="1"/>
    </xf>
    <xf numFmtId="0" fontId="3" fillId="8" borderId="2" xfId="0" applyFont="1" applyFill="1" applyBorder="1" applyAlignment="1">
      <alignment wrapText="1"/>
    </xf>
    <xf numFmtId="0" fontId="2" fillId="9" borderId="10" xfId="0" applyFont="1" applyFill="1" applyBorder="1" applyAlignment="1">
      <alignment horizontal="center" wrapText="1"/>
    </xf>
    <xf numFmtId="0" fontId="5" fillId="9" borderId="10" xfId="0" applyFont="1" applyFill="1" applyBorder="1" applyAlignment="1">
      <alignment horizontal="center"/>
    </xf>
    <xf numFmtId="0" fontId="6" fillId="0" borderId="0" xfId="0" applyFont="1" applyAlignment="1">
      <alignment wrapText="1"/>
    </xf>
    <xf numFmtId="0" fontId="7" fillId="0" borderId="0" xfId="0" applyFont="1"/>
    <xf numFmtId="0" fontId="8" fillId="0" borderId="0" xfId="0" applyFont="1" applyAlignment="1">
      <alignment wrapText="1"/>
    </xf>
    <xf numFmtId="0" fontId="6" fillId="10" borderId="10" xfId="0" applyFont="1" applyFill="1" applyBorder="1" applyAlignment="1">
      <alignment horizontal="left"/>
    </xf>
    <xf numFmtId="0" fontId="2" fillId="10" borderId="10" xfId="0" applyFont="1" applyFill="1" applyBorder="1" applyAlignment="1">
      <alignment horizontal="center" wrapText="1"/>
    </xf>
    <xf numFmtId="0" fontId="9" fillId="9" borderId="10" xfId="0" applyFont="1" applyFill="1" applyBorder="1" applyAlignment="1">
      <alignment horizontal="center" wrapText="1"/>
    </xf>
    <xf numFmtId="0" fontId="10" fillId="0" borderId="0" xfId="0" applyFont="1" applyAlignment="1">
      <alignment wrapText="1"/>
    </xf>
    <xf numFmtId="0" fontId="11" fillId="0" borderId="0" xfId="0" applyFont="1" applyAlignment="1">
      <alignment wrapText="1"/>
    </xf>
    <xf numFmtId="164" fontId="6" fillId="0" borderId="0" xfId="0" applyNumberFormat="1" applyFont="1" applyAlignment="1">
      <alignment wrapText="1"/>
    </xf>
    <xf numFmtId="164" fontId="11" fillId="0" borderId="0" xfId="0" applyNumberFormat="1" applyFont="1" applyAlignment="1">
      <alignment wrapText="1"/>
    </xf>
    <xf numFmtId="0" fontId="14" fillId="11" borderId="10" xfId="0" applyFont="1" applyFill="1" applyBorder="1" applyAlignment="1">
      <alignment horizontal="center" wrapText="1"/>
    </xf>
    <xf numFmtId="0" fontId="15" fillId="5" borderId="14" xfId="0" applyFont="1" applyFill="1" applyBorder="1" applyAlignment="1">
      <alignment vertical="top" wrapText="1"/>
    </xf>
    <xf numFmtId="0" fontId="15" fillId="5" borderId="17" xfId="0" applyFont="1" applyFill="1" applyBorder="1" applyAlignment="1">
      <alignment vertical="top" wrapText="1"/>
    </xf>
    <xf numFmtId="0" fontId="15" fillId="5" borderId="20" xfId="0" applyFont="1" applyFill="1" applyBorder="1" applyAlignment="1">
      <alignment vertical="top" wrapText="1"/>
    </xf>
    <xf numFmtId="0" fontId="11" fillId="0" borderId="0" xfId="0" applyFont="1" applyAlignment="1">
      <alignment vertical="top" wrapText="1"/>
    </xf>
    <xf numFmtId="0" fontId="11" fillId="0" borderId="0" xfId="0" applyFont="1" applyAlignment="1">
      <alignment horizontal="center" vertical="top" wrapText="1"/>
    </xf>
    <xf numFmtId="0" fontId="17" fillId="12" borderId="27" xfId="0" applyFont="1" applyFill="1" applyBorder="1" applyAlignment="1">
      <alignment horizontal="center" vertical="top" wrapText="1"/>
    </xf>
    <xf numFmtId="0" fontId="15" fillId="12" borderId="27" xfId="0" applyFont="1" applyFill="1" applyBorder="1" applyAlignment="1">
      <alignment horizontal="center" vertical="top" wrapText="1"/>
    </xf>
    <xf numFmtId="0" fontId="15" fillId="12" borderId="27" xfId="0" applyFont="1" applyFill="1" applyBorder="1" applyAlignment="1">
      <alignment horizontal="center" wrapText="1"/>
    </xf>
    <xf numFmtId="0" fontId="15" fillId="12" borderId="10" xfId="0" applyFont="1" applyFill="1" applyBorder="1" applyAlignment="1">
      <alignment horizontal="center" wrapText="1"/>
    </xf>
    <xf numFmtId="0" fontId="12" fillId="2" borderId="10" xfId="0" applyFont="1" applyFill="1" applyBorder="1" applyAlignment="1">
      <alignment horizontal="center" wrapText="1"/>
    </xf>
    <xf numFmtId="0" fontId="11" fillId="0" borderId="27" xfId="0" applyFont="1" applyBorder="1" applyAlignment="1">
      <alignment vertical="top" wrapText="1"/>
    </xf>
    <xf numFmtId="0" fontId="17" fillId="0" borderId="27" xfId="0" applyFont="1" applyBorder="1" applyAlignment="1">
      <alignment horizontal="center" vertical="center" wrapText="1"/>
    </xf>
    <xf numFmtId="0" fontId="18" fillId="0" borderId="26" xfId="0" applyFont="1" applyBorder="1" applyAlignment="1">
      <alignment horizontal="center" vertical="center" wrapText="1"/>
    </xf>
    <xf numFmtId="0" fontId="18" fillId="2" borderId="30" xfId="0" applyFont="1" applyFill="1" applyBorder="1" applyAlignment="1">
      <alignment horizontal="center" vertical="center" wrapText="1"/>
    </xf>
    <xf numFmtId="0" fontId="19" fillId="0" borderId="0" xfId="0" applyFont="1" applyAlignment="1">
      <alignment horizontal="center" vertical="center" wrapText="1"/>
    </xf>
    <xf numFmtId="0" fontId="20" fillId="13" borderId="10" xfId="0" applyFont="1" applyFill="1" applyBorder="1" applyAlignment="1">
      <alignment horizontal="center" wrapText="1"/>
    </xf>
    <xf numFmtId="0" fontId="20" fillId="0" borderId="0" xfId="0" applyFont="1" applyAlignment="1">
      <alignment horizontal="center" vertical="center" wrapText="1"/>
    </xf>
    <xf numFmtId="0" fontId="18" fillId="2" borderId="31" xfId="0" applyFont="1" applyFill="1" applyBorder="1" applyAlignment="1">
      <alignment horizontal="center" vertical="center" wrapText="1"/>
    </xf>
    <xf numFmtId="0" fontId="20" fillId="14" borderId="10" xfId="0" applyFont="1" applyFill="1" applyBorder="1" applyAlignment="1">
      <alignment horizontal="center" wrapText="1"/>
    </xf>
    <xf numFmtId="0" fontId="10" fillId="10" borderId="27" xfId="0" applyFont="1" applyFill="1" applyBorder="1" applyAlignment="1">
      <alignment horizontal="left" vertical="top" wrapText="1"/>
    </xf>
    <xf numFmtId="0" fontId="11" fillId="2" borderId="30" xfId="0" applyFont="1" applyFill="1" applyBorder="1" applyAlignment="1">
      <alignment wrapText="1"/>
    </xf>
    <xf numFmtId="0" fontId="18" fillId="15" borderId="35" xfId="0" applyFont="1" applyFill="1" applyBorder="1" applyAlignment="1">
      <alignment horizontal="center" wrapText="1"/>
    </xf>
    <xf numFmtId="0" fontId="18" fillId="15" borderId="35" xfId="0" applyFont="1" applyFill="1" applyBorder="1" applyAlignment="1">
      <alignment horizontal="right" wrapText="1"/>
    </xf>
    <xf numFmtId="0" fontId="18" fillId="15" borderId="36" xfId="0" applyFont="1" applyFill="1" applyBorder="1" applyAlignment="1">
      <alignment horizontal="center" wrapText="1"/>
    </xf>
    <xf numFmtId="0" fontId="21" fillId="15" borderId="27" xfId="0" applyFont="1" applyFill="1" applyBorder="1" applyAlignment="1">
      <alignment horizontal="center" wrapText="1"/>
    </xf>
    <xf numFmtId="0" fontId="17" fillId="0" borderId="26" xfId="0" applyFont="1" applyBorder="1" applyAlignment="1">
      <alignment horizontal="center" vertical="center" wrapText="1"/>
    </xf>
    <xf numFmtId="0" fontId="11" fillId="10" borderId="27" xfId="0" applyFont="1" applyFill="1" applyBorder="1" applyAlignment="1">
      <alignment vertical="top" wrapText="1"/>
    </xf>
    <xf numFmtId="0" fontId="17" fillId="10" borderId="27" xfId="0" applyFont="1" applyFill="1" applyBorder="1" applyAlignment="1">
      <alignment horizontal="center" vertical="center" wrapText="1"/>
    </xf>
    <xf numFmtId="0" fontId="17" fillId="10" borderId="30" xfId="0" applyFont="1" applyFill="1" applyBorder="1" applyAlignment="1">
      <alignment horizontal="center" vertical="center" wrapText="1"/>
    </xf>
    <xf numFmtId="0" fontId="18" fillId="16" borderId="31" xfId="0" applyFont="1" applyFill="1" applyBorder="1" applyAlignment="1">
      <alignment horizontal="center" vertical="center" wrapText="1"/>
    </xf>
    <xf numFmtId="0" fontId="20" fillId="10" borderId="10" xfId="0" applyFont="1" applyFill="1" applyBorder="1" applyAlignment="1">
      <alignment horizontal="center" vertical="center" wrapText="1"/>
    </xf>
    <xf numFmtId="0" fontId="19" fillId="10" borderId="10" xfId="0" applyFont="1" applyFill="1" applyBorder="1" applyAlignment="1">
      <alignment horizontal="center" vertical="center" wrapText="1"/>
    </xf>
    <xf numFmtId="0" fontId="18" fillId="2" borderId="38" xfId="0" applyFont="1" applyFill="1" applyBorder="1" applyAlignment="1">
      <alignment horizontal="center" vertical="center" wrapText="1"/>
    </xf>
    <xf numFmtId="0" fontId="11" fillId="0" borderId="37" xfId="0" applyFont="1" applyBorder="1" applyAlignment="1">
      <alignment vertical="top" wrapText="1"/>
    </xf>
    <xf numFmtId="0" fontId="18" fillId="2" borderId="27" xfId="0" applyFont="1" applyFill="1" applyBorder="1" applyAlignment="1">
      <alignment horizontal="center" vertical="center" wrapText="1"/>
    </xf>
    <xf numFmtId="0" fontId="11" fillId="2" borderId="27" xfId="0" applyFont="1" applyFill="1" applyBorder="1" applyAlignment="1">
      <alignment wrapText="1"/>
    </xf>
    <xf numFmtId="0" fontId="18" fillId="10" borderId="30" xfId="0" applyFont="1" applyFill="1" applyBorder="1" applyAlignment="1">
      <alignment horizontal="center" vertical="center" wrapText="1"/>
    </xf>
    <xf numFmtId="0" fontId="18" fillId="16" borderId="27" xfId="0" applyFont="1" applyFill="1" applyBorder="1" applyAlignment="1">
      <alignment horizontal="center" vertical="center" wrapText="1"/>
    </xf>
    <xf numFmtId="0" fontId="11" fillId="16" borderId="27" xfId="0" applyFont="1" applyFill="1" applyBorder="1" applyAlignment="1">
      <alignment wrapText="1"/>
    </xf>
    <xf numFmtId="0" fontId="11" fillId="2" borderId="31" xfId="0" applyFont="1" applyFill="1" applyBorder="1" applyAlignment="1">
      <alignment wrapText="1"/>
    </xf>
    <xf numFmtId="0" fontId="11" fillId="15" borderId="35" xfId="0" applyFont="1" applyFill="1" applyBorder="1" applyAlignment="1">
      <alignment wrapText="1"/>
    </xf>
    <xf numFmtId="0" fontId="11" fillId="15" borderId="36" xfId="0" applyFont="1" applyFill="1" applyBorder="1" applyAlignment="1">
      <alignment horizontal="center" wrapText="1"/>
    </xf>
    <xf numFmtId="0" fontId="21" fillId="15" borderId="36" xfId="0" applyFont="1" applyFill="1" applyBorder="1" applyAlignment="1">
      <alignment horizontal="center" wrapText="1"/>
    </xf>
    <xf numFmtId="0" fontId="3" fillId="0" borderId="0" xfId="0" applyFont="1" applyAlignment="1">
      <alignment horizontal="center" wrapText="1"/>
    </xf>
    <xf numFmtId="0" fontId="11" fillId="2" borderId="38" xfId="0" applyFont="1" applyFill="1" applyBorder="1" applyAlignment="1">
      <alignment wrapText="1"/>
    </xf>
    <xf numFmtId="0" fontId="18" fillId="0" borderId="27" xfId="0" applyFont="1" applyBorder="1" applyAlignment="1">
      <alignment horizontal="center" vertical="center" wrapText="1"/>
    </xf>
    <xf numFmtId="0" fontId="19" fillId="0" borderId="27" xfId="0" applyFont="1" applyBorder="1" applyAlignment="1">
      <alignment horizontal="center" vertical="center" wrapText="1"/>
    </xf>
    <xf numFmtId="0" fontId="20" fillId="0" borderId="27" xfId="0" applyFont="1" applyBorder="1" applyAlignment="1">
      <alignment horizontal="center" vertical="center" wrapText="1"/>
    </xf>
    <xf numFmtId="0" fontId="17" fillId="4" borderId="27" xfId="0" applyFont="1" applyFill="1" applyBorder="1" applyAlignment="1">
      <alignment horizontal="center" wrapText="1"/>
    </xf>
    <xf numFmtId="0" fontId="18" fillId="0" borderId="27" xfId="0" applyFont="1" applyBorder="1" applyAlignment="1">
      <alignment horizontal="center" wrapText="1"/>
    </xf>
    <xf numFmtId="0" fontId="21" fillId="13" borderId="27" xfId="0" applyFont="1" applyFill="1" applyBorder="1" applyAlignment="1">
      <alignment horizontal="center" wrapText="1"/>
    </xf>
    <xf numFmtId="0" fontId="17" fillId="0" borderId="27" xfId="0" applyFont="1" applyBorder="1" applyAlignment="1">
      <alignment horizontal="center" wrapText="1"/>
    </xf>
    <xf numFmtId="0" fontId="18" fillId="13" borderId="27" xfId="0" applyFont="1" applyFill="1" applyBorder="1" applyAlignment="1">
      <alignment horizontal="center" wrapText="1"/>
    </xf>
    <xf numFmtId="0" fontId="18" fillId="15" borderId="43" xfId="0" applyFont="1" applyFill="1" applyBorder="1" applyAlignment="1">
      <alignment horizontal="center" wrapText="1"/>
    </xf>
    <xf numFmtId="0" fontId="3" fillId="0" borderId="0" xfId="0" applyFont="1" applyAlignment="1">
      <alignment horizontal="center"/>
    </xf>
    <xf numFmtId="0" fontId="22" fillId="4" borderId="27" xfId="0" applyFont="1" applyFill="1" applyBorder="1"/>
    <xf numFmtId="0" fontId="22" fillId="4" borderId="27" xfId="0" applyFont="1" applyFill="1" applyBorder="1" applyAlignment="1">
      <alignment horizontal="center"/>
    </xf>
    <xf numFmtId="0" fontId="23" fillId="4" borderId="27" xfId="0" applyFont="1" applyFill="1" applyBorder="1" applyAlignment="1">
      <alignment horizontal="center"/>
    </xf>
    <xf numFmtId="0" fontId="24" fillId="0" borderId="27" xfId="0" applyFont="1" applyBorder="1"/>
    <xf numFmtId="0" fontId="24" fillId="0" borderId="27" xfId="0" applyFont="1" applyBorder="1" applyAlignment="1">
      <alignment horizontal="center"/>
    </xf>
    <xf numFmtId="3" fontId="24" fillId="0" borderId="27" xfId="0" applyNumberFormat="1" applyFont="1" applyBorder="1" applyAlignment="1">
      <alignment horizontal="center"/>
    </xf>
    <xf numFmtId="165" fontId="24" fillId="0" borderId="27" xfId="0" applyNumberFormat="1" applyFont="1" applyBorder="1" applyAlignment="1">
      <alignment horizontal="center"/>
    </xf>
    <xf numFmtId="3" fontId="23" fillId="4" borderId="27" xfId="0" applyNumberFormat="1" applyFont="1" applyFill="1" applyBorder="1" applyAlignment="1">
      <alignment horizontal="center"/>
    </xf>
    <xf numFmtId="165" fontId="22" fillId="4" borderId="27" xfId="0" applyNumberFormat="1" applyFont="1" applyFill="1" applyBorder="1" applyAlignment="1">
      <alignment horizontal="center"/>
    </xf>
    <xf numFmtId="0" fontId="3" fillId="0" borderId="27" xfId="0" applyFont="1" applyBorder="1"/>
    <xf numFmtId="0" fontId="11" fillId="2" borderId="24" xfId="0" applyFont="1" applyFill="1" applyBorder="1" applyAlignment="1">
      <alignment vertical="top" wrapText="1"/>
    </xf>
    <xf numFmtId="0" fontId="13" fillId="0" borderId="18" xfId="0" applyFont="1" applyBorder="1"/>
    <xf numFmtId="0" fontId="13" fillId="0" borderId="25" xfId="0" applyFont="1" applyBorder="1"/>
    <xf numFmtId="0" fontId="18" fillId="15" borderId="24" xfId="0" applyFont="1" applyFill="1" applyBorder="1" applyAlignment="1">
      <alignment horizontal="right" wrapText="1"/>
    </xf>
    <xf numFmtId="0" fontId="13" fillId="0" borderId="34" xfId="0" applyFont="1" applyBorder="1"/>
    <xf numFmtId="0" fontId="11" fillId="0" borderId="37" xfId="0" applyFont="1" applyBorder="1" applyAlignment="1">
      <alignment vertical="top" wrapText="1"/>
    </xf>
    <xf numFmtId="0" fontId="0" fillId="0" borderId="0" xfId="0"/>
    <xf numFmtId="0" fontId="12" fillId="2" borderId="11" xfId="0" applyFont="1" applyFill="1" applyBorder="1" applyAlignment="1">
      <alignment horizontal="center" wrapText="1"/>
    </xf>
    <xf numFmtId="0" fontId="13" fillId="0" borderId="12" xfId="0" applyFont="1" applyBorder="1"/>
    <xf numFmtId="0" fontId="13" fillId="0" borderId="13" xfId="0" applyFont="1" applyBorder="1"/>
    <xf numFmtId="0" fontId="18" fillId="2" borderId="26" xfId="0" applyFont="1" applyFill="1" applyBorder="1" applyAlignment="1">
      <alignment horizontal="center" vertical="center" wrapText="1"/>
    </xf>
    <xf numFmtId="0" fontId="13" fillId="0" borderId="32" xfId="0" applyFont="1" applyBorder="1"/>
    <xf numFmtId="0" fontId="13" fillId="0" borderId="29" xfId="0" applyFont="1" applyBorder="1"/>
    <xf numFmtId="0" fontId="11" fillId="2" borderId="26" xfId="0" applyFont="1" applyFill="1" applyBorder="1" applyAlignment="1">
      <alignment wrapText="1"/>
    </xf>
    <xf numFmtId="0" fontId="18" fillId="15" borderId="39" xfId="0" applyFont="1" applyFill="1" applyBorder="1" applyAlignment="1">
      <alignment horizontal="right" wrapText="1"/>
    </xf>
    <xf numFmtId="0" fontId="12" fillId="2" borderId="40" xfId="0" applyFont="1" applyFill="1" applyBorder="1" applyAlignment="1">
      <alignment horizontal="center" wrapText="1"/>
    </xf>
    <xf numFmtId="0" fontId="13" fillId="0" borderId="41" xfId="0" applyFont="1" applyBorder="1"/>
    <xf numFmtId="0" fontId="13" fillId="0" borderId="42" xfId="0" applyFont="1" applyBorder="1"/>
    <xf numFmtId="0" fontId="11" fillId="0" borderId="0" xfId="0" applyFont="1" applyAlignment="1">
      <alignment vertical="top" wrapText="1"/>
    </xf>
    <xf numFmtId="0" fontId="14" fillId="11" borderId="24" xfId="0" applyFont="1" applyFill="1" applyBorder="1" applyAlignment="1">
      <alignment horizontal="center" wrapText="1"/>
    </xf>
    <xf numFmtId="0" fontId="12" fillId="2" borderId="11" xfId="0" applyFont="1" applyFill="1" applyBorder="1" applyAlignment="1">
      <alignment wrapText="1"/>
    </xf>
    <xf numFmtId="0" fontId="11" fillId="0" borderId="15" xfId="0" applyFont="1" applyBorder="1" applyAlignment="1">
      <alignment vertical="top" wrapText="1"/>
    </xf>
    <xf numFmtId="0" fontId="13" fillId="0" borderId="15" xfId="0" applyFont="1" applyBorder="1"/>
    <xf numFmtId="0" fontId="13" fillId="0" borderId="16" xfId="0" applyFont="1" applyBorder="1"/>
    <xf numFmtId="0" fontId="11" fillId="0" borderId="18" xfId="0" applyFont="1" applyBorder="1" applyAlignment="1">
      <alignment vertical="top" wrapText="1"/>
    </xf>
    <xf numFmtId="0" fontId="13" fillId="0" borderId="19" xfId="0" applyFont="1" applyBorder="1"/>
    <xf numFmtId="0" fontId="11" fillId="0" borderId="21" xfId="0" applyFont="1" applyBorder="1" applyAlignment="1">
      <alignment vertical="top" wrapText="1"/>
    </xf>
    <xf numFmtId="0" fontId="13" fillId="0" borderId="21" xfId="0" applyFont="1" applyBorder="1"/>
    <xf numFmtId="0" fontId="13" fillId="0" borderId="22" xfId="0" applyFont="1" applyBorder="1"/>
    <xf numFmtId="0" fontId="16" fillId="2" borderId="23" xfId="0" applyFont="1" applyFill="1" applyBorder="1" applyAlignment="1">
      <alignment horizontal="center" wrapText="1"/>
    </xf>
    <xf numFmtId="0" fontId="13" fillId="0" borderId="28" xfId="0" applyFont="1" applyBorder="1"/>
    <xf numFmtId="0" fontId="16" fillId="2" borderId="26" xfId="0" applyFont="1" applyFill="1" applyBorder="1" applyAlignment="1">
      <alignment wrapText="1"/>
    </xf>
    <xf numFmtId="0" fontId="9" fillId="0" borderId="37" xfId="0" applyFont="1" applyBorder="1" applyAlignment="1">
      <alignment horizontal="center" vertical="top" wrapText="1"/>
    </xf>
    <xf numFmtId="0" fontId="13" fillId="0" borderId="33" xfId="0" applyFont="1" applyBorder="1"/>
    <xf numFmtId="0" fontId="17" fillId="0" borderId="0" xfId="0" applyFont="1" applyAlignment="1">
      <alignment horizontal="center" wrapText="1"/>
    </xf>
    <xf numFmtId="0" fontId="10" fillId="0" borderId="0" xfId="0" applyFont="1"/>
    <xf numFmtId="0" fontId="3" fillId="0" borderId="24" xfId="0" applyFont="1" applyBorder="1"/>
  </cellXfs>
  <cellStyles count="1">
    <cellStyle name="Normal" xfId="0" builtinId="0"/>
  </cellStyles>
  <dxfs count="8">
    <dxf>
      <fill>
        <patternFill patternType="solid">
          <fgColor rgb="FF93C47D"/>
          <bgColor rgb="FF93C47D"/>
        </patternFill>
      </fill>
    </dxf>
    <dxf>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
      <fill>
        <patternFill patternType="solid">
          <fgColor rgb="FF93C47D"/>
          <bgColor rgb="FF93C47D"/>
        </patternFill>
      </fill>
    </dxf>
    <dxf>
      <font>
        <color rgb="FF000000"/>
      </font>
      <fill>
        <patternFill patternType="solid">
          <fgColor rgb="FFFFFF00"/>
          <bgColor rgb="FFFFFF00"/>
        </patternFill>
      </fill>
    </dxf>
    <dxf>
      <font>
        <color rgb="FFFFFFFF"/>
      </font>
      <fill>
        <patternFill patternType="solid">
          <fgColor rgb="FFFF0000"/>
          <bgColor rgb="FFFF0000"/>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3.09166666666667E-2"/>
          <c:y val="0.19272237196765499"/>
          <c:w val="0.76942533275462999"/>
          <c:h val="0.757277628032345"/>
        </c:manualLayout>
      </c:layout>
      <c:radarChart>
        <c:radarStyle val="marker"/>
        <c:varyColors val="1"/>
        <c:ser>
          <c:idx val="0"/>
          <c:order val="0"/>
          <c:tx>
            <c:strRef>
              <c:f>Result!$E$3</c:f>
              <c:strCache>
                <c:ptCount val="1"/>
                <c:pt idx="0">
                  <c:v>MongoDB</c:v>
                </c:pt>
              </c:strCache>
            </c:strRef>
          </c:tx>
          <c:spPr>
            <a:ln cmpd="sng">
              <a:solidFill>
                <a:srgbClr val="4F81BD"/>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Result!$E$4:$E$10</c:f>
              <c:numCache>
                <c:formatCode>0.0%</c:formatCode>
                <c:ptCount val="7"/>
                <c:pt idx="0">
                  <c:v>1</c:v>
                </c:pt>
                <c:pt idx="1">
                  <c:v>0.96</c:v>
                </c:pt>
                <c:pt idx="2">
                  <c:v>1</c:v>
                </c:pt>
                <c:pt idx="3">
                  <c:v>1</c:v>
                </c:pt>
                <c:pt idx="4">
                  <c:v>0.90476190476190477</c:v>
                </c:pt>
                <c:pt idx="5">
                  <c:v>1</c:v>
                </c:pt>
                <c:pt idx="6">
                  <c:v>0.9375</c:v>
                </c:pt>
              </c:numCache>
            </c:numRef>
          </c:val>
          <c:extLst>
            <c:ext xmlns:c16="http://schemas.microsoft.com/office/drawing/2014/chart" uri="{C3380CC4-5D6E-409C-BE32-E72D297353CC}">
              <c16:uniqueId val="{00000000-AAED-422E-A7B5-EA3011546523}"/>
            </c:ext>
          </c:extLst>
        </c:ser>
        <c:ser>
          <c:idx val="1"/>
          <c:order val="1"/>
          <c:tx>
            <c:strRef>
              <c:f>Result!$F$3</c:f>
              <c:strCache>
                <c:ptCount val="1"/>
                <c:pt idx="0">
                  <c:v>#REF!</c:v>
                </c:pt>
              </c:strCache>
            </c:strRef>
          </c:tx>
          <c:spPr>
            <a:ln cmpd="sng">
              <a:solidFill>
                <a:srgbClr val="C0504D"/>
              </a:solidFill>
            </a:ln>
          </c:spPr>
          <c:marker>
            <c:symbol val="none"/>
          </c:marker>
          <c:cat>
            <c:strRef>
              <c:f>Result!$A$4:$A$10</c:f>
              <c:strCache>
                <c:ptCount val="7"/>
                <c:pt idx="0">
                  <c:v>Data modeling</c:v>
                </c:pt>
                <c:pt idx="1">
                  <c:v>Query requirements</c:v>
                </c:pt>
                <c:pt idx="2">
                  <c:v>Performance &amp; scalability</c:v>
                </c:pt>
                <c:pt idx="3">
                  <c:v>Availability &amp; disaster recovery</c:v>
                </c:pt>
                <c:pt idx="4">
                  <c:v>Security</c:v>
                </c:pt>
                <c:pt idx="5">
                  <c:v>Operational management</c:v>
                </c:pt>
                <c:pt idx="6">
                  <c:v>Deployment model</c:v>
                </c:pt>
              </c:strCache>
            </c:strRef>
          </c:cat>
          <c:val>
            <c:numRef>
              <c:f>Result!$F$4:$F$10</c:f>
              <c:numCache>
                <c:formatCode>0.0%</c:formatCode>
                <c:ptCount val="7"/>
                <c:pt idx="0">
                  <c:v>0.33333333333333331</c:v>
                </c:pt>
                <c:pt idx="1">
                  <c:v>0.38666666666666666</c:v>
                </c:pt>
                <c:pt idx="2">
                  <c:v>0.33333333333333331</c:v>
                </c:pt>
                <c:pt idx="3">
                  <c:v>0.33333333333333331</c:v>
                </c:pt>
                <c:pt idx="4">
                  <c:v>0.33333333333333331</c:v>
                </c:pt>
                <c:pt idx="5">
                  <c:v>0.33333333333333331</c:v>
                </c:pt>
                <c:pt idx="6">
                  <c:v>0.33333333333333331</c:v>
                </c:pt>
              </c:numCache>
            </c:numRef>
          </c:val>
          <c:extLst>
            <c:ext xmlns:c16="http://schemas.microsoft.com/office/drawing/2014/chart" uri="{C3380CC4-5D6E-409C-BE32-E72D297353CC}">
              <c16:uniqueId val="{00000001-AAED-422E-A7B5-EA3011546523}"/>
            </c:ext>
          </c:extLst>
        </c:ser>
        <c:dLbls>
          <c:showLegendKey val="0"/>
          <c:showVal val="0"/>
          <c:showCatName val="0"/>
          <c:showSerName val="0"/>
          <c:showPercent val="0"/>
          <c:showBubbleSize val="0"/>
        </c:dLbls>
        <c:axId val="45391646"/>
        <c:axId val="1418238660"/>
      </c:radarChart>
      <c:catAx>
        <c:axId val="4539164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18238660"/>
        <c:crosses val="autoZero"/>
        <c:auto val="1"/>
        <c:lblAlgn val="ctr"/>
        <c:lblOffset val="100"/>
        <c:noMultiLvlLbl val="1"/>
      </c:catAx>
      <c:valAx>
        <c:axId val="14182386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45391646"/>
        <c:crosses val="autoZero"/>
        <c:crossBetween val="between"/>
      </c:valAx>
      <c:spPr>
        <a:solidFill>
          <a:srgbClr val="FFFFFF"/>
        </a:solidFill>
      </c:spPr>
    </c:plotArea>
    <c:legend>
      <c:legendPos val="r"/>
      <c:overlay val="0"/>
      <c:txPr>
        <a:bodyPr/>
        <a:lstStyle/>
        <a:p>
          <a:pPr lvl="0">
            <a:defRPr b="0" i="0">
              <a:solidFill>
                <a:srgbClr val="000000"/>
              </a:solidFill>
              <a:latin typeface="Calibri"/>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11</xdr:row>
      <xdr:rowOff>66675</xdr:rowOff>
    </xdr:from>
    <xdr:ext cx="6296025" cy="4076700"/>
    <xdr:graphicFrame macro="">
      <xdr:nvGraphicFramePr>
        <xdr:cNvPr id="1700164065" name="Chart 1" title="Chart">
          <a:extLst>
            <a:ext uri="{FF2B5EF4-FFF2-40B4-BE49-F238E27FC236}">
              <a16:creationId xmlns:a16="http://schemas.microsoft.com/office/drawing/2014/main" id="{00000000-0008-0000-0400-0000E1715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C1000"/>
  <sheetViews>
    <sheetView topLeftCell="A3" workbookViewId="0"/>
  </sheetViews>
  <sheetFormatPr defaultColWidth="12.5703125" defaultRowHeight="15" customHeight="1" x14ac:dyDescent="0.2"/>
  <cols>
    <col min="1" max="1" width="4" customWidth="1"/>
    <col min="2" max="2" width="124" customWidth="1"/>
    <col min="3" max="3" width="6.42578125" customWidth="1"/>
    <col min="4" max="26" width="14.42578125" customWidth="1"/>
  </cols>
  <sheetData>
    <row r="1" spans="1:3" ht="15.75" customHeight="1" x14ac:dyDescent="0.3">
      <c r="A1" s="1"/>
      <c r="B1" s="2"/>
      <c r="C1" s="1"/>
    </row>
    <row r="2" spans="1:3" ht="18.75" x14ac:dyDescent="0.3">
      <c r="A2" s="1"/>
      <c r="B2" s="3" t="s">
        <v>0</v>
      </c>
      <c r="C2" s="1"/>
    </row>
    <row r="3" spans="1:3" ht="114.75" x14ac:dyDescent="0.2">
      <c r="A3" s="4"/>
      <c r="B3" s="5" t="s">
        <v>1</v>
      </c>
      <c r="C3" s="4"/>
    </row>
    <row r="4" spans="1:3" ht="12.75" x14ac:dyDescent="0.2">
      <c r="A4" s="4"/>
      <c r="B4" s="4"/>
      <c r="C4" s="4"/>
    </row>
    <row r="5" spans="1:3" ht="18.75" x14ac:dyDescent="0.3">
      <c r="A5" s="1"/>
      <c r="B5" s="6" t="s">
        <v>2</v>
      </c>
      <c r="C5" s="1"/>
    </row>
    <row r="6" spans="1:3" ht="12.75" x14ac:dyDescent="0.2">
      <c r="A6" s="7"/>
      <c r="B6" s="8" t="s">
        <v>3</v>
      </c>
      <c r="C6" s="4"/>
    </row>
    <row r="7" spans="1:3" ht="63.75" x14ac:dyDescent="0.2">
      <c r="A7" s="7"/>
      <c r="B7" s="9" t="s">
        <v>4</v>
      </c>
      <c r="C7" s="4"/>
    </row>
    <row r="8" spans="1:3" ht="12.75" x14ac:dyDescent="0.2">
      <c r="A8" s="7"/>
      <c r="B8" s="9" t="s">
        <v>5</v>
      </c>
      <c r="C8" s="4"/>
    </row>
    <row r="9" spans="1:3" ht="12.75" x14ac:dyDescent="0.2">
      <c r="A9" s="7"/>
      <c r="B9" s="9" t="s">
        <v>6</v>
      </c>
      <c r="C9" s="4"/>
    </row>
    <row r="10" spans="1:3" ht="12.75" x14ac:dyDescent="0.2">
      <c r="A10" s="7"/>
      <c r="B10" s="9" t="s">
        <v>7</v>
      </c>
      <c r="C10" s="4"/>
    </row>
    <row r="11" spans="1:3" ht="25.5" x14ac:dyDescent="0.2">
      <c r="A11" s="7"/>
      <c r="B11" s="10" t="s">
        <v>8</v>
      </c>
      <c r="C11" s="4"/>
    </row>
    <row r="12" spans="1:3" ht="12.75" x14ac:dyDescent="0.2">
      <c r="A12" s="4"/>
      <c r="B12" s="11"/>
      <c r="C12" s="4"/>
    </row>
    <row r="13" spans="1:3" ht="18.75" x14ac:dyDescent="0.3">
      <c r="A13" s="4"/>
      <c r="B13" s="12" t="s">
        <v>9</v>
      </c>
      <c r="C13" s="4"/>
    </row>
    <row r="14" spans="1:3" ht="38.25" x14ac:dyDescent="0.2">
      <c r="A14" s="4"/>
      <c r="B14" s="5" t="s">
        <v>10</v>
      </c>
      <c r="C14" s="4"/>
    </row>
    <row r="15" spans="1:3" ht="12.75" x14ac:dyDescent="0.2">
      <c r="A15" s="4"/>
      <c r="B15" s="4"/>
      <c r="C15" s="4"/>
    </row>
    <row r="16" spans="1:3" ht="18.75" x14ac:dyDescent="0.3">
      <c r="A16" s="4"/>
      <c r="B16" s="3" t="s">
        <v>11</v>
      </c>
      <c r="C16" s="4"/>
    </row>
    <row r="17" spans="1:3" ht="12.75" x14ac:dyDescent="0.2">
      <c r="A17" s="4"/>
      <c r="B17" s="13" t="s">
        <v>12</v>
      </c>
      <c r="C17" s="4"/>
    </row>
    <row r="18" spans="1:3" ht="12.75" x14ac:dyDescent="0.2">
      <c r="A18" s="4"/>
      <c r="B18" s="14" t="s">
        <v>13</v>
      </c>
      <c r="C18" s="4"/>
    </row>
    <row r="19" spans="1:3" ht="12.75" x14ac:dyDescent="0.2">
      <c r="A19" s="4"/>
      <c r="B19" s="15" t="s">
        <v>14</v>
      </c>
      <c r="C19" s="4"/>
    </row>
    <row r="20" spans="1:3" ht="12.75" x14ac:dyDescent="0.2">
      <c r="A20" s="4"/>
      <c r="B20" s="16" t="s">
        <v>15</v>
      </c>
      <c r="C20" s="4"/>
    </row>
    <row r="21" spans="1:3" ht="15.75" customHeight="1" x14ac:dyDescent="0.2">
      <c r="A21" s="4"/>
      <c r="B21" s="17" t="s">
        <v>16</v>
      </c>
      <c r="C21" s="4"/>
    </row>
    <row r="22" spans="1:3" ht="15.75" customHeight="1" x14ac:dyDescent="0.2">
      <c r="A22" s="4"/>
      <c r="B22" s="13" t="s">
        <v>17</v>
      </c>
      <c r="C22" s="4"/>
    </row>
    <row r="23" spans="1:3" ht="15.75" customHeight="1" x14ac:dyDescent="0.2">
      <c r="A23" s="4"/>
      <c r="B23" s="14" t="s">
        <v>18</v>
      </c>
      <c r="C23" s="4"/>
    </row>
    <row r="24" spans="1:3" ht="15.75" customHeight="1" x14ac:dyDescent="0.2">
      <c r="A24" s="4"/>
      <c r="B24" s="15" t="s">
        <v>19</v>
      </c>
      <c r="C24" s="4"/>
    </row>
    <row r="25" spans="1:3" ht="15.75" customHeight="1" x14ac:dyDescent="0.2">
      <c r="A25" s="4"/>
      <c r="B25" s="16" t="s">
        <v>20</v>
      </c>
      <c r="C25" s="4"/>
    </row>
    <row r="26" spans="1:3" ht="15.75" customHeight="1" x14ac:dyDescent="0.2">
      <c r="A26" s="4"/>
      <c r="B26" s="17" t="s">
        <v>21</v>
      </c>
      <c r="C26" s="4"/>
    </row>
    <row r="27" spans="1:3" ht="15.75" customHeight="1" x14ac:dyDescent="0.2">
      <c r="A27" s="4"/>
      <c r="B27" s="4"/>
      <c r="C27" s="4"/>
    </row>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election activeCell="A3" sqref="A3"/>
    </sheetView>
  </sheetViews>
  <sheetFormatPr defaultColWidth="12.5703125" defaultRowHeight="15" customHeight="1" x14ac:dyDescent="0.2"/>
  <cols>
    <col min="1" max="1" width="140.42578125" customWidth="1"/>
    <col min="2" max="2" width="42.140625" customWidth="1"/>
    <col min="3" max="26" width="14.42578125" customWidth="1"/>
  </cols>
  <sheetData>
    <row r="1" spans="1:2" ht="15" customHeight="1" x14ac:dyDescent="0.3">
      <c r="A1" s="18" t="s">
        <v>22</v>
      </c>
      <c r="B1" s="19" t="s">
        <v>23</v>
      </c>
    </row>
    <row r="2" spans="1:2" ht="15" customHeight="1" x14ac:dyDescent="0.2">
      <c r="A2" s="20" t="s">
        <v>24</v>
      </c>
    </row>
    <row r="3" spans="1:2" ht="15" customHeight="1" x14ac:dyDescent="0.2">
      <c r="A3" s="20" t="s">
        <v>25</v>
      </c>
    </row>
    <row r="4" spans="1:2" ht="15" customHeight="1" x14ac:dyDescent="0.2">
      <c r="A4" s="20" t="s">
        <v>26</v>
      </c>
    </row>
    <row r="5" spans="1:2" ht="15" customHeight="1" x14ac:dyDescent="0.2">
      <c r="A5" s="20" t="s">
        <v>27</v>
      </c>
    </row>
    <row r="6" spans="1:2" ht="15" customHeight="1" x14ac:dyDescent="0.25">
      <c r="A6" s="20" t="s">
        <v>28</v>
      </c>
      <c r="B6" s="21"/>
    </row>
    <row r="7" spans="1:2" ht="15" customHeight="1" x14ac:dyDescent="0.25">
      <c r="A7" s="20" t="s">
        <v>29</v>
      </c>
      <c r="B7" s="21"/>
    </row>
    <row r="8" spans="1:2" ht="15" customHeight="1" x14ac:dyDescent="0.2">
      <c r="A8" s="20" t="s">
        <v>30</v>
      </c>
    </row>
    <row r="9" spans="1:2" ht="15" customHeight="1" x14ac:dyDescent="0.2">
      <c r="A9" s="20"/>
    </row>
    <row r="10" spans="1:2" ht="15" customHeight="1" x14ac:dyDescent="0.3">
      <c r="A10" s="18" t="s">
        <v>31</v>
      </c>
    </row>
    <row r="11" spans="1:2" ht="15" customHeight="1" x14ac:dyDescent="0.2">
      <c r="A11" s="22" t="s">
        <v>32</v>
      </c>
    </row>
    <row r="12" spans="1:2" ht="15" customHeight="1" x14ac:dyDescent="0.2">
      <c r="A12" s="22" t="s">
        <v>33</v>
      </c>
    </row>
    <row r="13" spans="1:2" ht="15" customHeight="1" x14ac:dyDescent="0.2">
      <c r="A13" s="20" t="s">
        <v>34</v>
      </c>
    </row>
    <row r="14" spans="1:2" ht="15" customHeight="1" x14ac:dyDescent="0.2">
      <c r="A14" s="20" t="s">
        <v>35</v>
      </c>
    </row>
    <row r="15" spans="1:2" ht="15" customHeight="1" x14ac:dyDescent="0.2">
      <c r="A15" s="20" t="s">
        <v>36</v>
      </c>
    </row>
    <row r="16" spans="1:2" ht="15" customHeight="1" x14ac:dyDescent="0.2">
      <c r="A16" s="20" t="s">
        <v>37</v>
      </c>
    </row>
    <row r="17" spans="1:1" ht="15" customHeight="1" x14ac:dyDescent="0.2">
      <c r="A17" s="20" t="s">
        <v>38</v>
      </c>
    </row>
    <row r="18" spans="1:1" ht="15" customHeight="1" x14ac:dyDescent="0.2">
      <c r="A18" s="20" t="s">
        <v>39</v>
      </c>
    </row>
    <row r="19" spans="1:1" ht="15" customHeight="1" x14ac:dyDescent="0.2">
      <c r="A19" s="20" t="s">
        <v>40</v>
      </c>
    </row>
    <row r="20" spans="1:1" ht="15" customHeight="1" x14ac:dyDescent="0.2">
      <c r="A20" s="20"/>
    </row>
    <row r="21" spans="1:1" ht="15" customHeight="1" x14ac:dyDescent="0.3">
      <c r="A21" s="18" t="s">
        <v>41</v>
      </c>
    </row>
    <row r="22" spans="1:1" ht="15" customHeight="1" x14ac:dyDescent="0.2">
      <c r="A22" s="22" t="s">
        <v>42</v>
      </c>
    </row>
    <row r="23" spans="1:1" ht="15" customHeight="1" x14ac:dyDescent="0.2">
      <c r="A23" s="23" t="s">
        <v>43</v>
      </c>
    </row>
    <row r="24" spans="1:1" ht="15" customHeight="1" x14ac:dyDescent="0.2">
      <c r="A24" s="23" t="s">
        <v>44</v>
      </c>
    </row>
    <row r="25" spans="1:1" ht="15" customHeight="1" x14ac:dyDescent="0.2">
      <c r="A25" s="22" t="s">
        <v>45</v>
      </c>
    </row>
    <row r="26" spans="1:1" ht="15" customHeight="1" x14ac:dyDescent="0.2">
      <c r="A26" s="22" t="s">
        <v>46</v>
      </c>
    </row>
    <row r="27" spans="1:1" ht="15" customHeight="1" x14ac:dyDescent="0.2">
      <c r="A27" s="23" t="s">
        <v>47</v>
      </c>
    </row>
    <row r="28" spans="1:1" ht="15" customHeight="1" x14ac:dyDescent="0.2">
      <c r="A28" s="23" t="s">
        <v>48</v>
      </c>
    </row>
    <row r="29" spans="1:1" ht="15" customHeight="1" x14ac:dyDescent="0.2">
      <c r="A29" s="23"/>
    </row>
    <row r="30" spans="1:1" ht="15" customHeight="1" x14ac:dyDescent="0.3">
      <c r="A30" s="18" t="s">
        <v>49</v>
      </c>
    </row>
    <row r="31" spans="1:1" ht="15" customHeight="1" x14ac:dyDescent="0.2">
      <c r="A31" s="22" t="s">
        <v>50</v>
      </c>
    </row>
    <row r="32" spans="1:1" ht="15" customHeight="1" x14ac:dyDescent="0.2">
      <c r="A32" s="22" t="s">
        <v>51</v>
      </c>
    </row>
    <row r="33" spans="1:1" ht="15" customHeight="1" x14ac:dyDescent="0.2">
      <c r="A33" s="23" t="s">
        <v>52</v>
      </c>
    </row>
    <row r="34" spans="1:1" ht="15" customHeight="1" x14ac:dyDescent="0.2">
      <c r="A34" s="22" t="s">
        <v>53</v>
      </c>
    </row>
    <row r="35" spans="1:1" ht="15" customHeight="1" x14ac:dyDescent="0.2">
      <c r="A35" s="20" t="s">
        <v>54</v>
      </c>
    </row>
    <row r="36" spans="1:1" ht="15" customHeight="1" x14ac:dyDescent="0.2">
      <c r="A36" s="20" t="s">
        <v>55</v>
      </c>
    </row>
    <row r="37" spans="1:1" ht="15.75" customHeight="1" x14ac:dyDescent="0.2"/>
    <row r="38" spans="1:1" ht="15" customHeight="1" x14ac:dyDescent="0.3">
      <c r="A38" s="18" t="s">
        <v>56</v>
      </c>
    </row>
    <row r="39" spans="1:1" ht="15" customHeight="1" x14ac:dyDescent="0.2">
      <c r="A39" s="22" t="s">
        <v>57</v>
      </c>
    </row>
    <row r="40" spans="1:1" ht="15" customHeight="1" x14ac:dyDescent="0.2">
      <c r="A40" s="22" t="s">
        <v>58</v>
      </c>
    </row>
    <row r="41" spans="1:1" ht="15" customHeight="1" x14ac:dyDescent="0.2">
      <c r="A41" s="23" t="s">
        <v>59</v>
      </c>
    </row>
    <row r="42" spans="1:1" ht="15" customHeight="1" x14ac:dyDescent="0.2">
      <c r="A42" s="22" t="s">
        <v>60</v>
      </c>
    </row>
    <row r="43" spans="1:1" ht="15" customHeight="1" x14ac:dyDescent="0.2">
      <c r="A43" s="20" t="s">
        <v>61</v>
      </c>
    </row>
    <row r="44" spans="1:1" ht="15" customHeight="1" x14ac:dyDescent="0.2">
      <c r="A44" s="20" t="s">
        <v>62</v>
      </c>
    </row>
    <row r="45" spans="1:1" ht="15" customHeight="1" x14ac:dyDescent="0.2">
      <c r="A45" s="20" t="s">
        <v>63</v>
      </c>
    </row>
    <row r="46" spans="1:1" ht="15.75" customHeight="1" x14ac:dyDescent="0.2"/>
    <row r="47" spans="1:1" ht="15.75" customHeight="1" x14ac:dyDescent="0.2"/>
    <row r="48" spans="1:1" ht="15.75" customHeight="1" x14ac:dyDescent="0.2"/>
    <row r="49" spans="1:1" ht="15.75" customHeight="1" x14ac:dyDescent="0.2"/>
    <row r="50" spans="1:1" ht="15.75" customHeight="1" x14ac:dyDescent="0.2"/>
    <row r="51" spans="1:1" ht="15.75" customHeight="1" x14ac:dyDescent="0.3">
      <c r="A51" s="24"/>
    </row>
    <row r="52" spans="1:1" ht="15.75" customHeight="1" x14ac:dyDescent="0.3">
      <c r="A52" s="24"/>
    </row>
    <row r="53" spans="1:1" ht="15.75" customHeight="1" x14ac:dyDescent="0.3">
      <c r="A53" s="24"/>
    </row>
    <row r="54" spans="1:1" ht="15.75" customHeight="1" x14ac:dyDescent="0.25">
      <c r="A54" s="21"/>
    </row>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33.5703125" customWidth="1"/>
    <col min="2" max="2" width="38.42578125" customWidth="1"/>
    <col min="3" max="5" width="40.42578125" customWidth="1"/>
    <col min="6" max="6" width="26.5703125" customWidth="1"/>
    <col min="7" max="26" width="14.42578125" customWidth="1"/>
  </cols>
  <sheetData>
    <row r="1" spans="1:26" ht="15.75" x14ac:dyDescent="0.25">
      <c r="A1" s="25" t="s">
        <v>64</v>
      </c>
      <c r="B1" s="25" t="s">
        <v>23</v>
      </c>
      <c r="C1" s="25" t="s">
        <v>65</v>
      </c>
      <c r="D1" s="25" t="s">
        <v>66</v>
      </c>
      <c r="E1" s="25" t="s">
        <v>67</v>
      </c>
      <c r="F1" s="26"/>
      <c r="G1" s="26"/>
      <c r="H1" s="26"/>
      <c r="I1" s="26"/>
      <c r="J1" s="26"/>
      <c r="K1" s="26"/>
      <c r="L1" s="26"/>
      <c r="M1" s="26"/>
      <c r="N1" s="26"/>
      <c r="O1" s="26"/>
      <c r="P1" s="26"/>
      <c r="Q1" s="26"/>
      <c r="R1" s="26"/>
      <c r="S1" s="26"/>
      <c r="T1" s="26"/>
      <c r="U1" s="26"/>
      <c r="V1" s="26"/>
      <c r="W1" s="26"/>
      <c r="X1" s="26"/>
      <c r="Y1" s="26"/>
      <c r="Z1" s="26"/>
    </row>
    <row r="2" spans="1:26" ht="63.75" x14ac:dyDescent="0.2">
      <c r="A2" s="27" t="s">
        <v>68</v>
      </c>
      <c r="B2" s="27" t="s">
        <v>69</v>
      </c>
      <c r="C2" s="27" t="s">
        <v>70</v>
      </c>
      <c r="D2" s="27" t="s">
        <v>71</v>
      </c>
      <c r="E2" s="27" t="s">
        <v>72</v>
      </c>
      <c r="F2" s="4"/>
      <c r="G2" s="26"/>
      <c r="H2" s="26"/>
      <c r="I2" s="26"/>
      <c r="J2" s="26"/>
      <c r="K2" s="26"/>
      <c r="L2" s="26"/>
      <c r="M2" s="26"/>
      <c r="N2" s="26"/>
      <c r="O2" s="26"/>
      <c r="P2" s="26"/>
      <c r="Q2" s="26"/>
      <c r="R2" s="26"/>
      <c r="S2" s="26"/>
      <c r="T2" s="26"/>
      <c r="U2" s="26"/>
      <c r="V2" s="26"/>
      <c r="W2" s="26"/>
      <c r="X2" s="26"/>
      <c r="Y2" s="26"/>
      <c r="Z2" s="26"/>
    </row>
    <row r="3" spans="1:26" ht="51" x14ac:dyDescent="0.2">
      <c r="A3" s="27" t="s">
        <v>73</v>
      </c>
      <c r="B3" s="27" t="s">
        <v>74</v>
      </c>
      <c r="C3" s="27" t="s">
        <v>75</v>
      </c>
      <c r="D3" s="27" t="s">
        <v>76</v>
      </c>
      <c r="E3" s="27" t="s">
        <v>77</v>
      </c>
      <c r="F3" s="4"/>
      <c r="G3" s="26"/>
      <c r="H3" s="26"/>
      <c r="I3" s="26"/>
      <c r="J3" s="26"/>
      <c r="K3" s="26"/>
      <c r="L3" s="26"/>
      <c r="M3" s="26"/>
      <c r="N3" s="26"/>
      <c r="O3" s="26"/>
      <c r="P3" s="26"/>
      <c r="Q3" s="26"/>
      <c r="R3" s="26"/>
      <c r="S3" s="26"/>
      <c r="T3" s="26"/>
      <c r="U3" s="26"/>
      <c r="V3" s="26"/>
      <c r="W3" s="26"/>
      <c r="X3" s="26"/>
      <c r="Y3" s="26"/>
      <c r="Z3" s="26"/>
    </row>
    <row r="4" spans="1:26" ht="63.75" x14ac:dyDescent="0.2">
      <c r="A4" s="27" t="s">
        <v>78</v>
      </c>
      <c r="B4" s="20" t="s">
        <v>74</v>
      </c>
      <c r="C4" s="27" t="s">
        <v>79</v>
      </c>
      <c r="D4" s="27" t="s">
        <v>80</v>
      </c>
      <c r="E4" s="27" t="s">
        <v>81</v>
      </c>
      <c r="F4" s="4"/>
      <c r="G4" s="26"/>
      <c r="H4" s="26"/>
      <c r="I4" s="26"/>
      <c r="J4" s="26"/>
      <c r="K4" s="26"/>
      <c r="L4" s="26"/>
      <c r="M4" s="26"/>
      <c r="N4" s="26"/>
      <c r="O4" s="26"/>
      <c r="P4" s="26"/>
      <c r="Q4" s="26"/>
      <c r="R4" s="26"/>
      <c r="S4" s="26"/>
      <c r="T4" s="26"/>
      <c r="U4" s="26"/>
      <c r="V4" s="26"/>
      <c r="W4" s="26"/>
      <c r="X4" s="26"/>
      <c r="Y4" s="26"/>
      <c r="Z4" s="26"/>
    </row>
    <row r="5" spans="1:26" ht="76.5" x14ac:dyDescent="0.2">
      <c r="A5" s="27" t="s">
        <v>82</v>
      </c>
      <c r="B5" s="27" t="s">
        <v>83</v>
      </c>
      <c r="C5" s="27" t="s">
        <v>84</v>
      </c>
      <c r="D5" s="27" t="s">
        <v>85</v>
      </c>
      <c r="E5" s="27" t="s">
        <v>86</v>
      </c>
      <c r="F5" s="4"/>
      <c r="G5" s="26"/>
      <c r="H5" s="26"/>
      <c r="I5" s="26"/>
      <c r="J5" s="26"/>
      <c r="K5" s="26"/>
      <c r="L5" s="26"/>
      <c r="M5" s="26"/>
      <c r="N5" s="26"/>
      <c r="O5" s="26"/>
      <c r="P5" s="26"/>
      <c r="Q5" s="26"/>
      <c r="R5" s="26"/>
      <c r="S5" s="26"/>
      <c r="T5" s="26"/>
      <c r="U5" s="26"/>
      <c r="V5" s="26"/>
      <c r="W5" s="26"/>
      <c r="X5" s="26"/>
      <c r="Y5" s="26"/>
      <c r="Z5" s="26"/>
    </row>
    <row r="6" spans="1:26" ht="89.25" x14ac:dyDescent="0.2">
      <c r="A6" s="27" t="s">
        <v>87</v>
      </c>
      <c r="B6" s="27" t="s">
        <v>88</v>
      </c>
      <c r="C6" s="27" t="s">
        <v>89</v>
      </c>
      <c r="D6" s="27" t="s">
        <v>90</v>
      </c>
      <c r="E6" s="27" t="s">
        <v>91</v>
      </c>
      <c r="F6" s="4"/>
      <c r="G6" s="26"/>
      <c r="H6" s="26"/>
      <c r="I6" s="26"/>
      <c r="J6" s="26"/>
      <c r="K6" s="26"/>
      <c r="L6" s="26"/>
      <c r="M6" s="26"/>
      <c r="N6" s="26"/>
      <c r="O6" s="26"/>
      <c r="P6" s="26"/>
      <c r="Q6" s="26"/>
      <c r="R6" s="26"/>
      <c r="S6" s="26"/>
      <c r="T6" s="26"/>
      <c r="U6" s="26"/>
      <c r="V6" s="26"/>
      <c r="W6" s="26"/>
      <c r="X6" s="26"/>
      <c r="Y6" s="26"/>
      <c r="Z6" s="26"/>
    </row>
    <row r="7" spans="1:26" ht="14.25" x14ac:dyDescent="0.2">
      <c r="A7" s="27" t="s">
        <v>92</v>
      </c>
      <c r="B7" s="27"/>
      <c r="C7" s="20" t="s">
        <v>79</v>
      </c>
      <c r="D7" s="20" t="s">
        <v>93</v>
      </c>
      <c r="E7" s="27" t="s">
        <v>94</v>
      </c>
      <c r="F7" s="4"/>
      <c r="G7" s="26"/>
      <c r="H7" s="26"/>
      <c r="I7" s="26"/>
      <c r="J7" s="26"/>
      <c r="K7" s="26"/>
      <c r="L7" s="26"/>
      <c r="M7" s="26"/>
      <c r="N7" s="26"/>
      <c r="O7" s="26"/>
      <c r="P7" s="26"/>
      <c r="Q7" s="26"/>
      <c r="R7" s="26"/>
      <c r="S7" s="26"/>
      <c r="T7" s="26"/>
      <c r="U7" s="26"/>
      <c r="V7" s="26"/>
      <c r="W7" s="26"/>
      <c r="X7" s="26"/>
      <c r="Y7" s="26"/>
      <c r="Z7" s="26"/>
    </row>
    <row r="8" spans="1:26" ht="140.25" x14ac:dyDescent="0.2">
      <c r="A8" s="20" t="s">
        <v>95</v>
      </c>
      <c r="B8" s="27" t="s">
        <v>96</v>
      </c>
      <c r="C8" s="27" t="s">
        <v>97</v>
      </c>
      <c r="D8" s="27" t="s">
        <v>98</v>
      </c>
      <c r="E8" s="27" t="s">
        <v>99</v>
      </c>
      <c r="F8" s="4"/>
      <c r="G8" s="26"/>
      <c r="H8" s="26"/>
      <c r="I8" s="26"/>
      <c r="J8" s="26"/>
      <c r="K8" s="26"/>
      <c r="L8" s="26"/>
      <c r="M8" s="26"/>
      <c r="N8" s="26"/>
      <c r="O8" s="26"/>
      <c r="P8" s="26"/>
      <c r="Q8" s="26"/>
      <c r="R8" s="26"/>
      <c r="S8" s="26"/>
      <c r="T8" s="26"/>
      <c r="U8" s="26"/>
      <c r="V8" s="26"/>
      <c r="W8" s="26"/>
      <c r="X8" s="26"/>
      <c r="Y8" s="26"/>
      <c r="Z8" s="26"/>
    </row>
    <row r="9" spans="1:26" ht="38.25" x14ac:dyDescent="0.2">
      <c r="A9" s="27" t="s">
        <v>100</v>
      </c>
      <c r="B9" s="27" t="s">
        <v>101</v>
      </c>
      <c r="C9" s="27" t="s">
        <v>102</v>
      </c>
      <c r="D9" s="27" t="s">
        <v>103</v>
      </c>
      <c r="E9" s="4" t="s">
        <v>104</v>
      </c>
      <c r="F9" s="4"/>
      <c r="G9" s="26"/>
      <c r="H9" s="26"/>
      <c r="I9" s="26"/>
      <c r="J9" s="26"/>
      <c r="K9" s="26"/>
      <c r="L9" s="26"/>
      <c r="M9" s="26"/>
      <c r="N9" s="26"/>
      <c r="O9" s="26"/>
      <c r="P9" s="26"/>
      <c r="Q9" s="26"/>
      <c r="R9" s="26"/>
      <c r="S9" s="26"/>
      <c r="T9" s="26"/>
      <c r="U9" s="26"/>
      <c r="V9" s="26"/>
      <c r="W9" s="26"/>
      <c r="X9" s="26"/>
      <c r="Y9" s="26"/>
      <c r="Z9" s="26"/>
    </row>
    <row r="10" spans="1:26" ht="51" x14ac:dyDescent="0.2">
      <c r="A10" s="27" t="s">
        <v>105</v>
      </c>
      <c r="B10" s="27" t="s">
        <v>106</v>
      </c>
      <c r="C10" s="27" t="s">
        <v>79</v>
      </c>
      <c r="D10" s="27" t="s">
        <v>107</v>
      </c>
      <c r="E10" s="27" t="s">
        <v>71</v>
      </c>
      <c r="F10" s="4"/>
      <c r="G10" s="26"/>
      <c r="H10" s="26"/>
      <c r="I10" s="26"/>
      <c r="J10" s="26"/>
      <c r="K10" s="26"/>
      <c r="L10" s="26"/>
      <c r="M10" s="26"/>
      <c r="N10" s="26"/>
      <c r="O10" s="26"/>
      <c r="P10" s="26"/>
      <c r="Q10" s="26"/>
      <c r="R10" s="26"/>
      <c r="S10" s="26"/>
      <c r="T10" s="26"/>
      <c r="U10" s="26"/>
      <c r="V10" s="26"/>
      <c r="W10" s="26"/>
      <c r="X10" s="26"/>
      <c r="Y10" s="26"/>
      <c r="Z10" s="26"/>
    </row>
    <row r="11" spans="1:26" ht="51" x14ac:dyDescent="0.2">
      <c r="A11" s="27" t="s">
        <v>108</v>
      </c>
      <c r="B11" s="27" t="s">
        <v>74</v>
      </c>
      <c r="C11" s="27" t="s">
        <v>79</v>
      </c>
      <c r="D11" s="27" t="s">
        <v>109</v>
      </c>
      <c r="E11" s="27" t="s">
        <v>71</v>
      </c>
      <c r="F11" s="4"/>
      <c r="G11" s="26"/>
      <c r="H11" s="26"/>
      <c r="I11" s="26"/>
      <c r="J11" s="26"/>
      <c r="K11" s="26"/>
      <c r="L11" s="26"/>
      <c r="M11" s="26"/>
      <c r="N11" s="26"/>
      <c r="O11" s="26"/>
      <c r="P11" s="26"/>
      <c r="Q11" s="26"/>
      <c r="R11" s="26"/>
      <c r="S11" s="26"/>
      <c r="T11" s="26"/>
      <c r="U11" s="26"/>
      <c r="V11" s="26"/>
      <c r="W11" s="26"/>
      <c r="X11" s="26"/>
      <c r="Y11" s="26"/>
      <c r="Z11" s="26"/>
    </row>
    <row r="12" spans="1:26" ht="51" x14ac:dyDescent="0.2">
      <c r="A12" s="27" t="s">
        <v>110</v>
      </c>
      <c r="B12" s="27" t="s">
        <v>111</v>
      </c>
      <c r="C12" s="27" t="s">
        <v>74</v>
      </c>
      <c r="D12" s="27" t="s">
        <v>71</v>
      </c>
      <c r="E12" s="27" t="s">
        <v>112</v>
      </c>
      <c r="F12" s="4"/>
      <c r="G12" s="26"/>
      <c r="H12" s="26"/>
      <c r="I12" s="26"/>
      <c r="J12" s="26"/>
      <c r="K12" s="26"/>
      <c r="L12" s="26"/>
      <c r="M12" s="26"/>
      <c r="N12" s="26"/>
      <c r="O12" s="26"/>
      <c r="P12" s="26"/>
      <c r="Q12" s="26"/>
      <c r="R12" s="26"/>
      <c r="S12" s="26"/>
      <c r="T12" s="26"/>
      <c r="U12" s="26"/>
      <c r="V12" s="26"/>
      <c r="W12" s="26"/>
      <c r="X12" s="26"/>
      <c r="Y12" s="26"/>
      <c r="Z12" s="26"/>
    </row>
    <row r="13" spans="1:26" ht="25.5" x14ac:dyDescent="0.2">
      <c r="A13" s="27" t="s">
        <v>113</v>
      </c>
      <c r="B13" s="27" t="s">
        <v>114</v>
      </c>
      <c r="C13" s="27" t="s">
        <v>74</v>
      </c>
      <c r="D13" s="27" t="s">
        <v>115</v>
      </c>
      <c r="E13" s="27" t="s">
        <v>74</v>
      </c>
      <c r="F13" s="4"/>
      <c r="G13" s="26"/>
      <c r="H13" s="26"/>
      <c r="I13" s="26"/>
      <c r="J13" s="26"/>
      <c r="K13" s="26"/>
      <c r="L13" s="26"/>
      <c r="M13" s="26"/>
      <c r="N13" s="26"/>
      <c r="O13" s="26"/>
      <c r="P13" s="26"/>
      <c r="Q13" s="26"/>
      <c r="R13" s="26"/>
      <c r="S13" s="26"/>
      <c r="T13" s="26"/>
      <c r="U13" s="26"/>
      <c r="V13" s="26"/>
      <c r="W13" s="26"/>
      <c r="X13" s="26"/>
      <c r="Y13" s="26"/>
      <c r="Z13" s="26"/>
    </row>
    <row r="14" spans="1:26" ht="15" customHeight="1" x14ac:dyDescent="0.3">
      <c r="A14" s="18" t="s">
        <v>116</v>
      </c>
      <c r="B14" s="4"/>
      <c r="C14" s="4"/>
      <c r="D14" s="4"/>
      <c r="E14" s="4"/>
      <c r="F14" s="4"/>
      <c r="G14" s="26"/>
      <c r="H14" s="26"/>
      <c r="I14" s="26"/>
      <c r="J14" s="26"/>
      <c r="K14" s="26"/>
      <c r="L14" s="26"/>
      <c r="M14" s="26"/>
      <c r="N14" s="26"/>
      <c r="O14" s="26"/>
      <c r="P14" s="26"/>
      <c r="Q14" s="26"/>
      <c r="R14" s="26"/>
      <c r="S14" s="26"/>
      <c r="T14" s="26"/>
      <c r="U14" s="26"/>
      <c r="V14" s="26"/>
      <c r="W14" s="26"/>
      <c r="X14" s="26"/>
      <c r="Y14" s="26"/>
      <c r="Z14" s="26"/>
    </row>
    <row r="15" spans="1:26" ht="63.75" x14ac:dyDescent="0.2">
      <c r="A15" s="27" t="s">
        <v>117</v>
      </c>
      <c r="B15" s="27" t="s">
        <v>118</v>
      </c>
      <c r="C15" s="27" t="s">
        <v>119</v>
      </c>
      <c r="D15" s="27" t="s">
        <v>120</v>
      </c>
      <c r="E15" s="4" t="s">
        <v>71</v>
      </c>
      <c r="F15" s="4"/>
      <c r="G15" s="26"/>
      <c r="H15" s="26"/>
      <c r="I15" s="26"/>
      <c r="J15" s="26"/>
      <c r="K15" s="26"/>
      <c r="L15" s="26"/>
      <c r="M15" s="26"/>
      <c r="N15" s="26"/>
      <c r="O15" s="26"/>
      <c r="P15" s="26"/>
      <c r="Q15" s="26"/>
      <c r="R15" s="26"/>
      <c r="S15" s="26"/>
      <c r="T15" s="26"/>
      <c r="U15" s="26"/>
      <c r="V15" s="26"/>
      <c r="W15" s="26"/>
      <c r="X15" s="26"/>
      <c r="Y15" s="26"/>
      <c r="Z15" s="26"/>
    </row>
    <row r="16" spans="1:26" ht="63.75" x14ac:dyDescent="0.2">
      <c r="A16" s="27" t="s">
        <v>121</v>
      </c>
      <c r="B16" s="27" t="s">
        <v>122</v>
      </c>
      <c r="C16" s="27" t="s">
        <v>75</v>
      </c>
      <c r="D16" s="27" t="s">
        <v>123</v>
      </c>
      <c r="E16" s="4" t="s">
        <v>71</v>
      </c>
      <c r="F16" s="4"/>
      <c r="G16" s="26"/>
      <c r="H16" s="26"/>
      <c r="I16" s="26"/>
      <c r="J16" s="26"/>
      <c r="K16" s="26"/>
      <c r="L16" s="26"/>
      <c r="M16" s="26"/>
      <c r="N16" s="26"/>
      <c r="O16" s="26"/>
      <c r="P16" s="26"/>
      <c r="Q16" s="26"/>
      <c r="R16" s="26"/>
      <c r="S16" s="26"/>
      <c r="T16" s="26"/>
      <c r="U16" s="26"/>
      <c r="V16" s="26"/>
      <c r="W16" s="26"/>
      <c r="X16" s="26"/>
      <c r="Y16" s="26"/>
      <c r="Z16" s="26"/>
    </row>
    <row r="17" spans="1:26" ht="15" customHeight="1" x14ac:dyDescent="0.3">
      <c r="A17" s="18" t="s">
        <v>124</v>
      </c>
      <c r="B17" s="4"/>
      <c r="C17" s="4"/>
      <c r="D17" s="4"/>
      <c r="E17" s="4"/>
      <c r="F17" s="4"/>
      <c r="G17" s="26"/>
      <c r="H17" s="26"/>
      <c r="I17" s="26"/>
      <c r="J17" s="26"/>
      <c r="K17" s="26"/>
      <c r="L17" s="26"/>
      <c r="M17" s="26"/>
      <c r="N17" s="26"/>
      <c r="O17" s="26"/>
      <c r="P17" s="26"/>
      <c r="Q17" s="26"/>
      <c r="R17" s="26"/>
      <c r="S17" s="26"/>
      <c r="T17" s="26"/>
      <c r="U17" s="26"/>
      <c r="V17" s="26"/>
      <c r="W17" s="26"/>
      <c r="X17" s="26"/>
      <c r="Y17" s="26"/>
      <c r="Z17" s="26"/>
    </row>
    <row r="18" spans="1:26" ht="51" x14ac:dyDescent="0.2">
      <c r="A18" s="27" t="s">
        <v>125</v>
      </c>
      <c r="B18" s="27" t="s">
        <v>126</v>
      </c>
      <c r="C18" s="27" t="s">
        <v>74</v>
      </c>
      <c r="D18" s="27" t="s">
        <v>74</v>
      </c>
      <c r="E18" s="27" t="s">
        <v>127</v>
      </c>
      <c r="F18" s="4"/>
      <c r="G18" s="26"/>
      <c r="H18" s="26"/>
      <c r="I18" s="26"/>
      <c r="J18" s="26"/>
      <c r="K18" s="26"/>
      <c r="L18" s="26"/>
      <c r="M18" s="26"/>
      <c r="N18" s="26"/>
      <c r="O18" s="26"/>
      <c r="P18" s="26"/>
      <c r="Q18" s="26"/>
      <c r="R18" s="26"/>
      <c r="S18" s="26"/>
      <c r="T18" s="26"/>
      <c r="U18" s="26"/>
      <c r="V18" s="26"/>
      <c r="W18" s="26"/>
      <c r="X18" s="26"/>
      <c r="Y18" s="26"/>
      <c r="Z18" s="26"/>
    </row>
    <row r="19" spans="1:26" ht="216.75" x14ac:dyDescent="0.2">
      <c r="A19" s="27" t="s">
        <v>128</v>
      </c>
      <c r="B19" s="27" t="s">
        <v>74</v>
      </c>
      <c r="C19" s="27" t="s">
        <v>71</v>
      </c>
      <c r="D19" s="27" t="s">
        <v>129</v>
      </c>
      <c r="E19" s="27" t="s">
        <v>130</v>
      </c>
      <c r="F19" s="4"/>
      <c r="G19" s="26"/>
      <c r="H19" s="26"/>
      <c r="I19" s="26"/>
      <c r="J19" s="26"/>
      <c r="K19" s="26"/>
      <c r="L19" s="26"/>
      <c r="M19" s="26"/>
      <c r="N19" s="26"/>
      <c r="O19" s="26"/>
      <c r="P19" s="26"/>
      <c r="Q19" s="26"/>
      <c r="R19" s="26"/>
      <c r="S19" s="26"/>
      <c r="T19" s="26"/>
      <c r="U19" s="26"/>
      <c r="V19" s="26"/>
      <c r="W19" s="26"/>
      <c r="X19" s="26"/>
      <c r="Y19" s="26"/>
      <c r="Z19" s="26"/>
    </row>
    <row r="20" spans="1:26" ht="165.75" x14ac:dyDescent="0.2">
      <c r="A20" s="27" t="s">
        <v>131</v>
      </c>
      <c r="B20" s="27" t="s">
        <v>132</v>
      </c>
      <c r="C20" s="27" t="s">
        <v>74</v>
      </c>
      <c r="D20" s="27" t="s">
        <v>133</v>
      </c>
      <c r="E20" s="27" t="s">
        <v>134</v>
      </c>
      <c r="F20" s="4"/>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27" t="s">
        <v>135</v>
      </c>
      <c r="B21" s="27" t="s">
        <v>74</v>
      </c>
      <c r="C21" s="27" t="s">
        <v>74</v>
      </c>
      <c r="D21" s="27" t="s">
        <v>136</v>
      </c>
      <c r="E21" s="27" t="s">
        <v>71</v>
      </c>
      <c r="F21" s="4"/>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27" t="s">
        <v>137</v>
      </c>
      <c r="B22" s="27" t="s">
        <v>138</v>
      </c>
      <c r="C22" s="27" t="s">
        <v>71</v>
      </c>
      <c r="D22" s="27" t="s">
        <v>71</v>
      </c>
      <c r="E22" s="27" t="s">
        <v>71</v>
      </c>
      <c r="F22" s="4"/>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27" t="s">
        <v>139</v>
      </c>
      <c r="B23" s="27" t="s">
        <v>140</v>
      </c>
      <c r="C23" s="27" t="s">
        <v>79</v>
      </c>
      <c r="D23" s="27" t="s">
        <v>141</v>
      </c>
      <c r="E23" s="27" t="s">
        <v>142</v>
      </c>
      <c r="F23" s="4"/>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27" t="s">
        <v>143</v>
      </c>
      <c r="B24" s="27" t="s">
        <v>144</v>
      </c>
      <c r="C24" s="27" t="s">
        <v>74</v>
      </c>
      <c r="D24" s="27" t="s">
        <v>145</v>
      </c>
      <c r="E24" s="27"/>
      <c r="F24" s="4"/>
      <c r="G24" s="26"/>
      <c r="H24" s="26"/>
      <c r="I24" s="26"/>
      <c r="J24" s="26"/>
      <c r="K24" s="26"/>
      <c r="L24" s="26"/>
      <c r="M24" s="26"/>
      <c r="N24" s="26"/>
      <c r="O24" s="26"/>
      <c r="P24" s="26"/>
      <c r="Q24" s="26"/>
      <c r="R24" s="26"/>
      <c r="S24" s="26"/>
      <c r="T24" s="26"/>
      <c r="U24" s="26"/>
      <c r="V24" s="26"/>
      <c r="W24" s="26"/>
      <c r="X24" s="26"/>
      <c r="Y24" s="26"/>
      <c r="Z24" s="26"/>
    </row>
    <row r="25" spans="1:26" ht="15.75" customHeight="1" x14ac:dyDescent="0.2">
      <c r="A25" s="27" t="s">
        <v>146</v>
      </c>
      <c r="B25" s="27" t="s">
        <v>74</v>
      </c>
      <c r="C25" s="27" t="s">
        <v>74</v>
      </c>
      <c r="D25" s="27" t="s">
        <v>71</v>
      </c>
      <c r="E25" s="27" t="s">
        <v>71</v>
      </c>
      <c r="F25" s="4"/>
      <c r="G25" s="26"/>
      <c r="H25" s="26"/>
      <c r="I25" s="26"/>
      <c r="J25" s="26"/>
      <c r="K25" s="26"/>
      <c r="L25" s="26"/>
      <c r="M25" s="26"/>
      <c r="N25" s="26"/>
      <c r="O25" s="26"/>
      <c r="P25" s="26"/>
      <c r="Q25" s="26"/>
      <c r="R25" s="26"/>
      <c r="S25" s="26"/>
      <c r="T25" s="26"/>
      <c r="U25" s="26"/>
      <c r="V25" s="26"/>
      <c r="W25" s="26"/>
      <c r="X25" s="26"/>
      <c r="Y25" s="26"/>
      <c r="Z25" s="26"/>
    </row>
    <row r="26" spans="1:26" ht="15.75" customHeight="1" x14ac:dyDescent="0.2">
      <c r="A26" s="26" t="s">
        <v>147</v>
      </c>
      <c r="B26" s="27" t="s">
        <v>148</v>
      </c>
      <c r="C26" s="26" t="s">
        <v>149</v>
      </c>
      <c r="D26" s="27" t="s">
        <v>74</v>
      </c>
      <c r="E26" s="27" t="s">
        <v>74</v>
      </c>
      <c r="F26" s="4"/>
      <c r="G26" s="26"/>
      <c r="H26" s="26"/>
      <c r="I26" s="26"/>
      <c r="J26" s="26"/>
      <c r="K26" s="26"/>
      <c r="L26" s="26"/>
      <c r="M26" s="26"/>
      <c r="N26" s="26"/>
      <c r="O26" s="26"/>
      <c r="P26" s="26"/>
      <c r="Q26" s="26"/>
      <c r="R26" s="26"/>
      <c r="S26" s="26"/>
      <c r="T26" s="26"/>
      <c r="U26" s="26"/>
      <c r="V26" s="26"/>
      <c r="W26" s="26"/>
      <c r="X26" s="26"/>
      <c r="Y26" s="26"/>
      <c r="Z26" s="26"/>
    </row>
    <row r="27" spans="1:26" ht="15.75" customHeight="1" x14ac:dyDescent="0.2">
      <c r="A27" s="4"/>
      <c r="B27" s="4"/>
      <c r="C27" s="4"/>
      <c r="D27" s="4"/>
      <c r="E27" s="4"/>
      <c r="F27" s="4"/>
      <c r="G27" s="26"/>
      <c r="H27" s="26"/>
      <c r="I27" s="26"/>
      <c r="J27" s="26"/>
      <c r="K27" s="26"/>
      <c r="L27" s="26"/>
      <c r="M27" s="26"/>
      <c r="N27" s="26"/>
      <c r="O27" s="26"/>
      <c r="P27" s="26"/>
      <c r="Q27" s="26"/>
      <c r="R27" s="26"/>
      <c r="S27" s="26"/>
      <c r="T27" s="26"/>
      <c r="U27" s="26"/>
      <c r="V27" s="26"/>
      <c r="W27" s="26"/>
      <c r="X27" s="26"/>
      <c r="Y27" s="26"/>
      <c r="Z27" s="26"/>
    </row>
    <row r="28" spans="1:26" ht="15" customHeight="1" x14ac:dyDescent="0.2">
      <c r="A28" s="27" t="s">
        <v>150</v>
      </c>
      <c r="B28" s="28">
        <v>4343</v>
      </c>
      <c r="C28" s="28"/>
      <c r="D28" s="28">
        <v>10105</v>
      </c>
      <c r="E28" s="29">
        <v>9585</v>
      </c>
      <c r="F28" s="27" t="s">
        <v>151</v>
      </c>
      <c r="G28" s="26"/>
      <c r="H28" s="26"/>
      <c r="I28" s="26"/>
      <c r="J28" s="26"/>
      <c r="K28" s="26"/>
      <c r="L28" s="26"/>
      <c r="M28" s="26"/>
      <c r="N28" s="26"/>
      <c r="O28" s="26"/>
      <c r="P28" s="26"/>
      <c r="Q28" s="26"/>
      <c r="R28" s="26"/>
      <c r="S28" s="26"/>
      <c r="T28" s="26"/>
      <c r="U28" s="26"/>
      <c r="V28" s="26"/>
      <c r="W28" s="26"/>
      <c r="X28" s="26"/>
      <c r="Y28" s="26"/>
      <c r="Z28" s="26"/>
    </row>
    <row r="29" spans="1:26" ht="15.75"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3C47D"/>
    <outlinePr summaryBelow="0" summaryRight="0"/>
  </sheetPr>
  <dimension ref="A1:AG1000"/>
  <sheetViews>
    <sheetView tabSelected="1" workbookViewId="0">
      <pane ySplit="1" topLeftCell="A5" activePane="bottomLeft" state="frozen"/>
      <selection pane="bottomLeft" activeCell="C9" sqref="C9"/>
    </sheetView>
  </sheetViews>
  <sheetFormatPr defaultColWidth="12.5703125" defaultRowHeight="15" customHeight="1" x14ac:dyDescent="0.2"/>
  <cols>
    <col min="1" max="1" width="32" customWidth="1"/>
    <col min="2" max="2" width="62" customWidth="1"/>
    <col min="3" max="3" width="14.42578125" customWidth="1"/>
    <col min="4" max="4" width="10" customWidth="1"/>
    <col min="5" max="5" width="1.42578125" customWidth="1"/>
    <col min="6" max="7" width="6.85546875" customWidth="1"/>
    <col min="8" max="8" width="52" customWidth="1"/>
    <col min="9" max="9" width="1.42578125" customWidth="1"/>
    <col min="10" max="11" width="6.85546875" customWidth="1"/>
    <col min="12" max="12" width="52" customWidth="1"/>
    <col min="13" max="26" width="14.42578125" customWidth="1"/>
    <col min="27" max="33" width="26.42578125" customWidth="1"/>
  </cols>
  <sheetData>
    <row r="1" spans="1:33" ht="12.75" customHeight="1" x14ac:dyDescent="0.25">
      <c r="A1" s="116" t="str">
        <f>CONCATENATE(B2," - MongoDB Modernization Scorecard")</f>
        <v>Toki App - MongoDB Modernization Scorecard</v>
      </c>
      <c r="B1" s="104"/>
      <c r="C1" s="104"/>
      <c r="D1" s="104"/>
      <c r="E1" s="104"/>
      <c r="F1" s="104"/>
      <c r="G1" s="104"/>
      <c r="H1" s="104"/>
      <c r="I1" s="104"/>
      <c r="J1" s="104"/>
      <c r="K1" s="104"/>
      <c r="L1" s="105"/>
      <c r="M1" s="30"/>
      <c r="N1" s="30"/>
      <c r="O1" s="30"/>
      <c r="P1" s="30"/>
      <c r="Q1" s="30"/>
      <c r="R1" s="30"/>
      <c r="S1" s="30"/>
      <c r="T1" s="30"/>
      <c r="U1" s="30"/>
      <c r="V1" s="30"/>
      <c r="W1" s="30"/>
      <c r="X1" s="30"/>
      <c r="Y1" s="30"/>
      <c r="Z1" s="30"/>
      <c r="AA1" s="30"/>
      <c r="AB1" s="30"/>
      <c r="AC1" s="30"/>
      <c r="AD1" s="30"/>
      <c r="AE1" s="30"/>
      <c r="AF1" s="30"/>
      <c r="AG1" s="30"/>
    </row>
    <row r="2" spans="1:33" ht="12.75" customHeight="1" x14ac:dyDescent="0.25">
      <c r="A2" s="31" t="s">
        <v>152</v>
      </c>
      <c r="B2" s="117" t="s">
        <v>153</v>
      </c>
      <c r="C2" s="118"/>
      <c r="D2" s="118"/>
      <c r="E2" s="118"/>
      <c r="F2" s="118"/>
      <c r="G2" s="118"/>
      <c r="H2" s="118"/>
      <c r="I2" s="118"/>
      <c r="J2" s="118"/>
      <c r="K2" s="118"/>
      <c r="L2" s="119"/>
      <c r="M2" s="30"/>
      <c r="N2" s="30"/>
      <c r="O2" s="30"/>
      <c r="P2" s="30"/>
      <c r="Q2" s="30"/>
      <c r="R2" s="30"/>
      <c r="S2" s="30"/>
      <c r="T2" s="30"/>
      <c r="U2" s="30"/>
      <c r="V2" s="30"/>
      <c r="W2" s="30"/>
      <c r="X2" s="30"/>
      <c r="Y2" s="30"/>
      <c r="Z2" s="30"/>
      <c r="AA2" s="30"/>
      <c r="AB2" s="30"/>
      <c r="AC2" s="30"/>
      <c r="AD2" s="30"/>
      <c r="AE2" s="30"/>
      <c r="AF2" s="30"/>
      <c r="AG2" s="30"/>
    </row>
    <row r="3" spans="1:33" ht="12.75" customHeight="1" x14ac:dyDescent="0.25">
      <c r="A3" s="32" t="s">
        <v>154</v>
      </c>
      <c r="B3" s="120" t="s">
        <v>155</v>
      </c>
      <c r="C3" s="97"/>
      <c r="D3" s="97"/>
      <c r="E3" s="97"/>
      <c r="F3" s="97"/>
      <c r="G3" s="97"/>
      <c r="H3" s="97"/>
      <c r="I3" s="97"/>
      <c r="J3" s="97"/>
      <c r="K3" s="97"/>
      <c r="L3" s="121"/>
      <c r="M3" s="30"/>
      <c r="N3" s="30"/>
      <c r="O3" s="30"/>
      <c r="P3" s="30"/>
      <c r="Q3" s="30"/>
      <c r="R3" s="30"/>
      <c r="S3" s="30"/>
      <c r="T3" s="30"/>
      <c r="U3" s="30"/>
      <c r="V3" s="30"/>
      <c r="W3" s="30"/>
      <c r="X3" s="30"/>
      <c r="Y3" s="30"/>
      <c r="Z3" s="30"/>
      <c r="AA3" s="30"/>
      <c r="AB3" s="30"/>
      <c r="AC3" s="30"/>
      <c r="AD3" s="30"/>
      <c r="AE3" s="30"/>
      <c r="AF3" s="30"/>
      <c r="AG3" s="30"/>
    </row>
    <row r="4" spans="1:33" ht="12.75" customHeight="1" x14ac:dyDescent="0.25">
      <c r="A4" s="32" t="s">
        <v>156</v>
      </c>
      <c r="B4" s="120" t="s">
        <v>157</v>
      </c>
      <c r="C4" s="97"/>
      <c r="D4" s="97"/>
      <c r="E4" s="97"/>
      <c r="F4" s="97"/>
      <c r="G4" s="97"/>
      <c r="H4" s="97"/>
      <c r="I4" s="97"/>
      <c r="J4" s="97"/>
      <c r="K4" s="97"/>
      <c r="L4" s="121"/>
      <c r="M4" s="30"/>
      <c r="N4" s="30"/>
      <c r="O4" s="30"/>
      <c r="P4" s="30"/>
      <c r="Q4" s="30"/>
      <c r="R4" s="30"/>
      <c r="S4" s="30"/>
      <c r="T4" s="30"/>
      <c r="U4" s="30"/>
      <c r="V4" s="30"/>
      <c r="W4" s="30"/>
      <c r="X4" s="30"/>
      <c r="Y4" s="30"/>
      <c r="Z4" s="30"/>
      <c r="AA4" s="30"/>
      <c r="AB4" s="30"/>
      <c r="AC4" s="30"/>
      <c r="AD4" s="30"/>
      <c r="AE4" s="30"/>
      <c r="AF4" s="30"/>
      <c r="AG4" s="30"/>
    </row>
    <row r="5" spans="1:33" ht="12.75" customHeight="1" x14ac:dyDescent="0.25">
      <c r="A5" s="33" t="s">
        <v>158</v>
      </c>
      <c r="B5" s="122" t="s">
        <v>65</v>
      </c>
      <c r="C5" s="123"/>
      <c r="D5" s="123"/>
      <c r="E5" s="123"/>
      <c r="F5" s="123"/>
      <c r="G5" s="123"/>
      <c r="H5" s="123"/>
      <c r="I5" s="123"/>
      <c r="J5" s="123"/>
      <c r="K5" s="123"/>
      <c r="L5" s="124"/>
      <c r="M5" s="30"/>
      <c r="N5" s="30"/>
      <c r="O5" s="30"/>
      <c r="P5" s="30"/>
      <c r="Q5" s="30"/>
      <c r="R5" s="30"/>
      <c r="S5" s="30"/>
      <c r="T5" s="30"/>
      <c r="U5" s="30"/>
      <c r="V5" s="30"/>
      <c r="W5" s="30"/>
      <c r="X5" s="30"/>
      <c r="Y5" s="30"/>
      <c r="Z5" s="30"/>
      <c r="AA5" s="30"/>
      <c r="AB5" s="30"/>
      <c r="AC5" s="30"/>
      <c r="AD5" s="30"/>
      <c r="AE5" s="30"/>
      <c r="AF5" s="30"/>
      <c r="AG5" s="30"/>
    </row>
    <row r="6" spans="1:33" ht="12.75" customHeight="1" x14ac:dyDescent="0.25">
      <c r="A6" s="114"/>
      <c r="B6" s="102"/>
      <c r="C6" s="102"/>
      <c r="D6" s="35"/>
      <c r="E6" s="125"/>
      <c r="F6" s="115" t="s">
        <v>159</v>
      </c>
      <c r="G6" s="97"/>
      <c r="H6" s="98"/>
      <c r="I6" s="127"/>
      <c r="J6" s="115" t="s">
        <v>65</v>
      </c>
      <c r="K6" s="97"/>
      <c r="L6" s="98"/>
      <c r="M6" s="115" t="s">
        <v>160</v>
      </c>
      <c r="N6" s="97"/>
      <c r="O6" s="98"/>
      <c r="P6" s="115" t="s">
        <v>161</v>
      </c>
      <c r="Q6" s="97"/>
      <c r="R6" s="98"/>
      <c r="S6" s="115" t="s">
        <v>162</v>
      </c>
      <c r="T6" s="97"/>
      <c r="U6" s="98"/>
      <c r="V6" s="115" t="s">
        <v>163</v>
      </c>
      <c r="W6" s="97"/>
      <c r="X6" s="98"/>
      <c r="Y6" s="115" t="s">
        <v>164</v>
      </c>
      <c r="Z6" s="97"/>
      <c r="AA6" s="98"/>
      <c r="AB6" s="115" t="s">
        <v>165</v>
      </c>
      <c r="AC6" s="97"/>
      <c r="AD6" s="98"/>
      <c r="AE6" s="115" t="s">
        <v>166</v>
      </c>
      <c r="AF6" s="97"/>
      <c r="AG6" s="98"/>
    </row>
    <row r="7" spans="1:33" ht="12.75" customHeight="1" x14ac:dyDescent="0.2">
      <c r="A7" s="36" t="s">
        <v>167</v>
      </c>
      <c r="B7" s="37" t="s">
        <v>154</v>
      </c>
      <c r="C7" s="38" t="s">
        <v>168</v>
      </c>
      <c r="D7" s="39"/>
      <c r="E7" s="126"/>
      <c r="F7" s="38" t="s">
        <v>169</v>
      </c>
      <c r="G7" s="38" t="s">
        <v>170</v>
      </c>
      <c r="H7" s="37" t="s">
        <v>171</v>
      </c>
      <c r="I7" s="108"/>
      <c r="J7" s="38" t="s">
        <v>169</v>
      </c>
      <c r="K7" s="38" t="s">
        <v>170</v>
      </c>
      <c r="L7" s="37" t="s">
        <v>171</v>
      </c>
      <c r="M7" s="38" t="s">
        <v>169</v>
      </c>
      <c r="N7" s="38" t="s">
        <v>170</v>
      </c>
      <c r="O7" s="37" t="s">
        <v>171</v>
      </c>
      <c r="P7" s="38" t="s">
        <v>169</v>
      </c>
      <c r="Q7" s="38" t="s">
        <v>170</v>
      </c>
      <c r="R7" s="37" t="s">
        <v>171</v>
      </c>
      <c r="S7" s="38" t="s">
        <v>169</v>
      </c>
      <c r="T7" s="38" t="s">
        <v>170</v>
      </c>
      <c r="U7" s="37" t="s">
        <v>171</v>
      </c>
      <c r="V7" s="38" t="s">
        <v>169</v>
      </c>
      <c r="W7" s="38" t="s">
        <v>170</v>
      </c>
      <c r="X7" s="37" t="s">
        <v>171</v>
      </c>
      <c r="Y7" s="38" t="s">
        <v>169</v>
      </c>
      <c r="Z7" s="38" t="s">
        <v>170</v>
      </c>
      <c r="AA7" s="37" t="s">
        <v>171</v>
      </c>
      <c r="AB7" s="38" t="s">
        <v>169</v>
      </c>
      <c r="AC7" s="38" t="s">
        <v>170</v>
      </c>
      <c r="AD7" s="37" t="s">
        <v>171</v>
      </c>
      <c r="AE7" s="38" t="s">
        <v>169</v>
      </c>
      <c r="AF7" s="38" t="s">
        <v>170</v>
      </c>
      <c r="AG7" s="37" t="s">
        <v>171</v>
      </c>
    </row>
    <row r="8" spans="1:33" ht="12.75" customHeight="1" x14ac:dyDescent="0.25">
      <c r="A8" s="103" t="s">
        <v>172</v>
      </c>
      <c r="B8" s="104"/>
      <c r="C8" s="104"/>
      <c r="D8" s="104"/>
      <c r="E8" s="104"/>
      <c r="F8" s="104"/>
      <c r="G8" s="104"/>
      <c r="H8" s="104"/>
      <c r="I8" s="104"/>
      <c r="J8" s="104"/>
      <c r="K8" s="104"/>
      <c r="L8" s="105"/>
      <c r="M8" s="103" t="s">
        <v>172</v>
      </c>
      <c r="N8" s="104"/>
      <c r="O8" s="104"/>
      <c r="P8" s="104"/>
      <c r="Q8" s="104"/>
      <c r="R8" s="104"/>
      <c r="S8" s="104"/>
      <c r="T8" s="104"/>
      <c r="U8" s="104"/>
      <c r="V8" s="104"/>
      <c r="W8" s="104"/>
      <c r="X8" s="105"/>
      <c r="Y8" s="103" t="s">
        <v>172</v>
      </c>
      <c r="Z8" s="104"/>
      <c r="AA8" s="105"/>
      <c r="AB8" s="40"/>
      <c r="AC8" s="40"/>
      <c r="AD8" s="40"/>
      <c r="AE8" s="40"/>
      <c r="AF8" s="40"/>
      <c r="AG8" s="40"/>
    </row>
    <row r="9" spans="1:33" ht="12.75" customHeight="1" x14ac:dyDescent="0.25">
      <c r="A9" s="41" t="s">
        <v>173</v>
      </c>
      <c r="B9" s="41" t="s">
        <v>174</v>
      </c>
      <c r="C9" s="42" t="s">
        <v>175</v>
      </c>
      <c r="D9" s="43">
        <f>VLOOKUP(C9,Inputs!$A$2:$B$5,2, FALSE)</f>
        <v>1</v>
      </c>
      <c r="E9" s="44"/>
      <c r="F9" s="45">
        <v>3</v>
      </c>
      <c r="G9" s="42">
        <f t="shared" ref="G9:G30" si="0">D9*F9</f>
        <v>3</v>
      </c>
      <c r="H9" s="41"/>
      <c r="I9" s="109"/>
      <c r="J9" s="46">
        <v>1</v>
      </c>
      <c r="K9" s="42">
        <f t="shared" ref="K9:K30" si="1">D9*J9</f>
        <v>1</v>
      </c>
      <c r="L9" s="41"/>
      <c r="M9" s="47">
        <v>2</v>
      </c>
      <c r="N9" s="42">
        <f t="shared" ref="N9:N30" si="2">K9*M9</f>
        <v>2</v>
      </c>
      <c r="O9" s="41"/>
      <c r="P9" s="45">
        <v>3</v>
      </c>
      <c r="Q9" s="42">
        <f t="shared" ref="Q9:Q30" si="3">N9*P9</f>
        <v>6</v>
      </c>
      <c r="R9" s="41"/>
      <c r="S9" s="47">
        <v>1</v>
      </c>
      <c r="T9" s="42">
        <f t="shared" ref="T9:T30" si="4">Q9*S9</f>
        <v>6</v>
      </c>
      <c r="U9" s="41"/>
      <c r="V9" s="47">
        <v>1</v>
      </c>
      <c r="W9" s="42">
        <f t="shared" ref="W9:W30" si="5">T9*V9</f>
        <v>6</v>
      </c>
      <c r="X9" s="41"/>
      <c r="Y9" s="47">
        <v>1</v>
      </c>
      <c r="Z9" s="42">
        <f t="shared" ref="Z9:Z30" si="6">W9*Y9</f>
        <v>6</v>
      </c>
      <c r="AA9" s="41"/>
      <c r="AB9" s="45">
        <v>3</v>
      </c>
      <c r="AC9" s="42">
        <f t="shared" ref="AC9:AC30" si="7">Z9*AB9</f>
        <v>18</v>
      </c>
      <c r="AD9" s="41"/>
      <c r="AE9" s="45">
        <v>3</v>
      </c>
      <c r="AF9" s="41"/>
      <c r="AG9" s="41"/>
    </row>
    <row r="10" spans="1:33" ht="12.75" customHeight="1" x14ac:dyDescent="0.25">
      <c r="A10" s="41" t="s">
        <v>176</v>
      </c>
      <c r="B10" s="41" t="s">
        <v>177</v>
      </c>
      <c r="C10" s="42" t="s">
        <v>178</v>
      </c>
      <c r="D10" s="43">
        <f>VLOOKUP(C10,Inputs!$A$2:$B$5,2, FALSE)</f>
        <v>3</v>
      </c>
      <c r="E10" s="48"/>
      <c r="F10" s="45">
        <v>3</v>
      </c>
      <c r="G10" s="42">
        <f t="shared" si="0"/>
        <v>9</v>
      </c>
      <c r="H10" s="41"/>
      <c r="I10" s="107"/>
      <c r="J10" s="49">
        <v>1</v>
      </c>
      <c r="K10" s="42">
        <f t="shared" si="1"/>
        <v>3</v>
      </c>
      <c r="L10" s="41"/>
      <c r="M10" s="47">
        <v>1</v>
      </c>
      <c r="N10" s="42">
        <f t="shared" si="2"/>
        <v>3</v>
      </c>
      <c r="O10" s="41"/>
      <c r="P10" s="47">
        <v>1</v>
      </c>
      <c r="Q10" s="42">
        <f t="shared" si="3"/>
        <v>3</v>
      </c>
      <c r="R10" s="41"/>
      <c r="S10" s="47">
        <v>1</v>
      </c>
      <c r="T10" s="42">
        <f t="shared" si="4"/>
        <v>3</v>
      </c>
      <c r="U10" s="41"/>
      <c r="V10" s="47">
        <v>1</v>
      </c>
      <c r="W10" s="42">
        <f t="shared" si="5"/>
        <v>3</v>
      </c>
      <c r="X10" s="41"/>
      <c r="Y10" s="47">
        <v>0</v>
      </c>
      <c r="Z10" s="42">
        <f t="shared" si="6"/>
        <v>0</v>
      </c>
      <c r="AA10" s="41"/>
      <c r="AB10" s="45">
        <v>3</v>
      </c>
      <c r="AC10" s="42">
        <f t="shared" si="7"/>
        <v>0</v>
      </c>
      <c r="AD10" s="41"/>
      <c r="AE10" s="45">
        <v>3</v>
      </c>
      <c r="AF10" s="41"/>
      <c r="AG10" s="41"/>
    </row>
    <row r="11" spans="1:33" ht="12.75" customHeight="1" x14ac:dyDescent="0.25">
      <c r="A11" s="41" t="s">
        <v>179</v>
      </c>
      <c r="B11" s="50" t="s">
        <v>180</v>
      </c>
      <c r="C11" s="42" t="s">
        <v>178</v>
      </c>
      <c r="D11" s="43">
        <f>VLOOKUP(C11,Inputs!$A$2:$B$5,2, FALSE)</f>
        <v>3</v>
      </c>
      <c r="E11" s="48"/>
      <c r="F11" s="45">
        <v>3</v>
      </c>
      <c r="G11" s="42">
        <f t="shared" si="0"/>
        <v>9</v>
      </c>
      <c r="H11" s="41"/>
      <c r="I11" s="107"/>
      <c r="J11" s="46">
        <v>1</v>
      </c>
      <c r="K11" s="42">
        <f t="shared" si="1"/>
        <v>3</v>
      </c>
      <c r="L11" s="41"/>
      <c r="M11" s="47">
        <v>1</v>
      </c>
      <c r="N11" s="42">
        <f t="shared" si="2"/>
        <v>3</v>
      </c>
      <c r="O11" s="41"/>
      <c r="P11" s="47">
        <v>2</v>
      </c>
      <c r="Q11" s="42">
        <f t="shared" si="3"/>
        <v>6</v>
      </c>
      <c r="R11" s="41"/>
      <c r="S11" s="47">
        <v>1</v>
      </c>
      <c r="T11" s="42">
        <f t="shared" si="4"/>
        <v>6</v>
      </c>
      <c r="U11" s="41"/>
      <c r="V11" s="47">
        <v>2</v>
      </c>
      <c r="W11" s="42">
        <f t="shared" si="5"/>
        <v>12</v>
      </c>
      <c r="X11" s="41"/>
      <c r="Y11" s="47">
        <v>2</v>
      </c>
      <c r="Z11" s="42">
        <f t="shared" si="6"/>
        <v>24</v>
      </c>
      <c r="AA11" s="41"/>
      <c r="AB11" s="45">
        <v>3</v>
      </c>
      <c r="AC11" s="42">
        <f t="shared" si="7"/>
        <v>72</v>
      </c>
      <c r="AD11" s="41"/>
      <c r="AE11" s="45">
        <v>3</v>
      </c>
      <c r="AF11" s="41"/>
      <c r="AG11" s="41"/>
    </row>
    <row r="12" spans="1:33" ht="12.75" customHeight="1" x14ac:dyDescent="0.25">
      <c r="A12" s="41" t="s">
        <v>181</v>
      </c>
      <c r="B12" s="41" t="s">
        <v>182</v>
      </c>
      <c r="C12" s="42" t="s">
        <v>178</v>
      </c>
      <c r="D12" s="43">
        <f>VLOOKUP(C12,Inputs!$A$2:$B$5,2, FALSE)</f>
        <v>3</v>
      </c>
      <c r="E12" s="48"/>
      <c r="F12" s="45">
        <v>3</v>
      </c>
      <c r="G12" s="42">
        <f t="shared" si="0"/>
        <v>9</v>
      </c>
      <c r="H12" s="41"/>
      <c r="I12" s="107"/>
      <c r="J12" s="46">
        <v>1</v>
      </c>
      <c r="K12" s="42">
        <f t="shared" si="1"/>
        <v>3</v>
      </c>
      <c r="L12" s="41"/>
      <c r="M12" s="47">
        <v>0</v>
      </c>
      <c r="N12" s="42">
        <f t="shared" si="2"/>
        <v>0</v>
      </c>
      <c r="O12" s="41"/>
      <c r="P12" s="45">
        <v>3</v>
      </c>
      <c r="Q12" s="42">
        <f t="shared" si="3"/>
        <v>0</v>
      </c>
      <c r="R12" s="41"/>
      <c r="S12" s="47">
        <v>1</v>
      </c>
      <c r="T12" s="42">
        <f t="shared" si="4"/>
        <v>0</v>
      </c>
      <c r="U12" s="41"/>
      <c r="V12" s="47">
        <v>1</v>
      </c>
      <c r="W12" s="42">
        <f t="shared" si="5"/>
        <v>0</v>
      </c>
      <c r="X12" s="41"/>
      <c r="Y12" s="47">
        <v>1</v>
      </c>
      <c r="Z12" s="42">
        <f t="shared" si="6"/>
        <v>0</v>
      </c>
      <c r="AA12" s="41"/>
      <c r="AB12" s="45">
        <v>3</v>
      </c>
      <c r="AC12" s="42">
        <f t="shared" si="7"/>
        <v>0</v>
      </c>
      <c r="AD12" s="41"/>
      <c r="AE12" s="45">
        <v>3</v>
      </c>
      <c r="AF12" s="41"/>
      <c r="AG12" s="41"/>
    </row>
    <row r="13" spans="1:33" ht="12.75" customHeight="1" x14ac:dyDescent="0.25">
      <c r="A13" s="41" t="s">
        <v>183</v>
      </c>
      <c r="B13" s="41" t="s">
        <v>184</v>
      </c>
      <c r="C13" s="42" t="s">
        <v>185</v>
      </c>
      <c r="D13" s="43">
        <f>VLOOKUP(C13,Inputs!$A$2:$B$5,2, FALSE)</f>
        <v>0</v>
      </c>
      <c r="E13" s="48"/>
      <c r="F13" s="45">
        <v>3</v>
      </c>
      <c r="G13" s="42">
        <f t="shared" si="0"/>
        <v>0</v>
      </c>
      <c r="H13" s="41"/>
      <c r="I13" s="107"/>
      <c r="J13" s="49">
        <v>1</v>
      </c>
      <c r="K13" s="42">
        <f t="shared" si="1"/>
        <v>0</v>
      </c>
      <c r="L13" s="41"/>
      <c r="M13" s="47">
        <v>0</v>
      </c>
      <c r="N13" s="42">
        <f t="shared" si="2"/>
        <v>0</v>
      </c>
      <c r="O13" s="41"/>
      <c r="P13" s="45">
        <v>3</v>
      </c>
      <c r="Q13" s="42">
        <f t="shared" si="3"/>
        <v>0</v>
      </c>
      <c r="R13" s="41"/>
      <c r="S13" s="47">
        <v>2</v>
      </c>
      <c r="T13" s="42">
        <f t="shared" si="4"/>
        <v>0</v>
      </c>
      <c r="U13" s="41"/>
      <c r="V13" s="47">
        <v>2</v>
      </c>
      <c r="W13" s="42">
        <f t="shared" si="5"/>
        <v>0</v>
      </c>
      <c r="X13" s="41"/>
      <c r="Y13" s="47">
        <v>1</v>
      </c>
      <c r="Z13" s="42">
        <f t="shared" si="6"/>
        <v>0</v>
      </c>
      <c r="AA13" s="41"/>
      <c r="AB13" s="45">
        <v>3</v>
      </c>
      <c r="AC13" s="42">
        <f t="shared" si="7"/>
        <v>0</v>
      </c>
      <c r="AD13" s="41"/>
      <c r="AE13" s="45">
        <v>3</v>
      </c>
      <c r="AF13" s="41"/>
      <c r="AG13" s="41"/>
    </row>
    <row r="14" spans="1:33" ht="12.75" customHeight="1" x14ac:dyDescent="0.25">
      <c r="A14" s="41" t="s">
        <v>186</v>
      </c>
      <c r="B14" s="41" t="s">
        <v>187</v>
      </c>
      <c r="C14" s="42" t="s">
        <v>178</v>
      </c>
      <c r="D14" s="43">
        <f>VLOOKUP(C14,Inputs!$A$2:$B$5,2, FALSE)</f>
        <v>3</v>
      </c>
      <c r="E14" s="48"/>
      <c r="F14" s="45">
        <v>3</v>
      </c>
      <c r="G14" s="42">
        <f t="shared" si="0"/>
        <v>9</v>
      </c>
      <c r="H14" s="41"/>
      <c r="I14" s="107"/>
      <c r="J14" s="46">
        <v>1</v>
      </c>
      <c r="K14" s="42">
        <f t="shared" si="1"/>
        <v>3</v>
      </c>
      <c r="L14" s="41"/>
      <c r="M14" s="47">
        <v>1</v>
      </c>
      <c r="N14" s="42">
        <f t="shared" si="2"/>
        <v>3</v>
      </c>
      <c r="O14" s="41"/>
      <c r="P14" s="45">
        <v>3</v>
      </c>
      <c r="Q14" s="42">
        <f t="shared" si="3"/>
        <v>9</v>
      </c>
      <c r="R14" s="41"/>
      <c r="S14" s="45">
        <v>3</v>
      </c>
      <c r="T14" s="42">
        <f t="shared" si="4"/>
        <v>27</v>
      </c>
      <c r="U14" s="41"/>
      <c r="V14" s="45">
        <v>3</v>
      </c>
      <c r="W14" s="42">
        <f t="shared" si="5"/>
        <v>81</v>
      </c>
      <c r="X14" s="41"/>
      <c r="Y14" s="47">
        <v>2</v>
      </c>
      <c r="Z14" s="42">
        <f t="shared" si="6"/>
        <v>162</v>
      </c>
      <c r="AA14" s="41"/>
      <c r="AB14" s="45">
        <v>3</v>
      </c>
      <c r="AC14" s="42">
        <f t="shared" si="7"/>
        <v>486</v>
      </c>
      <c r="AD14" s="41"/>
      <c r="AE14" s="45">
        <v>3</v>
      </c>
      <c r="AF14" s="41"/>
      <c r="AG14" s="41"/>
    </row>
    <row r="15" spans="1:33" ht="12.75" customHeight="1" x14ac:dyDescent="0.25">
      <c r="A15" s="41" t="s">
        <v>188</v>
      </c>
      <c r="B15" s="41" t="s">
        <v>189</v>
      </c>
      <c r="C15" s="42" t="s">
        <v>178</v>
      </c>
      <c r="D15" s="43">
        <f>VLOOKUP(C15,Inputs!$A$2:$B$5,2, FALSE)</f>
        <v>3</v>
      </c>
      <c r="E15" s="48"/>
      <c r="F15" s="45">
        <v>3</v>
      </c>
      <c r="G15" s="42">
        <f t="shared" si="0"/>
        <v>9</v>
      </c>
      <c r="H15" s="41"/>
      <c r="I15" s="107"/>
      <c r="J15" s="46">
        <v>1</v>
      </c>
      <c r="K15" s="42">
        <f t="shared" si="1"/>
        <v>3</v>
      </c>
      <c r="L15" s="41"/>
      <c r="M15" s="47">
        <v>0</v>
      </c>
      <c r="N15" s="42">
        <f t="shared" si="2"/>
        <v>0</v>
      </c>
      <c r="O15" s="41"/>
      <c r="P15" s="47">
        <v>0</v>
      </c>
      <c r="Q15" s="42">
        <f t="shared" si="3"/>
        <v>0</v>
      </c>
      <c r="R15" s="41"/>
      <c r="S15" s="45">
        <v>3</v>
      </c>
      <c r="T15" s="42">
        <f t="shared" si="4"/>
        <v>0</v>
      </c>
      <c r="U15" s="41"/>
      <c r="V15" s="45">
        <v>3</v>
      </c>
      <c r="W15" s="42">
        <f t="shared" si="5"/>
        <v>0</v>
      </c>
      <c r="X15" s="41"/>
      <c r="Y15" s="45">
        <v>3</v>
      </c>
      <c r="Z15" s="42">
        <f t="shared" si="6"/>
        <v>0</v>
      </c>
      <c r="AA15" s="41"/>
      <c r="AB15" s="45">
        <v>3</v>
      </c>
      <c r="AC15" s="42">
        <f t="shared" si="7"/>
        <v>0</v>
      </c>
      <c r="AD15" s="41"/>
      <c r="AE15" s="45">
        <v>3</v>
      </c>
      <c r="AF15" s="41"/>
      <c r="AG15" s="41"/>
    </row>
    <row r="16" spans="1:33" ht="12.75" customHeight="1" x14ac:dyDescent="0.25">
      <c r="A16" s="41" t="s">
        <v>190</v>
      </c>
      <c r="B16" s="41" t="s">
        <v>191</v>
      </c>
      <c r="C16" s="42" t="s">
        <v>178</v>
      </c>
      <c r="D16" s="43">
        <f>VLOOKUP(C16,Inputs!$A$2:$B$5,2, FALSE)</f>
        <v>3</v>
      </c>
      <c r="E16" s="48"/>
      <c r="F16" s="45">
        <v>3</v>
      </c>
      <c r="G16" s="42">
        <f t="shared" si="0"/>
        <v>9</v>
      </c>
      <c r="H16" s="41"/>
      <c r="I16" s="107"/>
      <c r="J16" s="49">
        <v>1</v>
      </c>
      <c r="K16" s="42">
        <f t="shared" si="1"/>
        <v>3</v>
      </c>
      <c r="L16" s="41"/>
      <c r="M16" s="47">
        <v>0</v>
      </c>
      <c r="N16" s="42">
        <f t="shared" si="2"/>
        <v>0</v>
      </c>
      <c r="O16" s="41"/>
      <c r="P16" s="47">
        <v>0</v>
      </c>
      <c r="Q16" s="42">
        <f t="shared" si="3"/>
        <v>0</v>
      </c>
      <c r="R16" s="41"/>
      <c r="S16" s="45">
        <v>3</v>
      </c>
      <c r="T16" s="42">
        <f t="shared" si="4"/>
        <v>0</v>
      </c>
      <c r="U16" s="41"/>
      <c r="V16" s="45">
        <v>3</v>
      </c>
      <c r="W16" s="42">
        <f t="shared" si="5"/>
        <v>0</v>
      </c>
      <c r="X16" s="41"/>
      <c r="Y16" s="45">
        <v>3</v>
      </c>
      <c r="Z16" s="42">
        <f t="shared" si="6"/>
        <v>0</v>
      </c>
      <c r="AA16" s="41"/>
      <c r="AB16" s="45">
        <v>3</v>
      </c>
      <c r="AC16" s="42">
        <f t="shared" si="7"/>
        <v>0</v>
      </c>
      <c r="AD16" s="41"/>
      <c r="AE16" s="45">
        <v>3</v>
      </c>
      <c r="AF16" s="41"/>
      <c r="AG16" s="41"/>
    </row>
    <row r="17" spans="1:33" ht="12.75" customHeight="1" x14ac:dyDescent="0.25">
      <c r="A17" s="41" t="s">
        <v>192</v>
      </c>
      <c r="B17" s="41" t="s">
        <v>193</v>
      </c>
      <c r="C17" s="42" t="s">
        <v>178</v>
      </c>
      <c r="D17" s="43">
        <f>VLOOKUP(C17,Inputs!$A$2:$B$5,2, FALSE)</f>
        <v>3</v>
      </c>
      <c r="E17" s="48"/>
      <c r="F17" s="45">
        <v>3</v>
      </c>
      <c r="G17" s="42">
        <f t="shared" si="0"/>
        <v>9</v>
      </c>
      <c r="H17" s="41"/>
      <c r="I17" s="107"/>
      <c r="J17" s="46">
        <v>1</v>
      </c>
      <c r="K17" s="42">
        <f t="shared" si="1"/>
        <v>3</v>
      </c>
      <c r="L17" s="41"/>
      <c r="M17" s="47">
        <v>1</v>
      </c>
      <c r="N17" s="42">
        <f t="shared" si="2"/>
        <v>3</v>
      </c>
      <c r="O17" s="41"/>
      <c r="P17" s="47">
        <v>1</v>
      </c>
      <c r="Q17" s="42">
        <f t="shared" si="3"/>
        <v>3</v>
      </c>
      <c r="R17" s="41"/>
      <c r="S17" s="45">
        <v>3</v>
      </c>
      <c r="T17" s="42">
        <f t="shared" si="4"/>
        <v>9</v>
      </c>
      <c r="U17" s="41"/>
      <c r="V17" s="45">
        <v>3</v>
      </c>
      <c r="W17" s="42">
        <f t="shared" si="5"/>
        <v>27</v>
      </c>
      <c r="X17" s="41"/>
      <c r="Y17" s="45">
        <v>3</v>
      </c>
      <c r="Z17" s="42">
        <f t="shared" si="6"/>
        <v>81</v>
      </c>
      <c r="AA17" s="41"/>
      <c r="AB17" s="45">
        <v>3</v>
      </c>
      <c r="AC17" s="42">
        <f t="shared" si="7"/>
        <v>243</v>
      </c>
      <c r="AD17" s="41"/>
      <c r="AE17" s="45">
        <v>3</v>
      </c>
      <c r="AF17" s="41"/>
      <c r="AG17" s="41"/>
    </row>
    <row r="18" spans="1:33" ht="12.75" customHeight="1" x14ac:dyDescent="0.25">
      <c r="A18" s="41" t="s">
        <v>194</v>
      </c>
      <c r="B18" s="41" t="s">
        <v>195</v>
      </c>
      <c r="C18" s="42" t="s">
        <v>178</v>
      </c>
      <c r="D18" s="43">
        <f>VLOOKUP(C18,Inputs!$A$2:$B$5,2, FALSE)</f>
        <v>3</v>
      </c>
      <c r="E18" s="48"/>
      <c r="F18" s="45">
        <v>3</v>
      </c>
      <c r="G18" s="42">
        <f t="shared" si="0"/>
        <v>9</v>
      </c>
      <c r="H18" s="41"/>
      <c r="I18" s="107"/>
      <c r="J18" s="46">
        <v>1</v>
      </c>
      <c r="K18" s="42">
        <f t="shared" si="1"/>
        <v>3</v>
      </c>
      <c r="L18" s="41"/>
      <c r="M18" s="47">
        <v>1</v>
      </c>
      <c r="N18" s="42">
        <f t="shared" si="2"/>
        <v>3</v>
      </c>
      <c r="O18" s="41"/>
      <c r="P18" s="47">
        <v>1</v>
      </c>
      <c r="Q18" s="42">
        <f t="shared" si="3"/>
        <v>3</v>
      </c>
      <c r="R18" s="41"/>
      <c r="S18" s="45">
        <v>3</v>
      </c>
      <c r="T18" s="42">
        <f t="shared" si="4"/>
        <v>9</v>
      </c>
      <c r="U18" s="41"/>
      <c r="V18" s="45">
        <v>3</v>
      </c>
      <c r="W18" s="42">
        <f t="shared" si="5"/>
        <v>27</v>
      </c>
      <c r="X18" s="41"/>
      <c r="Y18" s="45">
        <v>3</v>
      </c>
      <c r="Z18" s="42">
        <f t="shared" si="6"/>
        <v>81</v>
      </c>
      <c r="AA18" s="41"/>
      <c r="AB18" s="45">
        <v>3</v>
      </c>
      <c r="AC18" s="42">
        <f t="shared" si="7"/>
        <v>243</v>
      </c>
      <c r="AD18" s="41"/>
      <c r="AE18" s="45">
        <v>3</v>
      </c>
      <c r="AF18" s="41"/>
      <c r="AG18" s="41"/>
    </row>
    <row r="19" spans="1:33" ht="12.75" customHeight="1" x14ac:dyDescent="0.25">
      <c r="A19" s="41" t="s">
        <v>196</v>
      </c>
      <c r="B19" s="41" t="s">
        <v>197</v>
      </c>
      <c r="C19" s="42" t="s">
        <v>178</v>
      </c>
      <c r="D19" s="43">
        <f>VLOOKUP(C19,Inputs!$A$2:$B$5,2, FALSE)</f>
        <v>3</v>
      </c>
      <c r="E19" s="48"/>
      <c r="F19" s="45">
        <v>3</v>
      </c>
      <c r="G19" s="42">
        <f t="shared" si="0"/>
        <v>9</v>
      </c>
      <c r="H19" s="41"/>
      <c r="I19" s="129"/>
      <c r="J19" s="49">
        <v>1</v>
      </c>
      <c r="K19" s="42">
        <f t="shared" si="1"/>
        <v>3</v>
      </c>
      <c r="L19" s="41"/>
      <c r="M19" s="47">
        <v>0</v>
      </c>
      <c r="N19" s="42">
        <f t="shared" si="2"/>
        <v>0</v>
      </c>
      <c r="O19" s="41"/>
      <c r="P19" s="47">
        <v>0</v>
      </c>
      <c r="Q19" s="42">
        <f t="shared" si="3"/>
        <v>0</v>
      </c>
      <c r="R19" s="41"/>
      <c r="S19" s="45">
        <v>3</v>
      </c>
      <c r="T19" s="42">
        <f t="shared" si="4"/>
        <v>0</v>
      </c>
      <c r="U19" s="41"/>
      <c r="V19" s="45">
        <v>3</v>
      </c>
      <c r="W19" s="42">
        <f t="shared" si="5"/>
        <v>0</v>
      </c>
      <c r="X19" s="41"/>
      <c r="Y19" s="45">
        <v>3</v>
      </c>
      <c r="Z19" s="42">
        <f t="shared" si="6"/>
        <v>0</v>
      </c>
      <c r="AA19" s="41"/>
      <c r="AB19" s="45">
        <v>3</v>
      </c>
      <c r="AC19" s="42">
        <f t="shared" si="7"/>
        <v>0</v>
      </c>
      <c r="AD19" s="41"/>
      <c r="AE19" s="45">
        <v>3</v>
      </c>
      <c r="AF19" s="41"/>
      <c r="AG19" s="41"/>
    </row>
    <row r="20" spans="1:33" ht="12.75" customHeight="1" x14ac:dyDescent="0.25">
      <c r="A20" s="41" t="s">
        <v>198</v>
      </c>
      <c r="B20" s="41" t="s">
        <v>199</v>
      </c>
      <c r="C20" s="42" t="s">
        <v>178</v>
      </c>
      <c r="D20" s="43">
        <f>VLOOKUP(C20,Inputs!$A$2:$B$5,2, FALSE)</f>
        <v>3</v>
      </c>
      <c r="E20" s="44"/>
      <c r="F20" s="45">
        <v>3</v>
      </c>
      <c r="G20" s="42">
        <f t="shared" si="0"/>
        <v>9</v>
      </c>
      <c r="H20" s="41"/>
      <c r="I20" s="51"/>
      <c r="J20" s="46">
        <v>1</v>
      </c>
      <c r="K20" s="42">
        <f t="shared" si="1"/>
        <v>3</v>
      </c>
      <c r="L20" s="41"/>
      <c r="M20" s="47">
        <v>2</v>
      </c>
      <c r="N20" s="42">
        <f t="shared" si="2"/>
        <v>6</v>
      </c>
      <c r="O20" s="41"/>
      <c r="P20" s="45">
        <v>3</v>
      </c>
      <c r="Q20" s="42">
        <f t="shared" si="3"/>
        <v>18</v>
      </c>
      <c r="R20" s="41"/>
      <c r="S20" s="47">
        <v>2</v>
      </c>
      <c r="T20" s="42">
        <f t="shared" si="4"/>
        <v>36</v>
      </c>
      <c r="U20" s="41"/>
      <c r="V20" s="47">
        <v>2</v>
      </c>
      <c r="W20" s="42">
        <f t="shared" si="5"/>
        <v>72</v>
      </c>
      <c r="X20" s="41"/>
      <c r="Y20" s="47">
        <v>1</v>
      </c>
      <c r="Z20" s="42">
        <f t="shared" si="6"/>
        <v>72</v>
      </c>
      <c r="AA20" s="41"/>
      <c r="AB20" s="45">
        <v>3</v>
      </c>
      <c r="AC20" s="42">
        <f t="shared" si="7"/>
        <v>216</v>
      </c>
      <c r="AD20" s="41"/>
      <c r="AE20" s="45">
        <v>3</v>
      </c>
      <c r="AF20" s="41"/>
      <c r="AG20" s="41"/>
    </row>
    <row r="21" spans="1:33" ht="12.75" customHeight="1" x14ac:dyDescent="0.25">
      <c r="A21" s="41" t="s">
        <v>200</v>
      </c>
      <c r="B21" s="41" t="s">
        <v>201</v>
      </c>
      <c r="C21" s="42" t="s">
        <v>178</v>
      </c>
      <c r="D21" s="43">
        <f>VLOOKUP(C21,Inputs!$A$2:$B$5,2, FALSE)</f>
        <v>3</v>
      </c>
      <c r="E21" s="44"/>
      <c r="F21" s="45">
        <v>3</v>
      </c>
      <c r="G21" s="42">
        <f t="shared" si="0"/>
        <v>9</v>
      </c>
      <c r="H21" s="41"/>
      <c r="I21" s="51"/>
      <c r="J21" s="46">
        <v>1</v>
      </c>
      <c r="K21" s="42">
        <f t="shared" si="1"/>
        <v>3</v>
      </c>
      <c r="L21" s="41"/>
      <c r="M21" s="47">
        <v>2</v>
      </c>
      <c r="N21" s="42">
        <f t="shared" si="2"/>
        <v>6</v>
      </c>
      <c r="O21" s="41"/>
      <c r="P21" s="47">
        <v>2</v>
      </c>
      <c r="Q21" s="42">
        <f t="shared" si="3"/>
        <v>12</v>
      </c>
      <c r="R21" s="41"/>
      <c r="S21" s="47">
        <v>2</v>
      </c>
      <c r="T21" s="42">
        <f t="shared" si="4"/>
        <v>24</v>
      </c>
      <c r="U21" s="41"/>
      <c r="V21" s="47">
        <v>2</v>
      </c>
      <c r="W21" s="42">
        <f t="shared" si="5"/>
        <v>48</v>
      </c>
      <c r="X21" s="41"/>
      <c r="Y21" s="47">
        <v>2</v>
      </c>
      <c r="Z21" s="42">
        <f t="shared" si="6"/>
        <v>96</v>
      </c>
      <c r="AA21" s="41"/>
      <c r="AB21" s="45">
        <v>3</v>
      </c>
      <c r="AC21" s="42">
        <f t="shared" si="7"/>
        <v>288</v>
      </c>
      <c r="AD21" s="41"/>
      <c r="AE21" s="45">
        <v>3</v>
      </c>
      <c r="AF21" s="41"/>
      <c r="AG21" s="41"/>
    </row>
    <row r="22" spans="1:33" ht="12.75" customHeight="1" x14ac:dyDescent="0.25">
      <c r="A22" s="41" t="s">
        <v>202</v>
      </c>
      <c r="B22" s="41" t="s">
        <v>203</v>
      </c>
      <c r="C22" s="42" t="s">
        <v>185</v>
      </c>
      <c r="D22" s="43">
        <f>VLOOKUP(C22,Inputs!$A$2:$B$5,2, FALSE)</f>
        <v>0</v>
      </c>
      <c r="E22" s="44"/>
      <c r="F22" s="45">
        <v>3</v>
      </c>
      <c r="G22" s="42">
        <f t="shared" si="0"/>
        <v>0</v>
      </c>
      <c r="H22" s="41"/>
      <c r="I22" s="51"/>
      <c r="J22" s="49">
        <v>1</v>
      </c>
      <c r="K22" s="42">
        <f t="shared" si="1"/>
        <v>0</v>
      </c>
      <c r="L22" s="41"/>
      <c r="M22" s="45">
        <v>3</v>
      </c>
      <c r="N22" s="42">
        <f t="shared" si="2"/>
        <v>0</v>
      </c>
      <c r="O22" s="41"/>
      <c r="P22" s="45">
        <v>3</v>
      </c>
      <c r="Q22" s="42">
        <f t="shared" si="3"/>
        <v>0</v>
      </c>
      <c r="R22" s="41"/>
      <c r="S22" s="47">
        <v>1</v>
      </c>
      <c r="T22" s="42">
        <f t="shared" si="4"/>
        <v>0</v>
      </c>
      <c r="U22" s="41"/>
      <c r="V22" s="47">
        <v>1</v>
      </c>
      <c r="W22" s="42">
        <f t="shared" si="5"/>
        <v>0</v>
      </c>
      <c r="X22" s="41"/>
      <c r="Y22" s="47">
        <v>0</v>
      </c>
      <c r="Z22" s="42">
        <f t="shared" si="6"/>
        <v>0</v>
      </c>
      <c r="AA22" s="41"/>
      <c r="AB22" s="45">
        <v>3</v>
      </c>
      <c r="AC22" s="42">
        <f t="shared" si="7"/>
        <v>0</v>
      </c>
      <c r="AD22" s="41"/>
      <c r="AE22" s="45">
        <v>3</v>
      </c>
      <c r="AF22" s="41"/>
      <c r="AG22" s="41"/>
    </row>
    <row r="23" spans="1:33" ht="12.75" customHeight="1" x14ac:dyDescent="0.25">
      <c r="A23" s="41" t="s">
        <v>204</v>
      </c>
      <c r="B23" s="41" t="s">
        <v>205</v>
      </c>
      <c r="C23" s="42" t="s">
        <v>175</v>
      </c>
      <c r="D23" s="43">
        <f>VLOOKUP(C23,Inputs!$A$2:$B$5,2, FALSE)</f>
        <v>1</v>
      </c>
      <c r="E23" s="44"/>
      <c r="F23" s="45">
        <v>3</v>
      </c>
      <c r="G23" s="42">
        <f t="shared" si="0"/>
        <v>3</v>
      </c>
      <c r="H23" s="41"/>
      <c r="I23" s="51"/>
      <c r="J23" s="46">
        <v>1</v>
      </c>
      <c r="K23" s="42">
        <f t="shared" si="1"/>
        <v>1</v>
      </c>
      <c r="L23" s="41"/>
      <c r="M23" s="47">
        <v>1</v>
      </c>
      <c r="N23" s="42">
        <f t="shared" si="2"/>
        <v>1</v>
      </c>
      <c r="O23" s="41"/>
      <c r="P23" s="47">
        <v>2</v>
      </c>
      <c r="Q23" s="42">
        <f t="shared" si="3"/>
        <v>2</v>
      </c>
      <c r="R23" s="41"/>
      <c r="S23" s="45">
        <v>3</v>
      </c>
      <c r="T23" s="42">
        <f t="shared" si="4"/>
        <v>6</v>
      </c>
      <c r="U23" s="41"/>
      <c r="V23" s="45">
        <v>3</v>
      </c>
      <c r="W23" s="42">
        <f t="shared" si="5"/>
        <v>18</v>
      </c>
      <c r="X23" s="41"/>
      <c r="Y23" s="47">
        <v>2</v>
      </c>
      <c r="Z23" s="42">
        <f t="shared" si="6"/>
        <v>36</v>
      </c>
      <c r="AA23" s="41"/>
      <c r="AB23" s="45">
        <v>3</v>
      </c>
      <c r="AC23" s="42">
        <f t="shared" si="7"/>
        <v>108</v>
      </c>
      <c r="AD23" s="41"/>
      <c r="AE23" s="45">
        <v>3</v>
      </c>
      <c r="AF23" s="41"/>
      <c r="AG23" s="41"/>
    </row>
    <row r="24" spans="1:33" ht="12.75" customHeight="1" x14ac:dyDescent="0.25">
      <c r="A24" s="41" t="s">
        <v>206</v>
      </c>
      <c r="B24" s="41" t="s">
        <v>207</v>
      </c>
      <c r="C24" s="42" t="s">
        <v>185</v>
      </c>
      <c r="D24" s="43">
        <f>VLOOKUP(C24,Inputs!$A$2:$B$5,2, FALSE)</f>
        <v>0</v>
      </c>
      <c r="E24" s="44"/>
      <c r="F24" s="45">
        <v>3</v>
      </c>
      <c r="G24" s="42">
        <f t="shared" si="0"/>
        <v>0</v>
      </c>
      <c r="H24" s="41"/>
      <c r="I24" s="51"/>
      <c r="J24" s="46">
        <v>1</v>
      </c>
      <c r="K24" s="42">
        <f t="shared" si="1"/>
        <v>0</v>
      </c>
      <c r="L24" s="41"/>
      <c r="M24" s="47">
        <v>1</v>
      </c>
      <c r="N24" s="42">
        <f t="shared" si="2"/>
        <v>0</v>
      </c>
      <c r="O24" s="41"/>
      <c r="P24" s="47">
        <v>0</v>
      </c>
      <c r="Q24" s="42">
        <f t="shared" si="3"/>
        <v>0</v>
      </c>
      <c r="R24" s="41"/>
      <c r="S24" s="47">
        <v>2</v>
      </c>
      <c r="T24" s="42">
        <f t="shared" si="4"/>
        <v>0</v>
      </c>
      <c r="U24" s="41"/>
      <c r="V24" s="47">
        <v>2</v>
      </c>
      <c r="W24" s="42">
        <f t="shared" si="5"/>
        <v>0</v>
      </c>
      <c r="X24" s="41"/>
      <c r="Y24" s="47">
        <v>0</v>
      </c>
      <c r="Z24" s="42">
        <f t="shared" si="6"/>
        <v>0</v>
      </c>
      <c r="AA24" s="41"/>
      <c r="AB24" s="45">
        <v>3</v>
      </c>
      <c r="AC24" s="42">
        <f t="shared" si="7"/>
        <v>0</v>
      </c>
      <c r="AD24" s="41"/>
      <c r="AE24" s="45">
        <v>3</v>
      </c>
      <c r="AF24" s="41"/>
      <c r="AG24" s="41"/>
    </row>
    <row r="25" spans="1:33" ht="12.75" customHeight="1" x14ac:dyDescent="0.25">
      <c r="A25" s="41" t="s">
        <v>208</v>
      </c>
      <c r="B25" s="41" t="s">
        <v>209</v>
      </c>
      <c r="C25" s="42" t="s">
        <v>175</v>
      </c>
      <c r="D25" s="43">
        <f>VLOOKUP(C25,Inputs!$A$2:$B$5,2, FALSE)</f>
        <v>1</v>
      </c>
      <c r="E25" s="44"/>
      <c r="F25" s="45">
        <v>3</v>
      </c>
      <c r="G25" s="42">
        <f t="shared" si="0"/>
        <v>3</v>
      </c>
      <c r="H25" s="41"/>
      <c r="I25" s="51"/>
      <c r="J25" s="49">
        <v>1</v>
      </c>
      <c r="K25" s="42">
        <f t="shared" si="1"/>
        <v>1</v>
      </c>
      <c r="L25" s="41"/>
      <c r="M25" s="47">
        <v>1</v>
      </c>
      <c r="N25" s="42">
        <f t="shared" si="2"/>
        <v>1</v>
      </c>
      <c r="O25" s="41"/>
      <c r="P25" s="45">
        <v>3</v>
      </c>
      <c r="Q25" s="42">
        <f t="shared" si="3"/>
        <v>3</v>
      </c>
      <c r="R25" s="41"/>
      <c r="S25" s="47">
        <v>2</v>
      </c>
      <c r="T25" s="42">
        <f t="shared" si="4"/>
        <v>6</v>
      </c>
      <c r="U25" s="41"/>
      <c r="V25" s="47">
        <v>2</v>
      </c>
      <c r="W25" s="42">
        <f t="shared" si="5"/>
        <v>12</v>
      </c>
      <c r="X25" s="41"/>
      <c r="Y25" s="47">
        <v>1</v>
      </c>
      <c r="Z25" s="42">
        <f t="shared" si="6"/>
        <v>12</v>
      </c>
      <c r="AA25" s="41"/>
      <c r="AB25" s="45">
        <v>3</v>
      </c>
      <c r="AC25" s="42">
        <f t="shared" si="7"/>
        <v>36</v>
      </c>
      <c r="AD25" s="41"/>
      <c r="AE25" s="45">
        <v>3</v>
      </c>
      <c r="AF25" s="41"/>
      <c r="AG25" s="41"/>
    </row>
    <row r="26" spans="1:33" ht="12.75" customHeight="1" x14ac:dyDescent="0.25">
      <c r="A26" s="41" t="s">
        <v>210</v>
      </c>
      <c r="B26" s="41" t="s">
        <v>211</v>
      </c>
      <c r="C26" s="42" t="s">
        <v>185</v>
      </c>
      <c r="D26" s="43">
        <f>VLOOKUP(C26,Inputs!$A$2:$B$5,2, FALSE)</f>
        <v>0</v>
      </c>
      <c r="E26" s="44"/>
      <c r="F26" s="45">
        <v>3</v>
      </c>
      <c r="G26" s="42">
        <f t="shared" si="0"/>
        <v>0</v>
      </c>
      <c r="H26" s="41"/>
      <c r="I26" s="51"/>
      <c r="J26" s="46">
        <v>1</v>
      </c>
      <c r="K26" s="42">
        <f t="shared" si="1"/>
        <v>0</v>
      </c>
      <c r="L26" s="41"/>
      <c r="M26" s="47">
        <v>2</v>
      </c>
      <c r="N26" s="42">
        <f t="shared" si="2"/>
        <v>0</v>
      </c>
      <c r="O26" s="41"/>
      <c r="P26" s="45">
        <v>3</v>
      </c>
      <c r="Q26" s="42">
        <f t="shared" si="3"/>
        <v>0</v>
      </c>
      <c r="R26" s="41"/>
      <c r="S26" s="45">
        <v>3</v>
      </c>
      <c r="T26" s="42">
        <f t="shared" si="4"/>
        <v>0</v>
      </c>
      <c r="U26" s="41"/>
      <c r="V26" s="47">
        <v>0</v>
      </c>
      <c r="W26" s="42">
        <f t="shared" si="5"/>
        <v>0</v>
      </c>
      <c r="X26" s="41"/>
      <c r="Y26" s="47">
        <v>0</v>
      </c>
      <c r="Z26" s="42">
        <f t="shared" si="6"/>
        <v>0</v>
      </c>
      <c r="AA26" s="41"/>
      <c r="AB26" s="45">
        <v>3</v>
      </c>
      <c r="AC26" s="42">
        <f t="shared" si="7"/>
        <v>0</v>
      </c>
      <c r="AD26" s="41"/>
      <c r="AE26" s="45">
        <v>3</v>
      </c>
      <c r="AF26" s="41"/>
      <c r="AG26" s="41"/>
    </row>
    <row r="27" spans="1:33" ht="12.75" customHeight="1" x14ac:dyDescent="0.25">
      <c r="A27" s="41" t="s">
        <v>212</v>
      </c>
      <c r="B27" s="41" t="s">
        <v>213</v>
      </c>
      <c r="C27" s="42" t="s">
        <v>214</v>
      </c>
      <c r="D27" s="43">
        <f>VLOOKUP(C27,Inputs!$A$2:$B$5,2, FALSE)</f>
        <v>2</v>
      </c>
      <c r="E27" s="48"/>
      <c r="F27" s="45">
        <v>3</v>
      </c>
      <c r="G27" s="42">
        <f t="shared" si="0"/>
        <v>6</v>
      </c>
      <c r="H27" s="41"/>
      <c r="I27" s="48"/>
      <c r="J27" s="46">
        <v>1</v>
      </c>
      <c r="K27" s="42">
        <f t="shared" si="1"/>
        <v>2</v>
      </c>
      <c r="L27" s="41"/>
      <c r="M27" s="45">
        <v>3</v>
      </c>
      <c r="N27" s="42">
        <f t="shared" si="2"/>
        <v>6</v>
      </c>
      <c r="O27" s="41"/>
      <c r="P27" s="47">
        <v>2</v>
      </c>
      <c r="Q27" s="42">
        <f t="shared" si="3"/>
        <v>12</v>
      </c>
      <c r="R27" s="41"/>
      <c r="S27" s="47">
        <v>1</v>
      </c>
      <c r="T27" s="42">
        <f t="shared" si="4"/>
        <v>12</v>
      </c>
      <c r="U27" s="41"/>
      <c r="V27" s="47">
        <v>1</v>
      </c>
      <c r="W27" s="42">
        <f t="shared" si="5"/>
        <v>12</v>
      </c>
      <c r="X27" s="41"/>
      <c r="Y27" s="45">
        <v>3</v>
      </c>
      <c r="Z27" s="42">
        <f t="shared" si="6"/>
        <v>36</v>
      </c>
      <c r="AA27" s="41"/>
      <c r="AB27" s="45">
        <v>3</v>
      </c>
      <c r="AC27" s="42">
        <f t="shared" si="7"/>
        <v>108</v>
      </c>
      <c r="AD27" s="41"/>
      <c r="AE27" s="45">
        <v>3</v>
      </c>
      <c r="AF27" s="41"/>
      <c r="AG27" s="41"/>
    </row>
    <row r="28" spans="1:33" ht="12.75" customHeight="1" x14ac:dyDescent="0.25">
      <c r="A28" s="41" t="s">
        <v>215</v>
      </c>
      <c r="B28" s="41" t="s">
        <v>216</v>
      </c>
      <c r="C28" s="42" t="s">
        <v>214</v>
      </c>
      <c r="D28" s="43">
        <f>VLOOKUP(C28,Inputs!$A$2:$B$5,2, FALSE)</f>
        <v>2</v>
      </c>
      <c r="E28" s="48"/>
      <c r="F28" s="45">
        <v>3</v>
      </c>
      <c r="G28" s="42">
        <f t="shared" si="0"/>
        <v>6</v>
      </c>
      <c r="H28" s="41"/>
      <c r="I28" s="48"/>
      <c r="J28" s="49">
        <v>1</v>
      </c>
      <c r="K28" s="42">
        <f t="shared" si="1"/>
        <v>2</v>
      </c>
      <c r="L28" s="41"/>
      <c r="M28" s="47">
        <v>1</v>
      </c>
      <c r="N28" s="42">
        <f t="shared" si="2"/>
        <v>2</v>
      </c>
      <c r="O28" s="41"/>
      <c r="P28" s="45">
        <v>3</v>
      </c>
      <c r="Q28" s="42">
        <f t="shared" si="3"/>
        <v>6</v>
      </c>
      <c r="R28" s="41"/>
      <c r="S28" s="47">
        <v>2</v>
      </c>
      <c r="T28" s="42">
        <f t="shared" si="4"/>
        <v>12</v>
      </c>
      <c r="U28" s="41"/>
      <c r="V28" s="47">
        <v>2</v>
      </c>
      <c r="W28" s="42">
        <f t="shared" si="5"/>
        <v>24</v>
      </c>
      <c r="X28" s="41"/>
      <c r="Y28" s="45">
        <v>3</v>
      </c>
      <c r="Z28" s="42">
        <f t="shared" si="6"/>
        <v>72</v>
      </c>
      <c r="AA28" s="41"/>
      <c r="AB28" s="45">
        <v>3</v>
      </c>
      <c r="AC28" s="42">
        <f t="shared" si="7"/>
        <v>216</v>
      </c>
      <c r="AD28" s="41"/>
      <c r="AE28" s="45">
        <v>3</v>
      </c>
      <c r="AF28" s="41"/>
      <c r="AG28" s="41"/>
    </row>
    <row r="29" spans="1:33" ht="12.75" customHeight="1" x14ac:dyDescent="0.25">
      <c r="A29" s="41" t="s">
        <v>217</v>
      </c>
      <c r="B29" s="41" t="s">
        <v>218</v>
      </c>
      <c r="C29" s="42" t="s">
        <v>214</v>
      </c>
      <c r="D29" s="43">
        <f>VLOOKUP(C29,Inputs!$A$2:$B$5,2, FALSE)</f>
        <v>2</v>
      </c>
      <c r="E29" s="48"/>
      <c r="F29" s="45">
        <v>3</v>
      </c>
      <c r="G29" s="42">
        <f t="shared" si="0"/>
        <v>6</v>
      </c>
      <c r="H29" s="41"/>
      <c r="I29" s="48"/>
      <c r="J29" s="46">
        <v>1</v>
      </c>
      <c r="K29" s="42">
        <f t="shared" si="1"/>
        <v>2</v>
      </c>
      <c r="L29" s="41"/>
      <c r="M29" s="47">
        <v>1</v>
      </c>
      <c r="N29" s="42">
        <f t="shared" si="2"/>
        <v>2</v>
      </c>
      <c r="O29" s="41"/>
      <c r="P29" s="45">
        <v>3</v>
      </c>
      <c r="Q29" s="42">
        <f t="shared" si="3"/>
        <v>6</v>
      </c>
      <c r="R29" s="41"/>
      <c r="S29" s="47">
        <v>2</v>
      </c>
      <c r="T29" s="42">
        <f t="shared" si="4"/>
        <v>12</v>
      </c>
      <c r="U29" s="41"/>
      <c r="V29" s="47">
        <v>2</v>
      </c>
      <c r="W29" s="42">
        <f t="shared" si="5"/>
        <v>24</v>
      </c>
      <c r="X29" s="41"/>
      <c r="Y29" s="45">
        <v>3</v>
      </c>
      <c r="Z29" s="42">
        <f t="shared" si="6"/>
        <v>72</v>
      </c>
      <c r="AA29" s="41"/>
      <c r="AB29" s="45">
        <v>3</v>
      </c>
      <c r="AC29" s="42">
        <f t="shared" si="7"/>
        <v>216</v>
      </c>
      <c r="AD29" s="41"/>
      <c r="AE29" s="45">
        <v>3</v>
      </c>
      <c r="AF29" s="41"/>
      <c r="AG29" s="41"/>
    </row>
    <row r="30" spans="1:33" ht="12.75" customHeight="1" x14ac:dyDescent="0.25">
      <c r="A30" s="41" t="s">
        <v>219</v>
      </c>
      <c r="B30" s="41" t="s">
        <v>220</v>
      </c>
      <c r="C30" s="42" t="s">
        <v>214</v>
      </c>
      <c r="D30" s="43">
        <f>VLOOKUP(C30,Inputs!$A$2:$B$5,2, FALSE)</f>
        <v>2</v>
      </c>
      <c r="E30" s="48"/>
      <c r="F30" s="45">
        <v>3</v>
      </c>
      <c r="G30" s="42">
        <f t="shared" si="0"/>
        <v>6</v>
      </c>
      <c r="H30" s="41"/>
      <c r="I30" s="48"/>
      <c r="J30" s="46">
        <v>1</v>
      </c>
      <c r="K30" s="42">
        <f t="shared" si="1"/>
        <v>2</v>
      </c>
      <c r="L30" s="41"/>
      <c r="M30" s="47">
        <v>2</v>
      </c>
      <c r="N30" s="42">
        <f t="shared" si="2"/>
        <v>4</v>
      </c>
      <c r="O30" s="41"/>
      <c r="P30" s="45">
        <v>3</v>
      </c>
      <c r="Q30" s="42">
        <f t="shared" si="3"/>
        <v>12</v>
      </c>
      <c r="R30" s="41"/>
      <c r="S30" s="47">
        <v>1</v>
      </c>
      <c r="T30" s="42">
        <f t="shared" si="4"/>
        <v>12</v>
      </c>
      <c r="U30" s="41"/>
      <c r="V30" s="47">
        <v>1</v>
      </c>
      <c r="W30" s="42">
        <f t="shared" si="5"/>
        <v>12</v>
      </c>
      <c r="X30" s="41"/>
      <c r="Y30" s="47">
        <v>2</v>
      </c>
      <c r="Z30" s="42">
        <f t="shared" si="6"/>
        <v>24</v>
      </c>
      <c r="AA30" s="41"/>
      <c r="AB30" s="45">
        <v>3</v>
      </c>
      <c r="AC30" s="42">
        <f t="shared" si="7"/>
        <v>72</v>
      </c>
      <c r="AD30" s="41"/>
      <c r="AE30" s="45">
        <v>3</v>
      </c>
      <c r="AF30" s="41"/>
      <c r="AG30" s="41"/>
    </row>
    <row r="31" spans="1:33" ht="12.75" customHeight="1" x14ac:dyDescent="0.2">
      <c r="A31" s="96"/>
      <c r="B31" s="97"/>
      <c r="C31" s="97"/>
      <c r="D31" s="97"/>
      <c r="E31" s="97"/>
      <c r="F31" s="97"/>
      <c r="G31" s="97"/>
      <c r="H31" s="97"/>
      <c r="I31" s="97"/>
      <c r="J31" s="97"/>
      <c r="K31" s="97"/>
      <c r="L31" s="98"/>
      <c r="M31" s="96"/>
      <c r="N31" s="97"/>
      <c r="O31" s="97"/>
      <c r="P31" s="97"/>
      <c r="Q31" s="97"/>
      <c r="R31" s="97"/>
      <c r="S31" s="97"/>
      <c r="T31" s="97"/>
      <c r="U31" s="97"/>
      <c r="V31" s="97"/>
      <c r="W31" s="97"/>
      <c r="X31" s="98"/>
      <c r="Y31" s="96"/>
      <c r="Z31" s="97"/>
      <c r="AA31" s="97"/>
      <c r="AB31" s="97"/>
      <c r="AC31" s="97"/>
      <c r="AD31" s="97"/>
      <c r="AE31" s="97"/>
      <c r="AF31" s="97"/>
      <c r="AG31" s="98"/>
    </row>
    <row r="32" spans="1:33" ht="12.75" customHeight="1" x14ac:dyDescent="0.25">
      <c r="A32" s="99" t="s">
        <v>221</v>
      </c>
      <c r="B32" s="97"/>
      <c r="C32" s="100"/>
      <c r="D32" s="52">
        <f>SUMIF(D9:D30, "&gt;0")*3</f>
        <v>132</v>
      </c>
      <c r="E32" s="53"/>
      <c r="F32" s="54"/>
      <c r="G32" s="55">
        <f>SUM(G9:G30)</f>
        <v>132</v>
      </c>
      <c r="H32" s="99"/>
      <c r="I32" s="97"/>
      <c r="J32" s="98"/>
      <c r="K32" s="55">
        <f>SUM(K9:K30)</f>
        <v>44</v>
      </c>
      <c r="L32" s="54"/>
      <c r="M32" s="54"/>
      <c r="N32" s="55">
        <f>SUM(N9:N30)</f>
        <v>45</v>
      </c>
      <c r="O32" s="54"/>
      <c r="P32" s="54"/>
      <c r="Q32" s="55">
        <f>SUM(Q9:Q30)</f>
        <v>101</v>
      </c>
      <c r="R32" s="54"/>
      <c r="S32" s="54"/>
      <c r="T32" s="55">
        <f>SUM(T9:T30)</f>
        <v>180</v>
      </c>
      <c r="U32" s="54"/>
      <c r="V32" s="54"/>
      <c r="W32" s="55">
        <f>SUM(W9:W30)</f>
        <v>378</v>
      </c>
      <c r="X32" s="54"/>
      <c r="Y32" s="54"/>
      <c r="Z32" s="55">
        <f>SUM(Z9:Z30)</f>
        <v>774</v>
      </c>
      <c r="AA32" s="54"/>
      <c r="AB32" s="54"/>
      <c r="AC32" s="55">
        <f>SUM(AC9:AC30)</f>
        <v>2322</v>
      </c>
      <c r="AD32" s="54"/>
      <c r="AE32" s="54"/>
      <c r="AF32" s="55">
        <f>SUM(AF9:AF30)</f>
        <v>0</v>
      </c>
      <c r="AG32" s="54"/>
    </row>
    <row r="33" spans="1:33" ht="12.75" customHeight="1" x14ac:dyDescent="0.2">
      <c r="A33" s="128"/>
      <c r="B33" s="102"/>
      <c r="C33" s="102"/>
      <c r="D33" s="102"/>
      <c r="E33" s="102"/>
      <c r="F33" s="102"/>
      <c r="G33" s="102"/>
      <c r="H33" s="102"/>
      <c r="I33" s="102"/>
      <c r="J33" s="102"/>
      <c r="K33" s="102"/>
      <c r="L33" s="102"/>
      <c r="M33" s="26"/>
      <c r="N33" s="26"/>
      <c r="O33" s="26"/>
      <c r="P33" s="26"/>
      <c r="Q33" s="26"/>
      <c r="R33" s="26"/>
      <c r="S33" s="26"/>
      <c r="T33" s="26"/>
      <c r="U33" s="26"/>
      <c r="V33" s="26"/>
      <c r="W33" s="26"/>
      <c r="X33" s="26"/>
      <c r="Y33" s="26"/>
      <c r="Z33" s="26"/>
      <c r="AA33" s="26"/>
      <c r="AB33" s="26"/>
      <c r="AC33" s="26"/>
      <c r="AD33" s="26"/>
      <c r="AE33" s="26"/>
      <c r="AF33" s="26"/>
      <c r="AG33" s="26"/>
    </row>
    <row r="34" spans="1:33" ht="12.75" customHeight="1" x14ac:dyDescent="0.25">
      <c r="A34" s="103" t="s">
        <v>222</v>
      </c>
      <c r="B34" s="104"/>
      <c r="C34" s="104"/>
      <c r="D34" s="104"/>
      <c r="E34" s="104"/>
      <c r="F34" s="104"/>
      <c r="G34" s="104"/>
      <c r="H34" s="104"/>
      <c r="I34" s="104"/>
      <c r="J34" s="104"/>
      <c r="K34" s="104"/>
      <c r="L34" s="105"/>
      <c r="M34" s="103" t="s">
        <v>222</v>
      </c>
      <c r="N34" s="104"/>
      <c r="O34" s="104"/>
      <c r="P34" s="104"/>
      <c r="Q34" s="104"/>
      <c r="R34" s="104"/>
      <c r="S34" s="104"/>
      <c r="T34" s="104"/>
      <c r="U34" s="104"/>
      <c r="V34" s="104"/>
      <c r="W34" s="104"/>
      <c r="X34" s="105"/>
      <c r="Y34" s="103" t="s">
        <v>222</v>
      </c>
      <c r="Z34" s="104"/>
      <c r="AA34" s="104"/>
      <c r="AB34" s="104"/>
      <c r="AC34" s="104"/>
      <c r="AD34" s="104"/>
      <c r="AE34" s="104"/>
      <c r="AF34" s="104"/>
      <c r="AG34" s="105"/>
    </row>
    <row r="35" spans="1:33" ht="12.75" customHeight="1" x14ac:dyDescent="0.25">
      <c r="A35" s="41" t="s">
        <v>223</v>
      </c>
      <c r="B35" s="41" t="s">
        <v>224</v>
      </c>
      <c r="C35" s="42" t="s">
        <v>214</v>
      </c>
      <c r="D35" s="43">
        <f>VLOOKUP(C35,Inputs!$A$2:$B$5,2, FALSE)</f>
        <v>2</v>
      </c>
      <c r="E35" s="44"/>
      <c r="F35" s="45">
        <v>3</v>
      </c>
      <c r="G35" s="42">
        <f t="shared" ref="G35:G45" si="8">D35*F35</f>
        <v>6</v>
      </c>
      <c r="H35" s="41"/>
      <c r="I35" s="44"/>
      <c r="J35" s="46">
        <v>2</v>
      </c>
      <c r="K35" s="42">
        <f t="shared" ref="K35:K45" si="9">D35*J35</f>
        <v>4</v>
      </c>
      <c r="L35" s="41"/>
      <c r="M35" s="47">
        <v>3</v>
      </c>
      <c r="N35" s="42">
        <f t="shared" ref="N35:N45" si="10">K35*M35</f>
        <v>12</v>
      </c>
      <c r="O35" s="41"/>
      <c r="P35" s="45">
        <v>3</v>
      </c>
      <c r="Q35" s="42">
        <f t="shared" ref="Q35:Q45" si="11">N35*P35</f>
        <v>36</v>
      </c>
      <c r="R35" s="41"/>
      <c r="S35" s="47">
        <v>1</v>
      </c>
      <c r="T35" s="42">
        <f t="shared" ref="T35:T45" si="12">Q35*S35</f>
        <v>36</v>
      </c>
      <c r="U35" s="41"/>
      <c r="V35" s="47">
        <v>1</v>
      </c>
      <c r="W35" s="42">
        <f t="shared" ref="W35:W45" si="13">T35*V35</f>
        <v>36</v>
      </c>
      <c r="X35" s="41"/>
      <c r="Y35" s="45">
        <v>3</v>
      </c>
      <c r="Z35" s="42">
        <f t="shared" ref="Z35:Z45" si="14">W35*Y35</f>
        <v>108</v>
      </c>
      <c r="AA35" s="41"/>
      <c r="AB35" s="45">
        <v>3</v>
      </c>
      <c r="AC35" s="42">
        <f t="shared" ref="AC35:AC45" si="15">Z35*AB35</f>
        <v>324</v>
      </c>
      <c r="AD35" s="41"/>
      <c r="AE35" s="45">
        <v>3</v>
      </c>
      <c r="AF35" s="42">
        <f t="shared" ref="AF35:AF45" si="16">AC35*AE35</f>
        <v>972</v>
      </c>
      <c r="AG35" s="41"/>
    </row>
    <row r="36" spans="1:33" ht="12.75" customHeight="1" x14ac:dyDescent="0.25">
      <c r="A36" s="41" t="s">
        <v>225</v>
      </c>
      <c r="B36" s="41" t="s">
        <v>226</v>
      </c>
      <c r="C36" s="42" t="s">
        <v>214</v>
      </c>
      <c r="D36" s="43">
        <f>VLOOKUP(C36,Inputs!$A$2:$B$5,2, FALSE)</f>
        <v>2</v>
      </c>
      <c r="E36" s="48"/>
      <c r="F36" s="45">
        <v>3</v>
      </c>
      <c r="G36" s="42">
        <f t="shared" si="8"/>
        <v>6</v>
      </c>
      <c r="H36" s="41"/>
      <c r="I36" s="48"/>
      <c r="J36" s="46">
        <v>2</v>
      </c>
      <c r="K36" s="42">
        <f t="shared" si="9"/>
        <v>4</v>
      </c>
      <c r="L36" s="41"/>
      <c r="M36" s="47">
        <v>1</v>
      </c>
      <c r="N36" s="42">
        <f t="shared" si="10"/>
        <v>4</v>
      </c>
      <c r="O36" s="41"/>
      <c r="P36" s="45">
        <v>3</v>
      </c>
      <c r="Q36" s="42">
        <f t="shared" si="11"/>
        <v>12</v>
      </c>
      <c r="R36" s="41"/>
      <c r="S36" s="47">
        <v>2</v>
      </c>
      <c r="T36" s="42">
        <f t="shared" si="12"/>
        <v>24</v>
      </c>
      <c r="U36" s="41"/>
      <c r="V36" s="47">
        <v>2</v>
      </c>
      <c r="W36" s="42">
        <f t="shared" si="13"/>
        <v>48</v>
      </c>
      <c r="X36" s="41"/>
      <c r="Y36" s="47">
        <v>2</v>
      </c>
      <c r="Z36" s="42">
        <f t="shared" si="14"/>
        <v>96</v>
      </c>
      <c r="AA36" s="41"/>
      <c r="AB36" s="45">
        <v>3</v>
      </c>
      <c r="AC36" s="42">
        <f t="shared" si="15"/>
        <v>288</v>
      </c>
      <c r="AD36" s="41"/>
      <c r="AE36" s="45">
        <v>3</v>
      </c>
      <c r="AF36" s="42">
        <f t="shared" si="16"/>
        <v>864</v>
      </c>
      <c r="AG36" s="41"/>
    </row>
    <row r="37" spans="1:33" ht="12.75" customHeight="1" x14ac:dyDescent="0.25">
      <c r="A37" s="41" t="s">
        <v>227</v>
      </c>
      <c r="B37" s="41" t="s">
        <v>228</v>
      </c>
      <c r="C37" s="42" t="s">
        <v>214</v>
      </c>
      <c r="D37" s="43">
        <f>VLOOKUP(C37,Inputs!$A$2:$B$5,2, FALSE)</f>
        <v>2</v>
      </c>
      <c r="E37" s="48"/>
      <c r="F37" s="45">
        <v>3</v>
      </c>
      <c r="G37" s="42">
        <f t="shared" si="8"/>
        <v>6</v>
      </c>
      <c r="H37" s="41"/>
      <c r="I37" s="48"/>
      <c r="J37" s="46">
        <v>1</v>
      </c>
      <c r="K37" s="42">
        <f t="shared" si="9"/>
        <v>2</v>
      </c>
      <c r="L37" s="41"/>
      <c r="M37" s="47">
        <v>1</v>
      </c>
      <c r="N37" s="42">
        <f t="shared" si="10"/>
        <v>2</v>
      </c>
      <c r="O37" s="41"/>
      <c r="P37" s="47">
        <v>2</v>
      </c>
      <c r="Q37" s="42">
        <f t="shared" si="11"/>
        <v>4</v>
      </c>
      <c r="R37" s="41"/>
      <c r="S37" s="47">
        <v>2</v>
      </c>
      <c r="T37" s="42">
        <f t="shared" si="12"/>
        <v>8</v>
      </c>
      <c r="U37" s="41"/>
      <c r="V37" s="47">
        <v>2</v>
      </c>
      <c r="W37" s="42">
        <f t="shared" si="13"/>
        <v>16</v>
      </c>
      <c r="X37" s="41"/>
      <c r="Y37" s="47">
        <v>1</v>
      </c>
      <c r="Z37" s="42">
        <f t="shared" si="14"/>
        <v>16</v>
      </c>
      <c r="AA37" s="41"/>
      <c r="AB37" s="45">
        <v>3</v>
      </c>
      <c r="AC37" s="42">
        <f t="shared" si="15"/>
        <v>48</v>
      </c>
      <c r="AD37" s="41"/>
      <c r="AE37" s="45">
        <v>3</v>
      </c>
      <c r="AF37" s="42">
        <f t="shared" si="16"/>
        <v>144</v>
      </c>
      <c r="AG37" s="41"/>
    </row>
    <row r="38" spans="1:33" ht="12.75" customHeight="1" x14ac:dyDescent="0.25">
      <c r="A38" s="41" t="s">
        <v>229</v>
      </c>
      <c r="B38" s="41" t="s">
        <v>230</v>
      </c>
      <c r="C38" s="42" t="s">
        <v>214</v>
      </c>
      <c r="D38" s="43">
        <f>VLOOKUP(C38,Inputs!$A$2:$B$5,2, FALSE)</f>
        <v>2</v>
      </c>
      <c r="E38" s="48"/>
      <c r="F38" s="45">
        <v>3</v>
      </c>
      <c r="G38" s="42">
        <f t="shared" si="8"/>
        <v>6</v>
      </c>
      <c r="H38" s="41"/>
      <c r="I38" s="48"/>
      <c r="J38" s="46">
        <v>1</v>
      </c>
      <c r="K38" s="42">
        <f t="shared" si="9"/>
        <v>2</v>
      </c>
      <c r="L38" s="41"/>
      <c r="M38" s="47">
        <v>0</v>
      </c>
      <c r="N38" s="42">
        <f t="shared" si="10"/>
        <v>0</v>
      </c>
      <c r="O38" s="41"/>
      <c r="P38" s="47">
        <v>0</v>
      </c>
      <c r="Q38" s="42">
        <f t="shared" si="11"/>
        <v>0</v>
      </c>
      <c r="R38" s="41"/>
      <c r="S38" s="47">
        <v>0</v>
      </c>
      <c r="T38" s="42">
        <f t="shared" si="12"/>
        <v>0</v>
      </c>
      <c r="U38" s="41"/>
      <c r="V38" s="47">
        <v>0</v>
      </c>
      <c r="W38" s="42">
        <f t="shared" si="13"/>
        <v>0</v>
      </c>
      <c r="X38" s="41"/>
      <c r="Y38" s="47">
        <v>0</v>
      </c>
      <c r="Z38" s="42">
        <f t="shared" si="14"/>
        <v>0</v>
      </c>
      <c r="AA38" s="41"/>
      <c r="AB38" s="45">
        <v>3</v>
      </c>
      <c r="AC38" s="42">
        <f t="shared" si="15"/>
        <v>0</v>
      </c>
      <c r="AD38" s="41"/>
      <c r="AE38" s="45">
        <v>3</v>
      </c>
      <c r="AF38" s="42">
        <f t="shared" si="16"/>
        <v>0</v>
      </c>
      <c r="AG38" s="41"/>
    </row>
    <row r="39" spans="1:33" ht="12.75" customHeight="1" x14ac:dyDescent="0.25">
      <c r="A39" s="41" t="s">
        <v>231</v>
      </c>
      <c r="B39" s="41" t="s">
        <v>232</v>
      </c>
      <c r="C39" s="42" t="s">
        <v>178</v>
      </c>
      <c r="D39" s="43">
        <f>VLOOKUP(C39,Inputs!$A$2:$B$5,2, FALSE)</f>
        <v>3</v>
      </c>
      <c r="E39" s="48"/>
      <c r="F39" s="45">
        <v>3</v>
      </c>
      <c r="G39" s="42">
        <f t="shared" si="8"/>
        <v>9</v>
      </c>
      <c r="H39" s="41"/>
      <c r="I39" s="48"/>
      <c r="J39" s="46">
        <v>1</v>
      </c>
      <c r="K39" s="42">
        <f t="shared" si="9"/>
        <v>3</v>
      </c>
      <c r="L39" s="41"/>
      <c r="M39" s="47">
        <v>0</v>
      </c>
      <c r="N39" s="42">
        <f t="shared" si="10"/>
        <v>0</v>
      </c>
      <c r="O39" s="41"/>
      <c r="P39" s="47">
        <v>1</v>
      </c>
      <c r="Q39" s="42">
        <f t="shared" si="11"/>
        <v>0</v>
      </c>
      <c r="R39" s="41"/>
      <c r="S39" s="47">
        <v>0</v>
      </c>
      <c r="T39" s="42">
        <f t="shared" si="12"/>
        <v>0</v>
      </c>
      <c r="U39" s="41"/>
      <c r="V39" s="47">
        <v>0</v>
      </c>
      <c r="W39" s="42">
        <f t="shared" si="13"/>
        <v>0</v>
      </c>
      <c r="X39" s="41"/>
      <c r="Y39" s="47">
        <v>1</v>
      </c>
      <c r="Z39" s="42">
        <f t="shared" si="14"/>
        <v>0</v>
      </c>
      <c r="AA39" s="41"/>
      <c r="AB39" s="45">
        <v>3</v>
      </c>
      <c r="AC39" s="42">
        <f t="shared" si="15"/>
        <v>0</v>
      </c>
      <c r="AD39" s="41"/>
      <c r="AE39" s="45">
        <v>3</v>
      </c>
      <c r="AF39" s="42">
        <f t="shared" si="16"/>
        <v>0</v>
      </c>
      <c r="AG39" s="41"/>
    </row>
    <row r="40" spans="1:33" ht="12.75" customHeight="1" x14ac:dyDescent="0.25">
      <c r="A40" s="41" t="s">
        <v>233</v>
      </c>
      <c r="B40" s="41" t="s">
        <v>234</v>
      </c>
      <c r="C40" s="42" t="s">
        <v>175</v>
      </c>
      <c r="D40" s="43">
        <f>VLOOKUP(C40,Inputs!$A$2:$B$5,2, FALSE)</f>
        <v>1</v>
      </c>
      <c r="E40" s="48"/>
      <c r="F40" s="45">
        <v>3</v>
      </c>
      <c r="G40" s="42">
        <f t="shared" si="8"/>
        <v>3</v>
      </c>
      <c r="H40" s="41"/>
      <c r="I40" s="48"/>
      <c r="J40" s="46">
        <v>1</v>
      </c>
      <c r="K40" s="42">
        <f t="shared" si="9"/>
        <v>1</v>
      </c>
      <c r="L40" s="41"/>
      <c r="M40" s="47">
        <v>0</v>
      </c>
      <c r="N40" s="42">
        <f t="shared" si="10"/>
        <v>0</v>
      </c>
      <c r="O40" s="41"/>
      <c r="P40" s="47">
        <v>0</v>
      </c>
      <c r="Q40" s="42">
        <f t="shared" si="11"/>
        <v>0</v>
      </c>
      <c r="R40" s="41"/>
      <c r="S40" s="47">
        <v>0</v>
      </c>
      <c r="T40" s="42">
        <f t="shared" si="12"/>
        <v>0</v>
      </c>
      <c r="U40" s="41"/>
      <c r="V40" s="47">
        <v>0</v>
      </c>
      <c r="W40" s="42">
        <f t="shared" si="13"/>
        <v>0</v>
      </c>
      <c r="X40" s="41"/>
      <c r="Y40" s="47">
        <v>0</v>
      </c>
      <c r="Z40" s="42">
        <f t="shared" si="14"/>
        <v>0</v>
      </c>
      <c r="AA40" s="41"/>
      <c r="AB40" s="45">
        <v>3</v>
      </c>
      <c r="AC40" s="42">
        <f t="shared" si="15"/>
        <v>0</v>
      </c>
      <c r="AD40" s="41"/>
      <c r="AE40" s="45">
        <v>3</v>
      </c>
      <c r="AF40" s="42">
        <f t="shared" si="16"/>
        <v>0</v>
      </c>
      <c r="AG40" s="41"/>
    </row>
    <row r="41" spans="1:33" ht="12.75" customHeight="1" x14ac:dyDescent="0.25">
      <c r="A41" s="41" t="s">
        <v>235</v>
      </c>
      <c r="B41" s="41" t="s">
        <v>236</v>
      </c>
      <c r="C41" s="42" t="s">
        <v>214</v>
      </c>
      <c r="D41" s="43">
        <f>VLOOKUP(C41,Inputs!$A$2:$B$5,2, FALSE)</f>
        <v>2</v>
      </c>
      <c r="E41" s="48"/>
      <c r="F41" s="45">
        <v>3</v>
      </c>
      <c r="G41" s="42">
        <f t="shared" si="8"/>
        <v>6</v>
      </c>
      <c r="H41" s="41"/>
      <c r="I41" s="48"/>
      <c r="J41" s="46">
        <v>1</v>
      </c>
      <c r="K41" s="42">
        <f t="shared" si="9"/>
        <v>2</v>
      </c>
      <c r="L41" s="41"/>
      <c r="M41" s="47">
        <v>2</v>
      </c>
      <c r="N41" s="42">
        <f t="shared" si="10"/>
        <v>4</v>
      </c>
      <c r="O41" s="41"/>
      <c r="P41" s="45">
        <v>3</v>
      </c>
      <c r="Q41" s="42">
        <f t="shared" si="11"/>
        <v>12</v>
      </c>
      <c r="R41" s="41"/>
      <c r="S41" s="45">
        <v>3</v>
      </c>
      <c r="T41" s="42">
        <f t="shared" si="12"/>
        <v>36</v>
      </c>
      <c r="U41" s="41"/>
      <c r="V41" s="47">
        <v>3</v>
      </c>
      <c r="W41" s="42">
        <f t="shared" si="13"/>
        <v>108</v>
      </c>
      <c r="X41" s="41"/>
      <c r="Y41" s="45">
        <v>3</v>
      </c>
      <c r="Z41" s="42">
        <f t="shared" si="14"/>
        <v>324</v>
      </c>
      <c r="AA41" s="41"/>
      <c r="AB41" s="45">
        <v>3</v>
      </c>
      <c r="AC41" s="42">
        <f t="shared" si="15"/>
        <v>972</v>
      </c>
      <c r="AD41" s="41"/>
      <c r="AE41" s="45">
        <v>3</v>
      </c>
      <c r="AF41" s="42">
        <f t="shared" si="16"/>
        <v>2916</v>
      </c>
      <c r="AG41" s="41"/>
    </row>
    <row r="42" spans="1:33" ht="12.75" customHeight="1" x14ac:dyDescent="0.25">
      <c r="A42" s="41" t="s">
        <v>237</v>
      </c>
      <c r="B42" s="41" t="s">
        <v>238</v>
      </c>
      <c r="C42" s="42" t="s">
        <v>214</v>
      </c>
      <c r="D42" s="43">
        <f>VLOOKUP(C42,Inputs!$A$2:$B$5,2, FALSE)</f>
        <v>2</v>
      </c>
      <c r="E42" s="48"/>
      <c r="F42" s="45">
        <v>3</v>
      </c>
      <c r="G42" s="42">
        <f t="shared" si="8"/>
        <v>6</v>
      </c>
      <c r="H42" s="41"/>
      <c r="I42" s="48"/>
      <c r="J42" s="46">
        <v>1</v>
      </c>
      <c r="K42" s="42">
        <f t="shared" si="9"/>
        <v>2</v>
      </c>
      <c r="L42" s="41"/>
      <c r="M42" s="47">
        <v>2</v>
      </c>
      <c r="N42" s="42">
        <f t="shared" si="10"/>
        <v>4</v>
      </c>
      <c r="O42" s="41"/>
      <c r="P42" s="45">
        <v>3</v>
      </c>
      <c r="Q42" s="42">
        <f t="shared" si="11"/>
        <v>12</v>
      </c>
      <c r="R42" s="41"/>
      <c r="S42" s="45">
        <v>3</v>
      </c>
      <c r="T42" s="42">
        <f t="shared" si="12"/>
        <v>36</v>
      </c>
      <c r="U42" s="41"/>
      <c r="V42" s="45">
        <v>3</v>
      </c>
      <c r="W42" s="42">
        <f t="shared" si="13"/>
        <v>108</v>
      </c>
      <c r="X42" s="41"/>
      <c r="Y42" s="47">
        <v>2</v>
      </c>
      <c r="Z42" s="42">
        <f t="shared" si="14"/>
        <v>216</v>
      </c>
      <c r="AA42" s="41"/>
      <c r="AB42" s="45">
        <v>3</v>
      </c>
      <c r="AC42" s="42">
        <f t="shared" si="15"/>
        <v>648</v>
      </c>
      <c r="AD42" s="41"/>
      <c r="AE42" s="45">
        <v>3</v>
      </c>
      <c r="AF42" s="42">
        <f t="shared" si="16"/>
        <v>1944</v>
      </c>
      <c r="AG42" s="41"/>
    </row>
    <row r="43" spans="1:33" ht="12.75" customHeight="1" x14ac:dyDescent="0.25">
      <c r="A43" s="41" t="s">
        <v>239</v>
      </c>
      <c r="B43" s="41" t="s">
        <v>240</v>
      </c>
      <c r="C43" s="42" t="s">
        <v>175</v>
      </c>
      <c r="D43" s="43">
        <f>VLOOKUP(C43,Inputs!$A$2:$B$5,2, FALSE)</f>
        <v>1</v>
      </c>
      <c r="E43" s="48"/>
      <c r="F43" s="45">
        <v>3</v>
      </c>
      <c r="G43" s="42">
        <f t="shared" si="8"/>
        <v>3</v>
      </c>
      <c r="H43" s="41"/>
      <c r="I43" s="48"/>
      <c r="J43" s="46">
        <v>1</v>
      </c>
      <c r="K43" s="42">
        <f t="shared" si="9"/>
        <v>1</v>
      </c>
      <c r="L43" s="41"/>
      <c r="M43" s="47">
        <v>0</v>
      </c>
      <c r="N43" s="42">
        <f t="shared" si="10"/>
        <v>0</v>
      </c>
      <c r="O43" s="41"/>
      <c r="P43" s="45">
        <v>3</v>
      </c>
      <c r="Q43" s="42">
        <f t="shared" si="11"/>
        <v>0</v>
      </c>
      <c r="R43" s="41"/>
      <c r="S43" s="47">
        <v>3</v>
      </c>
      <c r="T43" s="42">
        <f t="shared" si="12"/>
        <v>0</v>
      </c>
      <c r="U43" s="41"/>
      <c r="V43" s="45">
        <v>3</v>
      </c>
      <c r="W43" s="42">
        <f t="shared" si="13"/>
        <v>0</v>
      </c>
      <c r="X43" s="41"/>
      <c r="Y43" s="47">
        <v>3</v>
      </c>
      <c r="Z43" s="42">
        <f t="shared" si="14"/>
        <v>0</v>
      </c>
      <c r="AA43" s="41"/>
      <c r="AB43" s="45">
        <v>3</v>
      </c>
      <c r="AC43" s="42">
        <f t="shared" si="15"/>
        <v>0</v>
      </c>
      <c r="AD43" s="41"/>
      <c r="AE43" s="45">
        <v>3</v>
      </c>
      <c r="AF43" s="42">
        <f t="shared" si="16"/>
        <v>0</v>
      </c>
      <c r="AG43" s="41"/>
    </row>
    <row r="44" spans="1:33" ht="12.75" customHeight="1" x14ac:dyDescent="0.25">
      <c r="A44" s="41" t="s">
        <v>241</v>
      </c>
      <c r="B44" s="41" t="s">
        <v>242</v>
      </c>
      <c r="C44" s="42" t="s">
        <v>214</v>
      </c>
      <c r="D44" s="43">
        <f>VLOOKUP(C44,Inputs!$A$2:$B$5,2, FALSE)</f>
        <v>2</v>
      </c>
      <c r="E44" s="48"/>
      <c r="F44" s="45">
        <v>3</v>
      </c>
      <c r="G44" s="42">
        <f t="shared" si="8"/>
        <v>6</v>
      </c>
      <c r="H44" s="41"/>
      <c r="I44" s="48"/>
      <c r="J44" s="46">
        <v>1</v>
      </c>
      <c r="K44" s="42">
        <f t="shared" si="9"/>
        <v>2</v>
      </c>
      <c r="L44" s="41"/>
      <c r="M44" s="47">
        <v>1</v>
      </c>
      <c r="N44" s="42">
        <f t="shared" si="10"/>
        <v>2</v>
      </c>
      <c r="O44" s="41"/>
      <c r="P44" s="47">
        <v>2</v>
      </c>
      <c r="Q44" s="42">
        <f t="shared" si="11"/>
        <v>4</v>
      </c>
      <c r="R44" s="41"/>
      <c r="S44" s="47">
        <v>1</v>
      </c>
      <c r="T44" s="42">
        <f t="shared" si="12"/>
        <v>4</v>
      </c>
      <c r="U44" s="41"/>
      <c r="V44" s="47">
        <v>1</v>
      </c>
      <c r="W44" s="42">
        <f t="shared" si="13"/>
        <v>4</v>
      </c>
      <c r="X44" s="41"/>
      <c r="Y44" s="47">
        <v>0</v>
      </c>
      <c r="Z44" s="42">
        <f t="shared" si="14"/>
        <v>0</v>
      </c>
      <c r="AA44" s="41"/>
      <c r="AB44" s="45">
        <v>3</v>
      </c>
      <c r="AC44" s="42">
        <f t="shared" si="15"/>
        <v>0</v>
      </c>
      <c r="AD44" s="41"/>
      <c r="AE44" s="45">
        <v>3</v>
      </c>
      <c r="AF44" s="42">
        <f t="shared" si="16"/>
        <v>0</v>
      </c>
      <c r="AG44" s="41"/>
    </row>
    <row r="45" spans="1:33" ht="12.75" customHeight="1" x14ac:dyDescent="0.25">
      <c r="A45" s="41" t="s">
        <v>243</v>
      </c>
      <c r="B45" s="41" t="s">
        <v>244</v>
      </c>
      <c r="C45" s="42" t="s">
        <v>175</v>
      </c>
      <c r="D45" s="56">
        <f>VLOOKUP(C45,Inputs!$A$2:$B$5,2, FALSE)</f>
        <v>1</v>
      </c>
      <c r="E45" s="48"/>
      <c r="F45" s="45">
        <v>3</v>
      </c>
      <c r="G45" s="42">
        <f t="shared" si="8"/>
        <v>3</v>
      </c>
      <c r="H45" s="41"/>
      <c r="I45" s="48"/>
      <c r="J45" s="46">
        <v>1</v>
      </c>
      <c r="K45" s="42">
        <f t="shared" si="9"/>
        <v>1</v>
      </c>
      <c r="L45" s="41"/>
      <c r="M45" s="47">
        <v>0</v>
      </c>
      <c r="N45" s="42">
        <f t="shared" si="10"/>
        <v>0</v>
      </c>
      <c r="O45" s="41"/>
      <c r="P45" s="45">
        <v>3</v>
      </c>
      <c r="Q45" s="42">
        <f t="shared" si="11"/>
        <v>0</v>
      </c>
      <c r="R45" s="41"/>
      <c r="S45" s="47">
        <v>1</v>
      </c>
      <c r="T45" s="42">
        <f t="shared" si="12"/>
        <v>0</v>
      </c>
      <c r="U45" s="41"/>
      <c r="V45" s="47">
        <v>1</v>
      </c>
      <c r="W45" s="42">
        <f t="shared" si="13"/>
        <v>0</v>
      </c>
      <c r="X45" s="41"/>
      <c r="Y45" s="47">
        <v>2</v>
      </c>
      <c r="Z45" s="42">
        <f t="shared" si="14"/>
        <v>0</v>
      </c>
      <c r="AA45" s="41"/>
      <c r="AB45" s="45">
        <v>3</v>
      </c>
      <c r="AC45" s="42">
        <f t="shared" si="15"/>
        <v>0</v>
      </c>
      <c r="AD45" s="41"/>
      <c r="AE45" s="45">
        <v>3</v>
      </c>
      <c r="AF45" s="42">
        <f t="shared" si="16"/>
        <v>0</v>
      </c>
      <c r="AG45" s="41"/>
    </row>
    <row r="46" spans="1:33" ht="12.75" customHeight="1" x14ac:dyDescent="0.25">
      <c r="A46" s="57" t="s">
        <v>245</v>
      </c>
      <c r="B46" s="57" t="s">
        <v>246</v>
      </c>
      <c r="C46" s="58" t="s">
        <v>175</v>
      </c>
      <c r="D46" s="59"/>
      <c r="E46" s="60"/>
      <c r="F46" s="61">
        <v>3</v>
      </c>
      <c r="G46" s="58"/>
      <c r="H46" s="57"/>
      <c r="I46" s="60"/>
      <c r="J46" s="46">
        <v>1</v>
      </c>
      <c r="K46" s="58"/>
      <c r="L46" s="57"/>
      <c r="M46" s="61">
        <v>2</v>
      </c>
      <c r="N46" s="58"/>
      <c r="O46" s="57"/>
      <c r="P46" s="62">
        <v>2</v>
      </c>
      <c r="Q46" s="58"/>
      <c r="R46" s="57"/>
      <c r="S46" s="62">
        <v>1</v>
      </c>
      <c r="T46" s="58"/>
      <c r="U46" s="57"/>
      <c r="V46" s="62">
        <v>1</v>
      </c>
      <c r="W46" s="58"/>
      <c r="X46" s="57"/>
      <c r="Y46" s="62">
        <v>1</v>
      </c>
      <c r="Z46" s="58"/>
      <c r="AA46" s="57"/>
      <c r="AB46" s="62">
        <v>1</v>
      </c>
      <c r="AC46" s="58"/>
      <c r="AD46" s="57"/>
      <c r="AE46" s="62">
        <v>1</v>
      </c>
      <c r="AF46" s="58"/>
      <c r="AG46" s="57"/>
    </row>
    <row r="47" spans="1:33" ht="12.75" customHeight="1" x14ac:dyDescent="0.25">
      <c r="A47" s="41" t="s">
        <v>247</v>
      </c>
      <c r="B47" s="41" t="s">
        <v>248</v>
      </c>
      <c r="C47" s="42" t="s">
        <v>178</v>
      </c>
      <c r="D47" s="56">
        <f>VLOOKUP(C47,Inputs!$A$2:$B$5,2, FALSE)</f>
        <v>3</v>
      </c>
      <c r="E47" s="48"/>
      <c r="F47" s="47">
        <v>2</v>
      </c>
      <c r="G47" s="42">
        <f t="shared" ref="G47:G48" si="17">D47*F47</f>
        <v>6</v>
      </c>
      <c r="H47" s="41"/>
      <c r="I47" s="48"/>
      <c r="J47" s="46">
        <v>1</v>
      </c>
      <c r="K47" s="42">
        <f t="shared" ref="K47:K48" si="18">D47*J47</f>
        <v>3</v>
      </c>
      <c r="L47" s="41"/>
      <c r="M47" s="47">
        <v>1</v>
      </c>
      <c r="N47" s="42">
        <f t="shared" ref="N47:N48" si="19">K47*M47</f>
        <v>3</v>
      </c>
      <c r="O47" s="41"/>
      <c r="P47" s="45">
        <v>3</v>
      </c>
      <c r="Q47" s="42">
        <f t="shared" ref="Q47:Q48" si="20">N47*P47</f>
        <v>9</v>
      </c>
      <c r="R47" s="41"/>
      <c r="S47" s="45">
        <v>3</v>
      </c>
      <c r="T47" s="42">
        <f t="shared" ref="T47:T48" si="21">Q47*S47</f>
        <v>27</v>
      </c>
      <c r="U47" s="41"/>
      <c r="V47" s="45">
        <v>3</v>
      </c>
      <c r="W47" s="42">
        <f t="shared" ref="W47:W48" si="22">T47*V47</f>
        <v>81</v>
      </c>
      <c r="X47" s="41"/>
      <c r="Y47" s="45">
        <v>3</v>
      </c>
      <c r="Z47" s="42">
        <f t="shared" ref="Z47:Z48" si="23">W47*Y47</f>
        <v>243</v>
      </c>
      <c r="AA47" s="41"/>
      <c r="AB47" s="45">
        <v>3</v>
      </c>
      <c r="AC47" s="42">
        <f t="shared" ref="AC47:AC48" si="24">Z47*AB47</f>
        <v>729</v>
      </c>
      <c r="AD47" s="41"/>
      <c r="AE47" s="45">
        <v>3</v>
      </c>
      <c r="AF47" s="42">
        <f t="shared" ref="AF47:AF48" si="25">AC47*AE47</f>
        <v>2187</v>
      </c>
      <c r="AG47" s="41"/>
    </row>
    <row r="48" spans="1:33" ht="12.75" customHeight="1" x14ac:dyDescent="0.25">
      <c r="A48" s="41" t="s">
        <v>249</v>
      </c>
      <c r="B48" s="41" t="s">
        <v>250</v>
      </c>
      <c r="C48" s="42" t="s">
        <v>214</v>
      </c>
      <c r="D48" s="56">
        <f>VLOOKUP(C48,Inputs!$A$2:$B$5,2, FALSE)</f>
        <v>2</v>
      </c>
      <c r="E48" s="63"/>
      <c r="F48" s="45">
        <v>3</v>
      </c>
      <c r="G48" s="42">
        <f t="shared" si="17"/>
        <v>6</v>
      </c>
      <c r="H48" s="41"/>
      <c r="I48" s="63"/>
      <c r="J48" s="46">
        <v>1</v>
      </c>
      <c r="K48" s="42">
        <f t="shared" si="18"/>
        <v>2</v>
      </c>
      <c r="L48" s="41"/>
      <c r="M48" s="47">
        <v>2</v>
      </c>
      <c r="N48" s="42">
        <f t="shared" si="19"/>
        <v>4</v>
      </c>
      <c r="O48" s="41"/>
      <c r="P48" s="47">
        <v>2</v>
      </c>
      <c r="Q48" s="42">
        <f t="shared" si="20"/>
        <v>8</v>
      </c>
      <c r="R48" s="41"/>
      <c r="S48" s="45">
        <v>3</v>
      </c>
      <c r="T48" s="42">
        <f t="shared" si="21"/>
        <v>24</v>
      </c>
      <c r="U48" s="41"/>
      <c r="V48" s="45">
        <v>3</v>
      </c>
      <c r="W48" s="42">
        <f t="shared" si="22"/>
        <v>72</v>
      </c>
      <c r="X48" s="41"/>
      <c r="Y48" s="47">
        <v>1</v>
      </c>
      <c r="Z48" s="42">
        <f t="shared" si="23"/>
        <v>72</v>
      </c>
      <c r="AA48" s="41"/>
      <c r="AB48" s="45">
        <v>3</v>
      </c>
      <c r="AC48" s="42">
        <f t="shared" si="24"/>
        <v>216</v>
      </c>
      <c r="AD48" s="41"/>
      <c r="AE48" s="45">
        <v>3</v>
      </c>
      <c r="AF48" s="42">
        <f t="shared" si="25"/>
        <v>648</v>
      </c>
      <c r="AG48" s="41"/>
    </row>
    <row r="49" spans="1:33" ht="12.75" customHeight="1" x14ac:dyDescent="0.2">
      <c r="A49" s="96"/>
      <c r="B49" s="97"/>
      <c r="C49" s="97"/>
      <c r="D49" s="97"/>
      <c r="E49" s="97"/>
      <c r="F49" s="97"/>
      <c r="G49" s="97"/>
      <c r="H49" s="97"/>
      <c r="I49" s="97"/>
      <c r="J49" s="97"/>
      <c r="K49" s="97"/>
      <c r="L49" s="98"/>
      <c r="M49" s="96"/>
      <c r="N49" s="97"/>
      <c r="O49" s="97"/>
      <c r="P49" s="97"/>
      <c r="Q49" s="97"/>
      <c r="R49" s="97"/>
      <c r="S49" s="97"/>
      <c r="T49" s="97"/>
      <c r="U49" s="97"/>
      <c r="V49" s="97"/>
      <c r="W49" s="97"/>
      <c r="X49" s="98"/>
      <c r="Y49" s="96"/>
      <c r="Z49" s="97"/>
      <c r="AA49" s="97"/>
      <c r="AB49" s="97"/>
      <c r="AC49" s="97"/>
      <c r="AD49" s="97"/>
      <c r="AE49" s="97"/>
      <c r="AF49" s="97"/>
      <c r="AG49" s="98"/>
    </row>
    <row r="50" spans="1:33" ht="12.75" customHeight="1" x14ac:dyDescent="0.25">
      <c r="A50" s="99" t="s">
        <v>221</v>
      </c>
      <c r="B50" s="97"/>
      <c r="C50" s="100"/>
      <c r="D50" s="52">
        <f>SUMIF(D35:D48, "&gt;0")*3</f>
        <v>75</v>
      </c>
      <c r="E50" s="53"/>
      <c r="F50" s="54"/>
      <c r="G50" s="55">
        <f>SUM(G35:G48)</f>
        <v>72</v>
      </c>
      <c r="H50" s="99"/>
      <c r="I50" s="97"/>
      <c r="J50" s="98"/>
      <c r="K50" s="55">
        <f>SUM(K35:K48)</f>
        <v>29</v>
      </c>
      <c r="L50" s="54"/>
      <c r="M50" s="54"/>
      <c r="N50" s="55">
        <f>SUM(N35:N48)</f>
        <v>35</v>
      </c>
      <c r="O50" s="54"/>
      <c r="P50" s="54"/>
      <c r="Q50" s="55">
        <f>SUM(Q35:Q48)</f>
        <v>97</v>
      </c>
      <c r="R50" s="54"/>
      <c r="S50" s="54"/>
      <c r="T50" s="55">
        <f>SUM(T35:T48)</f>
        <v>195</v>
      </c>
      <c r="U50" s="54"/>
      <c r="V50" s="54"/>
      <c r="W50" s="55">
        <f>SUM(W35:W48)</f>
        <v>473</v>
      </c>
      <c r="X50" s="54"/>
      <c r="Y50" s="54"/>
      <c r="Z50" s="55">
        <f>SUM(Z35:Z48)</f>
        <v>1075</v>
      </c>
      <c r="AA50" s="54"/>
      <c r="AB50" s="54"/>
      <c r="AC50" s="55">
        <f>SUM(AC35:AC48)</f>
        <v>3225</v>
      </c>
      <c r="AD50" s="54"/>
      <c r="AE50" s="54"/>
      <c r="AF50" s="55">
        <f>SUM(AF35:AF48)</f>
        <v>9675</v>
      </c>
      <c r="AG50" s="54"/>
    </row>
    <row r="51" spans="1:33" ht="12.75" customHeight="1" x14ac:dyDescent="0.2">
      <c r="A51" s="101"/>
      <c r="B51" s="102"/>
      <c r="C51" s="102"/>
      <c r="D51" s="102"/>
      <c r="E51" s="102"/>
      <c r="F51" s="102"/>
      <c r="G51" s="102"/>
      <c r="H51" s="102"/>
      <c r="I51" s="102"/>
      <c r="J51" s="102"/>
      <c r="K51" s="102"/>
      <c r="L51" s="102"/>
      <c r="M51" s="26"/>
      <c r="N51" s="26"/>
      <c r="O51" s="26"/>
      <c r="P51" s="26"/>
      <c r="Q51" s="26"/>
      <c r="R51" s="26"/>
      <c r="S51" s="26"/>
      <c r="T51" s="26"/>
      <c r="U51" s="26"/>
      <c r="V51" s="26"/>
      <c r="W51" s="26"/>
      <c r="X51" s="26"/>
      <c r="Y51" s="26"/>
      <c r="Z51" s="26"/>
      <c r="AA51" s="26"/>
      <c r="AB51" s="26"/>
      <c r="AC51" s="26"/>
      <c r="AD51" s="26"/>
      <c r="AE51" s="26"/>
      <c r="AF51" s="26"/>
      <c r="AG51" s="26"/>
    </row>
    <row r="52" spans="1:33" ht="12.75" customHeight="1" x14ac:dyDescent="0.25">
      <c r="A52" s="103" t="s">
        <v>251</v>
      </c>
      <c r="B52" s="104"/>
      <c r="C52" s="104"/>
      <c r="D52" s="104"/>
      <c r="E52" s="104"/>
      <c r="F52" s="104"/>
      <c r="G52" s="104"/>
      <c r="H52" s="104"/>
      <c r="I52" s="104"/>
      <c r="J52" s="104"/>
      <c r="K52" s="104"/>
      <c r="L52" s="105"/>
      <c r="M52" s="103" t="s">
        <v>251</v>
      </c>
      <c r="N52" s="104"/>
      <c r="O52" s="104"/>
      <c r="P52" s="104"/>
      <c r="Q52" s="104"/>
      <c r="R52" s="104"/>
      <c r="S52" s="104"/>
      <c r="T52" s="104"/>
      <c r="U52" s="104"/>
      <c r="V52" s="104"/>
      <c r="W52" s="104"/>
      <c r="X52" s="105"/>
      <c r="Y52" s="103" t="s">
        <v>251</v>
      </c>
      <c r="Z52" s="104"/>
      <c r="AA52" s="104"/>
      <c r="AB52" s="104"/>
      <c r="AC52" s="104"/>
      <c r="AD52" s="104"/>
      <c r="AE52" s="104"/>
      <c r="AF52" s="104"/>
      <c r="AG52" s="105"/>
    </row>
    <row r="53" spans="1:33" ht="12.75" customHeight="1" x14ac:dyDescent="0.25">
      <c r="A53" s="41" t="s">
        <v>252</v>
      </c>
      <c r="B53" s="41" t="s">
        <v>253</v>
      </c>
      <c r="C53" s="42" t="s">
        <v>178</v>
      </c>
      <c r="D53" s="43">
        <f>VLOOKUP(C53,Inputs!$A$2:$B$5,2, FALSE)</f>
        <v>3</v>
      </c>
      <c r="E53" s="106"/>
      <c r="F53" s="45">
        <v>3</v>
      </c>
      <c r="G53" s="42">
        <f t="shared" ref="G53:G56" si="26">D53*F53</f>
        <v>9</v>
      </c>
      <c r="H53" s="41"/>
      <c r="I53" s="109"/>
      <c r="J53" s="49">
        <v>1</v>
      </c>
      <c r="K53" s="42">
        <f t="shared" ref="K53:K56" si="27">D53*J53</f>
        <v>3</v>
      </c>
      <c r="L53" s="41"/>
      <c r="M53" s="47">
        <v>2</v>
      </c>
      <c r="N53" s="42">
        <f t="shared" ref="N53:N56" si="28">K53*M53</f>
        <v>6</v>
      </c>
      <c r="O53" s="41"/>
      <c r="P53" s="47">
        <v>2</v>
      </c>
      <c r="Q53" s="42">
        <f t="shared" ref="Q53:Q56" si="29">N53*P53</f>
        <v>12</v>
      </c>
      <c r="R53" s="41"/>
      <c r="S53" s="47">
        <v>1</v>
      </c>
      <c r="T53" s="42">
        <f t="shared" ref="T53:T56" si="30">Q53*S53</f>
        <v>12</v>
      </c>
      <c r="U53" s="41"/>
      <c r="V53" s="47">
        <v>1</v>
      </c>
      <c r="W53" s="42">
        <f t="shared" ref="W53:W56" si="31">T53*V53</f>
        <v>12</v>
      </c>
      <c r="X53" s="41"/>
      <c r="Y53" s="47">
        <v>0</v>
      </c>
      <c r="Z53" s="42">
        <f t="shared" ref="Z53:Z56" si="32">W53*Y53</f>
        <v>0</v>
      </c>
      <c r="AA53" s="41"/>
      <c r="AB53" s="45">
        <v>3</v>
      </c>
      <c r="AC53" s="42">
        <f t="shared" ref="AC53:AC56" si="33">Z53*AB53</f>
        <v>0</v>
      </c>
      <c r="AD53" s="41"/>
      <c r="AE53" s="45">
        <v>3</v>
      </c>
      <c r="AF53" s="42">
        <f t="shared" ref="AF53:AF56" si="34">AC53*AE53</f>
        <v>0</v>
      </c>
      <c r="AG53" s="41"/>
    </row>
    <row r="54" spans="1:33" ht="12.75" customHeight="1" x14ac:dyDescent="0.25">
      <c r="A54" s="41" t="s">
        <v>254</v>
      </c>
      <c r="B54" s="41" t="s">
        <v>255</v>
      </c>
      <c r="C54" s="42" t="s">
        <v>178</v>
      </c>
      <c r="D54" s="43">
        <f>VLOOKUP(C54,Inputs!$A$2:$B$5,2, FALSE)</f>
        <v>3</v>
      </c>
      <c r="E54" s="107"/>
      <c r="F54" s="45">
        <v>3</v>
      </c>
      <c r="G54" s="42">
        <f t="shared" si="26"/>
        <v>9</v>
      </c>
      <c r="H54" s="41"/>
      <c r="I54" s="107"/>
      <c r="J54" s="49">
        <v>1</v>
      </c>
      <c r="K54" s="42">
        <f t="shared" si="27"/>
        <v>3</v>
      </c>
      <c r="L54" s="41"/>
      <c r="M54" s="47">
        <v>1</v>
      </c>
      <c r="N54" s="42">
        <f t="shared" si="28"/>
        <v>3</v>
      </c>
      <c r="O54" s="41"/>
      <c r="P54" s="45">
        <v>3</v>
      </c>
      <c r="Q54" s="42">
        <f t="shared" si="29"/>
        <v>9</v>
      </c>
      <c r="R54" s="41"/>
      <c r="S54" s="47">
        <v>2</v>
      </c>
      <c r="T54" s="42">
        <f t="shared" si="30"/>
        <v>18</v>
      </c>
      <c r="U54" s="41"/>
      <c r="V54" s="47">
        <v>1</v>
      </c>
      <c r="W54" s="42">
        <f t="shared" si="31"/>
        <v>18</v>
      </c>
      <c r="X54" s="41"/>
      <c r="Y54" s="47">
        <v>1</v>
      </c>
      <c r="Z54" s="42">
        <f t="shared" si="32"/>
        <v>18</v>
      </c>
      <c r="AA54" s="41"/>
      <c r="AB54" s="45">
        <v>3</v>
      </c>
      <c r="AC54" s="42">
        <f t="shared" si="33"/>
        <v>54</v>
      </c>
      <c r="AD54" s="41"/>
      <c r="AE54" s="45">
        <v>3</v>
      </c>
      <c r="AF54" s="42">
        <f t="shared" si="34"/>
        <v>162</v>
      </c>
      <c r="AG54" s="41"/>
    </row>
    <row r="55" spans="1:33" ht="12.75" customHeight="1" x14ac:dyDescent="0.25">
      <c r="A55" s="41" t="s">
        <v>256</v>
      </c>
      <c r="B55" s="41" t="s">
        <v>257</v>
      </c>
      <c r="C55" s="42" t="s">
        <v>185</v>
      </c>
      <c r="D55" s="43">
        <f>VLOOKUP(C55,Inputs!$A$2:$B$5,2, FALSE)</f>
        <v>0</v>
      </c>
      <c r="E55" s="108"/>
      <c r="F55" s="45">
        <v>3</v>
      </c>
      <c r="G55" s="42">
        <f t="shared" si="26"/>
        <v>0</v>
      </c>
      <c r="H55" s="41"/>
      <c r="I55" s="108"/>
      <c r="J55" s="49">
        <v>1</v>
      </c>
      <c r="K55" s="42">
        <f t="shared" si="27"/>
        <v>0</v>
      </c>
      <c r="L55" s="41"/>
      <c r="M55" s="47">
        <v>1</v>
      </c>
      <c r="N55" s="42">
        <f t="shared" si="28"/>
        <v>0</v>
      </c>
      <c r="O55" s="41"/>
      <c r="P55" s="47">
        <v>1</v>
      </c>
      <c r="Q55" s="42">
        <f t="shared" si="29"/>
        <v>0</v>
      </c>
      <c r="R55" s="41"/>
      <c r="S55" s="47">
        <v>1</v>
      </c>
      <c r="T55" s="42">
        <f t="shared" si="30"/>
        <v>0</v>
      </c>
      <c r="U55" s="41"/>
      <c r="V55" s="47">
        <v>0</v>
      </c>
      <c r="W55" s="42">
        <f t="shared" si="31"/>
        <v>0</v>
      </c>
      <c r="X55" s="41"/>
      <c r="Y55" s="47">
        <v>0</v>
      </c>
      <c r="Z55" s="42">
        <f t="shared" si="32"/>
        <v>0</v>
      </c>
      <c r="AA55" s="41"/>
      <c r="AB55" s="45">
        <v>3</v>
      </c>
      <c r="AC55" s="42">
        <f t="shared" si="33"/>
        <v>0</v>
      </c>
      <c r="AD55" s="41"/>
      <c r="AE55" s="45">
        <v>3</v>
      </c>
      <c r="AF55" s="42">
        <f t="shared" si="34"/>
        <v>0</v>
      </c>
      <c r="AG55" s="41"/>
    </row>
    <row r="56" spans="1:33" ht="12.75" customHeight="1" x14ac:dyDescent="0.25">
      <c r="A56" s="41" t="s">
        <v>258</v>
      </c>
      <c r="B56" s="41" t="s">
        <v>259</v>
      </c>
      <c r="C56" s="42" t="s">
        <v>185</v>
      </c>
      <c r="D56" s="43">
        <f>VLOOKUP(C56,Inputs!$A$2:$B$5,2, FALSE)</f>
        <v>0</v>
      </c>
      <c r="E56" s="65"/>
      <c r="F56" s="45">
        <v>3</v>
      </c>
      <c r="G56" s="42">
        <f t="shared" si="26"/>
        <v>0</v>
      </c>
      <c r="H56" s="41"/>
      <c r="I56" s="66"/>
      <c r="J56" s="49">
        <v>1</v>
      </c>
      <c r="K56" s="42">
        <f t="shared" si="27"/>
        <v>0</v>
      </c>
      <c r="L56" s="41"/>
      <c r="M56" s="45">
        <v>3</v>
      </c>
      <c r="N56" s="42">
        <f t="shared" si="28"/>
        <v>0</v>
      </c>
      <c r="O56" s="41"/>
      <c r="P56" s="45">
        <v>3</v>
      </c>
      <c r="Q56" s="42">
        <f t="shared" si="29"/>
        <v>0</v>
      </c>
      <c r="R56" s="41"/>
      <c r="S56" s="47">
        <v>2</v>
      </c>
      <c r="T56" s="42">
        <f t="shared" si="30"/>
        <v>0</v>
      </c>
      <c r="U56" s="41"/>
      <c r="V56" s="47">
        <v>2</v>
      </c>
      <c r="W56" s="42">
        <f t="shared" si="31"/>
        <v>0</v>
      </c>
      <c r="X56" s="41"/>
      <c r="Y56" s="47">
        <v>1</v>
      </c>
      <c r="Z56" s="42">
        <f t="shared" si="32"/>
        <v>0</v>
      </c>
      <c r="AA56" s="41"/>
      <c r="AB56" s="45">
        <v>3</v>
      </c>
      <c r="AC56" s="42">
        <f t="shared" si="33"/>
        <v>0</v>
      </c>
      <c r="AD56" s="41"/>
      <c r="AE56" s="45">
        <v>3</v>
      </c>
      <c r="AF56" s="42">
        <f t="shared" si="34"/>
        <v>0</v>
      </c>
      <c r="AG56" s="41"/>
    </row>
    <row r="57" spans="1:33" ht="12.75" customHeight="1" x14ac:dyDescent="0.25">
      <c r="A57" s="57" t="s">
        <v>260</v>
      </c>
      <c r="B57" s="57" t="s">
        <v>261</v>
      </c>
      <c r="C57" s="58" t="s">
        <v>178</v>
      </c>
      <c r="D57" s="67">
        <v>0</v>
      </c>
      <c r="E57" s="68"/>
      <c r="F57" s="62">
        <v>3</v>
      </c>
      <c r="G57" s="58">
        <v>0</v>
      </c>
      <c r="H57" s="57"/>
      <c r="I57" s="69"/>
      <c r="J57" s="49">
        <v>1</v>
      </c>
      <c r="K57" s="58">
        <v>0</v>
      </c>
      <c r="L57" s="57"/>
      <c r="M57" s="61">
        <v>2</v>
      </c>
      <c r="N57" s="58"/>
      <c r="O57" s="57"/>
      <c r="P57" s="61">
        <v>3</v>
      </c>
      <c r="Q57" s="58"/>
      <c r="R57" s="57"/>
      <c r="S57" s="61">
        <v>2</v>
      </c>
      <c r="T57" s="58"/>
      <c r="U57" s="57"/>
      <c r="V57" s="61">
        <v>1</v>
      </c>
      <c r="W57" s="58"/>
      <c r="X57" s="57"/>
      <c r="Y57" s="61">
        <v>1</v>
      </c>
      <c r="Z57" s="58"/>
      <c r="AA57" s="57"/>
      <c r="AB57" s="62"/>
      <c r="AC57" s="58"/>
      <c r="AD57" s="57"/>
      <c r="AE57" s="62"/>
      <c r="AF57" s="58"/>
      <c r="AG57" s="57"/>
    </row>
    <row r="58" spans="1:33" ht="12.75" customHeight="1" x14ac:dyDescent="0.25">
      <c r="A58" s="41" t="s">
        <v>262</v>
      </c>
      <c r="B58" s="41" t="s">
        <v>263</v>
      </c>
      <c r="C58" s="42" t="s">
        <v>214</v>
      </c>
      <c r="D58" s="43">
        <f>VLOOKUP(C58,Inputs!$A$2:$B$5,2, FALSE)</f>
        <v>2</v>
      </c>
      <c r="E58" s="65"/>
      <c r="F58" s="45">
        <v>3</v>
      </c>
      <c r="G58" s="42">
        <f t="shared" ref="G58:G59" si="35">D58*F58</f>
        <v>6</v>
      </c>
      <c r="H58" s="41"/>
      <c r="I58" s="66"/>
      <c r="J58" s="49">
        <v>1</v>
      </c>
      <c r="K58" s="42">
        <f t="shared" ref="K58:K59" si="36">D58*J58</f>
        <v>2</v>
      </c>
      <c r="L58" s="41"/>
      <c r="M58" s="47">
        <v>1</v>
      </c>
      <c r="N58" s="42">
        <f t="shared" ref="N58:N59" si="37">K58*M58</f>
        <v>2</v>
      </c>
      <c r="O58" s="41"/>
      <c r="P58" s="47">
        <v>2</v>
      </c>
      <c r="Q58" s="42">
        <f t="shared" ref="Q58:Q59" si="38">N58*P58</f>
        <v>4</v>
      </c>
      <c r="R58" s="41"/>
      <c r="S58" s="47">
        <v>1</v>
      </c>
      <c r="T58" s="42">
        <f t="shared" ref="T58:T59" si="39">Q58*S58</f>
        <v>4</v>
      </c>
      <c r="U58" s="41"/>
      <c r="V58" s="47">
        <v>0</v>
      </c>
      <c r="W58" s="42">
        <f t="shared" ref="W58:W59" si="40">T58*V58</f>
        <v>0</v>
      </c>
      <c r="X58" s="41"/>
      <c r="Y58" s="47">
        <v>0</v>
      </c>
      <c r="Z58" s="42">
        <f t="shared" ref="Z58:Z59" si="41">W58*Y58</f>
        <v>0</v>
      </c>
      <c r="AA58" s="41"/>
      <c r="AB58" s="45">
        <v>3</v>
      </c>
      <c r="AC58" s="42">
        <f t="shared" ref="AC58:AC59" si="42">Z58*AB58</f>
        <v>0</v>
      </c>
      <c r="AD58" s="41"/>
      <c r="AE58" s="45">
        <v>3</v>
      </c>
      <c r="AF58" s="42">
        <f t="shared" ref="AF58:AF59" si="43">AC58*AE58</f>
        <v>0</v>
      </c>
      <c r="AG58" s="41"/>
    </row>
    <row r="59" spans="1:33" ht="12.75" customHeight="1" x14ac:dyDescent="0.25">
      <c r="A59" s="41" t="s">
        <v>264</v>
      </c>
      <c r="B59" s="41" t="s">
        <v>265</v>
      </c>
      <c r="C59" s="42" t="s">
        <v>178</v>
      </c>
      <c r="D59" s="43">
        <f>VLOOKUP(C59,Inputs!$A$2:$B$5,2, FALSE)</f>
        <v>3</v>
      </c>
      <c r="E59" s="65"/>
      <c r="F59" s="45">
        <v>3</v>
      </c>
      <c r="G59" s="42">
        <f t="shared" si="35"/>
        <v>9</v>
      </c>
      <c r="H59" s="41"/>
      <c r="I59" s="66"/>
      <c r="J59" s="49">
        <v>1</v>
      </c>
      <c r="K59" s="42">
        <f t="shared" si="36"/>
        <v>3</v>
      </c>
      <c r="L59" s="41"/>
      <c r="M59" s="47">
        <v>1</v>
      </c>
      <c r="N59" s="42">
        <f t="shared" si="37"/>
        <v>3</v>
      </c>
      <c r="O59" s="41"/>
      <c r="P59" s="47">
        <v>1</v>
      </c>
      <c r="Q59" s="42">
        <f t="shared" si="38"/>
        <v>3</v>
      </c>
      <c r="R59" s="41"/>
      <c r="S59" s="47">
        <v>1</v>
      </c>
      <c r="T59" s="42">
        <f t="shared" si="39"/>
        <v>3</v>
      </c>
      <c r="U59" s="41"/>
      <c r="V59" s="47">
        <v>0</v>
      </c>
      <c r="W59" s="42">
        <f t="shared" si="40"/>
        <v>0</v>
      </c>
      <c r="X59" s="41"/>
      <c r="Y59" s="47">
        <v>0</v>
      </c>
      <c r="Z59" s="42">
        <f t="shared" si="41"/>
        <v>0</v>
      </c>
      <c r="AA59" s="41"/>
      <c r="AB59" s="45">
        <v>3</v>
      </c>
      <c r="AC59" s="42">
        <f t="shared" si="42"/>
        <v>0</v>
      </c>
      <c r="AD59" s="41"/>
      <c r="AE59" s="45">
        <v>3</v>
      </c>
      <c r="AF59" s="42">
        <f t="shared" si="43"/>
        <v>0</v>
      </c>
      <c r="AG59" s="41"/>
    </row>
    <row r="60" spans="1:33" ht="12.75" customHeight="1" x14ac:dyDescent="0.2">
      <c r="A60" s="96"/>
      <c r="B60" s="97"/>
      <c r="C60" s="97"/>
      <c r="D60" s="97"/>
      <c r="E60" s="97"/>
      <c r="F60" s="97"/>
      <c r="G60" s="97"/>
      <c r="H60" s="97"/>
      <c r="I60" s="97"/>
      <c r="J60" s="97"/>
      <c r="K60" s="97"/>
      <c r="L60" s="98"/>
      <c r="M60" s="96"/>
      <c r="N60" s="97"/>
      <c r="O60" s="97"/>
      <c r="P60" s="97"/>
      <c r="Q60" s="97"/>
      <c r="R60" s="97"/>
      <c r="S60" s="97"/>
      <c r="T60" s="97"/>
      <c r="U60" s="97"/>
      <c r="V60" s="97"/>
      <c r="W60" s="97"/>
      <c r="X60" s="98"/>
      <c r="Y60" s="96"/>
      <c r="Z60" s="97"/>
      <c r="AA60" s="97"/>
      <c r="AB60" s="97"/>
      <c r="AC60" s="97"/>
      <c r="AD60" s="97"/>
      <c r="AE60" s="97"/>
      <c r="AF60" s="97"/>
      <c r="AG60" s="98"/>
    </row>
    <row r="61" spans="1:33" ht="12.75" customHeight="1" x14ac:dyDescent="0.25">
      <c r="A61" s="99" t="s">
        <v>221</v>
      </c>
      <c r="B61" s="97"/>
      <c r="C61" s="100"/>
      <c r="D61" s="52">
        <f>SUMIF(D53:D59, "&gt;0")*3</f>
        <v>33</v>
      </c>
      <c r="E61" s="53"/>
      <c r="F61" s="54"/>
      <c r="G61" s="55">
        <f>SUM(G53:G59)</f>
        <v>33</v>
      </c>
      <c r="H61" s="99"/>
      <c r="I61" s="97"/>
      <c r="J61" s="98"/>
      <c r="K61" s="55">
        <f>SUM(K53:K59)</f>
        <v>11</v>
      </c>
      <c r="L61" s="54"/>
      <c r="M61" s="54"/>
      <c r="N61" s="55">
        <f>SUM(N53:N59)</f>
        <v>14</v>
      </c>
      <c r="O61" s="54"/>
      <c r="P61" s="54"/>
      <c r="Q61" s="55">
        <f>SUM(Q53:Q59)</f>
        <v>28</v>
      </c>
      <c r="R61" s="54"/>
      <c r="S61" s="54"/>
      <c r="T61" s="55">
        <f>SUM(T53:T59)</f>
        <v>37</v>
      </c>
      <c r="U61" s="54"/>
      <c r="V61" s="54"/>
      <c r="W61" s="55">
        <f>SUM(W53:W59)</f>
        <v>30</v>
      </c>
      <c r="X61" s="54"/>
      <c r="Y61" s="54"/>
      <c r="Z61" s="55">
        <f>SUM(Z53:Z59)</f>
        <v>18</v>
      </c>
      <c r="AA61" s="54"/>
      <c r="AB61" s="54"/>
      <c r="AC61" s="55">
        <f>SUM(AC53:AC59)</f>
        <v>54</v>
      </c>
      <c r="AD61" s="54"/>
      <c r="AE61" s="54"/>
      <c r="AF61" s="55">
        <f>SUM(AF53:AF59)</f>
        <v>162</v>
      </c>
      <c r="AG61" s="54"/>
    </row>
    <row r="62" spans="1:33" ht="12.75" customHeight="1" x14ac:dyDescent="0.2">
      <c r="A62" s="101"/>
      <c r="B62" s="102"/>
      <c r="C62" s="102"/>
      <c r="D62" s="102"/>
      <c r="E62" s="102"/>
      <c r="F62" s="102"/>
      <c r="G62" s="102"/>
      <c r="H62" s="102"/>
      <c r="I62" s="102"/>
      <c r="J62" s="102"/>
      <c r="K62" s="102"/>
      <c r="L62" s="102"/>
      <c r="M62" s="26"/>
      <c r="N62" s="26"/>
      <c r="O62" s="26"/>
      <c r="P62" s="26"/>
      <c r="Q62" s="26"/>
      <c r="R62" s="26"/>
      <c r="S62" s="26"/>
      <c r="T62" s="26"/>
      <c r="U62" s="26"/>
      <c r="V62" s="26"/>
      <c r="W62" s="26"/>
      <c r="X62" s="26"/>
      <c r="Y62" s="26"/>
      <c r="Z62" s="26"/>
      <c r="AA62" s="26"/>
      <c r="AB62" s="26"/>
      <c r="AC62" s="26"/>
      <c r="AD62" s="26"/>
      <c r="AE62" s="26"/>
      <c r="AF62" s="26"/>
      <c r="AG62" s="26"/>
    </row>
    <row r="63" spans="1:33" ht="12.75" customHeight="1" x14ac:dyDescent="0.25">
      <c r="A63" s="103" t="s">
        <v>266</v>
      </c>
      <c r="B63" s="104"/>
      <c r="C63" s="104"/>
      <c r="D63" s="104"/>
      <c r="E63" s="104"/>
      <c r="F63" s="104"/>
      <c r="G63" s="104"/>
      <c r="H63" s="104"/>
      <c r="I63" s="104"/>
      <c r="J63" s="104"/>
      <c r="K63" s="104"/>
      <c r="L63" s="105"/>
      <c r="M63" s="103" t="s">
        <v>266</v>
      </c>
      <c r="N63" s="104"/>
      <c r="O63" s="104"/>
      <c r="P63" s="104"/>
      <c r="Q63" s="104"/>
      <c r="R63" s="104"/>
      <c r="S63" s="104"/>
      <c r="T63" s="104"/>
      <c r="U63" s="104"/>
      <c r="V63" s="104"/>
      <c r="W63" s="104"/>
      <c r="X63" s="105"/>
      <c r="Y63" s="103" t="s">
        <v>266</v>
      </c>
      <c r="Z63" s="104"/>
      <c r="AA63" s="104"/>
      <c r="AB63" s="104"/>
      <c r="AC63" s="104"/>
      <c r="AD63" s="104"/>
      <c r="AE63" s="104"/>
      <c r="AF63" s="104"/>
      <c r="AG63" s="105"/>
    </row>
    <row r="64" spans="1:33" ht="12.75" customHeight="1" x14ac:dyDescent="0.2">
      <c r="A64" s="41" t="s">
        <v>267</v>
      </c>
      <c r="B64" s="41" t="s">
        <v>268</v>
      </c>
      <c r="C64" s="42" t="s">
        <v>178</v>
      </c>
      <c r="D64" s="43">
        <f>VLOOKUP(C64,Inputs!$A$2:$B$5,2, FALSE)</f>
        <v>3</v>
      </c>
      <c r="E64" s="44"/>
      <c r="F64" s="45">
        <v>3</v>
      </c>
      <c r="G64" s="42">
        <f t="shared" ref="G64:G66" si="44">D64*F64</f>
        <v>9</v>
      </c>
      <c r="H64" s="41"/>
      <c r="I64" s="51"/>
      <c r="J64" s="45">
        <v>1</v>
      </c>
      <c r="K64" s="42">
        <f t="shared" ref="K64:K66" si="45">D64*J64</f>
        <v>3</v>
      </c>
      <c r="L64" s="41"/>
      <c r="M64" s="47">
        <v>2</v>
      </c>
      <c r="N64" s="42">
        <f t="shared" ref="N64:N66" si="46">K64*M64</f>
        <v>6</v>
      </c>
      <c r="O64" s="41"/>
      <c r="P64" s="47">
        <v>2</v>
      </c>
      <c r="Q64" s="42">
        <f t="shared" ref="Q64:Q66" si="47">N64*P64</f>
        <v>12</v>
      </c>
      <c r="R64" s="41"/>
      <c r="S64" s="47">
        <v>1</v>
      </c>
      <c r="T64" s="42">
        <f t="shared" ref="T64:T66" si="48">Q64*S64</f>
        <v>12</v>
      </c>
      <c r="U64" s="41"/>
      <c r="V64" s="47">
        <v>0</v>
      </c>
      <c r="W64" s="42">
        <f t="shared" ref="W64:W66" si="49">T64*V64</f>
        <v>0</v>
      </c>
      <c r="X64" s="41"/>
      <c r="Y64" s="47">
        <v>1</v>
      </c>
      <c r="Z64" s="42">
        <f t="shared" ref="Z64:Z66" si="50">W64*Y64</f>
        <v>0</v>
      </c>
      <c r="AA64" s="41"/>
      <c r="AB64" s="45">
        <v>3</v>
      </c>
      <c r="AC64" s="42">
        <f t="shared" ref="AC64:AC66" si="51">Z64*AB64</f>
        <v>0</v>
      </c>
      <c r="AD64" s="41"/>
      <c r="AE64" s="45">
        <v>3</v>
      </c>
      <c r="AF64" s="42">
        <f t="shared" ref="AF64:AF66" si="52">AC64*AE64</f>
        <v>0</v>
      </c>
      <c r="AG64" s="41"/>
    </row>
    <row r="65" spans="1:33" ht="12.75" customHeight="1" x14ac:dyDescent="0.2">
      <c r="A65" s="41" t="s">
        <v>269</v>
      </c>
      <c r="B65" s="41" t="s">
        <v>270</v>
      </c>
      <c r="C65" s="42" t="s">
        <v>178</v>
      </c>
      <c r="D65" s="43">
        <f>VLOOKUP(C65,Inputs!$A$2:$B$5,2, FALSE)</f>
        <v>3</v>
      </c>
      <c r="E65" s="48"/>
      <c r="F65" s="45">
        <v>3</v>
      </c>
      <c r="G65" s="42">
        <f t="shared" si="44"/>
        <v>9</v>
      </c>
      <c r="H65" s="41"/>
      <c r="I65" s="70"/>
      <c r="J65" s="47">
        <v>1</v>
      </c>
      <c r="K65" s="42">
        <f t="shared" si="45"/>
        <v>3</v>
      </c>
      <c r="L65" s="41"/>
      <c r="M65" s="47">
        <v>2</v>
      </c>
      <c r="N65" s="42">
        <f t="shared" si="46"/>
        <v>6</v>
      </c>
      <c r="O65" s="41"/>
      <c r="P65" s="47">
        <v>1</v>
      </c>
      <c r="Q65" s="42">
        <f t="shared" si="47"/>
        <v>6</v>
      </c>
      <c r="R65" s="41"/>
      <c r="S65" s="47">
        <v>2</v>
      </c>
      <c r="T65" s="42">
        <f t="shared" si="48"/>
        <v>12</v>
      </c>
      <c r="U65" s="41"/>
      <c r="V65" s="47">
        <v>1</v>
      </c>
      <c r="W65" s="42">
        <f t="shared" si="49"/>
        <v>12</v>
      </c>
      <c r="X65" s="41"/>
      <c r="Y65" s="47">
        <v>0</v>
      </c>
      <c r="Z65" s="42">
        <f t="shared" si="50"/>
        <v>0</v>
      </c>
      <c r="AA65" s="41"/>
      <c r="AB65" s="45">
        <v>3</v>
      </c>
      <c r="AC65" s="42">
        <f t="shared" si="51"/>
        <v>0</v>
      </c>
      <c r="AD65" s="41"/>
      <c r="AE65" s="45">
        <v>3</v>
      </c>
      <c r="AF65" s="42">
        <f t="shared" si="52"/>
        <v>0</v>
      </c>
      <c r="AG65" s="41"/>
    </row>
    <row r="66" spans="1:33" ht="12.75" customHeight="1" x14ac:dyDescent="0.2">
      <c r="A66" s="41" t="s">
        <v>271</v>
      </c>
      <c r="B66" s="41" t="s">
        <v>272</v>
      </c>
      <c r="C66" s="42" t="s">
        <v>178</v>
      </c>
      <c r="D66" s="43">
        <f>VLOOKUP(C66,Inputs!$A$2:$B$5,2, FALSE)</f>
        <v>3</v>
      </c>
      <c r="E66" s="48"/>
      <c r="F66" s="45">
        <v>3</v>
      </c>
      <c r="G66" s="42">
        <f t="shared" si="44"/>
        <v>9</v>
      </c>
      <c r="H66" s="41"/>
      <c r="I66" s="70"/>
      <c r="J66" s="47">
        <v>1</v>
      </c>
      <c r="K66" s="42">
        <f t="shared" si="45"/>
        <v>3</v>
      </c>
      <c r="L66" s="41"/>
      <c r="M66" s="47">
        <v>1</v>
      </c>
      <c r="N66" s="42">
        <f t="shared" si="46"/>
        <v>3</v>
      </c>
      <c r="O66" s="41"/>
      <c r="P66" s="47">
        <v>0</v>
      </c>
      <c r="Q66" s="42">
        <f t="shared" si="47"/>
        <v>0</v>
      </c>
      <c r="R66" s="41"/>
      <c r="S66" s="47">
        <v>2</v>
      </c>
      <c r="T66" s="42">
        <f t="shared" si="48"/>
        <v>0</v>
      </c>
      <c r="U66" s="41"/>
      <c r="V66" s="47">
        <v>1</v>
      </c>
      <c r="W66" s="42">
        <f t="shared" si="49"/>
        <v>0</v>
      </c>
      <c r="X66" s="41"/>
      <c r="Y66" s="47">
        <v>1</v>
      </c>
      <c r="Z66" s="42">
        <f t="shared" si="50"/>
        <v>0</v>
      </c>
      <c r="AA66" s="41"/>
      <c r="AB66" s="45">
        <v>3</v>
      </c>
      <c r="AC66" s="42">
        <f t="shared" si="51"/>
        <v>0</v>
      </c>
      <c r="AD66" s="41"/>
      <c r="AE66" s="45">
        <v>3</v>
      </c>
      <c r="AF66" s="42">
        <f t="shared" si="52"/>
        <v>0</v>
      </c>
      <c r="AG66" s="41"/>
    </row>
    <row r="67" spans="1:33" ht="12.75" customHeight="1" x14ac:dyDescent="0.25">
      <c r="A67" s="99" t="s">
        <v>221</v>
      </c>
      <c r="B67" s="97"/>
      <c r="C67" s="100"/>
      <c r="D67" s="52">
        <f>SUMIF(D64:D66, "&gt;0")*3</f>
        <v>27</v>
      </c>
      <c r="E67" s="71"/>
      <c r="F67" s="72"/>
      <c r="G67" s="73">
        <f>SUM(G64:G66)</f>
        <v>27</v>
      </c>
      <c r="H67" s="110"/>
      <c r="I67" s="97"/>
      <c r="J67" s="98"/>
      <c r="K67" s="73">
        <f>SUM(K64:K66)</f>
        <v>9</v>
      </c>
      <c r="L67" s="54"/>
      <c r="M67" s="54"/>
      <c r="N67" s="73">
        <f>SUM(N64:N66)</f>
        <v>15</v>
      </c>
      <c r="O67" s="54"/>
      <c r="P67" s="54"/>
      <c r="Q67" s="73">
        <f>SUM(Q64:Q66)</f>
        <v>18</v>
      </c>
      <c r="R67" s="54"/>
      <c r="S67" s="54"/>
      <c r="T67" s="73">
        <f>SUM(T64:T66)</f>
        <v>24</v>
      </c>
      <c r="U67" s="54"/>
      <c r="V67" s="54"/>
      <c r="W67" s="73">
        <f>SUM(W64:W66)</f>
        <v>12</v>
      </c>
      <c r="X67" s="54"/>
      <c r="Y67" s="54"/>
      <c r="Z67" s="73">
        <f>SUM(Z64:Z66)</f>
        <v>0</v>
      </c>
      <c r="AA67" s="54"/>
      <c r="AB67" s="54"/>
      <c r="AC67" s="73">
        <f>SUM(AC64:AC66)</f>
        <v>0</v>
      </c>
      <c r="AD67" s="54"/>
      <c r="AE67" s="54"/>
      <c r="AF67" s="73">
        <f>SUM(AF64:AF66)</f>
        <v>0</v>
      </c>
      <c r="AG67" s="54"/>
    </row>
    <row r="68" spans="1:33" ht="12.75" customHeight="1" x14ac:dyDescent="0.2">
      <c r="A68" s="4"/>
      <c r="B68" s="4"/>
      <c r="C68" s="74"/>
      <c r="D68" s="74"/>
      <c r="E68" s="4"/>
      <c r="F68" s="74"/>
      <c r="G68" s="74"/>
      <c r="H68" s="4"/>
      <c r="I68" s="26"/>
      <c r="J68" s="74"/>
      <c r="K68" s="74"/>
      <c r="L68" s="4"/>
      <c r="M68" s="26"/>
      <c r="N68" s="26"/>
      <c r="O68" s="26"/>
      <c r="P68" s="26"/>
      <c r="Q68" s="26"/>
      <c r="R68" s="26"/>
      <c r="S68" s="26"/>
      <c r="T68" s="26"/>
      <c r="U68" s="26"/>
      <c r="V68" s="26"/>
      <c r="W68" s="26"/>
      <c r="X68" s="26"/>
      <c r="Y68" s="26"/>
      <c r="Z68" s="26"/>
      <c r="AA68" s="26"/>
      <c r="AB68" s="26"/>
      <c r="AC68" s="26"/>
      <c r="AD68" s="26"/>
      <c r="AE68" s="26"/>
      <c r="AF68" s="26"/>
      <c r="AG68" s="26"/>
    </row>
    <row r="69" spans="1:33" ht="12.75" customHeight="1" x14ac:dyDescent="0.25">
      <c r="A69" s="103" t="s">
        <v>41</v>
      </c>
      <c r="B69" s="104"/>
      <c r="C69" s="104"/>
      <c r="D69" s="104"/>
      <c r="E69" s="104"/>
      <c r="F69" s="104"/>
      <c r="G69" s="104"/>
      <c r="H69" s="104"/>
      <c r="I69" s="104"/>
      <c r="J69" s="104"/>
      <c r="K69" s="104"/>
      <c r="L69" s="105"/>
      <c r="M69" s="103" t="s">
        <v>41</v>
      </c>
      <c r="N69" s="104"/>
      <c r="O69" s="104"/>
      <c r="P69" s="104"/>
      <c r="Q69" s="104"/>
      <c r="R69" s="104"/>
      <c r="S69" s="104"/>
      <c r="T69" s="104"/>
      <c r="U69" s="104"/>
      <c r="V69" s="104"/>
      <c r="W69" s="104"/>
      <c r="X69" s="105"/>
      <c r="Y69" s="103" t="s">
        <v>41</v>
      </c>
      <c r="Z69" s="104"/>
      <c r="AA69" s="104"/>
      <c r="AB69" s="104"/>
      <c r="AC69" s="104"/>
      <c r="AD69" s="104"/>
      <c r="AE69" s="104"/>
      <c r="AF69" s="104"/>
      <c r="AG69" s="105"/>
    </row>
    <row r="70" spans="1:33" ht="12.75" customHeight="1" x14ac:dyDescent="0.2">
      <c r="A70" s="41" t="s">
        <v>273</v>
      </c>
      <c r="B70" s="41" t="s">
        <v>274</v>
      </c>
      <c r="C70" s="42" t="s">
        <v>214</v>
      </c>
      <c r="D70" s="43">
        <f>VLOOKUP(C70,Inputs!$A$2:$B$5,2, FALSE)</f>
        <v>2</v>
      </c>
      <c r="E70" s="63"/>
      <c r="F70" s="45">
        <v>3</v>
      </c>
      <c r="G70" s="42">
        <f t="shared" ref="G70:G76" si="53">D70*F70</f>
        <v>6</v>
      </c>
      <c r="H70" s="41"/>
      <c r="I70" s="75"/>
      <c r="J70" s="45">
        <v>1</v>
      </c>
      <c r="K70" s="42">
        <f t="shared" ref="K70:K76" si="54">D70*J70</f>
        <v>2</v>
      </c>
      <c r="L70" s="41"/>
      <c r="M70" s="47">
        <v>0</v>
      </c>
      <c r="N70" s="42">
        <f t="shared" ref="N70:N76" si="55">K70*M70</f>
        <v>0</v>
      </c>
      <c r="O70" s="41"/>
      <c r="P70" s="45">
        <v>3</v>
      </c>
      <c r="Q70" s="42">
        <f t="shared" ref="Q70:Q76" si="56">N70*P70</f>
        <v>0</v>
      </c>
      <c r="R70" s="41"/>
      <c r="S70" s="47">
        <v>3</v>
      </c>
      <c r="T70" s="42">
        <f t="shared" ref="T70:T76" si="57">Q70*S70</f>
        <v>0</v>
      </c>
      <c r="U70" s="41"/>
      <c r="V70" s="47">
        <v>0</v>
      </c>
      <c r="W70" s="42">
        <f t="shared" ref="W70:W76" si="58">T70*V70</f>
        <v>0</v>
      </c>
      <c r="X70" s="41"/>
      <c r="Y70" s="47">
        <v>2</v>
      </c>
      <c r="Z70" s="42">
        <f t="shared" ref="Z70:Z76" si="59">W70*Y70</f>
        <v>0</v>
      </c>
      <c r="AA70" s="41"/>
      <c r="AB70" s="45">
        <v>3</v>
      </c>
      <c r="AC70" s="42">
        <f t="shared" ref="AC70:AC76" si="60">Z70*AB70</f>
        <v>0</v>
      </c>
      <c r="AD70" s="41"/>
      <c r="AE70" s="45">
        <v>3</v>
      </c>
      <c r="AF70" s="42">
        <f t="shared" ref="AF70:AF76" si="61">AC70*AE70</f>
        <v>0</v>
      </c>
      <c r="AG70" s="41"/>
    </row>
    <row r="71" spans="1:33" ht="12.75" customHeight="1" x14ac:dyDescent="0.2">
      <c r="A71" s="41" t="s">
        <v>275</v>
      </c>
      <c r="B71" s="41" t="s">
        <v>276</v>
      </c>
      <c r="C71" s="42" t="s">
        <v>214</v>
      </c>
      <c r="D71" s="43">
        <f>VLOOKUP(C71,Inputs!$A$2:$B$5,2, FALSE)</f>
        <v>2</v>
      </c>
      <c r="E71" s="65"/>
      <c r="F71" s="45">
        <v>2</v>
      </c>
      <c r="G71" s="42">
        <f t="shared" si="53"/>
        <v>4</v>
      </c>
      <c r="H71" s="41"/>
      <c r="I71" s="66"/>
      <c r="J71" s="45">
        <v>1</v>
      </c>
      <c r="K71" s="42">
        <f t="shared" si="54"/>
        <v>2</v>
      </c>
      <c r="L71" s="41"/>
      <c r="M71" s="47">
        <v>1</v>
      </c>
      <c r="N71" s="42">
        <f t="shared" si="55"/>
        <v>2</v>
      </c>
      <c r="O71" s="41"/>
      <c r="P71" s="47">
        <v>2</v>
      </c>
      <c r="Q71" s="42">
        <f t="shared" si="56"/>
        <v>4</v>
      </c>
      <c r="R71" s="41"/>
      <c r="S71" s="45">
        <v>3</v>
      </c>
      <c r="T71" s="42">
        <f t="shared" si="57"/>
        <v>12</v>
      </c>
      <c r="U71" s="41"/>
      <c r="V71" s="47">
        <v>1</v>
      </c>
      <c r="W71" s="42">
        <f t="shared" si="58"/>
        <v>12</v>
      </c>
      <c r="X71" s="41"/>
      <c r="Y71" s="47">
        <v>1</v>
      </c>
      <c r="Z71" s="42">
        <f t="shared" si="59"/>
        <v>12</v>
      </c>
      <c r="AA71" s="41"/>
      <c r="AB71" s="45">
        <v>3</v>
      </c>
      <c r="AC71" s="42">
        <f t="shared" si="60"/>
        <v>36</v>
      </c>
      <c r="AD71" s="41"/>
      <c r="AE71" s="45">
        <v>3</v>
      </c>
      <c r="AF71" s="42">
        <f t="shared" si="61"/>
        <v>108</v>
      </c>
      <c r="AG71" s="41"/>
    </row>
    <row r="72" spans="1:33" ht="12.75" customHeight="1" x14ac:dyDescent="0.2">
      <c r="A72" s="41" t="s">
        <v>277</v>
      </c>
      <c r="B72" s="41" t="s">
        <v>278</v>
      </c>
      <c r="C72" s="42" t="s">
        <v>214</v>
      </c>
      <c r="D72" s="43">
        <f>VLOOKUP(C72,Inputs!$A$2:$B$5,2, FALSE)</f>
        <v>2</v>
      </c>
      <c r="E72" s="65"/>
      <c r="F72" s="45">
        <v>3</v>
      </c>
      <c r="G72" s="42">
        <f t="shared" si="53"/>
        <v>6</v>
      </c>
      <c r="H72" s="41"/>
      <c r="I72" s="66"/>
      <c r="J72" s="47">
        <v>1</v>
      </c>
      <c r="K72" s="42">
        <f t="shared" si="54"/>
        <v>2</v>
      </c>
      <c r="L72" s="41"/>
      <c r="M72" s="47">
        <v>0</v>
      </c>
      <c r="N72" s="42">
        <f t="shared" si="55"/>
        <v>0</v>
      </c>
      <c r="O72" s="41"/>
      <c r="P72" s="47">
        <v>2</v>
      </c>
      <c r="Q72" s="42">
        <f t="shared" si="56"/>
        <v>0</v>
      </c>
      <c r="R72" s="41"/>
      <c r="S72" s="47">
        <v>0</v>
      </c>
      <c r="T72" s="42">
        <f t="shared" si="57"/>
        <v>0</v>
      </c>
      <c r="U72" s="41"/>
      <c r="V72" s="47">
        <v>0</v>
      </c>
      <c r="W72" s="42">
        <f t="shared" si="58"/>
        <v>0</v>
      </c>
      <c r="X72" s="41"/>
      <c r="Y72" s="47">
        <v>2</v>
      </c>
      <c r="Z72" s="42">
        <f t="shared" si="59"/>
        <v>0</v>
      </c>
      <c r="AA72" s="41"/>
      <c r="AB72" s="45">
        <v>3</v>
      </c>
      <c r="AC72" s="42">
        <f t="shared" si="60"/>
        <v>0</v>
      </c>
      <c r="AD72" s="41"/>
      <c r="AE72" s="45">
        <v>3</v>
      </c>
      <c r="AF72" s="42">
        <f t="shared" si="61"/>
        <v>0</v>
      </c>
      <c r="AG72" s="41"/>
    </row>
    <row r="73" spans="1:33" ht="12.75" customHeight="1" x14ac:dyDescent="0.2">
      <c r="A73" s="41" t="s">
        <v>279</v>
      </c>
      <c r="B73" s="41" t="s">
        <v>280</v>
      </c>
      <c r="C73" s="42" t="s">
        <v>214</v>
      </c>
      <c r="D73" s="43">
        <f>VLOOKUP(C73,Inputs!$A$2:$B$5,2, FALSE)</f>
        <v>2</v>
      </c>
      <c r="E73" s="65"/>
      <c r="F73" s="45">
        <v>3</v>
      </c>
      <c r="G73" s="42">
        <f t="shared" si="53"/>
        <v>6</v>
      </c>
      <c r="H73" s="41"/>
      <c r="I73" s="66"/>
      <c r="J73" s="47">
        <v>1</v>
      </c>
      <c r="K73" s="42">
        <f t="shared" si="54"/>
        <v>2</v>
      </c>
      <c r="L73" s="41"/>
      <c r="M73" s="45">
        <v>3</v>
      </c>
      <c r="N73" s="42">
        <f t="shared" si="55"/>
        <v>6</v>
      </c>
      <c r="O73" s="41"/>
      <c r="P73" s="45">
        <v>3</v>
      </c>
      <c r="Q73" s="42">
        <f t="shared" si="56"/>
        <v>18</v>
      </c>
      <c r="R73" s="41"/>
      <c r="S73" s="45">
        <v>3</v>
      </c>
      <c r="T73" s="42">
        <f t="shared" si="57"/>
        <v>54</v>
      </c>
      <c r="U73" s="41"/>
      <c r="V73" s="45">
        <v>3</v>
      </c>
      <c r="W73" s="42">
        <f t="shared" si="58"/>
        <v>162</v>
      </c>
      <c r="X73" s="41"/>
      <c r="Y73" s="47">
        <v>1</v>
      </c>
      <c r="Z73" s="42">
        <f t="shared" si="59"/>
        <v>162</v>
      </c>
      <c r="AA73" s="41"/>
      <c r="AB73" s="45">
        <v>3</v>
      </c>
      <c r="AC73" s="42">
        <f t="shared" si="60"/>
        <v>486</v>
      </c>
      <c r="AD73" s="41"/>
      <c r="AE73" s="45">
        <v>3</v>
      </c>
      <c r="AF73" s="42">
        <f t="shared" si="61"/>
        <v>1458</v>
      </c>
      <c r="AG73" s="41"/>
    </row>
    <row r="74" spans="1:33" ht="12.75" customHeight="1" x14ac:dyDescent="0.2">
      <c r="A74" s="41" t="s">
        <v>281</v>
      </c>
      <c r="B74" s="41" t="s">
        <v>282</v>
      </c>
      <c r="C74" s="42" t="s">
        <v>214</v>
      </c>
      <c r="D74" s="43">
        <f>VLOOKUP(C74,Inputs!$A$2:$B$5,2, FALSE)</f>
        <v>2</v>
      </c>
      <c r="E74" s="65"/>
      <c r="F74" s="45">
        <v>2</v>
      </c>
      <c r="G74" s="42">
        <f t="shared" si="53"/>
        <v>4</v>
      </c>
      <c r="H74" s="41"/>
      <c r="I74" s="66"/>
      <c r="J74" s="47">
        <v>1</v>
      </c>
      <c r="K74" s="42">
        <f t="shared" si="54"/>
        <v>2</v>
      </c>
      <c r="L74" s="41"/>
      <c r="M74" s="45">
        <v>3</v>
      </c>
      <c r="N74" s="42">
        <f t="shared" si="55"/>
        <v>6</v>
      </c>
      <c r="O74" s="41"/>
      <c r="P74" s="47">
        <v>1</v>
      </c>
      <c r="Q74" s="42">
        <f t="shared" si="56"/>
        <v>6</v>
      </c>
      <c r="R74" s="41"/>
      <c r="S74" s="45">
        <v>3</v>
      </c>
      <c r="T74" s="42">
        <f t="shared" si="57"/>
        <v>18</v>
      </c>
      <c r="U74" s="41"/>
      <c r="V74" s="45">
        <v>3</v>
      </c>
      <c r="W74" s="42">
        <f t="shared" si="58"/>
        <v>54</v>
      </c>
      <c r="X74" s="41"/>
      <c r="Y74" s="47">
        <v>3</v>
      </c>
      <c r="Z74" s="42">
        <f t="shared" si="59"/>
        <v>162</v>
      </c>
      <c r="AA74" s="41"/>
      <c r="AB74" s="45">
        <v>3</v>
      </c>
      <c r="AC74" s="42">
        <f t="shared" si="60"/>
        <v>486</v>
      </c>
      <c r="AD74" s="41"/>
      <c r="AE74" s="45">
        <v>3</v>
      </c>
      <c r="AF74" s="42">
        <f t="shared" si="61"/>
        <v>1458</v>
      </c>
      <c r="AG74" s="41"/>
    </row>
    <row r="75" spans="1:33" ht="12.75" customHeight="1" x14ac:dyDescent="0.2">
      <c r="A75" s="41" t="s">
        <v>283</v>
      </c>
      <c r="B75" s="41" t="s">
        <v>284</v>
      </c>
      <c r="C75" s="42" t="s">
        <v>214</v>
      </c>
      <c r="D75" s="43">
        <f>VLOOKUP(C75,Inputs!$A$2:$B$5,2, FALSE)</f>
        <v>2</v>
      </c>
      <c r="E75" s="65"/>
      <c r="F75" s="45">
        <v>3</v>
      </c>
      <c r="G75" s="42">
        <f t="shared" si="53"/>
        <v>6</v>
      </c>
      <c r="H75" s="41"/>
      <c r="I75" s="66"/>
      <c r="J75" s="45">
        <v>1</v>
      </c>
      <c r="K75" s="42">
        <f t="shared" si="54"/>
        <v>2</v>
      </c>
      <c r="L75" s="41"/>
      <c r="M75" s="47">
        <v>2</v>
      </c>
      <c r="N75" s="42">
        <f t="shared" si="55"/>
        <v>4</v>
      </c>
      <c r="O75" s="41"/>
      <c r="P75" s="47">
        <v>1</v>
      </c>
      <c r="Q75" s="42">
        <f t="shared" si="56"/>
        <v>4</v>
      </c>
      <c r="R75" s="41"/>
      <c r="S75" s="47">
        <v>2</v>
      </c>
      <c r="T75" s="42">
        <f t="shared" si="57"/>
        <v>8</v>
      </c>
      <c r="U75" s="41"/>
      <c r="V75" s="47">
        <v>2</v>
      </c>
      <c r="W75" s="42">
        <f t="shared" si="58"/>
        <v>16</v>
      </c>
      <c r="X75" s="41"/>
      <c r="Y75" s="47">
        <v>3</v>
      </c>
      <c r="Z75" s="42">
        <f t="shared" si="59"/>
        <v>48</v>
      </c>
      <c r="AA75" s="41"/>
      <c r="AB75" s="45">
        <v>3</v>
      </c>
      <c r="AC75" s="42">
        <f t="shared" si="60"/>
        <v>144</v>
      </c>
      <c r="AD75" s="41"/>
      <c r="AE75" s="45">
        <v>3</v>
      </c>
      <c r="AF75" s="42">
        <f t="shared" si="61"/>
        <v>432</v>
      </c>
      <c r="AG75" s="41"/>
    </row>
    <row r="76" spans="1:33" ht="12.75" customHeight="1" x14ac:dyDescent="0.2">
      <c r="A76" s="41" t="s">
        <v>285</v>
      </c>
      <c r="B76" s="41" t="s">
        <v>286</v>
      </c>
      <c r="C76" s="42" t="s">
        <v>214</v>
      </c>
      <c r="D76" s="43">
        <f>VLOOKUP(C76,Inputs!$A$2:$B$5,2, FALSE)</f>
        <v>2</v>
      </c>
      <c r="E76" s="65"/>
      <c r="F76" s="45">
        <v>3</v>
      </c>
      <c r="G76" s="42">
        <f t="shared" si="53"/>
        <v>6</v>
      </c>
      <c r="H76" s="41"/>
      <c r="I76" s="66"/>
      <c r="J76" s="45">
        <v>1</v>
      </c>
      <c r="K76" s="42">
        <f t="shared" si="54"/>
        <v>2</v>
      </c>
      <c r="L76" s="41"/>
      <c r="M76" s="47">
        <v>0</v>
      </c>
      <c r="N76" s="42">
        <f t="shared" si="55"/>
        <v>0</v>
      </c>
      <c r="O76" s="41"/>
      <c r="P76" s="45">
        <v>3</v>
      </c>
      <c r="Q76" s="42">
        <f t="shared" si="56"/>
        <v>0</v>
      </c>
      <c r="R76" s="41"/>
      <c r="S76" s="47">
        <v>2</v>
      </c>
      <c r="T76" s="42">
        <f t="shared" si="57"/>
        <v>0</v>
      </c>
      <c r="U76" s="41"/>
      <c r="V76" s="47">
        <v>2</v>
      </c>
      <c r="W76" s="42">
        <f t="shared" si="58"/>
        <v>0</v>
      </c>
      <c r="X76" s="41"/>
      <c r="Y76" s="47">
        <v>2</v>
      </c>
      <c r="Z76" s="42">
        <f t="shared" si="59"/>
        <v>0</v>
      </c>
      <c r="AA76" s="41"/>
      <c r="AB76" s="45">
        <v>3</v>
      </c>
      <c r="AC76" s="42">
        <f t="shared" si="60"/>
        <v>0</v>
      </c>
      <c r="AD76" s="41"/>
      <c r="AE76" s="45">
        <v>3</v>
      </c>
      <c r="AF76" s="42">
        <f t="shared" si="61"/>
        <v>0</v>
      </c>
      <c r="AG76" s="41"/>
    </row>
    <row r="77" spans="1:33" ht="12.75" customHeight="1" x14ac:dyDescent="0.2">
      <c r="A77" s="96"/>
      <c r="B77" s="97"/>
      <c r="C77" s="97"/>
      <c r="D77" s="97"/>
      <c r="E77" s="97"/>
      <c r="F77" s="97"/>
      <c r="G77" s="97"/>
      <c r="H77" s="97"/>
      <c r="I77" s="97"/>
      <c r="J77" s="97"/>
      <c r="K77" s="97"/>
      <c r="L77" s="98"/>
      <c r="M77" s="96"/>
      <c r="N77" s="97"/>
      <c r="O77" s="97"/>
      <c r="P77" s="97"/>
      <c r="Q77" s="97"/>
      <c r="R77" s="97"/>
      <c r="S77" s="97"/>
      <c r="T77" s="97"/>
      <c r="U77" s="97"/>
      <c r="V77" s="97"/>
      <c r="W77" s="97"/>
      <c r="X77" s="98"/>
      <c r="Y77" s="96"/>
      <c r="Z77" s="97"/>
      <c r="AA77" s="97"/>
      <c r="AB77" s="97"/>
      <c r="AC77" s="97"/>
      <c r="AD77" s="97"/>
      <c r="AE77" s="97"/>
      <c r="AF77" s="97"/>
      <c r="AG77" s="98"/>
    </row>
    <row r="78" spans="1:33" ht="12.75" customHeight="1" x14ac:dyDescent="0.25">
      <c r="A78" s="99" t="s">
        <v>221</v>
      </c>
      <c r="B78" s="97"/>
      <c r="C78" s="100"/>
      <c r="D78" s="52">
        <f>SUMIF(D70:D76, "&gt;0")*3</f>
        <v>42</v>
      </c>
      <c r="E78" s="53"/>
      <c r="F78" s="54"/>
      <c r="G78" s="55">
        <f>SUM(G70:G76)</f>
        <v>38</v>
      </c>
      <c r="H78" s="99"/>
      <c r="I78" s="97"/>
      <c r="J78" s="98"/>
      <c r="K78" s="55">
        <f>SUM(K70:K76)</f>
        <v>14</v>
      </c>
      <c r="L78" s="54"/>
      <c r="M78" s="54"/>
      <c r="N78" s="55">
        <f>SUM(N70:N76)</f>
        <v>18</v>
      </c>
      <c r="O78" s="54"/>
      <c r="P78" s="54"/>
      <c r="Q78" s="55">
        <f>SUM(Q70:Q76)</f>
        <v>32</v>
      </c>
      <c r="R78" s="54"/>
      <c r="S78" s="54"/>
      <c r="T78" s="55">
        <f>SUM(T70:T76)</f>
        <v>92</v>
      </c>
      <c r="U78" s="54"/>
      <c r="V78" s="54"/>
      <c r="W78" s="55">
        <f>SUM(W70:W76)</f>
        <v>244</v>
      </c>
      <c r="X78" s="54"/>
      <c r="Y78" s="54"/>
      <c r="Z78" s="55">
        <f>SUM(Z70:Z76)</f>
        <v>384</v>
      </c>
      <c r="AA78" s="54"/>
      <c r="AB78" s="54"/>
      <c r="AC78" s="55">
        <f>SUM(AC70:AC76)</f>
        <v>1152</v>
      </c>
      <c r="AD78" s="54"/>
      <c r="AE78" s="54"/>
      <c r="AF78" s="55">
        <f>SUM(AF70:AF76)</f>
        <v>3456</v>
      </c>
      <c r="AG78" s="54"/>
    </row>
    <row r="79" spans="1:33" ht="12.75" customHeight="1" x14ac:dyDescent="0.2">
      <c r="A79" s="101"/>
      <c r="B79" s="102"/>
      <c r="C79" s="102"/>
      <c r="D79" s="102"/>
      <c r="E79" s="102"/>
      <c r="F79" s="102"/>
      <c r="G79" s="102"/>
      <c r="H79" s="102"/>
      <c r="I79" s="102"/>
      <c r="J79" s="102"/>
      <c r="K79" s="102"/>
      <c r="L79" s="102"/>
      <c r="M79" s="26"/>
      <c r="N79" s="26"/>
      <c r="O79" s="26"/>
      <c r="P79" s="26"/>
      <c r="Q79" s="26"/>
      <c r="R79" s="26"/>
      <c r="S79" s="26"/>
      <c r="T79" s="26"/>
      <c r="U79" s="26"/>
      <c r="V79" s="26"/>
      <c r="W79" s="26"/>
      <c r="X79" s="26"/>
      <c r="Y79" s="26"/>
      <c r="Z79" s="26"/>
      <c r="AA79" s="26"/>
      <c r="AB79" s="26"/>
      <c r="AC79" s="26"/>
      <c r="AD79" s="26"/>
      <c r="AE79" s="26"/>
      <c r="AF79" s="26"/>
      <c r="AG79" s="26"/>
    </row>
    <row r="80" spans="1:33" ht="12.75" customHeight="1" x14ac:dyDescent="0.25">
      <c r="A80" s="111" t="s">
        <v>287</v>
      </c>
      <c r="B80" s="112"/>
      <c r="C80" s="112"/>
      <c r="D80" s="112"/>
      <c r="E80" s="112"/>
      <c r="F80" s="112"/>
      <c r="G80" s="112"/>
      <c r="H80" s="112"/>
      <c r="I80" s="112"/>
      <c r="J80" s="112"/>
      <c r="K80" s="112"/>
      <c r="L80" s="113"/>
      <c r="M80" s="111" t="s">
        <v>287</v>
      </c>
      <c r="N80" s="112"/>
      <c r="O80" s="112"/>
      <c r="P80" s="112"/>
      <c r="Q80" s="112"/>
      <c r="R80" s="112"/>
      <c r="S80" s="112"/>
      <c r="T80" s="112"/>
      <c r="U80" s="112"/>
      <c r="V80" s="112"/>
      <c r="W80" s="112"/>
      <c r="X80" s="113"/>
      <c r="Y80" s="111" t="s">
        <v>287</v>
      </c>
      <c r="Z80" s="112"/>
      <c r="AA80" s="112"/>
      <c r="AB80" s="112"/>
      <c r="AC80" s="112"/>
      <c r="AD80" s="112"/>
      <c r="AE80" s="112"/>
      <c r="AF80" s="112"/>
      <c r="AG80" s="113"/>
    </row>
    <row r="81" spans="1:33" ht="12.75" customHeight="1" x14ac:dyDescent="0.2">
      <c r="A81" s="41" t="s">
        <v>288</v>
      </c>
      <c r="B81" s="41" t="s">
        <v>289</v>
      </c>
      <c r="C81" s="42" t="s">
        <v>214</v>
      </c>
      <c r="D81" s="76">
        <f>VLOOKUP(C81,Inputs!$A$2:$B$5,2, FALSE)</f>
        <v>2</v>
      </c>
      <c r="E81" s="65"/>
      <c r="F81" s="77">
        <v>3</v>
      </c>
      <c r="G81" s="42">
        <f t="shared" ref="G81:G87" si="62">D81*F81</f>
        <v>6</v>
      </c>
      <c r="H81" s="41"/>
      <c r="I81" s="66"/>
      <c r="J81" s="45">
        <v>1</v>
      </c>
      <c r="K81" s="42">
        <f t="shared" ref="K81:K87" si="63">D81*J81</f>
        <v>2</v>
      </c>
      <c r="L81" s="41"/>
      <c r="M81" s="78">
        <v>2</v>
      </c>
      <c r="N81" s="42">
        <f t="shared" ref="N81:N87" si="64">K81*M81</f>
        <v>4</v>
      </c>
      <c r="O81" s="41"/>
      <c r="P81" s="77">
        <v>3</v>
      </c>
      <c r="Q81" s="42">
        <f t="shared" ref="Q81:Q87" si="65">N81*P81</f>
        <v>12</v>
      </c>
      <c r="R81" s="41"/>
      <c r="S81" s="78">
        <v>2</v>
      </c>
      <c r="T81" s="42">
        <f t="shared" ref="T81:T87" si="66">Q81*S81</f>
        <v>24</v>
      </c>
      <c r="U81" s="41"/>
      <c r="V81" s="78">
        <v>2</v>
      </c>
      <c r="W81" s="42">
        <f t="shared" ref="W81:W87" si="67">T81*V81</f>
        <v>48</v>
      </c>
      <c r="X81" s="41"/>
      <c r="Y81" s="78">
        <v>1</v>
      </c>
      <c r="Z81" s="42">
        <f t="shared" ref="Z81:Z87" si="68">W81*Y81</f>
        <v>48</v>
      </c>
      <c r="AA81" s="41"/>
      <c r="AB81" s="77">
        <v>3</v>
      </c>
      <c r="AC81" s="42">
        <f t="shared" ref="AC81:AC87" si="69">Z81*AB81</f>
        <v>144</v>
      </c>
      <c r="AD81" s="41"/>
      <c r="AE81" s="77">
        <v>3</v>
      </c>
      <c r="AF81" s="42">
        <f t="shared" ref="AF81:AF87" si="70">AC81*AE81</f>
        <v>432</v>
      </c>
      <c r="AG81" s="41"/>
    </row>
    <row r="82" spans="1:33" ht="12.75" customHeight="1" x14ac:dyDescent="0.25">
      <c r="A82" s="41" t="s">
        <v>290</v>
      </c>
      <c r="B82" s="41" t="s">
        <v>291</v>
      </c>
      <c r="C82" s="79" t="s">
        <v>175</v>
      </c>
      <c r="D82" s="80">
        <f>VLOOKUP(C82,Inputs!$A$2:$B$5,2, FALSE)</f>
        <v>1</v>
      </c>
      <c r="E82" s="66"/>
      <c r="F82" s="81">
        <v>3</v>
      </c>
      <c r="G82" s="82">
        <f t="shared" si="62"/>
        <v>3</v>
      </c>
      <c r="H82" s="41"/>
      <c r="I82" s="66"/>
      <c r="J82" s="45">
        <v>1</v>
      </c>
      <c r="K82" s="82">
        <f t="shared" si="63"/>
        <v>1</v>
      </c>
      <c r="L82" s="41"/>
      <c r="M82" s="83">
        <v>1</v>
      </c>
      <c r="N82" s="82">
        <f t="shared" si="64"/>
        <v>1</v>
      </c>
      <c r="O82" s="41"/>
      <c r="P82" s="83">
        <v>1</v>
      </c>
      <c r="Q82" s="82">
        <f t="shared" si="65"/>
        <v>1</v>
      </c>
      <c r="R82" s="41"/>
      <c r="S82" s="83">
        <v>2</v>
      </c>
      <c r="T82" s="82">
        <f t="shared" si="66"/>
        <v>2</v>
      </c>
      <c r="U82" s="41"/>
      <c r="V82" s="83">
        <v>2</v>
      </c>
      <c r="W82" s="82">
        <f t="shared" si="67"/>
        <v>4</v>
      </c>
      <c r="X82" s="41"/>
      <c r="Y82" s="83">
        <v>2</v>
      </c>
      <c r="Z82" s="82">
        <f t="shared" si="68"/>
        <v>8</v>
      </c>
      <c r="AA82" s="41"/>
      <c r="AB82" s="81">
        <v>3</v>
      </c>
      <c r="AC82" s="82">
        <f t="shared" si="69"/>
        <v>24</v>
      </c>
      <c r="AD82" s="41"/>
      <c r="AE82" s="81">
        <v>3</v>
      </c>
      <c r="AF82" s="82">
        <f t="shared" si="70"/>
        <v>72</v>
      </c>
      <c r="AG82" s="41"/>
    </row>
    <row r="83" spans="1:33" ht="12.75" customHeight="1" x14ac:dyDescent="0.25">
      <c r="A83" s="41" t="s">
        <v>292</v>
      </c>
      <c r="B83" s="41" t="s">
        <v>293</v>
      </c>
      <c r="C83" s="79" t="s">
        <v>214</v>
      </c>
      <c r="D83" s="80">
        <f>VLOOKUP(C83,Inputs!$A$2:$B$5,2, FALSE)</f>
        <v>2</v>
      </c>
      <c r="E83" s="66"/>
      <c r="F83" s="81">
        <v>3</v>
      </c>
      <c r="G83" s="82">
        <f t="shared" si="62"/>
        <v>6</v>
      </c>
      <c r="H83" s="41"/>
      <c r="I83" s="66"/>
      <c r="J83" s="45">
        <v>1</v>
      </c>
      <c r="K83" s="82">
        <f t="shared" si="63"/>
        <v>2</v>
      </c>
      <c r="L83" s="41"/>
      <c r="M83" s="83">
        <v>1</v>
      </c>
      <c r="N83" s="82">
        <f t="shared" si="64"/>
        <v>2</v>
      </c>
      <c r="O83" s="41"/>
      <c r="P83" s="81">
        <v>3</v>
      </c>
      <c r="Q83" s="82">
        <f t="shared" si="65"/>
        <v>6</v>
      </c>
      <c r="R83" s="41"/>
      <c r="S83" s="81">
        <v>3</v>
      </c>
      <c r="T83" s="82">
        <f t="shared" si="66"/>
        <v>18</v>
      </c>
      <c r="U83" s="41"/>
      <c r="V83" s="83">
        <v>3</v>
      </c>
      <c r="W83" s="82">
        <f t="shared" si="67"/>
        <v>54</v>
      </c>
      <c r="X83" s="41"/>
      <c r="Y83" s="81">
        <v>3</v>
      </c>
      <c r="Z83" s="82">
        <f t="shared" si="68"/>
        <v>162</v>
      </c>
      <c r="AA83" s="41"/>
      <c r="AB83" s="81">
        <v>3</v>
      </c>
      <c r="AC83" s="82">
        <f t="shared" si="69"/>
        <v>486</v>
      </c>
      <c r="AD83" s="41"/>
      <c r="AE83" s="81">
        <v>3</v>
      </c>
      <c r="AF83" s="82">
        <f t="shared" si="70"/>
        <v>1458</v>
      </c>
      <c r="AG83" s="41"/>
    </row>
    <row r="84" spans="1:33" ht="12.75" customHeight="1" x14ac:dyDescent="0.2">
      <c r="A84" s="41" t="s">
        <v>294</v>
      </c>
      <c r="B84" s="41" t="s">
        <v>295</v>
      </c>
      <c r="C84" s="42" t="s">
        <v>214</v>
      </c>
      <c r="D84" s="76">
        <f>VLOOKUP(C84,Inputs!$A$2:$B$5,2, FALSE)</f>
        <v>2</v>
      </c>
      <c r="E84" s="65"/>
      <c r="F84" s="77">
        <v>3</v>
      </c>
      <c r="G84" s="42">
        <f t="shared" si="62"/>
        <v>6</v>
      </c>
      <c r="H84" s="41"/>
      <c r="I84" s="66"/>
      <c r="J84" s="45">
        <v>1</v>
      </c>
      <c r="K84" s="42">
        <f t="shared" si="63"/>
        <v>2</v>
      </c>
      <c r="L84" s="41"/>
      <c r="M84" s="78">
        <v>2</v>
      </c>
      <c r="N84" s="42">
        <f t="shared" si="64"/>
        <v>4</v>
      </c>
      <c r="O84" s="41"/>
      <c r="P84" s="77">
        <v>3</v>
      </c>
      <c r="Q84" s="42">
        <f t="shared" si="65"/>
        <v>12</v>
      </c>
      <c r="R84" s="41"/>
      <c r="S84" s="77">
        <v>3</v>
      </c>
      <c r="T84" s="42">
        <f t="shared" si="66"/>
        <v>36</v>
      </c>
      <c r="U84" s="41"/>
      <c r="V84" s="77">
        <v>3</v>
      </c>
      <c r="W84" s="42">
        <f t="shared" si="67"/>
        <v>108</v>
      </c>
      <c r="X84" s="41"/>
      <c r="Y84" s="77">
        <v>3</v>
      </c>
      <c r="Z84" s="42">
        <f t="shared" si="68"/>
        <v>324</v>
      </c>
      <c r="AA84" s="41"/>
      <c r="AB84" s="77">
        <v>3</v>
      </c>
      <c r="AC84" s="42">
        <f t="shared" si="69"/>
        <v>972</v>
      </c>
      <c r="AD84" s="41"/>
      <c r="AE84" s="77">
        <v>3</v>
      </c>
      <c r="AF84" s="42">
        <f t="shared" si="70"/>
        <v>2916</v>
      </c>
      <c r="AG84" s="41"/>
    </row>
    <row r="85" spans="1:33" ht="12.75" customHeight="1" x14ac:dyDescent="0.2">
      <c r="A85" s="41" t="s">
        <v>296</v>
      </c>
      <c r="B85" s="41" t="s">
        <v>297</v>
      </c>
      <c r="C85" s="42" t="s">
        <v>214</v>
      </c>
      <c r="D85" s="76">
        <f>VLOOKUP(C85,Inputs!$A$2:$B$5,2, FALSE)</f>
        <v>2</v>
      </c>
      <c r="E85" s="65"/>
      <c r="F85" s="77">
        <v>3</v>
      </c>
      <c r="G85" s="42">
        <f t="shared" si="62"/>
        <v>6</v>
      </c>
      <c r="H85" s="41"/>
      <c r="I85" s="66"/>
      <c r="J85" s="45">
        <v>1</v>
      </c>
      <c r="K85" s="42">
        <f t="shared" si="63"/>
        <v>2</v>
      </c>
      <c r="L85" s="41"/>
      <c r="M85" s="78">
        <v>1</v>
      </c>
      <c r="N85" s="42">
        <f t="shared" si="64"/>
        <v>2</v>
      </c>
      <c r="O85" s="41"/>
      <c r="P85" s="78">
        <v>2</v>
      </c>
      <c r="Q85" s="42">
        <f t="shared" si="65"/>
        <v>4</v>
      </c>
      <c r="R85" s="41"/>
      <c r="S85" s="78">
        <v>2</v>
      </c>
      <c r="T85" s="42">
        <f t="shared" si="66"/>
        <v>8</v>
      </c>
      <c r="U85" s="41"/>
      <c r="V85" s="78">
        <v>2</v>
      </c>
      <c r="W85" s="42">
        <f t="shared" si="67"/>
        <v>16</v>
      </c>
      <c r="X85" s="41"/>
      <c r="Y85" s="78">
        <v>0</v>
      </c>
      <c r="Z85" s="42">
        <f t="shared" si="68"/>
        <v>0</v>
      </c>
      <c r="AA85" s="41"/>
      <c r="AB85" s="77">
        <v>3</v>
      </c>
      <c r="AC85" s="42">
        <f t="shared" si="69"/>
        <v>0</v>
      </c>
      <c r="AD85" s="41"/>
      <c r="AE85" s="77">
        <v>3</v>
      </c>
      <c r="AF85" s="42">
        <f t="shared" si="70"/>
        <v>0</v>
      </c>
      <c r="AG85" s="41"/>
    </row>
    <row r="86" spans="1:33" ht="12.75" customHeight="1" x14ac:dyDescent="0.2">
      <c r="A86" s="41" t="s">
        <v>298</v>
      </c>
      <c r="B86" s="41" t="s">
        <v>299</v>
      </c>
      <c r="C86" s="42" t="s">
        <v>214</v>
      </c>
      <c r="D86" s="76">
        <f>VLOOKUP(C86,Inputs!$A$2:$B$5,2, FALSE)</f>
        <v>2</v>
      </c>
      <c r="E86" s="65"/>
      <c r="F86" s="77">
        <v>2</v>
      </c>
      <c r="G86" s="42">
        <f t="shared" si="62"/>
        <v>4</v>
      </c>
      <c r="H86" s="41"/>
      <c r="I86" s="66"/>
      <c r="J86" s="45">
        <v>1</v>
      </c>
      <c r="K86" s="42">
        <f t="shared" si="63"/>
        <v>2</v>
      </c>
      <c r="L86" s="41"/>
      <c r="M86" s="78">
        <v>1</v>
      </c>
      <c r="N86" s="42">
        <f t="shared" si="64"/>
        <v>2</v>
      </c>
      <c r="O86" s="41"/>
      <c r="P86" s="77">
        <v>3</v>
      </c>
      <c r="Q86" s="42">
        <f t="shared" si="65"/>
        <v>6</v>
      </c>
      <c r="R86" s="41"/>
      <c r="S86" s="78">
        <v>1</v>
      </c>
      <c r="T86" s="42">
        <f t="shared" si="66"/>
        <v>6</v>
      </c>
      <c r="U86" s="41"/>
      <c r="V86" s="78">
        <v>1</v>
      </c>
      <c r="W86" s="42">
        <f t="shared" si="67"/>
        <v>6</v>
      </c>
      <c r="X86" s="41"/>
      <c r="Y86" s="78">
        <v>0</v>
      </c>
      <c r="Z86" s="42">
        <f t="shared" si="68"/>
        <v>0</v>
      </c>
      <c r="AA86" s="41"/>
      <c r="AB86" s="77">
        <v>3</v>
      </c>
      <c r="AC86" s="42">
        <f t="shared" si="69"/>
        <v>0</v>
      </c>
      <c r="AD86" s="41"/>
      <c r="AE86" s="77">
        <v>3</v>
      </c>
      <c r="AF86" s="42">
        <f t="shared" si="70"/>
        <v>0</v>
      </c>
      <c r="AG86" s="41"/>
    </row>
    <row r="87" spans="1:33" ht="12.75" customHeight="1" x14ac:dyDescent="0.2">
      <c r="A87" s="41" t="s">
        <v>300</v>
      </c>
      <c r="B87" s="41" t="s">
        <v>301</v>
      </c>
      <c r="C87" s="42" t="s">
        <v>214</v>
      </c>
      <c r="D87" s="76">
        <f>VLOOKUP(C87,Inputs!$A$2:$B$5,2, FALSE)</f>
        <v>2</v>
      </c>
      <c r="E87" s="65"/>
      <c r="F87" s="77">
        <v>2</v>
      </c>
      <c r="G87" s="42">
        <f t="shared" si="62"/>
        <v>4</v>
      </c>
      <c r="H87" s="41"/>
      <c r="I87" s="66"/>
      <c r="J87" s="45">
        <v>1</v>
      </c>
      <c r="K87" s="42">
        <f t="shared" si="63"/>
        <v>2</v>
      </c>
      <c r="L87" s="41"/>
      <c r="M87" s="78">
        <v>2</v>
      </c>
      <c r="N87" s="42">
        <f t="shared" si="64"/>
        <v>4</v>
      </c>
      <c r="O87" s="41"/>
      <c r="P87" s="78">
        <v>2</v>
      </c>
      <c r="Q87" s="42">
        <f t="shared" si="65"/>
        <v>8</v>
      </c>
      <c r="R87" s="41"/>
      <c r="S87" s="78">
        <v>1</v>
      </c>
      <c r="T87" s="42">
        <f t="shared" si="66"/>
        <v>8</v>
      </c>
      <c r="U87" s="41"/>
      <c r="V87" s="78">
        <v>1</v>
      </c>
      <c r="W87" s="42">
        <f t="shared" si="67"/>
        <v>8</v>
      </c>
      <c r="X87" s="41"/>
      <c r="Y87" s="78">
        <v>1</v>
      </c>
      <c r="Z87" s="42">
        <f t="shared" si="68"/>
        <v>8</v>
      </c>
      <c r="AA87" s="41"/>
      <c r="AB87" s="77">
        <v>3</v>
      </c>
      <c r="AC87" s="42">
        <f t="shared" si="69"/>
        <v>24</v>
      </c>
      <c r="AD87" s="41"/>
      <c r="AE87" s="77">
        <v>3</v>
      </c>
      <c r="AF87" s="42">
        <f t="shared" si="70"/>
        <v>72</v>
      </c>
      <c r="AG87" s="41"/>
    </row>
    <row r="88" spans="1:33" ht="12.75" customHeight="1" x14ac:dyDescent="0.2">
      <c r="A88" s="96"/>
      <c r="B88" s="97"/>
      <c r="C88" s="97"/>
      <c r="D88" s="97"/>
      <c r="E88" s="97"/>
      <c r="F88" s="97"/>
      <c r="G88" s="97"/>
      <c r="H88" s="97"/>
      <c r="I88" s="97"/>
      <c r="J88" s="97"/>
      <c r="K88" s="97"/>
      <c r="L88" s="98"/>
      <c r="M88" s="96"/>
      <c r="N88" s="97"/>
      <c r="O88" s="97"/>
      <c r="P88" s="97"/>
      <c r="Q88" s="97"/>
      <c r="R88" s="97"/>
      <c r="S88" s="97"/>
      <c r="T88" s="97"/>
      <c r="U88" s="97"/>
      <c r="V88" s="97"/>
      <c r="W88" s="97"/>
      <c r="X88" s="98"/>
      <c r="Y88" s="96"/>
      <c r="Z88" s="97"/>
      <c r="AA88" s="97"/>
      <c r="AB88" s="97"/>
      <c r="AC88" s="97"/>
      <c r="AD88" s="97"/>
      <c r="AE88" s="97"/>
      <c r="AF88" s="97"/>
      <c r="AG88" s="98"/>
    </row>
    <row r="89" spans="1:33" ht="12.75" customHeight="1" x14ac:dyDescent="0.25">
      <c r="A89" s="99" t="s">
        <v>221</v>
      </c>
      <c r="B89" s="97"/>
      <c r="C89" s="100"/>
      <c r="D89" s="52">
        <f>SUMIF(D81:D87, "&gt;0")*3</f>
        <v>39</v>
      </c>
      <c r="E89" s="53"/>
      <c r="F89" s="54"/>
      <c r="G89" s="55">
        <f>SUM(G81:G87)</f>
        <v>35</v>
      </c>
      <c r="H89" s="99"/>
      <c r="I89" s="97"/>
      <c r="J89" s="98"/>
      <c r="K89" s="55">
        <f>SUM(K81:K87)</f>
        <v>13</v>
      </c>
      <c r="L89" s="54"/>
      <c r="M89" s="54"/>
      <c r="N89" s="55">
        <f>SUM(N81:N87)</f>
        <v>19</v>
      </c>
      <c r="O89" s="54"/>
      <c r="P89" s="54"/>
      <c r="Q89" s="55">
        <f>SUM(Q81:Q87)</f>
        <v>49</v>
      </c>
      <c r="R89" s="54"/>
      <c r="S89" s="54"/>
      <c r="T89" s="55">
        <f>SUM(T81:T87)</f>
        <v>102</v>
      </c>
      <c r="U89" s="54"/>
      <c r="V89" s="54"/>
      <c r="W89" s="55">
        <f>SUM(W81:W87)</f>
        <v>244</v>
      </c>
      <c r="X89" s="54"/>
      <c r="Y89" s="54"/>
      <c r="Z89" s="55">
        <f>SUM(Z81:Z87)</f>
        <v>550</v>
      </c>
      <c r="AA89" s="54"/>
      <c r="AB89" s="54"/>
      <c r="AC89" s="55">
        <f>SUM(AC81:AC87)</f>
        <v>1650</v>
      </c>
      <c r="AD89" s="54"/>
      <c r="AE89" s="54"/>
      <c r="AF89" s="55">
        <f>SUM(AF81:AF87)</f>
        <v>4950</v>
      </c>
      <c r="AG89" s="54"/>
    </row>
    <row r="90" spans="1:33" ht="12.75" customHeight="1" x14ac:dyDescent="0.2">
      <c r="A90" s="34"/>
      <c r="B90" s="34"/>
      <c r="C90" s="34"/>
      <c r="D90" s="34"/>
      <c r="E90" s="34"/>
      <c r="F90" s="34"/>
      <c r="G90" s="34"/>
      <c r="H90" s="34"/>
      <c r="I90" s="34"/>
      <c r="J90" s="34"/>
      <c r="K90" s="34"/>
      <c r="L90" s="34"/>
      <c r="M90" s="26"/>
      <c r="N90" s="26"/>
      <c r="O90" s="26"/>
      <c r="P90" s="26"/>
      <c r="Q90" s="26"/>
      <c r="R90" s="26"/>
      <c r="S90" s="26"/>
      <c r="T90" s="26"/>
      <c r="U90" s="26"/>
      <c r="V90" s="26"/>
      <c r="W90" s="26"/>
      <c r="X90" s="26"/>
      <c r="Y90" s="26"/>
      <c r="Z90" s="26"/>
      <c r="AA90" s="26"/>
      <c r="AB90" s="26"/>
      <c r="AC90" s="26"/>
      <c r="AD90" s="26"/>
      <c r="AE90" s="26"/>
      <c r="AF90" s="26"/>
      <c r="AG90" s="26"/>
    </row>
    <row r="91" spans="1:33" ht="12.75" customHeight="1" x14ac:dyDescent="0.25">
      <c r="A91" s="111" t="s">
        <v>302</v>
      </c>
      <c r="B91" s="112"/>
      <c r="C91" s="112"/>
      <c r="D91" s="112"/>
      <c r="E91" s="112"/>
      <c r="F91" s="112"/>
      <c r="G91" s="112"/>
      <c r="H91" s="112"/>
      <c r="I91" s="112"/>
      <c r="J91" s="112"/>
      <c r="K91" s="112"/>
      <c r="L91" s="113"/>
      <c r="M91" s="111" t="s">
        <v>302</v>
      </c>
      <c r="N91" s="112"/>
      <c r="O91" s="112"/>
      <c r="P91" s="112"/>
      <c r="Q91" s="112"/>
      <c r="R91" s="112"/>
      <c r="S91" s="112"/>
      <c r="T91" s="112"/>
      <c r="U91" s="112"/>
      <c r="V91" s="112"/>
      <c r="W91" s="112"/>
      <c r="X91" s="113"/>
      <c r="Y91" s="111" t="s">
        <v>302</v>
      </c>
      <c r="Z91" s="112"/>
      <c r="AA91" s="112"/>
      <c r="AB91" s="112"/>
      <c r="AC91" s="112"/>
      <c r="AD91" s="112"/>
      <c r="AE91" s="112"/>
      <c r="AF91" s="112"/>
      <c r="AG91" s="113"/>
    </row>
    <row r="92" spans="1:33" ht="12.75" customHeight="1" x14ac:dyDescent="0.2">
      <c r="A92" s="41" t="s">
        <v>303</v>
      </c>
      <c r="B92" s="41" t="s">
        <v>304</v>
      </c>
      <c r="C92" s="42" t="s">
        <v>214</v>
      </c>
      <c r="D92" s="76">
        <f>VLOOKUP(C92,Inputs!$A$2:$B$5,2, FALSE)</f>
        <v>2</v>
      </c>
      <c r="E92" s="65"/>
      <c r="F92" s="77">
        <v>3</v>
      </c>
      <c r="G92" s="42">
        <f t="shared" ref="G92:G97" si="71">D92*F92</f>
        <v>6</v>
      </c>
      <c r="H92" s="41"/>
      <c r="I92" s="66"/>
      <c r="J92" s="77">
        <v>1</v>
      </c>
      <c r="K92" s="42">
        <f t="shared" ref="K92:K97" si="72">D92*J92</f>
        <v>2</v>
      </c>
      <c r="L92" s="41"/>
      <c r="M92" s="78">
        <v>0</v>
      </c>
      <c r="N92" s="42">
        <f t="shared" ref="N92:N97" si="73">K92*M92</f>
        <v>0</v>
      </c>
      <c r="O92" s="41"/>
      <c r="P92" s="77">
        <v>3</v>
      </c>
      <c r="Q92" s="42">
        <f t="shared" ref="Q92:Q97" si="74">N92*P92</f>
        <v>0</v>
      </c>
      <c r="R92" s="41"/>
      <c r="S92" s="78">
        <v>3</v>
      </c>
      <c r="T92" s="42">
        <f t="shared" ref="T92:T97" si="75">Q92*S92</f>
        <v>0</v>
      </c>
      <c r="U92" s="41"/>
      <c r="V92" s="78">
        <v>2</v>
      </c>
      <c r="W92" s="42">
        <f t="shared" ref="W92:W97" si="76">T92*V92</f>
        <v>0</v>
      </c>
      <c r="X92" s="41"/>
      <c r="Y92" s="78">
        <v>2</v>
      </c>
      <c r="Z92" s="42">
        <f t="shared" ref="Z92:Z97" si="77">W92*Y92</f>
        <v>0</v>
      </c>
      <c r="AA92" s="41"/>
      <c r="AB92" s="77">
        <v>3</v>
      </c>
      <c r="AC92" s="42">
        <f t="shared" ref="AC92:AC97" si="78">Z92*AB92</f>
        <v>0</v>
      </c>
      <c r="AD92" s="41"/>
      <c r="AE92" s="77">
        <v>3</v>
      </c>
      <c r="AF92" s="42">
        <f t="shared" ref="AF92:AF97" si="79">AC92*AE92</f>
        <v>0</v>
      </c>
      <c r="AG92" s="41"/>
    </row>
    <row r="93" spans="1:33" ht="12.75" customHeight="1" x14ac:dyDescent="0.25">
      <c r="A93" s="41" t="s">
        <v>305</v>
      </c>
      <c r="B93" s="41" t="s">
        <v>306</v>
      </c>
      <c r="C93" s="79" t="s">
        <v>178</v>
      </c>
      <c r="D93" s="80">
        <f>VLOOKUP(C93,Inputs!$A$2:$B$5,2, FALSE)</f>
        <v>3</v>
      </c>
      <c r="E93" s="66"/>
      <c r="F93" s="81">
        <v>3</v>
      </c>
      <c r="G93" s="82">
        <f t="shared" si="71"/>
        <v>9</v>
      </c>
      <c r="H93" s="41"/>
      <c r="I93" s="66"/>
      <c r="J93" s="81">
        <v>1</v>
      </c>
      <c r="K93" s="82">
        <f t="shared" si="72"/>
        <v>3</v>
      </c>
      <c r="L93" s="41"/>
      <c r="M93" s="83">
        <v>2</v>
      </c>
      <c r="N93" s="82">
        <f t="shared" si="73"/>
        <v>6</v>
      </c>
      <c r="O93" s="41"/>
      <c r="P93" s="81">
        <v>3</v>
      </c>
      <c r="Q93" s="82">
        <f t="shared" si="74"/>
        <v>18</v>
      </c>
      <c r="R93" s="41"/>
      <c r="S93" s="83">
        <v>2</v>
      </c>
      <c r="T93" s="82">
        <f t="shared" si="75"/>
        <v>36</v>
      </c>
      <c r="U93" s="41"/>
      <c r="V93" s="83">
        <v>2</v>
      </c>
      <c r="W93" s="82">
        <f t="shared" si="76"/>
        <v>72</v>
      </c>
      <c r="X93" s="41"/>
      <c r="Y93" s="83">
        <v>2</v>
      </c>
      <c r="Z93" s="82">
        <f t="shared" si="77"/>
        <v>144</v>
      </c>
      <c r="AA93" s="41"/>
      <c r="AB93" s="81">
        <v>3</v>
      </c>
      <c r="AC93" s="82">
        <f t="shared" si="78"/>
        <v>432</v>
      </c>
      <c r="AD93" s="41"/>
      <c r="AE93" s="81">
        <v>3</v>
      </c>
      <c r="AF93" s="82">
        <f t="shared" si="79"/>
        <v>1296</v>
      </c>
      <c r="AG93" s="41"/>
    </row>
    <row r="94" spans="1:33" ht="12.75" customHeight="1" x14ac:dyDescent="0.25">
      <c r="A94" s="41" t="s">
        <v>307</v>
      </c>
      <c r="B94" s="41" t="s">
        <v>308</v>
      </c>
      <c r="C94" s="79" t="s">
        <v>178</v>
      </c>
      <c r="D94" s="80">
        <f>VLOOKUP(C94,Inputs!$A$2:$B$5,2, FALSE)</f>
        <v>3</v>
      </c>
      <c r="E94" s="66"/>
      <c r="F94" s="81">
        <v>3</v>
      </c>
      <c r="G94" s="82">
        <f t="shared" si="71"/>
        <v>9</v>
      </c>
      <c r="H94" s="41"/>
      <c r="I94" s="66"/>
      <c r="J94" s="77">
        <v>1</v>
      </c>
      <c r="K94" s="82">
        <f t="shared" si="72"/>
        <v>3</v>
      </c>
      <c r="L94" s="41"/>
      <c r="M94" s="83">
        <v>1</v>
      </c>
      <c r="N94" s="82">
        <f t="shared" si="73"/>
        <v>3</v>
      </c>
      <c r="O94" s="41"/>
      <c r="P94" s="83">
        <v>2</v>
      </c>
      <c r="Q94" s="82">
        <f t="shared" si="74"/>
        <v>6</v>
      </c>
      <c r="R94" s="41"/>
      <c r="S94" s="81">
        <v>3</v>
      </c>
      <c r="T94" s="82">
        <f t="shared" si="75"/>
        <v>18</v>
      </c>
      <c r="U94" s="41"/>
      <c r="V94" s="83">
        <v>2</v>
      </c>
      <c r="W94" s="82">
        <f t="shared" si="76"/>
        <v>36</v>
      </c>
      <c r="X94" s="41"/>
      <c r="Y94" s="83">
        <v>2</v>
      </c>
      <c r="Z94" s="82">
        <f t="shared" si="77"/>
        <v>72</v>
      </c>
      <c r="AA94" s="41"/>
      <c r="AB94" s="81">
        <v>3</v>
      </c>
      <c r="AC94" s="82">
        <f t="shared" si="78"/>
        <v>216</v>
      </c>
      <c r="AD94" s="41"/>
      <c r="AE94" s="81">
        <v>3</v>
      </c>
      <c r="AF94" s="82">
        <f t="shared" si="79"/>
        <v>648</v>
      </c>
      <c r="AG94" s="41"/>
    </row>
    <row r="95" spans="1:33" ht="12.75" customHeight="1" x14ac:dyDescent="0.25">
      <c r="A95" s="41" t="s">
        <v>309</v>
      </c>
      <c r="B95" s="41" t="s">
        <v>310</v>
      </c>
      <c r="C95" s="42" t="s">
        <v>178</v>
      </c>
      <c r="D95" s="76">
        <f>VLOOKUP(C95,Inputs!$A$2:$B$5,2, FALSE)</f>
        <v>3</v>
      </c>
      <c r="E95" s="65"/>
      <c r="F95" s="77">
        <v>3</v>
      </c>
      <c r="G95" s="42">
        <f t="shared" si="71"/>
        <v>9</v>
      </c>
      <c r="H95" s="41"/>
      <c r="I95" s="66"/>
      <c r="J95" s="81">
        <v>1</v>
      </c>
      <c r="K95" s="42">
        <f t="shared" si="72"/>
        <v>3</v>
      </c>
      <c r="L95" s="41"/>
      <c r="M95" s="78">
        <v>1</v>
      </c>
      <c r="N95" s="42">
        <f t="shared" si="73"/>
        <v>3</v>
      </c>
      <c r="O95" s="41"/>
      <c r="P95" s="78">
        <v>1</v>
      </c>
      <c r="Q95" s="42">
        <f t="shared" si="74"/>
        <v>3</v>
      </c>
      <c r="R95" s="41"/>
      <c r="S95" s="78">
        <v>2</v>
      </c>
      <c r="T95" s="42">
        <f t="shared" si="75"/>
        <v>6</v>
      </c>
      <c r="U95" s="41"/>
      <c r="V95" s="78">
        <v>2</v>
      </c>
      <c r="W95" s="42">
        <f t="shared" si="76"/>
        <v>12</v>
      </c>
      <c r="X95" s="41"/>
      <c r="Y95" s="78">
        <v>1</v>
      </c>
      <c r="Z95" s="42">
        <f t="shared" si="77"/>
        <v>12</v>
      </c>
      <c r="AA95" s="41"/>
      <c r="AB95" s="77">
        <v>3</v>
      </c>
      <c r="AC95" s="42">
        <f t="shared" si="78"/>
        <v>36</v>
      </c>
      <c r="AD95" s="41"/>
      <c r="AE95" s="77">
        <v>3</v>
      </c>
      <c r="AF95" s="42">
        <f t="shared" si="79"/>
        <v>108</v>
      </c>
      <c r="AG95" s="41"/>
    </row>
    <row r="96" spans="1:33" ht="12.75" customHeight="1" x14ac:dyDescent="0.2">
      <c r="A96" s="41" t="s">
        <v>311</v>
      </c>
      <c r="B96" s="41" t="s">
        <v>312</v>
      </c>
      <c r="C96" s="42" t="s">
        <v>175</v>
      </c>
      <c r="D96" s="76">
        <f>VLOOKUP(C96,Inputs!$A$2:$B$5,2, FALSE)</f>
        <v>1</v>
      </c>
      <c r="E96" s="65"/>
      <c r="F96" s="77">
        <v>3</v>
      </c>
      <c r="G96" s="42">
        <f t="shared" si="71"/>
        <v>3</v>
      </c>
      <c r="H96" s="41"/>
      <c r="I96" s="66"/>
      <c r="J96" s="77">
        <v>1</v>
      </c>
      <c r="K96" s="42">
        <f t="shared" si="72"/>
        <v>1</v>
      </c>
      <c r="L96" s="41"/>
      <c r="M96" s="78">
        <v>2</v>
      </c>
      <c r="N96" s="42">
        <f t="shared" si="73"/>
        <v>2</v>
      </c>
      <c r="O96" s="41"/>
      <c r="P96" s="78">
        <v>2</v>
      </c>
      <c r="Q96" s="42">
        <f t="shared" si="74"/>
        <v>4</v>
      </c>
      <c r="R96" s="41"/>
      <c r="S96" s="78">
        <v>2</v>
      </c>
      <c r="T96" s="42">
        <f t="shared" si="75"/>
        <v>8</v>
      </c>
      <c r="U96" s="41"/>
      <c r="V96" s="78">
        <v>1</v>
      </c>
      <c r="W96" s="42">
        <f t="shared" si="76"/>
        <v>8</v>
      </c>
      <c r="X96" s="41"/>
      <c r="Y96" s="78">
        <v>2</v>
      </c>
      <c r="Z96" s="42">
        <f t="shared" si="77"/>
        <v>16</v>
      </c>
      <c r="AA96" s="41"/>
      <c r="AB96" s="77">
        <v>3</v>
      </c>
      <c r="AC96" s="42">
        <f t="shared" si="78"/>
        <v>48</v>
      </c>
      <c r="AD96" s="41"/>
      <c r="AE96" s="77">
        <v>3</v>
      </c>
      <c r="AF96" s="42">
        <f t="shared" si="79"/>
        <v>144</v>
      </c>
      <c r="AG96" s="41"/>
    </row>
    <row r="97" spans="1:33" ht="12.75" customHeight="1" x14ac:dyDescent="0.25">
      <c r="A97" s="41" t="s">
        <v>313</v>
      </c>
      <c r="B97" s="41" t="s">
        <v>314</v>
      </c>
      <c r="C97" s="42" t="s">
        <v>175</v>
      </c>
      <c r="D97" s="76">
        <f>VLOOKUP(C97,Inputs!$A$2:$B$5,2, FALSE)</f>
        <v>1</v>
      </c>
      <c r="E97" s="65"/>
      <c r="F97" s="77">
        <v>3</v>
      </c>
      <c r="G97" s="42">
        <f t="shared" si="71"/>
        <v>3</v>
      </c>
      <c r="H97" s="41"/>
      <c r="I97" s="66"/>
      <c r="J97" s="81">
        <v>1</v>
      </c>
      <c r="K97" s="42">
        <f t="shared" si="72"/>
        <v>1</v>
      </c>
      <c r="L97" s="41"/>
      <c r="M97" s="78">
        <v>2</v>
      </c>
      <c r="N97" s="42">
        <f t="shared" si="73"/>
        <v>2</v>
      </c>
      <c r="O97" s="41"/>
      <c r="P97" s="78">
        <v>2</v>
      </c>
      <c r="Q97" s="42">
        <f t="shared" si="74"/>
        <v>4</v>
      </c>
      <c r="R97" s="41"/>
      <c r="S97" s="78">
        <v>2</v>
      </c>
      <c r="T97" s="42">
        <f t="shared" si="75"/>
        <v>8</v>
      </c>
      <c r="U97" s="41"/>
      <c r="V97" s="78">
        <v>2</v>
      </c>
      <c r="W97" s="42">
        <f t="shared" si="76"/>
        <v>16</v>
      </c>
      <c r="X97" s="41"/>
      <c r="Y97" s="78">
        <v>1</v>
      </c>
      <c r="Z97" s="42">
        <f t="shared" si="77"/>
        <v>16</v>
      </c>
      <c r="AA97" s="41"/>
      <c r="AB97" s="77">
        <v>3</v>
      </c>
      <c r="AC97" s="42">
        <f t="shared" si="78"/>
        <v>48</v>
      </c>
      <c r="AD97" s="41"/>
      <c r="AE97" s="77">
        <v>3</v>
      </c>
      <c r="AF97" s="42">
        <f t="shared" si="79"/>
        <v>144</v>
      </c>
      <c r="AG97" s="41"/>
    </row>
    <row r="98" spans="1:33" ht="12.75" customHeight="1" x14ac:dyDescent="0.2">
      <c r="A98" s="96"/>
      <c r="B98" s="97"/>
      <c r="C98" s="97"/>
      <c r="D98" s="97"/>
      <c r="E98" s="97"/>
      <c r="F98" s="97"/>
      <c r="G98" s="97"/>
      <c r="H98" s="97"/>
      <c r="I98" s="97"/>
      <c r="J98" s="97"/>
      <c r="K98" s="97"/>
      <c r="L98" s="98"/>
      <c r="M98" s="96"/>
      <c r="N98" s="97"/>
      <c r="O98" s="97"/>
      <c r="P98" s="97"/>
      <c r="Q98" s="97"/>
      <c r="R98" s="97"/>
      <c r="S98" s="97"/>
      <c r="T98" s="97"/>
      <c r="U98" s="97"/>
      <c r="V98" s="97"/>
      <c r="W98" s="97"/>
      <c r="X98" s="98"/>
      <c r="Y98" s="96"/>
      <c r="Z98" s="97"/>
      <c r="AA98" s="97"/>
      <c r="AB98" s="97"/>
      <c r="AC98" s="97"/>
      <c r="AD98" s="97"/>
      <c r="AE98" s="97"/>
      <c r="AF98" s="97"/>
      <c r="AG98" s="98"/>
    </row>
    <row r="99" spans="1:33" ht="12.75" customHeight="1" x14ac:dyDescent="0.25">
      <c r="A99" s="99" t="s">
        <v>221</v>
      </c>
      <c r="B99" s="97"/>
      <c r="C99" s="100"/>
      <c r="D99" s="52">
        <f>SUMIF(D92:D97, "&gt;0")*3</f>
        <v>39</v>
      </c>
      <c r="E99" s="53"/>
      <c r="F99" s="54"/>
      <c r="G99" s="55">
        <f>SUM(G92:G97)</f>
        <v>39</v>
      </c>
      <c r="H99" s="99"/>
      <c r="I99" s="97"/>
      <c r="J99" s="98"/>
      <c r="K99" s="55">
        <f>SUM(K92:K97)</f>
        <v>13</v>
      </c>
      <c r="L99" s="54"/>
      <c r="M99" s="54"/>
      <c r="N99" s="55">
        <f>SUM(N92:N97)</f>
        <v>16</v>
      </c>
      <c r="O99" s="54"/>
      <c r="P99" s="54"/>
      <c r="Q99" s="55">
        <f>SUM(Q92:Q97)</f>
        <v>35</v>
      </c>
      <c r="R99" s="54"/>
      <c r="S99" s="54"/>
      <c r="T99" s="55">
        <f>SUM(T92:T97)</f>
        <v>76</v>
      </c>
      <c r="U99" s="54"/>
      <c r="V99" s="54"/>
      <c r="W99" s="55">
        <f>SUM(W92:W97)</f>
        <v>144</v>
      </c>
      <c r="X99" s="54"/>
      <c r="Y99" s="54"/>
      <c r="Z99" s="55">
        <f>SUM(Z92:Z97)</f>
        <v>260</v>
      </c>
      <c r="AA99" s="54"/>
      <c r="AB99" s="54"/>
      <c r="AC99" s="55">
        <f>SUM(AC92:AC97)</f>
        <v>780</v>
      </c>
      <c r="AD99" s="54"/>
      <c r="AE99" s="54"/>
      <c r="AF99" s="55">
        <f>SUM(AF92:AF97)</f>
        <v>2340</v>
      </c>
      <c r="AG99" s="54"/>
    </row>
    <row r="100" spans="1:33" ht="12.75" customHeight="1" x14ac:dyDescent="0.2">
      <c r="A100" s="114"/>
      <c r="B100" s="102"/>
      <c r="C100" s="102"/>
      <c r="D100" s="102"/>
      <c r="E100" s="102"/>
      <c r="F100" s="102"/>
      <c r="G100" s="102"/>
      <c r="H100" s="102"/>
      <c r="I100" s="102"/>
      <c r="J100" s="102"/>
      <c r="K100" s="102"/>
      <c r="L100" s="102"/>
      <c r="M100" s="26"/>
      <c r="N100" s="26"/>
      <c r="O100" s="26"/>
      <c r="P100" s="26"/>
      <c r="Q100" s="26"/>
      <c r="R100" s="26"/>
      <c r="S100" s="26"/>
      <c r="T100" s="26"/>
      <c r="U100" s="26"/>
      <c r="V100" s="26"/>
      <c r="W100" s="26"/>
      <c r="X100" s="26"/>
      <c r="Y100" s="26"/>
      <c r="Z100" s="26"/>
      <c r="AA100" s="26"/>
      <c r="AB100" s="26"/>
      <c r="AC100" s="26"/>
      <c r="AD100" s="26"/>
      <c r="AE100" s="26"/>
      <c r="AF100" s="26"/>
      <c r="AG100" s="26"/>
    </row>
    <row r="101" spans="1:33" ht="12.75" customHeight="1" x14ac:dyDescent="0.25">
      <c r="A101" s="103" t="s">
        <v>315</v>
      </c>
      <c r="B101" s="104"/>
      <c r="C101" s="104"/>
      <c r="D101" s="104"/>
      <c r="E101" s="104"/>
      <c r="F101" s="104"/>
      <c r="G101" s="104"/>
      <c r="H101" s="104"/>
      <c r="I101" s="104"/>
      <c r="J101" s="104"/>
      <c r="K101" s="104"/>
      <c r="L101" s="105"/>
      <c r="M101" s="103" t="s">
        <v>315</v>
      </c>
      <c r="N101" s="104"/>
      <c r="O101" s="104"/>
      <c r="P101" s="104"/>
      <c r="Q101" s="104"/>
      <c r="R101" s="104"/>
      <c r="S101" s="104"/>
      <c r="T101" s="104"/>
      <c r="U101" s="104"/>
      <c r="V101" s="104"/>
      <c r="W101" s="104"/>
      <c r="X101" s="105"/>
      <c r="Y101" s="103" t="s">
        <v>315</v>
      </c>
      <c r="Z101" s="104"/>
      <c r="AA101" s="104"/>
      <c r="AB101" s="104"/>
      <c r="AC101" s="104"/>
      <c r="AD101" s="104"/>
      <c r="AE101" s="104"/>
      <c r="AF101" s="104"/>
      <c r="AG101" s="105"/>
    </row>
    <row r="102" spans="1:33" ht="12.75" customHeight="1" x14ac:dyDescent="0.2">
      <c r="A102" s="41" t="s">
        <v>316</v>
      </c>
      <c r="B102" s="41" t="s">
        <v>317</v>
      </c>
      <c r="C102" s="42" t="s">
        <v>214</v>
      </c>
      <c r="D102" s="43">
        <f>VLOOKUP(C102,Inputs!$A$2:$B$5,2, FALSE)</f>
        <v>2</v>
      </c>
      <c r="E102" s="106"/>
      <c r="F102" s="45">
        <v>3</v>
      </c>
      <c r="G102" s="42">
        <f t="shared" ref="G102:G107" si="80">D102*F102</f>
        <v>6</v>
      </c>
      <c r="H102" s="41"/>
      <c r="I102" s="109"/>
      <c r="J102" s="45">
        <v>1</v>
      </c>
      <c r="K102" s="42">
        <f t="shared" ref="K102:K107" si="81">D102*J102</f>
        <v>2</v>
      </c>
      <c r="L102" s="41"/>
      <c r="M102" s="47">
        <v>1</v>
      </c>
      <c r="N102" s="42">
        <f t="shared" ref="N102:N107" si="82">K102*M102</f>
        <v>2</v>
      </c>
      <c r="O102" s="41"/>
      <c r="P102" s="47">
        <v>1</v>
      </c>
      <c r="Q102" s="42">
        <f t="shared" ref="Q102:Q107" si="83">N102*P102</f>
        <v>2</v>
      </c>
      <c r="R102" s="41"/>
      <c r="S102" s="45">
        <v>3</v>
      </c>
      <c r="T102" s="42">
        <f t="shared" ref="T102:T107" si="84">Q102*S102</f>
        <v>6</v>
      </c>
      <c r="U102" s="41"/>
      <c r="V102" s="47">
        <v>1</v>
      </c>
      <c r="W102" s="42">
        <f t="shared" ref="W102:W107" si="85">T102*V102</f>
        <v>6</v>
      </c>
      <c r="X102" s="41"/>
      <c r="Y102" s="47">
        <v>1</v>
      </c>
      <c r="Z102" s="42">
        <f t="shared" ref="Z102:Z107" si="86">W102*Y102</f>
        <v>6</v>
      </c>
      <c r="AA102" s="41"/>
      <c r="AB102" s="45">
        <v>3</v>
      </c>
      <c r="AC102" s="42">
        <f t="shared" ref="AC102:AC107" si="87">Z102*AB102</f>
        <v>18</v>
      </c>
      <c r="AD102" s="41"/>
      <c r="AE102" s="45">
        <v>3</v>
      </c>
      <c r="AF102" s="42">
        <f t="shared" ref="AF102:AF107" si="88">AC102*AE102</f>
        <v>54</v>
      </c>
      <c r="AG102" s="41"/>
    </row>
    <row r="103" spans="1:33" ht="12.75" customHeight="1" x14ac:dyDescent="0.2">
      <c r="A103" s="41" t="s">
        <v>318</v>
      </c>
      <c r="B103" s="41" t="s">
        <v>319</v>
      </c>
      <c r="C103" s="42" t="s">
        <v>214</v>
      </c>
      <c r="D103" s="43">
        <f>VLOOKUP(C103,Inputs!$A$2:$B$5,2, FALSE)</f>
        <v>2</v>
      </c>
      <c r="E103" s="107"/>
      <c r="F103" s="45">
        <v>3</v>
      </c>
      <c r="G103" s="42">
        <f t="shared" si="80"/>
        <v>6</v>
      </c>
      <c r="H103" s="41"/>
      <c r="I103" s="107"/>
      <c r="J103" s="45">
        <v>1</v>
      </c>
      <c r="K103" s="42">
        <f t="shared" si="81"/>
        <v>2</v>
      </c>
      <c r="L103" s="41"/>
      <c r="M103" s="47">
        <v>0</v>
      </c>
      <c r="N103" s="42">
        <f t="shared" si="82"/>
        <v>0</v>
      </c>
      <c r="O103" s="41"/>
      <c r="P103" s="47">
        <v>0</v>
      </c>
      <c r="Q103" s="42">
        <f t="shared" si="83"/>
        <v>0</v>
      </c>
      <c r="R103" s="41"/>
      <c r="S103" s="47">
        <v>1</v>
      </c>
      <c r="T103" s="42">
        <f t="shared" si="84"/>
        <v>0</v>
      </c>
      <c r="U103" s="41"/>
      <c r="V103" s="47">
        <v>0</v>
      </c>
      <c r="W103" s="42">
        <f t="shared" si="85"/>
        <v>0</v>
      </c>
      <c r="X103" s="41"/>
      <c r="Y103" s="47">
        <v>1</v>
      </c>
      <c r="Z103" s="42">
        <f t="shared" si="86"/>
        <v>0</v>
      </c>
      <c r="AA103" s="41"/>
      <c r="AB103" s="45">
        <v>3</v>
      </c>
      <c r="AC103" s="42">
        <f t="shared" si="87"/>
        <v>0</v>
      </c>
      <c r="AD103" s="41"/>
      <c r="AE103" s="45">
        <v>3</v>
      </c>
      <c r="AF103" s="42">
        <f t="shared" si="88"/>
        <v>0</v>
      </c>
      <c r="AG103" s="41"/>
    </row>
    <row r="104" spans="1:33" ht="12.75" customHeight="1" x14ac:dyDescent="0.2">
      <c r="A104" s="41" t="s">
        <v>320</v>
      </c>
      <c r="B104" s="41" t="s">
        <v>321</v>
      </c>
      <c r="C104" s="42" t="s">
        <v>178</v>
      </c>
      <c r="D104" s="43">
        <f>VLOOKUP(C104,Inputs!$A$2:$B$5,2, FALSE)</f>
        <v>3</v>
      </c>
      <c r="E104" s="107"/>
      <c r="F104" s="45">
        <v>3</v>
      </c>
      <c r="G104" s="42">
        <f t="shared" si="80"/>
        <v>9</v>
      </c>
      <c r="H104" s="41"/>
      <c r="I104" s="107"/>
      <c r="J104" s="45">
        <v>1</v>
      </c>
      <c r="K104" s="42">
        <f t="shared" si="81"/>
        <v>3</v>
      </c>
      <c r="L104" s="41"/>
      <c r="M104" s="47">
        <v>0</v>
      </c>
      <c r="N104" s="42">
        <f t="shared" si="82"/>
        <v>0</v>
      </c>
      <c r="O104" s="41"/>
      <c r="P104" s="47">
        <v>0</v>
      </c>
      <c r="Q104" s="42">
        <f t="shared" si="83"/>
        <v>0</v>
      </c>
      <c r="R104" s="41"/>
      <c r="S104" s="47">
        <v>3</v>
      </c>
      <c r="T104" s="42">
        <f t="shared" si="84"/>
        <v>0</v>
      </c>
      <c r="U104" s="41"/>
      <c r="V104" s="47">
        <v>0</v>
      </c>
      <c r="W104" s="42">
        <f t="shared" si="85"/>
        <v>0</v>
      </c>
      <c r="X104" s="41"/>
      <c r="Y104" s="47">
        <v>1</v>
      </c>
      <c r="Z104" s="42">
        <f t="shared" si="86"/>
        <v>0</v>
      </c>
      <c r="AA104" s="41"/>
      <c r="AB104" s="45">
        <v>3</v>
      </c>
      <c r="AC104" s="42">
        <f t="shared" si="87"/>
        <v>0</v>
      </c>
      <c r="AD104" s="41"/>
      <c r="AE104" s="45">
        <v>3</v>
      </c>
      <c r="AF104" s="42">
        <f t="shared" si="88"/>
        <v>0</v>
      </c>
      <c r="AG104" s="41"/>
    </row>
    <row r="105" spans="1:33" ht="12.75" customHeight="1" x14ac:dyDescent="0.2">
      <c r="A105" s="41" t="s">
        <v>322</v>
      </c>
      <c r="B105" s="41" t="s">
        <v>323</v>
      </c>
      <c r="C105" s="42" t="s">
        <v>178</v>
      </c>
      <c r="D105" s="43">
        <f>VLOOKUP(C105,Inputs!$A$2:$B$5,2, FALSE)</f>
        <v>3</v>
      </c>
      <c r="E105" s="108"/>
      <c r="F105" s="45">
        <v>2</v>
      </c>
      <c r="G105" s="42">
        <f t="shared" si="80"/>
        <v>6</v>
      </c>
      <c r="H105" s="41"/>
      <c r="I105" s="108"/>
      <c r="J105" s="45">
        <v>1</v>
      </c>
      <c r="K105" s="42">
        <f t="shared" si="81"/>
        <v>3</v>
      </c>
      <c r="L105" s="41"/>
      <c r="M105" s="47">
        <v>0</v>
      </c>
      <c r="N105" s="42">
        <f t="shared" si="82"/>
        <v>0</v>
      </c>
      <c r="O105" s="41"/>
      <c r="P105" s="47">
        <v>0</v>
      </c>
      <c r="Q105" s="42">
        <f t="shared" si="83"/>
        <v>0</v>
      </c>
      <c r="R105" s="41"/>
      <c r="S105" s="45">
        <v>3</v>
      </c>
      <c r="T105" s="42">
        <f t="shared" si="84"/>
        <v>0</v>
      </c>
      <c r="U105" s="41"/>
      <c r="V105" s="45">
        <v>3</v>
      </c>
      <c r="W105" s="42">
        <f t="shared" si="85"/>
        <v>0</v>
      </c>
      <c r="X105" s="41"/>
      <c r="Y105" s="45">
        <v>3</v>
      </c>
      <c r="Z105" s="42">
        <f t="shared" si="86"/>
        <v>0</v>
      </c>
      <c r="AA105" s="41"/>
      <c r="AB105" s="45">
        <v>3</v>
      </c>
      <c r="AC105" s="42">
        <f t="shared" si="87"/>
        <v>0</v>
      </c>
      <c r="AD105" s="41"/>
      <c r="AE105" s="45">
        <v>3</v>
      </c>
      <c r="AF105" s="42">
        <f t="shared" si="88"/>
        <v>0</v>
      </c>
      <c r="AG105" s="41"/>
    </row>
    <row r="106" spans="1:33" ht="12.75" customHeight="1" x14ac:dyDescent="0.2">
      <c r="A106" s="41" t="s">
        <v>324</v>
      </c>
      <c r="B106" s="41" t="s">
        <v>325</v>
      </c>
      <c r="C106" s="42" t="s">
        <v>178</v>
      </c>
      <c r="D106" s="43">
        <f>VLOOKUP(C106,Inputs!$A$2:$B$5,2, FALSE)</f>
        <v>3</v>
      </c>
      <c r="E106" s="65"/>
      <c r="F106" s="45">
        <v>3</v>
      </c>
      <c r="G106" s="42">
        <f t="shared" si="80"/>
        <v>9</v>
      </c>
      <c r="H106" s="41"/>
      <c r="I106" s="66"/>
      <c r="J106" s="45">
        <v>1</v>
      </c>
      <c r="K106" s="42">
        <f t="shared" si="81"/>
        <v>3</v>
      </c>
      <c r="L106" s="41"/>
      <c r="M106" s="47">
        <v>0</v>
      </c>
      <c r="N106" s="42">
        <f t="shared" si="82"/>
        <v>0</v>
      </c>
      <c r="O106" s="41"/>
      <c r="P106" s="47">
        <v>0</v>
      </c>
      <c r="Q106" s="42">
        <f t="shared" si="83"/>
        <v>0</v>
      </c>
      <c r="R106" s="41"/>
      <c r="S106" s="47">
        <v>1</v>
      </c>
      <c r="T106" s="42">
        <f t="shared" si="84"/>
        <v>0</v>
      </c>
      <c r="U106" s="41"/>
      <c r="V106" s="47">
        <v>1</v>
      </c>
      <c r="W106" s="42">
        <f t="shared" si="85"/>
        <v>0</v>
      </c>
      <c r="X106" s="41"/>
      <c r="Y106" s="47">
        <v>1</v>
      </c>
      <c r="Z106" s="42">
        <f t="shared" si="86"/>
        <v>0</v>
      </c>
      <c r="AA106" s="41"/>
      <c r="AB106" s="45">
        <v>3</v>
      </c>
      <c r="AC106" s="42">
        <f t="shared" si="87"/>
        <v>0</v>
      </c>
      <c r="AD106" s="41"/>
      <c r="AE106" s="45">
        <v>3</v>
      </c>
      <c r="AF106" s="42">
        <f t="shared" si="88"/>
        <v>0</v>
      </c>
      <c r="AG106" s="41"/>
    </row>
    <row r="107" spans="1:33" ht="12.75" customHeight="1" x14ac:dyDescent="0.2">
      <c r="A107" s="41" t="s">
        <v>326</v>
      </c>
      <c r="B107" s="41" t="s">
        <v>327</v>
      </c>
      <c r="C107" s="42" t="s">
        <v>178</v>
      </c>
      <c r="D107" s="43">
        <f>VLOOKUP(C107,Inputs!$A$2:$B$5,2, FALSE)</f>
        <v>3</v>
      </c>
      <c r="E107" s="65"/>
      <c r="F107" s="45">
        <v>3</v>
      </c>
      <c r="G107" s="42">
        <f t="shared" si="80"/>
        <v>9</v>
      </c>
      <c r="H107" s="41"/>
      <c r="I107" s="66"/>
      <c r="J107" s="45">
        <v>1</v>
      </c>
      <c r="K107" s="42">
        <f t="shared" si="81"/>
        <v>3</v>
      </c>
      <c r="L107" s="41"/>
      <c r="M107" s="47">
        <v>0</v>
      </c>
      <c r="N107" s="42">
        <f t="shared" si="82"/>
        <v>0</v>
      </c>
      <c r="O107" s="41"/>
      <c r="P107" s="47">
        <v>0</v>
      </c>
      <c r="Q107" s="42">
        <f t="shared" si="83"/>
        <v>0</v>
      </c>
      <c r="R107" s="41"/>
      <c r="S107" s="47">
        <v>2</v>
      </c>
      <c r="T107" s="42">
        <f t="shared" si="84"/>
        <v>0</v>
      </c>
      <c r="U107" s="41"/>
      <c r="V107" s="47">
        <v>2</v>
      </c>
      <c r="W107" s="42">
        <f t="shared" si="85"/>
        <v>0</v>
      </c>
      <c r="X107" s="41"/>
      <c r="Y107" s="47">
        <v>2</v>
      </c>
      <c r="Z107" s="42">
        <f t="shared" si="86"/>
        <v>0</v>
      </c>
      <c r="AA107" s="41"/>
      <c r="AB107" s="45">
        <v>3</v>
      </c>
      <c r="AC107" s="42">
        <f t="shared" si="87"/>
        <v>0</v>
      </c>
      <c r="AD107" s="41"/>
      <c r="AE107" s="45">
        <v>3</v>
      </c>
      <c r="AF107" s="42">
        <f t="shared" si="88"/>
        <v>0</v>
      </c>
      <c r="AG107" s="41"/>
    </row>
    <row r="108" spans="1:33" ht="12.75" customHeight="1" x14ac:dyDescent="0.2">
      <c r="A108" s="96">
        <v>3</v>
      </c>
      <c r="B108" s="97"/>
      <c r="C108" s="97"/>
      <c r="D108" s="97"/>
      <c r="E108" s="97"/>
      <c r="F108" s="97"/>
      <c r="G108" s="97"/>
      <c r="H108" s="97"/>
      <c r="I108" s="97"/>
      <c r="J108" s="97"/>
      <c r="K108" s="97"/>
      <c r="L108" s="98"/>
      <c r="M108" s="96">
        <v>4</v>
      </c>
      <c r="N108" s="97"/>
      <c r="O108" s="97"/>
      <c r="P108" s="97"/>
      <c r="Q108" s="97"/>
      <c r="R108" s="97"/>
      <c r="S108" s="97"/>
      <c r="T108" s="97"/>
      <c r="U108" s="97"/>
      <c r="V108" s="97"/>
      <c r="W108" s="97"/>
      <c r="X108" s="98"/>
      <c r="Y108" s="96">
        <v>5</v>
      </c>
      <c r="Z108" s="97"/>
      <c r="AA108" s="97"/>
      <c r="AB108" s="97"/>
      <c r="AC108" s="97"/>
      <c r="AD108" s="97"/>
      <c r="AE108" s="97"/>
      <c r="AF108" s="97"/>
      <c r="AG108" s="98"/>
    </row>
    <row r="109" spans="1:33" ht="12.75" customHeight="1" x14ac:dyDescent="0.25">
      <c r="A109" s="99" t="s">
        <v>221</v>
      </c>
      <c r="B109" s="97"/>
      <c r="C109" s="100"/>
      <c r="D109" s="52">
        <f>SUMIF(D102:D107, "&gt;0")*3</f>
        <v>48</v>
      </c>
      <c r="E109" s="53"/>
      <c r="F109" s="84"/>
      <c r="G109" s="55">
        <f>SUM(G102:G107)</f>
        <v>45</v>
      </c>
      <c r="H109" s="55"/>
      <c r="I109" s="55"/>
      <c r="J109" s="55"/>
      <c r="K109" s="55">
        <f>SUM(K102:K107)</f>
        <v>16</v>
      </c>
      <c r="L109" s="114"/>
      <c r="M109" s="55"/>
      <c r="N109" s="55">
        <f>SUM(N102:N107)</f>
        <v>2</v>
      </c>
      <c r="O109" s="54"/>
      <c r="P109" s="54"/>
      <c r="Q109" s="55">
        <f>SUM(Q102:Q107)</f>
        <v>2</v>
      </c>
      <c r="R109" s="54"/>
      <c r="S109" s="54"/>
      <c r="T109" s="55">
        <f>SUM(T102:T107)</f>
        <v>6</v>
      </c>
      <c r="U109" s="54"/>
      <c r="V109" s="54"/>
      <c r="W109" s="55">
        <f>SUM(W102:W107)</f>
        <v>6</v>
      </c>
      <c r="X109" s="54"/>
      <c r="Y109" s="54"/>
      <c r="Z109" s="55">
        <f>SUM(Z102:Z107)</f>
        <v>6</v>
      </c>
      <c r="AA109" s="54"/>
      <c r="AB109" s="54"/>
      <c r="AC109" s="55">
        <f>SUM(AC102:AC107)</f>
        <v>18</v>
      </c>
      <c r="AD109" s="54"/>
      <c r="AE109" s="54"/>
      <c r="AF109" s="55">
        <f>SUM(AF102:AF107)</f>
        <v>54</v>
      </c>
      <c r="AG109" s="54"/>
    </row>
    <row r="110" spans="1:33" ht="12.75" customHeight="1" x14ac:dyDescent="0.2">
      <c r="A110" s="64"/>
      <c r="B110" s="34"/>
      <c r="C110" s="130"/>
      <c r="D110" s="102"/>
      <c r="E110" s="102"/>
      <c r="F110" s="102"/>
      <c r="G110" s="102"/>
      <c r="H110" s="102"/>
      <c r="I110" s="102"/>
      <c r="J110" s="102"/>
      <c r="K110" s="102"/>
      <c r="L110" s="102"/>
      <c r="M110" s="26"/>
      <c r="N110" s="26"/>
      <c r="O110" s="26"/>
      <c r="P110" s="26"/>
      <c r="Q110" s="26"/>
      <c r="R110" s="26"/>
      <c r="S110" s="26"/>
      <c r="T110" s="26"/>
      <c r="U110" s="26"/>
      <c r="V110" s="26"/>
      <c r="W110" s="26"/>
      <c r="X110" s="26"/>
      <c r="Y110" s="26"/>
      <c r="Z110" s="26"/>
      <c r="AA110" s="26"/>
      <c r="AB110" s="26"/>
      <c r="AC110" s="26"/>
      <c r="AD110" s="26"/>
      <c r="AE110" s="26"/>
      <c r="AF110" s="26"/>
      <c r="AG110" s="26"/>
    </row>
    <row r="111" spans="1:33" ht="12.75" customHeight="1"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row>
    <row r="112" spans="1:33" ht="12.75" customHeight="1"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row>
    <row r="113" spans="1:33" ht="12.7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row>
    <row r="114" spans="1:33" ht="12.7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row>
    <row r="115" spans="1:33" ht="12.7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row>
    <row r="116" spans="1:33" ht="12.7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row>
    <row r="117" spans="1:33" ht="12.75" customHeight="1"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row>
    <row r="118" spans="1:33" ht="12.75" customHeight="1"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row>
    <row r="119" spans="1:33" ht="12.75" customHeight="1"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row>
    <row r="120" spans="1:33" ht="12.75" customHeight="1"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row>
    <row r="121" spans="1:33" ht="12.75" customHeight="1"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row>
    <row r="122" spans="1:33" ht="12.75" customHeight="1"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row>
    <row r="123" spans="1:33" ht="12.75" customHeight="1"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row>
    <row r="124" spans="1:33" ht="12.75" customHeight="1"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row>
    <row r="125" spans="1:33" ht="12.75" customHeight="1"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row>
    <row r="126" spans="1:33" ht="12.75" customHeight="1"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row>
    <row r="127" spans="1:33" ht="12.75" customHeight="1"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row>
    <row r="128" spans="1:33" ht="12.75" customHeight="1"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row>
    <row r="129" spans="1:33" ht="12.75" customHeight="1"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row>
    <row r="130" spans="1:33" ht="12.75" customHeight="1"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row>
    <row r="131" spans="1:33" ht="12.75" customHeight="1"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row>
    <row r="132" spans="1:33" ht="12.75" customHeight="1"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row>
    <row r="133" spans="1:33" ht="12.75" customHeight="1"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row>
    <row r="134" spans="1:33" ht="12.75" customHeight="1"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row>
    <row r="135" spans="1:33" ht="12.75" customHeight="1"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row>
    <row r="136" spans="1:33" ht="12.75" customHeight="1"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row>
    <row r="137" spans="1:33" ht="12.75" customHeight="1"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row>
    <row r="138" spans="1:33" ht="12.75" customHeight="1"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row>
    <row r="139" spans="1:33" ht="12.75" customHeight="1"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row>
    <row r="140" spans="1:33" ht="12.75" customHeight="1"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row>
    <row r="141" spans="1:33" ht="12.75" customHeight="1"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row>
    <row r="142" spans="1:33" ht="12.75" customHeight="1"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row>
    <row r="143" spans="1:33" ht="12.75" customHeight="1"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row>
    <row r="144" spans="1:33" ht="12.75" customHeight="1"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row>
    <row r="145" spans="1:33" ht="12.75" customHeight="1"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row>
    <row r="146" spans="1:33" ht="12.75" customHeight="1"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row>
    <row r="147" spans="1:33" ht="12.75" customHeight="1"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row>
    <row r="148" spans="1:33" ht="12.75" customHeight="1"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row>
    <row r="149" spans="1:33" ht="12.75" customHeight="1"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row>
    <row r="150" spans="1:33" ht="12.75" customHeight="1"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row>
    <row r="151" spans="1:33" ht="12.75" customHeight="1"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row>
    <row r="152" spans="1:33" ht="12.75" customHeight="1"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row>
    <row r="153" spans="1:33" ht="12.75" customHeight="1"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row>
    <row r="154" spans="1:33" ht="12.75" customHeight="1"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row>
    <row r="155" spans="1:33" ht="12.75" customHeight="1"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row>
    <row r="156" spans="1:33" ht="12.75" customHeight="1"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row>
    <row r="157" spans="1:33" ht="12.75" customHeight="1"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row>
    <row r="158" spans="1:33" ht="12.75" customHeight="1"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row>
    <row r="159" spans="1:33" ht="12.75" customHeight="1"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row>
    <row r="160" spans="1:33" ht="12.75" customHeight="1"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row>
    <row r="161" spans="1:33" ht="12.75" customHeight="1"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row>
    <row r="162" spans="1:33" ht="12.75" customHeight="1"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row>
    <row r="163" spans="1:33" ht="12.75" customHeight="1"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row>
    <row r="164" spans="1:33" ht="12.75" customHeight="1"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row>
    <row r="165" spans="1:33" ht="12.75" customHeight="1"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row>
    <row r="166" spans="1:33" ht="12.75" customHeight="1"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row>
    <row r="167" spans="1:33" ht="12.75" customHeight="1"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row>
    <row r="168" spans="1:33" ht="12.75" customHeight="1"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row>
    <row r="169" spans="1:33" ht="12.75" customHeight="1"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row>
    <row r="170" spans="1:33" ht="12.75" customHeight="1"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row>
    <row r="171" spans="1:33" ht="12.75" customHeight="1"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row>
    <row r="172" spans="1:33" ht="12.75" customHeight="1"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row>
    <row r="173" spans="1:33" ht="12.75" customHeight="1"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row>
    <row r="174" spans="1:33" ht="12.75" customHeight="1"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row>
    <row r="175" spans="1:33" ht="12.75" customHeight="1"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row>
    <row r="176" spans="1:33" ht="12.75" customHeight="1"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row>
    <row r="177" spans="1:33" ht="12.75" customHeight="1"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row>
    <row r="178" spans="1:33" ht="12.75" customHeight="1"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row>
    <row r="179" spans="1:33" ht="12.75" customHeight="1"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row>
    <row r="180" spans="1:33" ht="12.75" customHeight="1"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row>
    <row r="181" spans="1:33" ht="12.75" customHeight="1"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row>
    <row r="182" spans="1:33" ht="12.75" customHeight="1"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row>
    <row r="183" spans="1:33" ht="12.75" customHeight="1"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row>
    <row r="184" spans="1:33" ht="12.75" customHeight="1"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row>
    <row r="185" spans="1:33" ht="12.75" customHeight="1"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row>
    <row r="186" spans="1:33" ht="12.75" customHeight="1"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row>
    <row r="187" spans="1:33" ht="12.75" customHeight="1"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row>
    <row r="188" spans="1:33" ht="12.75" customHeight="1"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row>
    <row r="189" spans="1:33" ht="12.75" customHeight="1"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row>
    <row r="190" spans="1:33" ht="12.75" customHeight="1"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row>
    <row r="191" spans="1:33" ht="12.75" customHeight="1"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row>
    <row r="192" spans="1:33" ht="12.75" customHeight="1"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row>
    <row r="193" spans="1:33" ht="12.75" customHeight="1"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row>
    <row r="194" spans="1:33" ht="12.75" customHeight="1"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row>
    <row r="195" spans="1:33" ht="12.75" customHeight="1"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row>
    <row r="196" spans="1:33" ht="12.75" customHeight="1"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row>
    <row r="197" spans="1:33" ht="12.75" customHeight="1"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row>
    <row r="198" spans="1:33" ht="12.75" customHeight="1"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row>
    <row r="199" spans="1:33" ht="12.75" customHeight="1"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row>
    <row r="200" spans="1:33" ht="12.75" customHeight="1"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row>
    <row r="201" spans="1:33" ht="12.75" customHeight="1"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row>
    <row r="202" spans="1:33" ht="12.75" customHeight="1"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row>
    <row r="203" spans="1:33" ht="12.75" customHeight="1"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row>
    <row r="204" spans="1:33" ht="12.75" customHeight="1"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row>
    <row r="205" spans="1:33" ht="12.75" customHeight="1"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row>
    <row r="206" spans="1:33" ht="12.75" customHeight="1"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row>
    <row r="207" spans="1:33" ht="12.75" customHeight="1"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row>
    <row r="208" spans="1:33" ht="12.75" customHeight="1"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row>
    <row r="209" spans="1:33" ht="12.75" customHeight="1"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row>
    <row r="210" spans="1:33" ht="12.75" customHeight="1"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row>
    <row r="211" spans="1:33" ht="12.75" customHeight="1"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row>
    <row r="212" spans="1:33" ht="12.75" customHeight="1"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row>
    <row r="213" spans="1:33" ht="12.75" customHeight="1"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row>
    <row r="214" spans="1:33" ht="12.75" customHeight="1"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row>
    <row r="215" spans="1:33" ht="12.75" customHeight="1"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row>
    <row r="216" spans="1:33" ht="12.75" customHeight="1"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row>
    <row r="217" spans="1:33" ht="12.75" customHeight="1"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row>
    <row r="218" spans="1:33" ht="12.75" customHeight="1"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row>
    <row r="219" spans="1:33" ht="12.75" customHeight="1"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row>
    <row r="220" spans="1:33" ht="12.75" customHeight="1"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row>
    <row r="221" spans="1:33" ht="12.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row>
    <row r="222" spans="1:33" ht="12.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row>
    <row r="223" spans="1:33" ht="12.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row>
    <row r="224" spans="1:33" ht="12.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row>
    <row r="225" spans="1:33" ht="12.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row>
    <row r="226" spans="1:33" ht="12.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row>
    <row r="227" spans="1:33" ht="12.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row>
    <row r="228" spans="1:33" ht="12.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row>
    <row r="229" spans="1:33" ht="12.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row>
    <row r="230" spans="1:33" ht="12.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row>
    <row r="231" spans="1:33" ht="12.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row>
    <row r="232" spans="1:33" ht="12.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row>
    <row r="233" spans="1:33" ht="12.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row>
    <row r="234" spans="1:33" ht="12.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row>
    <row r="235" spans="1:33" ht="12.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row>
    <row r="236" spans="1:33" ht="12.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row>
    <row r="237" spans="1:33" ht="12.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row>
    <row r="238" spans="1:33" ht="12.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row>
    <row r="239" spans="1:33" ht="12.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row>
    <row r="240" spans="1:33" ht="12.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row>
    <row r="241" spans="1:33" ht="12.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row>
    <row r="242" spans="1:33" ht="12.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row>
    <row r="243" spans="1:33" ht="12.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row>
    <row r="244" spans="1:33" ht="12.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row>
    <row r="245" spans="1:33" ht="12.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row>
    <row r="246" spans="1:33" ht="12.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row>
    <row r="247" spans="1:33" ht="12.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row>
    <row r="248" spans="1:33" ht="12.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row>
    <row r="249" spans="1:33" ht="12.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row>
    <row r="250" spans="1:33" ht="12.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row>
    <row r="251" spans="1:33" ht="12.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row>
    <row r="252" spans="1:33" ht="12.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row>
    <row r="253" spans="1:33" ht="12.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row>
    <row r="254" spans="1:33" ht="12.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row>
    <row r="255" spans="1:33" ht="12.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row>
    <row r="256" spans="1:33" ht="12.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row>
    <row r="257" spans="1:33" ht="12.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row>
    <row r="258" spans="1:33" ht="12.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row>
    <row r="259" spans="1:33" ht="12.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row>
    <row r="260" spans="1:33" ht="12.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row>
    <row r="261" spans="1:33" ht="12.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row>
    <row r="262" spans="1:33" ht="12.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row>
    <row r="263" spans="1:33" ht="12.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row>
    <row r="264" spans="1:33" ht="12.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row>
    <row r="265" spans="1:33" ht="12.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row>
    <row r="266" spans="1:33" ht="12.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row>
    <row r="267" spans="1:33" ht="12.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row>
    <row r="268" spans="1:33" ht="12.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row>
    <row r="269" spans="1:33" ht="12.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row>
    <row r="270" spans="1:33" ht="12.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row>
    <row r="271" spans="1:33" ht="12.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row>
    <row r="272" spans="1:33" ht="12.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row>
    <row r="273" spans="1:33" ht="12.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row>
    <row r="274" spans="1:33" ht="12.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row>
    <row r="275" spans="1:33" ht="12.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row>
    <row r="276" spans="1:33" ht="12.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row>
    <row r="277" spans="1:33" ht="12.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row>
    <row r="278" spans="1:33" ht="12.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row>
    <row r="279" spans="1:33" ht="12.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row>
    <row r="280" spans="1:33" ht="12.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row>
    <row r="281" spans="1:33" ht="12.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row>
    <row r="282" spans="1:33" ht="12.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row>
    <row r="283" spans="1:33" ht="12.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row>
    <row r="284" spans="1:33" ht="12.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row>
    <row r="285" spans="1:33" ht="12.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row>
    <row r="286" spans="1:33" ht="12.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row>
    <row r="287" spans="1:33" ht="12.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row>
    <row r="288" spans="1:33" ht="12.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row>
    <row r="289" spans="1:33" ht="12.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row>
    <row r="290" spans="1:33" ht="12.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row>
    <row r="291" spans="1:33" ht="12.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row>
    <row r="292" spans="1:33" ht="12.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row>
    <row r="293" spans="1:33" ht="12.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row>
    <row r="294" spans="1:33" ht="12.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row>
    <row r="295" spans="1:33" ht="12.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row>
    <row r="296" spans="1:33" ht="12.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row>
    <row r="297" spans="1:33" ht="12.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row>
    <row r="298" spans="1:33" ht="12.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row>
    <row r="299" spans="1:33" ht="12.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row>
    <row r="300" spans="1:33" ht="12.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row>
    <row r="301" spans="1:33" ht="12.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row>
    <row r="302" spans="1:33" ht="12.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row>
    <row r="303" spans="1:33" ht="12.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row>
    <row r="304" spans="1:33" ht="12.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row>
    <row r="305" spans="1:33" ht="12.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row>
    <row r="306" spans="1:33" ht="12.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row>
    <row r="307" spans="1:33" ht="12.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row>
    <row r="308" spans="1:33" ht="12.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row>
    <row r="309" spans="1:33" ht="12.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row>
    <row r="310" spans="1:33" ht="12.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row>
    <row r="311" spans="1:33" ht="12.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row>
    <row r="312" spans="1:33" ht="12.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row>
    <row r="313" spans="1:33" ht="12.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row>
    <row r="314" spans="1:33" ht="12.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row>
    <row r="315" spans="1:33" ht="12.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row>
    <row r="316" spans="1:33" ht="12.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row>
    <row r="317" spans="1:33" ht="12.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row>
    <row r="318" spans="1:33" ht="12.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row>
    <row r="319" spans="1:33" ht="12.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row>
    <row r="320" spans="1:33" ht="12.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row>
    <row r="321" spans="1:33" ht="12.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row>
    <row r="322" spans="1:33" ht="12.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row>
    <row r="323" spans="1:33" ht="12.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row>
    <row r="324" spans="1:33" ht="12.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row>
    <row r="325" spans="1:33" ht="12.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row>
    <row r="326" spans="1:33" ht="12.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row>
    <row r="327" spans="1:33" ht="12.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row>
    <row r="328" spans="1:33" ht="12.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row>
    <row r="329" spans="1:33" ht="12.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row>
    <row r="330" spans="1:33" ht="12.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row>
    <row r="331" spans="1:33" ht="12.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row>
    <row r="332" spans="1:33" ht="12.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row>
    <row r="333" spans="1:33" ht="12.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row>
    <row r="334" spans="1:33" ht="12.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row>
    <row r="335" spans="1:33" ht="12.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row>
    <row r="336" spans="1:33" ht="12.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row>
    <row r="337" spans="1:33" ht="12.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row>
    <row r="338" spans="1:33" ht="12.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row>
    <row r="339" spans="1:33" ht="12.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row>
    <row r="340" spans="1:33" ht="12.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row>
    <row r="341" spans="1:33" ht="12.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row>
    <row r="342" spans="1:33" ht="12.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row>
    <row r="343" spans="1:33" ht="12.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row>
    <row r="344" spans="1:33" ht="12.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row>
    <row r="345" spans="1:33" ht="12.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row>
    <row r="346" spans="1:33" ht="12.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row>
    <row r="347" spans="1:33" ht="12.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row>
    <row r="348" spans="1:33" ht="12.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row>
    <row r="349" spans="1:33" ht="12.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row>
    <row r="350" spans="1:33" ht="12.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row>
    <row r="351" spans="1:33" ht="12.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row>
    <row r="352" spans="1:33" ht="12.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row>
    <row r="353" spans="1:33" ht="12.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row>
    <row r="354" spans="1:33" ht="12.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row>
    <row r="355" spans="1:33" ht="12.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row>
    <row r="356" spans="1:33" ht="12.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row>
    <row r="357" spans="1:33" ht="12.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row>
    <row r="358" spans="1:33" ht="12.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row>
    <row r="359" spans="1:33" ht="12.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row>
    <row r="360" spans="1:33" ht="12.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row>
    <row r="361" spans="1:33" ht="12.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row>
    <row r="362" spans="1:33" ht="12.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row>
    <row r="363" spans="1:33" ht="12.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row>
    <row r="364" spans="1:33" ht="12.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row>
    <row r="365" spans="1:33" ht="12.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row>
    <row r="366" spans="1:33" ht="12.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row>
    <row r="367" spans="1:33" ht="12.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row>
    <row r="368" spans="1:33" ht="12.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row>
    <row r="369" spans="1:33" ht="12.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row>
    <row r="370" spans="1:33" ht="12.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row>
    <row r="371" spans="1:33" ht="12.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row>
    <row r="372" spans="1:33" ht="12.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row>
    <row r="373" spans="1:33" ht="12.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row>
    <row r="374" spans="1:33" ht="12.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row>
    <row r="375" spans="1:33" ht="12.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row>
    <row r="376" spans="1:33" ht="12.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row>
    <row r="377" spans="1:33" ht="12.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row>
    <row r="378" spans="1:33" ht="12.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row>
    <row r="379" spans="1:33" ht="12.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row>
    <row r="380" spans="1:33" ht="12.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row>
    <row r="381" spans="1:33" ht="12.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row>
    <row r="382" spans="1:33" ht="12.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row>
    <row r="383" spans="1:33" ht="12.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row>
    <row r="384" spans="1:33" ht="12.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row>
    <row r="385" spans="1:33" ht="12.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row>
    <row r="386" spans="1:33" ht="12.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row>
    <row r="387" spans="1:33" ht="12.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row>
    <row r="388" spans="1:33" ht="12.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row>
    <row r="389" spans="1:33" ht="12.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row>
    <row r="390" spans="1:33" ht="12.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row>
    <row r="391" spans="1:33" ht="12.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row>
    <row r="392" spans="1:33" ht="12.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row>
    <row r="393" spans="1:33" ht="12.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row>
    <row r="394" spans="1:33" ht="12.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row>
    <row r="395" spans="1:33" ht="12.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row>
    <row r="396" spans="1:33" ht="12.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row>
    <row r="397" spans="1:33" ht="12.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row>
    <row r="398" spans="1:33" ht="12.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row>
    <row r="399" spans="1:33" ht="12.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row>
    <row r="400" spans="1:33" ht="12.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row>
    <row r="401" spans="1:33" ht="12.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row>
    <row r="402" spans="1:33" ht="12.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row>
    <row r="403" spans="1:33" ht="12.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row>
    <row r="404" spans="1:33" ht="12.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row>
    <row r="405" spans="1:33" ht="12.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row>
    <row r="406" spans="1:33" ht="12.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row>
    <row r="407" spans="1:33" ht="12.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row>
    <row r="408" spans="1:33" ht="12.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row>
    <row r="409" spans="1:33" ht="12.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row>
    <row r="410" spans="1:33" ht="12.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row>
    <row r="411" spans="1:33" ht="12.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row>
    <row r="412" spans="1:33" ht="12.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row>
    <row r="413" spans="1:33" ht="12.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row>
    <row r="414" spans="1:33" ht="12.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row>
    <row r="415" spans="1:33" ht="12.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row>
    <row r="416" spans="1:33" ht="12.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row>
    <row r="417" spans="1:33" ht="12.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row>
    <row r="418" spans="1:33" ht="12.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row>
    <row r="419" spans="1:33" ht="12.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row>
    <row r="420" spans="1:33" ht="12.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row>
    <row r="421" spans="1:33" ht="12.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row>
    <row r="422" spans="1:33" ht="12.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row>
    <row r="423" spans="1:33" ht="12.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row>
    <row r="424" spans="1:33" ht="12.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row>
    <row r="425" spans="1:33" ht="12.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row>
    <row r="426" spans="1:33" ht="12.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row>
    <row r="427" spans="1:33" ht="12.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row>
    <row r="428" spans="1:33" ht="12.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row>
    <row r="429" spans="1:33" ht="12.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row>
    <row r="430" spans="1:33" ht="12.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row>
    <row r="431" spans="1:33" ht="12.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row>
    <row r="432" spans="1:33" ht="12.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row>
    <row r="433" spans="1:33" ht="12.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row>
    <row r="434" spans="1:33" ht="12.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row>
    <row r="435" spans="1:33" ht="12.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row>
    <row r="436" spans="1:33" ht="12.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row>
    <row r="437" spans="1:33" ht="12.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row>
    <row r="438" spans="1:33" ht="12.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row>
    <row r="439" spans="1:33" ht="12.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row>
    <row r="440" spans="1:33" ht="12.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row>
    <row r="441" spans="1:33" ht="12.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row>
    <row r="442" spans="1:33" ht="12.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row>
    <row r="443" spans="1:33" ht="12.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row>
    <row r="444" spans="1:33" ht="12.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row>
    <row r="445" spans="1:33" ht="12.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row>
    <row r="446" spans="1:33" ht="12.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row>
    <row r="447" spans="1:33" ht="12.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row>
    <row r="448" spans="1:33" ht="12.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row>
    <row r="449" spans="1:33" ht="12.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row>
    <row r="450" spans="1:33" ht="12.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row>
    <row r="451" spans="1:33" ht="12.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row>
    <row r="452" spans="1:33" ht="12.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row>
    <row r="453" spans="1:33" ht="12.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row>
    <row r="454" spans="1:33" ht="12.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row>
    <row r="455" spans="1:33" ht="12.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row>
    <row r="456" spans="1:33" ht="12.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row>
    <row r="457" spans="1:33" ht="12.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row>
    <row r="458" spans="1:33" ht="12.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row>
    <row r="459" spans="1:33" ht="12.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row>
    <row r="460" spans="1:33" ht="12.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row>
    <row r="461" spans="1:33" ht="12.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row>
    <row r="462" spans="1:33" ht="12.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row>
    <row r="463" spans="1:33" ht="12.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row>
    <row r="464" spans="1:33" ht="12.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row>
    <row r="465" spans="1:33" ht="12.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row>
    <row r="466" spans="1:33" ht="12.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row>
    <row r="467" spans="1:33" ht="12.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row>
    <row r="468" spans="1:33" ht="12.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row>
    <row r="469" spans="1:33" ht="12.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row>
    <row r="470" spans="1:33" ht="12.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row>
    <row r="471" spans="1:33" ht="12.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row>
    <row r="472" spans="1:33" ht="12.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row>
    <row r="473" spans="1:33" ht="12.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row>
    <row r="474" spans="1:33" ht="12.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row>
    <row r="475" spans="1:33" ht="12.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row>
    <row r="476" spans="1:33" ht="12.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row>
    <row r="477" spans="1:33" ht="12.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row>
    <row r="478" spans="1:33" ht="12.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row>
    <row r="479" spans="1:33" ht="12.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row>
    <row r="480" spans="1:33" ht="12.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row>
    <row r="481" spans="1:33" ht="12.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row>
    <row r="482" spans="1:33" ht="12.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row>
    <row r="483" spans="1:33" ht="12.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row>
    <row r="484" spans="1:33" ht="12.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row>
    <row r="485" spans="1:33" ht="12.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row>
    <row r="486" spans="1:33" ht="12.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row>
    <row r="487" spans="1:33" ht="12.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row>
    <row r="488" spans="1:33" ht="12.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row>
    <row r="489" spans="1:33" ht="12.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row>
    <row r="490" spans="1:33" ht="12.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row>
    <row r="491" spans="1:33" ht="12.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row>
    <row r="492" spans="1:33" ht="12.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row>
    <row r="493" spans="1:33" ht="12.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row>
    <row r="494" spans="1:33" ht="12.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row>
    <row r="495" spans="1:33" ht="12.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row>
    <row r="496" spans="1:33" ht="12.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row>
    <row r="497" spans="1:33" ht="12.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row>
    <row r="498" spans="1:33" ht="12.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row>
    <row r="499" spans="1:33" ht="12.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row>
    <row r="500" spans="1:33" ht="12.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row>
    <row r="501" spans="1:33" ht="12.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row>
    <row r="502" spans="1:33" ht="12.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row>
    <row r="503" spans="1:33" ht="12.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row>
    <row r="504" spans="1:33" ht="12.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row>
    <row r="505" spans="1:33" ht="12.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row>
    <row r="506" spans="1:33" ht="12.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row>
    <row r="507" spans="1:33" ht="12.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row>
    <row r="508" spans="1:33" ht="12.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row>
    <row r="509" spans="1:33" ht="12.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row>
    <row r="510" spans="1:33" ht="12.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row>
    <row r="511" spans="1:33" ht="12.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row>
    <row r="512" spans="1:33" ht="12.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row>
    <row r="513" spans="1:33" ht="12.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row>
    <row r="514" spans="1:33" ht="12.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row>
    <row r="515" spans="1:33" ht="12.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row>
    <row r="516" spans="1:33" ht="12.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row>
    <row r="517" spans="1:33" ht="12.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row>
    <row r="518" spans="1:33" ht="12.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row>
    <row r="519" spans="1:33" ht="12.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row>
    <row r="520" spans="1:33" ht="12.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row>
    <row r="521" spans="1:33" ht="12.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row>
    <row r="522" spans="1:33" ht="12.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row>
    <row r="523" spans="1:33" ht="12.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row>
    <row r="524" spans="1:33" ht="12.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row>
    <row r="525" spans="1:33" ht="12.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row>
    <row r="526" spans="1:33" ht="12.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row>
    <row r="527" spans="1:33" ht="12.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row>
    <row r="528" spans="1:33" ht="12.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row>
    <row r="529" spans="1:33" ht="12.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row>
    <row r="530" spans="1:33" ht="12.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row>
    <row r="531" spans="1:33" ht="12.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row>
    <row r="532" spans="1:33" ht="12.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row>
    <row r="533" spans="1:33" ht="12.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row>
    <row r="534" spans="1:33" ht="12.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row>
    <row r="535" spans="1:33" ht="12.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row>
    <row r="536" spans="1:33" ht="12.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row>
    <row r="537" spans="1:33" ht="12.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row>
    <row r="538" spans="1:33" ht="12.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row>
    <row r="539" spans="1:33" ht="12.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row>
    <row r="540" spans="1:33" ht="12.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row>
    <row r="541" spans="1:33" ht="12.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row>
    <row r="542" spans="1:33" ht="12.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row>
    <row r="543" spans="1:33" ht="12.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row>
    <row r="544" spans="1:33" ht="12.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row>
    <row r="545" spans="1:33" ht="12.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row>
    <row r="546" spans="1:33" ht="12.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row>
    <row r="547" spans="1:33" ht="12.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row>
    <row r="548" spans="1:33" ht="12.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row>
    <row r="549" spans="1:33" ht="12.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row>
    <row r="550" spans="1:33" ht="12.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row>
    <row r="551" spans="1:33" ht="12.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row>
    <row r="552" spans="1:33" ht="12.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row>
    <row r="553" spans="1:33" ht="12.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row>
    <row r="554" spans="1:33" ht="12.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row>
    <row r="555" spans="1:33" ht="12.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row>
    <row r="556" spans="1:33" ht="12.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row>
    <row r="557" spans="1:33" ht="12.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row>
    <row r="558" spans="1:33" ht="12.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row>
    <row r="559" spans="1:33" ht="12.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row>
    <row r="560" spans="1:33" ht="12.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row>
    <row r="561" spans="1:33" ht="12.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row>
    <row r="562" spans="1:33" ht="12.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row>
    <row r="563" spans="1:33" ht="12.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row>
    <row r="564" spans="1:33" ht="12.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row>
    <row r="565" spans="1:33" ht="12.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row>
    <row r="566" spans="1:33" ht="12.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row>
    <row r="567" spans="1:33" ht="12.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row>
    <row r="568" spans="1:33" ht="12.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row>
    <row r="569" spans="1:33" ht="12.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row>
    <row r="570" spans="1:33" ht="12.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row>
    <row r="571" spans="1:33" ht="12.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row>
    <row r="572" spans="1:33" ht="12.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row>
    <row r="573" spans="1:33" ht="12.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row>
    <row r="574" spans="1:33" ht="12.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row>
    <row r="575" spans="1:33" ht="12.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row>
    <row r="576" spans="1:33" ht="12.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row>
    <row r="577" spans="1:33" ht="12.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row>
    <row r="578" spans="1:33" ht="12.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row>
    <row r="579" spans="1:33" ht="12.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row>
    <row r="580" spans="1:33" ht="12.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row>
    <row r="581" spans="1:33" ht="12.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row>
    <row r="582" spans="1:33" ht="12.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row>
    <row r="583" spans="1:33" ht="12.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row>
    <row r="584" spans="1:33" ht="12.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row>
    <row r="585" spans="1:33" ht="12.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row>
    <row r="586" spans="1:33" ht="12.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row>
    <row r="587" spans="1:33" ht="12.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row>
    <row r="588" spans="1:33" ht="12.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row>
    <row r="589" spans="1:33" ht="12.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row>
    <row r="590" spans="1:33" ht="12.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row>
    <row r="591" spans="1:33" ht="12.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row>
    <row r="592" spans="1:33" ht="12.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row>
    <row r="593" spans="1:33" ht="12.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row>
    <row r="594" spans="1:33" ht="12.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row>
    <row r="595" spans="1:33" ht="12.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row>
    <row r="596" spans="1:33" ht="12.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row>
    <row r="597" spans="1:33" ht="12.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row>
    <row r="598" spans="1:33" ht="12.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row>
    <row r="599" spans="1:33" ht="12.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row>
    <row r="600" spans="1:33" ht="12.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row>
    <row r="601" spans="1:33" ht="12.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row>
    <row r="602" spans="1:33" ht="12.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row>
    <row r="603" spans="1:33" ht="12.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row>
    <row r="604" spans="1:33" ht="12.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row>
    <row r="605" spans="1:33" ht="12.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row>
    <row r="606" spans="1:33" ht="12.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row>
    <row r="607" spans="1:33" ht="12.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row>
    <row r="608" spans="1:33" ht="12.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row>
    <row r="609" spans="1:33" ht="12.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row>
    <row r="610" spans="1:33" ht="12.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row>
    <row r="611" spans="1:33" ht="12.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row>
    <row r="612" spans="1:33" ht="12.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row>
    <row r="613" spans="1:33" ht="12.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row>
    <row r="614" spans="1:33" ht="12.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row>
    <row r="615" spans="1:33" ht="12.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row>
    <row r="616" spans="1:33" ht="12.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row>
    <row r="617" spans="1:33" ht="12.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row>
    <row r="618" spans="1:33" ht="12.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row>
    <row r="619" spans="1:33" ht="12.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row>
    <row r="620" spans="1:33" ht="12.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row>
    <row r="621" spans="1:33" ht="12.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row>
    <row r="622" spans="1:33" ht="12.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row>
    <row r="623" spans="1:33" ht="12.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row>
    <row r="624" spans="1:33" ht="12.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row>
    <row r="625" spans="1:33" ht="12.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row>
    <row r="626" spans="1:33" ht="12.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row>
    <row r="627" spans="1:33" ht="12.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row>
    <row r="628" spans="1:33" ht="12.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row>
    <row r="629" spans="1:33" ht="12.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row>
    <row r="630" spans="1:33" ht="12.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row>
    <row r="631" spans="1:33" ht="12.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row>
    <row r="632" spans="1:33" ht="12.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row>
    <row r="633" spans="1:33" ht="12.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row>
    <row r="634" spans="1:33" ht="12.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row>
    <row r="635" spans="1:33" ht="12.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row>
    <row r="636" spans="1:33" ht="12.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row>
    <row r="637" spans="1:33" ht="12.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row>
    <row r="638" spans="1:33" ht="12.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row>
    <row r="639" spans="1:33" ht="12.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row>
    <row r="640" spans="1:33" ht="12.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row>
    <row r="641" spans="1:33" ht="12.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row>
    <row r="642" spans="1:33" ht="12.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row>
    <row r="643" spans="1:33" ht="12.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row>
    <row r="644" spans="1:33" ht="12.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row>
    <row r="645" spans="1:33" ht="12.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row>
    <row r="646" spans="1:33" ht="12.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row>
    <row r="647" spans="1:33" ht="12.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row>
    <row r="648" spans="1:33" ht="12.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row>
    <row r="649" spans="1:33" ht="12.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row>
    <row r="650" spans="1:33" ht="12.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row>
    <row r="651" spans="1:33" ht="12.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row>
    <row r="652" spans="1:33" ht="12.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row>
    <row r="653" spans="1:33" ht="12.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row>
    <row r="654" spans="1:33" ht="12.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row>
    <row r="655" spans="1:33" ht="12.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row>
    <row r="656" spans="1:33" ht="12.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row>
    <row r="657" spans="1:33" ht="12.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row>
    <row r="658" spans="1:33" ht="12.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row>
    <row r="659" spans="1:33" ht="12.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row>
    <row r="660" spans="1:33" ht="12.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row>
    <row r="661" spans="1:33" ht="12.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row>
    <row r="662" spans="1:33" ht="12.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row>
    <row r="663" spans="1:33" ht="12.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row>
    <row r="664" spans="1:33" ht="12.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row>
    <row r="665" spans="1:33" ht="12.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row>
    <row r="666" spans="1:33" ht="12.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row>
    <row r="667" spans="1:33" ht="12.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row>
    <row r="668" spans="1:33" ht="12.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row>
    <row r="669" spans="1:33" ht="12.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row>
    <row r="670" spans="1:33" ht="12.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row>
    <row r="671" spans="1:33" ht="12.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row>
    <row r="672" spans="1:33" ht="12.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row>
    <row r="673" spans="1:33" ht="12.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row>
    <row r="674" spans="1:33" ht="12.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row>
    <row r="675" spans="1:33" ht="12.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row>
    <row r="676" spans="1:33" ht="12.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row>
    <row r="677" spans="1:33" ht="12.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row>
    <row r="678" spans="1:33" ht="12.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row>
    <row r="679" spans="1:33" ht="12.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row>
    <row r="680" spans="1:33" ht="12.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row>
    <row r="681" spans="1:33" ht="12.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row>
    <row r="682" spans="1:33" ht="12.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row>
    <row r="683" spans="1:33" ht="12.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row>
    <row r="684" spans="1:33" ht="12.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row>
    <row r="685" spans="1:33" ht="12.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row>
    <row r="686" spans="1:33" ht="12.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row>
    <row r="687" spans="1:33" ht="12.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row>
    <row r="688" spans="1:33" ht="12.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row>
    <row r="689" spans="1:33" ht="12.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row>
    <row r="690" spans="1:33" ht="12.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row>
    <row r="691" spans="1:33" ht="12.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row>
    <row r="692" spans="1:33" ht="12.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row>
    <row r="693" spans="1:33" ht="12.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row>
    <row r="694" spans="1:33" ht="12.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row>
    <row r="695" spans="1:33" ht="12.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row>
    <row r="696" spans="1:33" ht="12.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row>
    <row r="697" spans="1:33" ht="12.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row>
    <row r="698" spans="1:33" ht="12.75" customHeight="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row>
    <row r="699" spans="1:33" ht="12.75" customHeight="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row>
    <row r="700" spans="1:33" ht="12.75" customHeight="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row>
    <row r="701" spans="1:33" ht="12.75" customHeight="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row>
    <row r="702" spans="1:33" ht="12.75" customHeight="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row>
    <row r="703" spans="1:33" ht="12.75" customHeight="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row>
    <row r="704" spans="1:33" ht="12.75" customHeight="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row>
    <row r="705" spans="1:33" ht="12.75" customHeight="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row>
    <row r="706" spans="1:33" ht="12.75" customHeight="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row>
    <row r="707" spans="1:33" ht="12.75" customHeight="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row>
    <row r="708" spans="1:33" ht="12.75" customHeight="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row>
    <row r="709" spans="1:33" ht="12.75" customHeight="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row>
    <row r="710" spans="1:33" ht="12.75" customHeight="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row>
    <row r="711" spans="1:33" ht="12.75" customHeight="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row>
    <row r="712" spans="1:33" ht="12.75" customHeight="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row>
    <row r="713" spans="1:33" ht="12.75" customHeight="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row>
    <row r="714" spans="1:33" ht="12.75" customHeight="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row>
    <row r="715" spans="1:33" ht="12.75" customHeight="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row>
    <row r="716" spans="1:33" ht="12.75" customHeight="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row>
    <row r="717" spans="1:33" ht="12.75" customHeight="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row>
    <row r="718" spans="1:33" ht="12.75" customHeight="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row>
    <row r="719" spans="1:33" ht="12.75" customHeight="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row>
    <row r="720" spans="1:33" ht="12.75" customHeight="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row>
    <row r="721" spans="1:33" ht="12.75" customHeight="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row>
    <row r="722" spans="1:33" ht="12.75" customHeight="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row>
    <row r="723" spans="1:33" ht="12.75" customHeight="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row>
    <row r="724" spans="1:33" ht="12.75" customHeight="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row>
    <row r="725" spans="1:33" ht="12.75" customHeight="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row>
    <row r="726" spans="1:33" ht="12.75" customHeight="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row>
    <row r="727" spans="1:33" ht="12.75" customHeight="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row>
    <row r="728" spans="1:33" ht="12.75" customHeight="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row>
    <row r="729" spans="1:33" ht="12.75" customHeight="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row>
    <row r="730" spans="1:33" ht="12.75" customHeight="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row>
    <row r="731" spans="1:33" ht="12.75" customHeight="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row>
    <row r="732" spans="1:33" ht="12.75" customHeight="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row>
    <row r="733" spans="1:33" ht="12.75" customHeight="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row>
    <row r="734" spans="1:33" ht="12.75" customHeight="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row>
    <row r="735" spans="1:33" ht="12.75" customHeight="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row>
    <row r="736" spans="1:33" ht="12.75" customHeight="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row>
    <row r="737" spans="1:33" ht="12.75" customHeight="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row>
    <row r="738" spans="1:33" ht="12.75" customHeight="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row>
    <row r="739" spans="1:33" ht="12.75" customHeight="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row>
    <row r="740" spans="1:33" ht="12.75" customHeight="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row>
    <row r="741" spans="1:33" ht="12.75" customHeight="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row>
    <row r="742" spans="1:33" ht="12.75" customHeight="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row>
    <row r="743" spans="1:33" ht="12.75" customHeight="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row>
    <row r="744" spans="1:33" ht="12.75" customHeight="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row>
    <row r="745" spans="1:33" ht="12.75" customHeight="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row>
    <row r="746" spans="1:33" ht="12.75" customHeight="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row>
    <row r="747" spans="1:33" ht="12.75" customHeight="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row>
    <row r="748" spans="1:33" ht="12.75" customHeight="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row>
    <row r="749" spans="1:33" ht="12.75" customHeight="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row>
    <row r="750" spans="1:33" ht="12.75" customHeight="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row>
    <row r="751" spans="1:33" ht="12.75" customHeight="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row>
    <row r="752" spans="1:33" ht="12.75" customHeight="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row>
    <row r="753" spans="1:33" ht="12.75" customHeight="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row>
    <row r="754" spans="1:33" ht="12.75" customHeight="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row>
    <row r="755" spans="1:33" ht="12.75" customHeight="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row>
    <row r="756" spans="1:33" ht="12.75" customHeight="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row>
    <row r="757" spans="1:33" ht="12.75" customHeight="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row>
    <row r="758" spans="1:33" ht="12.75" customHeight="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row>
    <row r="759" spans="1:33" ht="12.75" customHeight="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row>
    <row r="760" spans="1:33" ht="12.75" customHeight="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row>
    <row r="761" spans="1:33" ht="12.75" customHeight="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row>
    <row r="762" spans="1:33" ht="12.75" customHeight="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row>
    <row r="763" spans="1:33" ht="12.75" customHeight="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row>
    <row r="764" spans="1:33" ht="12.75" customHeight="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row>
    <row r="765" spans="1:33" ht="12.75" customHeight="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row>
    <row r="766" spans="1:33" ht="12.75" customHeight="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row>
    <row r="767" spans="1:33" ht="12.75" customHeight="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row>
    <row r="768" spans="1:33" ht="12.75" customHeight="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row>
    <row r="769" spans="1:33" ht="12.75" customHeight="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row>
    <row r="770" spans="1:33" ht="12.75" customHeight="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row>
    <row r="771" spans="1:33" ht="12.75" customHeight="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row>
    <row r="772" spans="1:33" ht="12.75" customHeight="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row>
    <row r="773" spans="1:33" ht="12.75" customHeight="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row>
    <row r="774" spans="1:33" ht="12.75" customHeight="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row>
    <row r="775" spans="1:33" ht="12.75" customHeight="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row>
    <row r="776" spans="1:33" ht="12.75" customHeight="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row>
    <row r="777" spans="1:33" ht="12.75" customHeight="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row>
    <row r="778" spans="1:33" ht="12.75" customHeight="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row>
    <row r="779" spans="1:33" ht="12.75" customHeight="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row>
    <row r="780" spans="1:33" ht="12.75" customHeight="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row>
    <row r="781" spans="1:33" ht="12.75" customHeight="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row>
    <row r="782" spans="1:33" ht="12.75" customHeight="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row>
    <row r="783" spans="1:33" ht="12.75" customHeight="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row>
    <row r="784" spans="1:33" ht="12.75" customHeight="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row>
    <row r="785" spans="1:33" ht="12.75" customHeight="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row>
    <row r="786" spans="1:33" ht="12.75" customHeight="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row>
    <row r="787" spans="1:33" ht="12.75" customHeight="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row>
    <row r="788" spans="1:33" ht="12.75" customHeight="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row>
    <row r="789" spans="1:33" ht="12.75" customHeight="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row>
    <row r="790" spans="1:33" ht="12.75" customHeight="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row>
    <row r="791" spans="1:33" ht="12.75" customHeight="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row>
    <row r="792" spans="1:33" ht="12.75" customHeight="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row>
    <row r="793" spans="1:33" ht="12.75" customHeight="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row>
    <row r="794" spans="1:33" ht="12.75" customHeight="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row>
    <row r="795" spans="1:33" ht="12.75" customHeight="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row>
    <row r="796" spans="1:33" ht="12.75" customHeight="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row>
    <row r="797" spans="1:33" ht="12.75" customHeight="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row>
    <row r="798" spans="1:33" ht="12.75" customHeight="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row>
    <row r="799" spans="1:33" ht="12.75" customHeight="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row>
    <row r="800" spans="1:33" ht="12.75" customHeight="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row>
    <row r="801" spans="1:33" ht="12.75" customHeight="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row>
    <row r="802" spans="1:33" ht="12.75" customHeight="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row>
    <row r="803" spans="1:33" ht="12.75" customHeight="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row>
    <row r="804" spans="1:33" ht="12.75" customHeight="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row>
    <row r="805" spans="1:33" ht="12.75" customHeight="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row>
    <row r="806" spans="1:33" ht="12.75" customHeight="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row>
    <row r="807" spans="1:33" ht="12.75" customHeight="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row>
    <row r="808" spans="1:33" ht="12.75" customHeight="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row>
    <row r="809" spans="1:33" ht="12.75" customHeight="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row>
    <row r="810" spans="1:33" ht="12.75" customHeight="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row>
    <row r="811" spans="1:33" ht="12.75" customHeight="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row>
    <row r="812" spans="1:33" ht="12.75" customHeight="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row>
    <row r="813" spans="1:33" ht="12.75" customHeight="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row>
    <row r="814" spans="1:33" ht="12.75" customHeight="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row>
    <row r="815" spans="1:33" ht="12.75" customHeight="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row>
    <row r="816" spans="1:33" ht="12.75" customHeight="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row>
    <row r="817" spans="1:33" ht="12.75" customHeight="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row>
    <row r="818" spans="1:33" ht="12.75" customHeight="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row>
    <row r="819" spans="1:33" ht="12.75" customHeight="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row>
    <row r="820" spans="1:33" ht="12.75" customHeight="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row>
    <row r="821" spans="1:33" ht="12.75" customHeight="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row>
    <row r="822" spans="1:33" ht="12.75" customHeight="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row>
    <row r="823" spans="1:33" ht="12.75" customHeight="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row>
    <row r="824" spans="1:33" ht="12.75" customHeight="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row>
    <row r="825" spans="1:33" ht="12.75" customHeight="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row>
    <row r="826" spans="1:33" ht="12.75" customHeight="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row>
    <row r="827" spans="1:33" ht="12.75" customHeight="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row>
    <row r="828" spans="1:33" ht="12.75" customHeight="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row>
    <row r="829" spans="1:33" ht="12.75" customHeight="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row>
    <row r="830" spans="1:33" ht="12.75" customHeight="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row>
    <row r="831" spans="1:33" ht="12.75" customHeight="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row>
    <row r="832" spans="1:33" ht="12.75" customHeight="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row>
    <row r="833" spans="1:33" ht="12.75" customHeight="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row>
    <row r="834" spans="1:33" ht="12.75" customHeight="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row>
    <row r="835" spans="1:33" ht="12.75" customHeight="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row>
    <row r="836" spans="1:33" ht="12.75" customHeight="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row>
    <row r="837" spans="1:33" ht="12.75" customHeight="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row>
    <row r="838" spans="1:33" ht="12.75" customHeight="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row>
    <row r="839" spans="1:33" ht="12.75" customHeight="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row>
    <row r="840" spans="1:33" ht="12.75" customHeight="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row>
    <row r="841" spans="1:33" ht="12.75" customHeight="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row>
    <row r="842" spans="1:33" ht="12.75" customHeight="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row>
    <row r="843" spans="1:33" ht="12.75" customHeight="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row>
    <row r="844" spans="1:33" ht="12.75" customHeight="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row>
    <row r="845" spans="1:33" ht="12.75" customHeight="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row>
    <row r="846" spans="1:33" ht="12.75" customHeight="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row>
    <row r="847" spans="1:33" ht="12.75" customHeight="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row>
    <row r="848" spans="1:33" ht="12.75" customHeight="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row>
    <row r="849" spans="1:33" ht="12.75" customHeight="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row>
    <row r="850" spans="1:33" ht="12.75" customHeight="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row>
    <row r="851" spans="1:33" ht="12.75" customHeight="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row>
    <row r="852" spans="1:33" ht="12.75" customHeight="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row>
    <row r="853" spans="1:33" ht="12.75" customHeight="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row>
    <row r="854" spans="1:33" ht="12.75" customHeight="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row>
    <row r="855" spans="1:33" ht="12.75" customHeight="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row>
    <row r="856" spans="1:33" ht="12.75" customHeight="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row>
    <row r="857" spans="1:33" ht="12.75" customHeight="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row>
    <row r="858" spans="1:33" ht="12.75" customHeight="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row>
    <row r="859" spans="1:33" ht="12.75" customHeight="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row>
    <row r="860" spans="1:33" ht="12.75" customHeight="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row>
    <row r="861" spans="1:33" ht="12.75" customHeight="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row>
    <row r="862" spans="1:33" ht="12.75" customHeight="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row>
    <row r="863" spans="1:33" ht="12.75" customHeight="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row>
    <row r="864" spans="1:33" ht="12.75" customHeight="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row>
    <row r="865" spans="1:33" ht="12.75" customHeight="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row>
    <row r="866" spans="1:33" ht="12.75" customHeight="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row>
    <row r="867" spans="1:33" ht="12.75" customHeight="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row>
    <row r="868" spans="1:33" ht="12.75" customHeight="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row>
    <row r="869" spans="1:33" ht="12.75" customHeight="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row>
    <row r="870" spans="1:33" ht="12.75" customHeight="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row>
    <row r="871" spans="1:33" ht="12.75" customHeight="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row>
    <row r="872" spans="1:33" ht="12.75" customHeight="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row>
    <row r="873" spans="1:33" ht="12.75" customHeight="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row>
    <row r="874" spans="1:33" ht="12.75" customHeight="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row>
    <row r="875" spans="1:33" ht="12.75" customHeight="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row>
    <row r="876" spans="1:33" ht="12.75" customHeight="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row>
    <row r="877" spans="1:33" ht="12.75" customHeight="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row>
    <row r="878" spans="1:33" ht="12.75" customHeight="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row>
    <row r="879" spans="1:33" ht="12.75" customHeight="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row>
    <row r="880" spans="1:33" ht="12.75" customHeight="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row>
    <row r="881" spans="1:33" ht="12.75" customHeight="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row>
    <row r="882" spans="1:33" ht="12.75" customHeight="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row>
    <row r="883" spans="1:33" ht="12.75" customHeight="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row>
    <row r="884" spans="1:33" ht="12.75" customHeight="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row>
    <row r="885" spans="1:33" ht="12.75" customHeight="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row>
    <row r="886" spans="1:33" ht="12.75" customHeight="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row>
    <row r="887" spans="1:33" ht="12.75" customHeight="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row>
    <row r="888" spans="1:33" ht="12.75" customHeight="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row>
    <row r="889" spans="1:33" ht="12.75" customHeight="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row>
    <row r="890" spans="1:33" ht="12.75" customHeight="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row>
    <row r="891" spans="1:33" ht="12.75" customHeight="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row>
    <row r="892" spans="1:33" ht="12.75" customHeight="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row>
    <row r="893" spans="1:33" ht="12.75" customHeight="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row>
    <row r="894" spans="1:33" ht="12.75" customHeight="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row>
    <row r="895" spans="1:33" ht="12.75" customHeight="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row>
    <row r="896" spans="1:33" ht="12.75" customHeight="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row>
    <row r="897" spans="1:33" ht="12.75" customHeight="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row>
    <row r="898" spans="1:33" ht="12.75" customHeight="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row>
    <row r="899" spans="1:33" ht="12.75" customHeight="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row>
    <row r="900" spans="1:33" ht="12.75" customHeight="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row>
    <row r="901" spans="1:33" ht="12.75" customHeight="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row>
    <row r="902" spans="1:33" ht="12.75" customHeight="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row>
    <row r="903" spans="1:33" ht="12.75" customHeight="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row>
    <row r="904" spans="1:33" ht="12.75" customHeight="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row>
    <row r="905" spans="1:33" ht="12.75" customHeight="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row>
    <row r="906" spans="1:33" ht="12.75" customHeight="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row>
    <row r="907" spans="1:33" ht="12.75" customHeight="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row>
    <row r="908" spans="1:33" ht="12.75" customHeight="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row>
    <row r="909" spans="1:33" ht="12.75" customHeight="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row>
    <row r="910" spans="1:33" ht="12.75" customHeight="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row>
    <row r="911" spans="1:33" ht="12.75" customHeight="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row>
    <row r="912" spans="1:33" ht="12.75" customHeight="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row>
    <row r="913" spans="1:33" ht="12.75" customHeight="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row>
    <row r="914" spans="1:33" ht="12.75" customHeight="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row>
    <row r="915" spans="1:33" ht="12.75" customHeight="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row>
    <row r="916" spans="1:33" ht="12.75" customHeight="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row>
    <row r="917" spans="1:33" ht="12.75" customHeight="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row>
    <row r="918" spans="1:33" ht="12.75" customHeight="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row>
    <row r="919" spans="1:33" ht="12.75" customHeight="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row>
    <row r="920" spans="1:33" ht="12.75" customHeight="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row>
    <row r="921" spans="1:33" ht="12.75" customHeight="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row>
    <row r="922" spans="1:33" ht="12.75" customHeight="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row>
    <row r="923" spans="1:33" ht="12.75" customHeight="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row>
    <row r="924" spans="1:33" ht="12.75" customHeight="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row>
    <row r="925" spans="1:33" ht="12.75" customHeight="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row>
    <row r="926" spans="1:33" ht="12.75" customHeight="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row>
    <row r="927" spans="1:33" ht="12.75" customHeight="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row>
    <row r="928" spans="1:33" ht="12.75" customHeight="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row>
    <row r="929" spans="1:33" ht="12.75" customHeight="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row>
    <row r="930" spans="1:33" ht="12.75" customHeight="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row>
    <row r="931" spans="1:33" ht="12.75" customHeight="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row>
    <row r="932" spans="1:33" ht="12.75" customHeight="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row>
    <row r="933" spans="1:33" ht="12.75" customHeight="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row>
    <row r="934" spans="1:33" ht="12.75" customHeight="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row>
    <row r="935" spans="1:33" ht="12.75" customHeight="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row>
    <row r="936" spans="1:33" ht="12.75" customHeight="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row>
    <row r="937" spans="1:33" ht="12.75" customHeight="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row>
    <row r="938" spans="1:33" ht="12.75" customHeight="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row>
    <row r="939" spans="1:33" ht="12.75" customHeight="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row>
    <row r="940" spans="1:33" ht="12.75" customHeight="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row>
    <row r="941" spans="1:33" ht="12.75" customHeight="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row>
    <row r="942" spans="1:33" ht="12.75" customHeight="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row>
    <row r="943" spans="1:33" ht="12.75" customHeight="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row>
    <row r="944" spans="1:33" ht="12.75" customHeight="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row>
    <row r="945" spans="1:33" ht="12.75" customHeight="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row>
    <row r="946" spans="1:33" ht="12.75" customHeight="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row>
    <row r="947" spans="1:33" ht="12.75" customHeight="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row>
    <row r="948" spans="1:33" ht="12.75" customHeight="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row>
    <row r="949" spans="1:33" ht="12.75" customHeight="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row>
    <row r="950" spans="1:33" ht="12.75" customHeight="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row>
    <row r="951" spans="1:33" ht="12.75" customHeight="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row>
    <row r="952" spans="1:33" ht="12.75" customHeight="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row>
    <row r="953" spans="1:33" ht="12.75" customHeight="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row>
    <row r="954" spans="1:33" ht="12.75" customHeight="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row>
    <row r="955" spans="1:33" ht="12.75" customHeight="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row>
    <row r="956" spans="1:33" ht="12.75" customHeight="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row>
    <row r="957" spans="1:33" ht="12.75" customHeight="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row>
    <row r="958" spans="1:33" ht="12.75" customHeight="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row>
    <row r="959" spans="1:33" ht="12.75" customHeight="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row>
    <row r="960" spans="1:33" ht="12.75" customHeight="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row>
    <row r="961" spans="1:33" ht="12.75" customHeight="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row>
    <row r="962" spans="1:33" ht="12.75" customHeight="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row>
    <row r="963" spans="1:33" ht="12.75" customHeight="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row>
    <row r="964" spans="1:33" ht="12.75" customHeight="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row>
    <row r="965" spans="1:33" ht="12.75" customHeight="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row>
    <row r="966" spans="1:33" ht="12.75" customHeight="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row>
    <row r="967" spans="1:33" ht="12.75" customHeight="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row>
    <row r="968" spans="1:33" ht="12.75" customHeight="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row>
    <row r="969" spans="1:33" ht="12.75" customHeight="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row>
    <row r="970" spans="1:33" ht="12.75" customHeight="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row>
    <row r="971" spans="1:33" ht="12.75" customHeight="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row>
    <row r="972" spans="1:33" ht="12.75" customHeight="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row>
    <row r="973" spans="1:33" ht="12.75" customHeight="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row>
    <row r="974" spans="1:33" ht="12.75" customHeight="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row>
    <row r="975" spans="1:33" ht="12.75" customHeight="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row>
    <row r="976" spans="1:33" ht="12.75" customHeight="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row>
    <row r="977" spans="1:33" ht="12.75" customHeight="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row>
    <row r="978" spans="1:33" ht="12.75" customHeight="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row>
    <row r="979" spans="1:33" ht="12.75" customHeight="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row>
    <row r="980" spans="1:33" ht="12.75" customHeight="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row>
    <row r="981" spans="1:33" ht="12.75" customHeight="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row>
    <row r="982" spans="1:33" ht="12.75" customHeight="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row>
    <row r="983" spans="1:33" ht="12.75" customHeight="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row>
    <row r="984" spans="1:33" ht="12.75" customHeight="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row>
    <row r="985" spans="1:33" ht="12.75" customHeight="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row>
    <row r="986" spans="1:33" ht="12.75" customHeight="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row>
    <row r="987" spans="1:33" ht="12.75" customHeight="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row>
    <row r="988" spans="1:33" ht="12.75" customHeight="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row>
    <row r="989" spans="1:33" ht="12.75" customHeight="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row>
    <row r="990" spans="1:33" ht="12.75" customHeight="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row>
    <row r="991" spans="1:33" ht="12.75" customHeight="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row>
    <row r="992" spans="1:33" ht="12.75" customHeight="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row>
    <row r="993" spans="1:33" ht="12.75" customHeight="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row>
    <row r="994" spans="1:33" ht="12.75" customHeight="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row>
    <row r="995" spans="1:33" ht="12.75" customHeight="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row>
    <row r="996" spans="1:33" ht="12.75" customHeight="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row>
    <row r="997" spans="1:33" ht="12.75" customHeight="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row>
    <row r="998" spans="1:33" ht="12.75" customHeight="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row>
    <row r="999" spans="1:33" ht="12.75" customHeight="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row>
    <row r="1000" spans="1:33" ht="12.75" customHeight="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row>
  </sheetData>
  <mergeCells count="89">
    <mergeCell ref="A109:C109"/>
    <mergeCell ref="L109:L110"/>
    <mergeCell ref="C110:K110"/>
    <mergeCell ref="E102:E105"/>
    <mergeCell ref="I102:I105"/>
    <mergeCell ref="A108:L108"/>
    <mergeCell ref="M108:X108"/>
    <mergeCell ref="Y108:AG108"/>
    <mergeCell ref="V6:X6"/>
    <mergeCell ref="Y6:AA6"/>
    <mergeCell ref="A33:L33"/>
    <mergeCell ref="A34:L34"/>
    <mergeCell ref="M34:X34"/>
    <mergeCell ref="Y34:AG34"/>
    <mergeCell ref="J6:L6"/>
    <mergeCell ref="A8:L8"/>
    <mergeCell ref="I9:I19"/>
    <mergeCell ref="A31:L31"/>
    <mergeCell ref="M31:X31"/>
    <mergeCell ref="A32:C32"/>
    <mergeCell ref="H32:J32"/>
    <mergeCell ref="A1:L1"/>
    <mergeCell ref="B2:L2"/>
    <mergeCell ref="B3:L3"/>
    <mergeCell ref="B4:L4"/>
    <mergeCell ref="B5:L5"/>
    <mergeCell ref="A100:L100"/>
    <mergeCell ref="A101:L101"/>
    <mergeCell ref="M101:X101"/>
    <mergeCell ref="Y101:AG101"/>
    <mergeCell ref="AB6:AD6"/>
    <mergeCell ref="AE6:AG6"/>
    <mergeCell ref="Y31:AG31"/>
    <mergeCell ref="A6:C6"/>
    <mergeCell ref="E6:E7"/>
    <mergeCell ref="M8:X8"/>
    <mergeCell ref="Y8:AA8"/>
    <mergeCell ref="F6:H6"/>
    <mergeCell ref="I6:I7"/>
    <mergeCell ref="M6:O6"/>
    <mergeCell ref="P6:R6"/>
    <mergeCell ref="S6:U6"/>
    <mergeCell ref="M98:X98"/>
    <mergeCell ref="Y98:AG98"/>
    <mergeCell ref="A98:L98"/>
    <mergeCell ref="A99:C99"/>
    <mergeCell ref="H99:J99"/>
    <mergeCell ref="A89:C89"/>
    <mergeCell ref="H89:J89"/>
    <mergeCell ref="A91:L91"/>
    <mergeCell ref="M91:X91"/>
    <mergeCell ref="Y91:AG91"/>
    <mergeCell ref="M88:X88"/>
    <mergeCell ref="Y88:AG88"/>
    <mergeCell ref="A78:C78"/>
    <mergeCell ref="H78:J78"/>
    <mergeCell ref="A79:L79"/>
    <mergeCell ref="A80:L80"/>
    <mergeCell ref="M80:X80"/>
    <mergeCell ref="Y80:AG80"/>
    <mergeCell ref="A88:L88"/>
    <mergeCell ref="A69:L69"/>
    <mergeCell ref="M69:X69"/>
    <mergeCell ref="Y69:AG69"/>
    <mergeCell ref="A77:L77"/>
    <mergeCell ref="M77:X77"/>
    <mergeCell ref="Y77:AG77"/>
    <mergeCell ref="A62:L62"/>
    <mergeCell ref="A63:L63"/>
    <mergeCell ref="M63:X63"/>
    <mergeCell ref="Y63:AG63"/>
    <mergeCell ref="A67:C67"/>
    <mergeCell ref="H67:J67"/>
    <mergeCell ref="A60:L60"/>
    <mergeCell ref="M60:X60"/>
    <mergeCell ref="Y60:AG60"/>
    <mergeCell ref="A61:C61"/>
    <mergeCell ref="H61:J61"/>
    <mergeCell ref="A51:L51"/>
    <mergeCell ref="A52:L52"/>
    <mergeCell ref="M52:X52"/>
    <mergeCell ref="Y52:AG52"/>
    <mergeCell ref="E53:E55"/>
    <mergeCell ref="I53:I55"/>
    <mergeCell ref="A49:L49"/>
    <mergeCell ref="M49:X49"/>
    <mergeCell ref="Y49:AG49"/>
    <mergeCell ref="A50:C50"/>
    <mergeCell ref="H50:J50"/>
  </mergeCells>
  <conditionalFormatting sqref="C9:D30 J9:J30 F10:F30 M10:M30 P10:P30 S10:S30 V10:V30 Y10:Y30 AB10:AB30 AE10:AE30 C35:D48 F35:F48 J35:J48 M35:M48 P35:P48 S35:S48 V35:V48 Y35:Y48 AB35:AB48 AE35:AE48 C53:D59 F53:F59 J53:J59 M53:M59 P53:P59 S53:S59 V53:V59 Y53:Y59 AB53:AB59 AE53:AE59 C64:D66 F64:F66 J64:J66 M64:M66 P64:P66 S64:S66 V64:V66 Y64:Y66 AB64:AB66 AE64:AE66 C70:D76 F70:F76 J70:J76 M70:M76 P70:P76 S70:S76 V70:V76 Y70:Y76 AB70:AB76 AE70:AE76 C81:D87 F81:F87 J81:J87 M81:M87 P81:P87 S81:S87 V81:V87 Y81:Y87 AB81:AB87 AE81:AE87 C92:D97 F92:F97 J92:J97 M92:M97 P92:P97 S92:S97 V92:V97 Y92:Y97 AB92:AB97 AE92:AE97 C102:D107 F102:F107 J102:J107 M102:M107 P102:P107 S102:S107 V102:V107 Y102:Y107 AB102:AB107 AE102:AE107">
    <cfRule type="cellIs" dxfId="7" priority="1" operator="equal">
      <formula>"Not Used"</formula>
    </cfRule>
    <cfRule type="cellIs" dxfId="6" priority="2" operator="equal">
      <formula>"Useful"</formula>
    </cfRule>
    <cfRule type="cellIs" dxfId="5" priority="3" operator="equal">
      <formula>"Needed"</formula>
    </cfRule>
    <cfRule type="cellIs" dxfId="4" priority="4" operator="equal">
      <formula>"Critical"</formula>
    </cfRule>
  </conditionalFormatting>
  <conditionalFormatting 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
    <cfRule type="cellIs" dxfId="3" priority="5" operator="equal">
      <formula>0</formula>
    </cfRule>
    <cfRule type="cellIs" dxfId="2" priority="6" operator="equal">
      <formula>1</formula>
    </cfRule>
    <cfRule type="cellIs" dxfId="1" priority="7" operator="equal">
      <formula>2</formula>
    </cfRule>
    <cfRule type="cellIs" dxfId="0" priority="8" operator="equal">
      <formula>3</formula>
    </cfRule>
  </conditionalFormatting>
  <dataValidations count="1">
    <dataValidation type="list" allowBlank="1" sqref="E53 E56:E59 E64:E66 E70:E76 E81:E87 E92:E97 E102 E106:E107" xr:uid="{00000000-0002-0000-0300-000002000000}">
      <formula1>"1.0,2.0,3.0"</formula1>
    </dataValidation>
  </dataValidations>
  <pageMargins left="0.75" right="0.75" top="1" bottom="1"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Inputs!$A$2:$A$5</xm:f>
          </x14:formula1>
          <xm:sqref>C9:C30 C35:C48 C53:C59 C64:C66 C70:C76 C81:C87 C92:C97 C102:C107</xm:sqref>
        </x14:dataValidation>
        <x14:dataValidation type="list" allowBlank="1" showErrorMessage="1" xr:uid="{00000000-0002-0000-0300-000001000000}">
          <x14:formula1>
            <xm:f>Inputs!$D$2:$D$5</xm:f>
          </x14:formula1>
          <xm:sqref>F9:F30 J9:J30 M9:M30 P9:P30 S9:S30 V9:V30 Y9:Y30 AB9:AB30 AE9:AE30 F35:F48 J35:J48 M35:M48 P35:P48 S35:S48 V35:V48 Y35:Y48 AB35:AB48 AE35:AE48 F53:F59 J53:J59 M53:M59 P53:P59 S53:S59 V53:V59 Y53:Y59 AB53:AB59 AE53:AE59 F64:F66 J64:J66 M64:M66 P64:P66 S64:S66 V64:V66 Y64:Y66 AB64:AB66 AE64:AE66 F70:F76 J70:J76 M70:M76 P70:P76 S70:S76 V70:V76 Y70:Y76 AB70:AB76 AE70:AE76 F81:F87 J81:J87 M81:M87 P81:P87 S81:S87 V81:V87 Y81:Y87 AB81:AB87 AE81:AE87 F92:F97 J92:J97 M92:M97 P92:P97 S92:S97 V92:V97 Y92:Y97 AB92:AB97 AE92:AE97 F102:F107 J102:J107 M102:M107 P102:P107 S102:S107 V102:V107 Y102:Y107 AB102:AB107 AE102:AE107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6"/>
    <outlinePr summaryBelow="0" summaryRight="0"/>
  </sheetPr>
  <dimension ref="A1:G1000"/>
  <sheetViews>
    <sheetView workbookViewId="0"/>
  </sheetViews>
  <sheetFormatPr defaultColWidth="12.5703125" defaultRowHeight="15" customHeight="1" x14ac:dyDescent="0.2"/>
  <cols>
    <col min="1" max="1" width="48.42578125" customWidth="1"/>
    <col min="2" max="2" width="14.42578125" customWidth="1"/>
    <col min="3" max="6" width="18" customWidth="1"/>
    <col min="7" max="7" width="5.42578125" customWidth="1"/>
    <col min="8" max="26" width="14.42578125" customWidth="1"/>
  </cols>
  <sheetData>
    <row r="1" spans="1:7" ht="19.5" customHeight="1" x14ac:dyDescent="0.25">
      <c r="A1" s="116" t="e">
        <f>CONCATENATE(#REF!," - MongoDB Modernization Scorecard Results")</f>
        <v>#REF!</v>
      </c>
      <c r="B1" s="104"/>
      <c r="C1" s="104"/>
      <c r="D1" s="104"/>
      <c r="E1" s="104"/>
      <c r="F1" s="104"/>
      <c r="G1" s="105"/>
    </row>
    <row r="2" spans="1:7" ht="15.75" customHeight="1" x14ac:dyDescent="0.2">
      <c r="C2" s="85"/>
      <c r="D2" s="85"/>
      <c r="E2" s="85"/>
      <c r="F2" s="85"/>
    </row>
    <row r="3" spans="1:7" ht="15.75" customHeight="1" x14ac:dyDescent="0.25">
      <c r="A3" s="86" t="s">
        <v>328</v>
      </c>
      <c r="B3" s="87" t="s">
        <v>329</v>
      </c>
      <c r="C3" s="87" t="s">
        <v>159</v>
      </c>
      <c r="D3" s="88" t="e">
        <f>#REF!</f>
        <v>#REF!</v>
      </c>
      <c r="E3" s="87" t="s">
        <v>159</v>
      </c>
      <c r="F3" s="88" t="e">
        <f>#REF!</f>
        <v>#REF!</v>
      </c>
      <c r="G3" s="131"/>
    </row>
    <row r="4" spans="1:7" ht="15.75" customHeight="1" x14ac:dyDescent="0.25">
      <c r="A4" s="89" t="s">
        <v>330</v>
      </c>
      <c r="B4" s="90">
        <f>'Application Requirements'!D32</f>
        <v>132</v>
      </c>
      <c r="C4" s="91">
        <f>'Application Requirements'!G32</f>
        <v>132</v>
      </c>
      <c r="D4" s="91">
        <f>'Application Requirements'!K32</f>
        <v>44</v>
      </c>
      <c r="E4" s="92">
        <f t="shared" ref="E4:E11" si="0">IF(B4 &gt; 0,C4/B4, 0)</f>
        <v>1</v>
      </c>
      <c r="F4" s="92">
        <f t="shared" ref="F4:F11" si="1">IF(B4 &gt; 0,D4/B4, 0)</f>
        <v>0.33333333333333331</v>
      </c>
      <c r="G4" s="102"/>
    </row>
    <row r="5" spans="1:7" ht="15.75" customHeight="1" x14ac:dyDescent="0.25">
      <c r="A5" s="89" t="s">
        <v>331</v>
      </c>
      <c r="B5" s="90">
        <f>'Application Requirements'!D50</f>
        <v>75</v>
      </c>
      <c r="C5" s="91">
        <f>'Application Requirements'!G50</f>
        <v>72</v>
      </c>
      <c r="D5" s="91">
        <f>'Application Requirements'!K50</f>
        <v>29</v>
      </c>
      <c r="E5" s="92">
        <f t="shared" si="0"/>
        <v>0.96</v>
      </c>
      <c r="F5" s="92">
        <f t="shared" si="1"/>
        <v>0.38666666666666666</v>
      </c>
      <c r="G5" s="102"/>
    </row>
    <row r="6" spans="1:7" ht="15.75" customHeight="1" x14ac:dyDescent="0.25">
      <c r="A6" s="89" t="s">
        <v>332</v>
      </c>
      <c r="B6" s="90">
        <f>'Application Requirements'!D61</f>
        <v>33</v>
      </c>
      <c r="C6" s="91">
        <f>'Application Requirements'!G61</f>
        <v>33</v>
      </c>
      <c r="D6" s="91">
        <f>'Application Requirements'!K61</f>
        <v>11</v>
      </c>
      <c r="E6" s="92">
        <f t="shared" si="0"/>
        <v>1</v>
      </c>
      <c r="F6" s="92">
        <f t="shared" si="1"/>
        <v>0.33333333333333331</v>
      </c>
      <c r="G6" s="102"/>
    </row>
    <row r="7" spans="1:7" ht="15.75" customHeight="1" x14ac:dyDescent="0.25">
      <c r="A7" s="89" t="s">
        <v>333</v>
      </c>
      <c r="B7" s="90">
        <f>'Application Requirements'!D67</f>
        <v>27</v>
      </c>
      <c r="C7" s="91">
        <f>'Application Requirements'!G67</f>
        <v>27</v>
      </c>
      <c r="D7" s="91">
        <f>'Application Requirements'!K67</f>
        <v>9</v>
      </c>
      <c r="E7" s="92">
        <f t="shared" si="0"/>
        <v>1</v>
      </c>
      <c r="F7" s="92">
        <f t="shared" si="1"/>
        <v>0.33333333333333331</v>
      </c>
      <c r="G7" s="102"/>
    </row>
    <row r="8" spans="1:7" ht="15.75" customHeight="1" x14ac:dyDescent="0.25">
      <c r="A8" s="89" t="s">
        <v>41</v>
      </c>
      <c r="B8" s="90">
        <f>'Application Requirements'!D78</f>
        <v>42</v>
      </c>
      <c r="C8" s="91">
        <f>'Application Requirements'!G78</f>
        <v>38</v>
      </c>
      <c r="D8" s="91">
        <f>'Application Requirements'!K78</f>
        <v>14</v>
      </c>
      <c r="E8" s="92">
        <f t="shared" si="0"/>
        <v>0.90476190476190477</v>
      </c>
      <c r="F8" s="92">
        <f t="shared" si="1"/>
        <v>0.33333333333333331</v>
      </c>
      <c r="G8" s="102"/>
    </row>
    <row r="9" spans="1:7" ht="15.75" customHeight="1" x14ac:dyDescent="0.25">
      <c r="A9" s="89" t="s">
        <v>334</v>
      </c>
      <c r="B9" s="90">
        <f>'Application Requirements'!D99</f>
        <v>39</v>
      </c>
      <c r="C9" s="91">
        <f>'Application Requirements'!G99</f>
        <v>39</v>
      </c>
      <c r="D9" s="91">
        <f>'Application Requirements'!K99</f>
        <v>13</v>
      </c>
      <c r="E9" s="92">
        <f t="shared" si="0"/>
        <v>1</v>
      </c>
      <c r="F9" s="92">
        <f t="shared" si="1"/>
        <v>0.33333333333333331</v>
      </c>
      <c r="G9" s="102"/>
    </row>
    <row r="10" spans="1:7" ht="15.75" customHeight="1" x14ac:dyDescent="0.25">
      <c r="A10" s="89" t="s">
        <v>335</v>
      </c>
      <c r="B10" s="90">
        <f>'Application Requirements'!D109</f>
        <v>48</v>
      </c>
      <c r="C10" s="91">
        <f>'Application Requirements'!G109</f>
        <v>45</v>
      </c>
      <c r="D10" s="91">
        <f>'Application Requirements'!K109</f>
        <v>16</v>
      </c>
      <c r="E10" s="92">
        <f t="shared" si="0"/>
        <v>0.9375</v>
      </c>
      <c r="F10" s="92">
        <f t="shared" si="1"/>
        <v>0.33333333333333331</v>
      </c>
      <c r="G10" s="102"/>
    </row>
    <row r="11" spans="1:7" ht="15.75" customHeight="1" x14ac:dyDescent="0.25">
      <c r="A11" s="86" t="s">
        <v>336</v>
      </c>
      <c r="B11" s="87">
        <f t="shared" ref="B11:D11" si="2">SUM(B4:B10)</f>
        <v>396</v>
      </c>
      <c r="C11" s="93">
        <f t="shared" si="2"/>
        <v>386</v>
      </c>
      <c r="D11" s="93">
        <f t="shared" si="2"/>
        <v>136</v>
      </c>
      <c r="E11" s="94">
        <f t="shared" si="0"/>
        <v>0.9747474747474747</v>
      </c>
      <c r="F11" s="94">
        <f t="shared" si="1"/>
        <v>0.34343434343434343</v>
      </c>
      <c r="G11" s="102"/>
    </row>
    <row r="12" spans="1:7" ht="338.25" customHeight="1" x14ac:dyDescent="0.2">
      <c r="A12" s="131"/>
      <c r="B12" s="102"/>
      <c r="C12" s="102"/>
      <c r="D12" s="102"/>
      <c r="E12" s="102"/>
      <c r="F12" s="102"/>
      <c r="G12" s="102"/>
    </row>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G1"/>
    <mergeCell ref="G3:G11"/>
    <mergeCell ref="A12:G12"/>
  </mergeCells>
  <pageMargins left="0.75" right="0.75" top="1" bottom="1"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7B7B7"/>
    <outlinePr summaryBelow="0" summaryRight="0"/>
  </sheetPr>
  <dimension ref="A1:D1000"/>
  <sheetViews>
    <sheetView workbookViewId="0"/>
  </sheetViews>
  <sheetFormatPr defaultColWidth="12.5703125" defaultRowHeight="15" customHeight="1" x14ac:dyDescent="0.2"/>
  <cols>
    <col min="1" max="1" width="14.42578125" customWidth="1"/>
    <col min="2" max="2" width="2.140625" customWidth="1"/>
    <col min="3" max="3" width="28.42578125" hidden="1" customWidth="1"/>
    <col min="4" max="26" width="14.42578125" customWidth="1"/>
  </cols>
  <sheetData>
    <row r="1" spans="1:4" ht="15.75" customHeight="1" x14ac:dyDescent="0.2">
      <c r="A1" s="132" t="s">
        <v>12</v>
      </c>
      <c r="B1" s="98"/>
      <c r="C1" s="132" t="s">
        <v>17</v>
      </c>
      <c r="D1" s="98"/>
    </row>
    <row r="2" spans="1:4" ht="15.75" customHeight="1" x14ac:dyDescent="0.2">
      <c r="A2" s="95" t="s">
        <v>185</v>
      </c>
      <c r="B2" s="95">
        <v>0</v>
      </c>
      <c r="C2" s="95" t="s">
        <v>337</v>
      </c>
      <c r="D2" s="95">
        <v>0</v>
      </c>
    </row>
    <row r="3" spans="1:4" ht="15.75" customHeight="1" x14ac:dyDescent="0.2">
      <c r="A3" s="95" t="s">
        <v>175</v>
      </c>
      <c r="B3" s="95">
        <v>1</v>
      </c>
      <c r="C3" s="95" t="s">
        <v>338</v>
      </c>
      <c r="D3" s="95">
        <v>1</v>
      </c>
    </row>
    <row r="4" spans="1:4" ht="15.75" customHeight="1" x14ac:dyDescent="0.2">
      <c r="A4" s="95" t="s">
        <v>214</v>
      </c>
      <c r="B4" s="95">
        <v>2</v>
      </c>
      <c r="C4" s="95" t="s">
        <v>339</v>
      </c>
      <c r="D4" s="95">
        <v>2</v>
      </c>
    </row>
    <row r="5" spans="1:4" ht="15.75" customHeight="1" x14ac:dyDescent="0.2">
      <c r="A5" s="95" t="s">
        <v>178</v>
      </c>
      <c r="B5" s="95">
        <v>3</v>
      </c>
      <c r="C5" s="95" t="s">
        <v>340</v>
      </c>
      <c r="D5" s="95">
        <v>3</v>
      </c>
    </row>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C1:D1"/>
  </mergeCells>
  <pageMargins left="0.75" right="0.75" top="1" bottom="1" header="0" footer="0"/>
  <pageSetup orientation="landscape"/>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Level 0 - Data center exit</vt:lpstr>
      <vt:lpstr>Level 1 - Cloud Migration</vt:lpstr>
      <vt:lpstr>Application Requirements</vt:lpstr>
      <vt:lpstr>Result</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Chatterjee, Supratik</cp:lastModifiedBy>
  <dcterms:created xsi:type="dcterms:W3CDTF">2020-09-15T21:30:38Z</dcterms:created>
  <dcterms:modified xsi:type="dcterms:W3CDTF">2024-06-05T08:41:42Z</dcterms:modified>
</cp:coreProperties>
</file>