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3260" windowHeight="12580" activeTab="4"/>
  </bookViews>
  <sheets>
    <sheet name="Crowdfunding" sheetId="1" r:id="rId1"/>
    <sheet name="Sheet3" sheetId="9" r:id="rId2"/>
    <sheet name="Success Table+Line Chart" sheetId="8" r:id="rId3"/>
    <sheet name="Pivot with Date Created" sheetId="7" r:id="rId4"/>
    <sheet name="Pivot with Parent-Category" sheetId="5" r:id="rId5"/>
    <sheet name="Pivot with Sub-Category" sheetId="6" r:id="rId6"/>
    <sheet name="Additional Tables &amp; Graph" sheetId="13" r:id="rId7"/>
  </sheets>
  <definedNames>
    <definedName name="_xlnm._FilterDatabase" localSheetId="0" hidden="1">Crowdfunding!$A$1:$T$1001</definedName>
    <definedName name="_xlnm._FilterDatabase" localSheetId="1" hidden="1">Sheet3!$A$1:$B$566</definedName>
  </definedNames>
  <calcPr calcId="145621"/>
  <pivotCaches>
    <pivotCache cacheId="0" r:id="rId8"/>
    <pivotCache cacheId="1" r:id="rId9"/>
    <pivotCache cacheId="1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5" i="8"/>
  <c r="C7" i="8"/>
  <c r="C6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C2" i="8"/>
  <c r="B2" i="8"/>
  <c r="E7" i="8" l="1"/>
  <c r="G7" i="8" s="1"/>
  <c r="E6" i="8"/>
  <c r="H6" i="8" s="1"/>
  <c r="E4" i="8"/>
  <c r="F4" i="8" s="1"/>
  <c r="E8" i="8"/>
  <c r="G8" i="8" s="1"/>
  <c r="E3" i="8"/>
  <c r="F3" i="8" s="1"/>
  <c r="E5" i="8"/>
  <c r="G5" i="8" s="1"/>
  <c r="E2" i="8"/>
  <c r="H2" i="8" s="1"/>
  <c r="E9" i="8"/>
  <c r="E10" i="8"/>
  <c r="E11" i="8"/>
  <c r="E12" i="8"/>
  <c r="H12" i="8" s="1"/>
  <c r="E13" i="8"/>
  <c r="F8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7" i="8" l="1"/>
  <c r="F7" i="8"/>
  <c r="G6" i="8"/>
  <c r="F6" i="8"/>
  <c r="H4" i="8"/>
  <c r="G4" i="8"/>
  <c r="H8" i="8"/>
  <c r="H3" i="8"/>
  <c r="G3" i="8"/>
  <c r="F10" i="8"/>
  <c r="G10" i="8"/>
  <c r="F13" i="8"/>
  <c r="G13" i="8"/>
  <c r="H13" i="8"/>
  <c r="F5" i="8"/>
  <c r="F9" i="8"/>
  <c r="G9" i="8"/>
  <c r="H9" i="8"/>
  <c r="F12" i="8"/>
  <c r="G12" i="8"/>
  <c r="H10" i="8"/>
  <c r="F11" i="8"/>
  <c r="G11" i="8"/>
  <c r="H11" i="8"/>
  <c r="H5" i="8"/>
  <c r="G2" i="8"/>
  <c r="F2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2" i="1"/>
  <c r="F980" i="1"/>
  <c r="F989" i="1"/>
  <c r="F3" i="1"/>
  <c r="F4" i="1"/>
  <c r="F5" i="1"/>
  <c r="F6" i="1"/>
  <c r="F7" i="1"/>
  <c r="F8" i="1"/>
  <c r="F9" i="1"/>
  <c r="F10" i="1"/>
  <c r="F11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1" i="1"/>
  <c r="F982" i="1"/>
  <c r="F983" i="1"/>
  <c r="F984" i="1"/>
  <c r="F985" i="1"/>
  <c r="F986" i="1"/>
  <c r="F987" i="1"/>
  <c r="F988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<sst xmlns="http://schemas.openxmlformats.org/spreadsheetml/2006/main" count="7108" uniqueCount="2125">
  <si>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</si>
  <si>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</si>
  <si>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</si>
  <si>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</si>
  <si>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</si>
  <si>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</si>
  <si>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</si>
  <si>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</si>
  <si>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</si>
  <si>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</si>
  <si>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</si>
  <si>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</si>
  <si>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</si>
  <si>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</si>
  <si>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</si>
  <si>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</si>
  <si>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</si>
  <si>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</si>
  <si>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</si>
  <si>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</si>
  <si>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</si>
  <si>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</si>
  <si>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</si>
  <si>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</si>
  <si>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</si>
  <si>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</si>
  <si>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</si>
  <si>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</si>
  <si>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</si>
  <si>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</si>
  <si>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</si>
  <si>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</si>
  <si>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</si>
  <si>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</si>
  <si>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</si>
  <si>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</si>
  <si>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</si>
  <si>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</si>
  <si>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</si>
  <si>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</si>
  <si>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</si>
  <si>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</si>
  <si>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</si>
  <si>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</si>
  <si>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</si>
  <si>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</si>
  <si>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</si>
  <si>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</si>
  <si>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</si>
  <si>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</si>
  <si>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</si>
  <si>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</si>
  <si>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</si>
  <si>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</si>
  <si>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</si>
  <si>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</si>
  <si>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</si>
  <si>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</si>
  <si>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</si>
  <si>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</si>
  <si>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</si>
  <si>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</si>
  <si>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</si>
  <si>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</si>
  <si>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</si>
  <si>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</si>
  <si>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</si>
  <si>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</si>
  <si>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</si>
  <si>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</si>
  <si>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</si>
  <si>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</si>
  <si>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</si>
  <si>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</si>
  <si>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</si>
  <si>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</si>
  <si>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</si>
  <si>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</si>
  <si>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</si>
  <si>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</si>
  <si>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</si>
  <si>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</si>
  <si>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</si>
  <si>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</si>
  <si>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</si>
  <si>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</si>
  <si>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</si>
  <si>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</si>
  <si>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</si>
  <si>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</si>
  <si>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</si>
  <si>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</si>
  <si>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</si>
  <si>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</si>
  <si>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</si>
  <si>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</si>
  <si>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</si>
  <si>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</si>
  <si>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</si>
  <si>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</si>
  <si>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</si>
  <si>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</si>
  <si>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</si>
  <si>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</si>
  <si>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</si>
  <si>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</si>
  <si>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</si>
  <si>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</si>
  <si>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</si>
  <si>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</si>
  <si>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</si>
  <si>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</si>
  <si>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</si>
  <si>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</si>
  <si>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</si>
  <si>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</si>
  <si>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</si>
  <si>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</si>
  <si>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</si>
  <si>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</si>
  <si>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</si>
  <si>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</si>
  <si>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</si>
  <si>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</si>
  <si>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</si>
  <si>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</si>
  <si>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</si>
  <si>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</si>
  <si>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</si>
  <si>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</si>
  <si>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</si>
  <si>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</si>
  <si>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</si>
  <si>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</si>
  <si>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</si>
  <si>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</si>
  <si>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</si>
  <si>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</si>
  <si>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</si>
  <si>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</si>
  <si>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</si>
  <si>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</si>
  <si>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</si>
  <si>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</si>
  <si>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</si>
  <si>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</si>
  <si>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</si>
  <si>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</si>
  <si>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</si>
  <si>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</si>
  <si>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</si>
  <si>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</si>
  <si>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</si>
  <si>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</si>
  <si>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</si>
  <si>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</si>
  <si>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</si>
  <si>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</si>
  <si>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</si>
  <si>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</si>
  <si>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</si>
  <si>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</si>
  <si>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</si>
  <si>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</si>
  <si>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</si>
  <si>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</si>
  <si>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</si>
  <si>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</si>
  <si>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</si>
  <si>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</si>
  <si>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</si>
  <si>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</si>
  <si>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</si>
  <si>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</si>
  <si>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</si>
  <si>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</si>
  <si>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</si>
  <si>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</si>
  <si>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</si>
  <si>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</si>
  <si>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</si>
  <si>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</si>
  <si>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</si>
  <si>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</si>
  <si>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</si>
  <si>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</si>
  <si>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</si>
  <si>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</si>
  <si>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</si>
  <si>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</si>
  <si>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</si>
  <si>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</si>
  <si>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</si>
  <si>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</si>
  <si>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</si>
  <si>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</si>
  <si>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</si>
  <si>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</si>
  <si>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</si>
  <si>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</si>
  <si>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</si>
  <si>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</si>
  <si>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</si>
  <si>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</si>
  <si>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</si>
  <si>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</si>
  <si>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</si>
  <si>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</si>
  <si>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</si>
  <si>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</si>
  <si>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</si>
  <si>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</si>
  <si>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</si>
  <si>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</si>
  <si>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</si>
  <si>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</si>
  <si>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</si>
  <si>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</si>
  <si>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</si>
  <si>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</si>
  <si>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</si>
  <si>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</si>
  <si>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</si>
  <si>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</si>
  <si>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</si>
  <si>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</si>
  <si>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</si>
  <si>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</si>
  <si>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</si>
  <si>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</si>
  <si>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</si>
  <si>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</si>
  <si>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</si>
  <si>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</si>
  <si>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</si>
  <si>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</si>
  <si>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</si>
  <si>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</si>
  <si>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</si>
  <si>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</si>
  <si>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</si>
  <si>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</si>
  <si>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</si>
  <si>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</si>
  <si>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</si>
  <si>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</si>
  <si>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</si>
  <si>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</si>
  <si>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</si>
  <si>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</si>
  <si>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</si>
  <si>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</si>
  <si>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</si>
  <si>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</si>
  <si>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</si>
  <si>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</si>
  <si>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</si>
  <si>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</si>
  <si>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</si>
  <si>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</si>
  <si>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</si>
  <si>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</si>
  <si>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</si>
  <si>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</si>
  <si>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</si>
  <si>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</si>
  <si>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</si>
  <si>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</si>
  <si>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</si>
  <si>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</si>
  <si>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</si>
  <si>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</si>
  <si>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</si>
  <si>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</si>
  <si>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</si>
  <si>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</si>
  <si>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</si>
  <si>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</si>
  <si>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</si>
  <si>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</si>
  <si>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</si>
  <si>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</si>
  <si>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</si>
  <si>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</si>
  <si>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</si>
  <si>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</si>
  <si>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</si>
  <si>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</si>
  <si>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</si>
  <si>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</si>
  <si>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</si>
  <si>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</si>
  <si>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</si>
  <si>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</si>
  <si>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</si>
  <si>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</si>
  <si>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</si>
  <si>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</si>
  <si>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</si>
  <si>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</si>
  <si>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</si>
  <si>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</si>
  <si>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</si>
  <si>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</si>
  <si>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</si>
  <si>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</si>
  <si>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</si>
  <si>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</si>
  <si>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</si>
  <si>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</si>
  <si>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</si>
  <si>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</si>
  <si>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</si>
  <si>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</si>
  <si>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</si>
  <si>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</si>
  <si>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</si>
  <si>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</si>
  <si>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</si>
  <si>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</si>
  <si>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</si>
  <si>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</si>
  <si>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</si>
  <si>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</si>
  <si>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</si>
  <si>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</si>
  <si>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</si>
  <si>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</si>
  <si>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</si>
  <si>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</si>
  <si>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</si>
  <si>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</si>
  <si>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</si>
  <si>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</si>
  <si>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</si>
  <si>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</si>
  <si>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</si>
  <si>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</si>
  <si>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</si>
  <si>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</si>
  <si>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</si>
  <si>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</si>
  <si>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</si>
  <si>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</si>
  <si>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</si>
  <si>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</si>
  <si>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</si>
  <si>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</si>
  <si>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</si>
  <si>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</si>
  <si>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</si>
  <si>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</si>
  <si>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</si>
  <si>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</si>
  <si>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</si>
  <si>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</si>
  <si>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</si>
  <si>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</si>
  <si>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</si>
  <si>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</si>
  <si>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</si>
  <si>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</si>
  <si>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</si>
  <si>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</si>
  <si>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</si>
  <si>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</si>
  <si>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</si>
  <si>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</si>
  <si>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</si>
  <si>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</si>
  <si>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</si>
  <si>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</si>
  <si>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</si>
  <si>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</si>
  <si>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</si>
  <si>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</si>
  <si>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</si>
  <si>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</si>
  <si>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</si>
  <si>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</si>
  <si>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</si>
  <si>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</si>
  <si>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</si>
  <si>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</si>
  <si>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</si>
  <si>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</si>
  <si>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</si>
  <si>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</si>
  <si>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</si>
  <si>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</si>
  <si>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</si>
  <si>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</si>
  <si>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</si>
  <si>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</si>
  <si>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</si>
  <si>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</si>
  <si>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</si>
  <si>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</si>
  <si>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</si>
  <si>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</si>
  <si>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</si>
  <si>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</si>
  <si>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</si>
  <si>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</si>
  <si>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</si>
  <si>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</si>
  <si>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</si>
  <si>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</si>
  <si>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</si>
  <si>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</si>
  <si>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</si>
  <si>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</si>
  <si>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</si>
  <si>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</si>
  <si>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</si>
  <si>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</si>
  <si>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</si>
  <si>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</si>
  <si>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</si>
  <si>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</si>
  <si>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</si>
  <si>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</si>
  <si>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</si>
  <si>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</si>
  <si>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</si>
  <si>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</si>
  <si>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</si>
  <si>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</si>
  <si>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</si>
  <si>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</si>
  <si>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</si>
  <si>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</si>
  <si>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</si>
  <si>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</si>
  <si>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</si>
  <si>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</si>
  <si>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</si>
  <si>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</si>
  <si>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</si>
  <si>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</si>
  <si>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</si>
  <si>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</si>
  <si>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</si>
  <si>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</si>
  <si>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</si>
  <si>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</si>
  <si>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</si>
  <si>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</si>
  <si>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</si>
  <si>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</si>
  <si>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</si>
  <si>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</si>
  <si>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</si>
  <si>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</si>
  <si>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</si>
  <si>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</si>
  <si>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</si>
  <si>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</si>
  <si>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</si>
  <si>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</si>
  <si>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</si>
  <si>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</si>
  <si>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</si>
  <si>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</si>
  <si>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</si>
  <si>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</si>
  <si>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</si>
  <si>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</si>
  <si>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</si>
  <si>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</si>
  <si>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</si>
  <si>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</si>
  <si>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</si>
  <si>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</si>
  <si>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</si>
  <si>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</si>
  <si>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</si>
  <si>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</si>
  <si>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</si>
  <si>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</si>
  <si>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</si>
  <si>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</si>
  <si>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</si>
  <si>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</si>
  <si>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</si>
  <si>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</si>
  <si>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</si>
  <si>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</si>
  <si>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</si>
  <si>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</si>
  <si>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</si>
  <si>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</si>
  <si>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</si>
  <si>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</si>
  <si>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</si>
  <si>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</si>
  <si>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</si>
  <si>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</si>
  <si>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</si>
  <si>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</si>
  <si>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</si>
  <si>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</si>
  <si>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</si>
  <si>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</si>
  <si>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</si>
  <si>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</si>
  <si>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</si>
  <si>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</si>
  <si>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</si>
  <si>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</si>
  <si>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</si>
  <si>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</si>
  <si>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</si>
  <si>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</si>
  <si>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</si>
  <si>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</si>
  <si>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</si>
  <si>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</si>
  <si>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</si>
  <si>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</si>
  <si>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</si>
  <si>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</si>
  <si>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</si>
  <si>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</si>
  <si>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</si>
  <si>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</si>
  <si>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</si>
  <si>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</si>
  <si>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</si>
  <si>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</si>
  <si>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</si>
  <si>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</si>
  <si>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</si>
  <si>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</si>
  <si>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</si>
  <si>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</si>
  <si>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</si>
  <si>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</si>
  <si>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</si>
  <si>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</si>
  <si>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</si>
  <si>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</si>
  <si>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</si>
  <si>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</si>
  <si>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</si>
  <si>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</si>
  <si>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</si>
  <si>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</si>
  <si>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</si>
  <si>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</si>
  <si>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</si>
  <si>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</si>
  <si>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</si>
  <si>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</si>
  <si>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</si>
  <si>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</si>
  <si>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</si>
  <si>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</si>
  <si>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</si>
  <si>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</si>
  <si>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</si>
  <si>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</si>
  <si>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</si>
  <si>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</si>
  <si>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</si>
  <si>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</si>
  <si>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</si>
  <si>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</si>
  <si>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</si>
  <si>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</si>
  <si>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</si>
  <si>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</si>
  <si>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</si>
  <si>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</si>
  <si>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</si>
  <si>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</si>
  <si>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</si>
  <si>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</si>
  <si>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</si>
  <si>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</si>
  <si>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</si>
  <si>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</si>
  <si>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</si>
  <si>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</si>
  <si>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</si>
  <si>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</si>
  <si>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</si>
  <si>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</si>
  <si>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</si>
  <si>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</si>
  <si>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</si>
  <si>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</si>
  <si>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</si>
  <si>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</si>
  <si>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</si>
  <si>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</si>
  <si>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</si>
  <si>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</si>
  <si>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</si>
  <si>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</si>
  <si>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</si>
  <si>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</si>
  <si>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</si>
  <si>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</si>
  <si>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</si>
  <si>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</si>
  <si>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</si>
  <si>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</si>
  <si>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</si>
  <si>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</si>
  <si>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</si>
  <si>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</si>
  <si>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</si>
  <si>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</si>
  <si>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</si>
  <si>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</si>
  <si>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</si>
  <si>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</si>
  <si>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</si>
  <si>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</si>
  <si>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</si>
  <si>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</si>
  <si>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</si>
  <si>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</si>
  <si>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</si>
  <si>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</si>
  <si>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</si>
  <si>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</si>
  <si>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</si>
  <si>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</si>
  <si>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</si>
  <si>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</si>
  <si>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</si>
  <si>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</si>
  <si>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</si>
  <si>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</si>
  <si>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</si>
  <si>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</si>
  <si>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</si>
  <si>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</si>
  <si>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</si>
  <si>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</si>
  <si>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</si>
  <si>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</si>
  <si>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</si>
  <si>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</si>
  <si>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</si>
  <si>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</si>
  <si>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</si>
  <si>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</si>
  <si>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</si>
  <si>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</si>
  <si>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</si>
  <si>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</si>
  <si>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</si>
  <si>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</si>
  <si>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</si>
  <si>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</si>
  <si>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</si>
  <si>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</si>
  <si>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</si>
  <si>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</si>
  <si>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</si>
  <si>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</si>
  <si>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</si>
  <si>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</si>
  <si>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</si>
  <si>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</si>
  <si>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</si>
  <si>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</si>
  <si>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</si>
  <si>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</si>
  <si>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</si>
  <si>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</si>
  <si>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</si>
  <si>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</si>
  <si>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</si>
  <si>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</si>
  <si>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</si>
  <si>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</si>
  <si>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</si>
  <si>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</si>
  <si>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</si>
  <si>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</si>
  <si>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</si>
  <si>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</si>
  <si>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</si>
  <si>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</si>
  <si>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</si>
  <si>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</si>
  <si>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</si>
  <si>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</si>
  <si>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</si>
  <si>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</si>
  <si>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</si>
  <si>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</si>
  <si>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</si>
  <si>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</si>
  <si>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</si>
  <si>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</si>
  <si>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</si>
  <si>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</si>
  <si>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</si>
  <si>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</si>
  <si>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</si>
  <si>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</si>
  <si>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</si>
  <si>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</si>
  <si>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</si>
  <si>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</si>
  <si>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</si>
  <si>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</si>
  <si>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</si>
  <si>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</si>
  <si>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</si>
  <si>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</si>
  <si>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</si>
  <si>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</si>
  <si>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</si>
  <si>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</si>
  <si>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</si>
  <si>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</si>
  <si>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</si>
  <si>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</si>
  <si>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</si>
  <si>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</si>
  <si>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</si>
  <si>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</si>
  <si>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</si>
  <si>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</si>
  <si>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</si>
  <si>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</si>
  <si>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</si>
  <si>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</si>
  <si>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</si>
  <si>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</si>
  <si>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</si>
  <si>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</si>
  <si>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</si>
  <si>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</si>
  <si>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</si>
  <si>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</si>
  <si>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</si>
  <si>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</si>
  <si>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</si>
  <si>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</si>
  <si>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</si>
  <si>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</si>
  <si>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</si>
  <si>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</si>
  <si>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</si>
  <si>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</si>
  <si>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</si>
  <si>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</si>
  <si>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</si>
  <si>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</si>
  <si>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</si>
  <si>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</si>
  <si>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</si>
  <si>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</si>
  <si>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</si>
  <si>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</si>
  <si>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</si>
  <si>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</si>
  <si>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</si>
  <si>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</si>
  <si>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</si>
  <si>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</si>
  <si>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</si>
  <si>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</si>
  <si>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</si>
  <si>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</si>
  <si>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</si>
  <si>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</si>
  <si>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</si>
  <si>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</si>
  <si>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</si>
  <si>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</si>
  <si>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</si>
  <si>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</si>
  <si>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</si>
  <si>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</si>
  <si>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</si>
  <si>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</si>
  <si>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</si>
  <si>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</si>
  <si>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</si>
  <si>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</si>
  <si>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</si>
  <si>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</si>
  <si>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</si>
  <si>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</si>
  <si>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</si>
  <si>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</si>
  <si>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</si>
  <si>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</si>
  <si>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</si>
  <si>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</si>
  <si>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</si>
  <si>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</si>
  <si>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</si>
  <si>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</si>
  <si>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</si>
  <si>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</si>
  <si>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</si>
  <si>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</si>
  <si>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</si>
  <si>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</si>
  <si>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</si>
  <si>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</si>
  <si>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</si>
  <si>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</si>
  <si>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</si>
  <si>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</si>
  <si>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</si>
  <si>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</si>
  <si>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</si>
  <si>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</si>
  <si>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</si>
  <si>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</si>
  <si>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</si>
  <si>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</si>
  <si>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</si>
  <si>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</si>
  <si>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</si>
  <si>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</si>
  <si>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</si>
  <si>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</si>
  <si>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</si>
  <si>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</si>
  <si>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</si>
  <si>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</si>
  <si>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</si>
  <si>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</si>
  <si>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</si>
  <si>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</si>
  <si>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</si>
  <si>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</si>
  <si>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</si>
  <si>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</si>
  <si>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</si>
  <si>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</si>
  <si>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</si>
  <si>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</si>
  <si>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</si>
  <si>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</si>
  <si>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</si>
  <si>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</si>
  <si>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</si>
  <si>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</si>
  <si>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</si>
  <si>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</si>
  <si>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</si>
  <si>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</si>
  <si>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</si>
  <si>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</si>
  <si>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</si>
  <si>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</si>
  <si>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</si>
  <si>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</si>
  <si>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</si>
  <si>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</si>
  <si>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</si>
  <si>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</si>
  <si>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</si>
  <si>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</si>
  <si>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</si>
  <si>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</si>
  <si>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</si>
  <si>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</si>
  <si>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</si>
  <si>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</si>
  <si>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</si>
  <si>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</si>
  <si>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</si>
  <si>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</si>
  <si>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</si>
  <si>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</si>
  <si>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</si>
  <si>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</si>
  <si>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</si>
  <si>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</si>
  <si>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</si>
  <si>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</si>
  <si>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</si>
  <si>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</si>
  <si>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</si>
  <si>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</si>
  <si>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</si>
  <si>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</si>
  <si>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</si>
  <si>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</si>
  <si>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</si>
  <si>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</si>
  <si>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</si>
  <si>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</si>
  <si>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</si>
  <si>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</si>
  <si>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</si>
  <si>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</si>
  <si>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</si>
  <si>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</si>
  <si>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</si>
  <si>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</si>
  <si>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</si>
  <si>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</si>
  <si>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</si>
  <si>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</si>
  <si>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</si>
  <si>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</si>
  <si>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</si>
  <si>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</si>
  <si>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</si>
  <si>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</si>
  <si>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</si>
  <si>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</si>
  <si>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</si>
  <si>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</si>
  <si>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</si>
  <si>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</si>
  <si>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</si>
  <si>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</si>
  <si>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</si>
  <si>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</si>
  <si>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</si>
  <si>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</si>
  <si>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</si>
  <si>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</si>
  <si>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</si>
  <si>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</si>
  <si>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</si>
  <si>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</si>
  <si>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</si>
  <si>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</si>
  <si>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</si>
  <si>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</si>
  <si>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</si>
  <si>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</si>
  <si>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</si>
  <si>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</si>
  <si>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</si>
  <si>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</si>
  <si>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</si>
  <si>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</si>
  <si>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</si>
  <si>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</si>
  <si>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</si>
  <si>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</si>
  <si>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</si>
  <si>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</si>
  <si>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</si>
  <si>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</si>
  <si>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</si>
  <si>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</si>
  <si>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</si>
  <si>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</si>
  <si>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</si>
  <si>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</si>
  <si>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</si>
  <si>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</si>
  <si>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</si>
  <si>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</si>
  <si>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</si>
  <si>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</si>
  <si>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</si>
  <si>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</si>
  <si>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</si>
  <si>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</si>
  <si>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</si>
  <si>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</si>
  <si>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</si>
  <si>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</si>
  <si>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</si>
  <si>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</si>
  <si>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</si>
  <si>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</si>
  <si>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</si>
  <si>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</si>
  <si>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</si>
  <si>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</si>
  <si>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</si>
  <si>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</si>
  <si>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</si>
  <si>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</si>
  <si>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</si>
  <si>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</si>
  <si>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</si>
  <si>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</si>
  <si>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</si>
  <si>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</si>
  <si>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</si>
  <si>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</si>
  <si>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</si>
  <si>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</si>
  <si>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</si>
  <si>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</si>
  <si>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</si>
  <si>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</si>
  <si>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</si>
  <si>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</si>
  <si>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</si>
  <si>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</si>
  <si>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</si>
  <si>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</si>
  <si>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</si>
  <si>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</si>
  <si>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</si>
  <si>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</si>
  <si>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</si>
  <si>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</si>
  <si>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</si>
  <si>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</si>
  <si>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</si>
  <si>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</si>
  <si>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</si>
  <si>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</si>
  <si>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</si>
  <si>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</si>
  <si>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</si>
  <si>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</si>
  <si>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</si>
  <si>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</si>
  <si>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</si>
  <si>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</si>
  <si>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</si>
  <si>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</si>
  <si>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</si>
  <si>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</si>
  <si>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</si>
  <si>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</si>
  <si>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</si>
  <si>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</si>
  <si>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</si>
  <si>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</si>
  <si>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</si>
  <si>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</si>
  <si>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</si>
  <si>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</si>
  <si>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</si>
  <si>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</si>
  <si>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</si>
  <si>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</si>
  <si>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</si>
  <si>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</si>
  <si>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</si>
  <si>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</si>
  <si>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</si>
  <si>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</si>
  <si>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</si>
  <si>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</si>
  <si>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</si>
  <si>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</si>
  <si>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</si>
  <si>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</si>
  <si>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</si>
  <si>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</si>
  <si>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</si>
  <si>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</si>
  <si>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</si>
  <si>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</si>
  <si>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</si>
  <si>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</si>
  <si>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</si>
  <si>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</si>
  <si>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</si>
  <si>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</si>
  <si>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</si>
  <si>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</si>
  <si>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</si>
  <si>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</si>
  <si>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</si>
  <si>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</si>
  <si>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</si>
  <si>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</si>
  <si>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</si>
  <si>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</si>
  <si>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</si>
  <si>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</si>
  <si>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</si>
  <si>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</si>
  <si>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</si>
  <si>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</si>
  <si>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</si>
  <si>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</si>
  <si>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</si>
  <si>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</si>
  <si>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</si>
  <si>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</si>
  <si>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</si>
  <si>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</si>
  <si>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</si>
  <si>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</si>
  <si>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</si>
  <si>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</si>
  <si>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</si>
  <si>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</si>
  <si>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</si>
  <si>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</si>
  <si>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</si>
  <si>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</si>
  <si>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</si>
  <si>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</si>
  <si>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</si>
  <si>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</si>
  <si>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</si>
  <si>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</si>
  <si>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</si>
  <si>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</si>
  <si>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</si>
  <si>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</si>
  <si>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</si>
  <si>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</si>
  <si>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</si>
  <si>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</si>
  <si>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</si>
  <si>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</si>
  <si>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</si>
  <si>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</si>
  <si>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</si>
  <si>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</si>
  <si>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</si>
  <si>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</si>
  <si>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</si>
  <si>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</si>
  <si>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</si>
  <si>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</si>
  <si>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</si>
  <si>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</si>
  <si>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</si>
  <si>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</si>
  <si>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</si>
  <si>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</si>
  <si>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</si>
  <si>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</si>
  <si>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</si>
  <si>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</si>
  <si>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</si>
  <si>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</si>
  <si>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</si>
  <si>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</si>
  <si>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</si>
  <si>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</si>
  <si>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</si>
  <si>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</si>
  <si>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</si>
  <si>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</si>
  <si>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</si>
  <si>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</si>
  <si>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</si>
  <si>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</si>
  <si>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</si>
  <si>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</si>
  <si>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</si>
  <si>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</si>
  <si>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</si>
  <si>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</si>
  <si>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</si>
  <si>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</si>
  <si>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</si>
  <si>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</si>
  <si>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</si>
  <si>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</si>
  <si>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</si>
  <si>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</si>
  <si>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</si>
  <si>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</si>
  <si>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</si>
  <si>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</si>
  <si>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</si>
  <si>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</si>
  <si>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</si>
  <si>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</si>
  <si>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</si>
  <si>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</si>
  <si>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</si>
  <si>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</si>
  <si>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</si>
  <si>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</si>
  <si>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</si>
  <si>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</si>
  <si>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</si>
  <si>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</si>
  <si>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</si>
  <si>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</si>
  <si>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</si>
  <si>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</si>
  <si>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</si>
  <si>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</si>
  <si>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</si>
  <si>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</si>
  <si>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</si>
  <si>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</si>
  <si>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</si>
  <si>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</si>
  <si>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</si>
  <si>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</si>
  <si>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</si>
  <si>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</si>
  <si>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</si>
  <si>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</si>
  <si>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</si>
  <si>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</si>
  <si>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</si>
  <si>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</si>
  <si>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</si>
  <si>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</si>
  <si>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</si>
  <si>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</si>
  <si>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</si>
  <si>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</si>
  <si>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</si>
  <si>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</si>
  <si>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</si>
  <si>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</si>
  <si>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</si>
  <si>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</si>
  <si>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</si>
  <si>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</si>
  <si>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</si>
  <si>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</si>
  <si>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</si>
  <si>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</si>
  <si>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</si>
  <si>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</si>
  <si>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</si>
  <si>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</si>
  <si>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</si>
  <si>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</si>
  <si>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</si>
  <si>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</si>
  <si>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</si>
  <si>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</si>
  <si>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</si>
  <si>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</si>
  <si>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</si>
  <si>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</si>
  <si>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</si>
  <si>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</si>
  <si>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</si>
  <si>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</si>
  <si>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</si>
  <si>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</si>
  <si>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</si>
  <si>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</si>
  <si>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</si>
  <si>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</si>
  <si>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</si>
  <si>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</si>
  <si>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</si>
  <si>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</si>
  <si>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</si>
  <si>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</si>
  <si>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</si>
  <si>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</si>
  <si>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</si>
  <si>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</si>
  <si>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</si>
  <si>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</si>
  <si>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</si>
  <si>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</si>
  <si>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</si>
  <si>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</si>
  <si>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</si>
  <si>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</si>
  <si>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</si>
  <si>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</si>
  <si>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</si>
  <si>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</si>
  <si>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</si>
  <si>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</si>
  <si>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</si>
  <si>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</si>
  <si>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</si>
  <si>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</si>
  <si>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</si>
  <si>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</si>
  <si>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</si>
  <si>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</si>
  <si>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</si>
  <si>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</si>
  <si>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</si>
  <si>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</si>
  <si>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</si>
  <si>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</si>
  <si>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</si>
  <si>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</si>
  <si>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</si>
  <si>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</si>
  <si>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</si>
  <si>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</si>
  <si>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</si>
  <si>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</si>
  <si>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</si>
  <si>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</si>
  <si>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</si>
  <si>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</si>
  <si>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</si>
  <si>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</si>
  <si>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</si>
  <si>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</si>
  <si>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</si>
  <si>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</si>
  <si>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</si>
  <si>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</si>
  <si>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</si>
  <si>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</si>
  <si>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</si>
  <si>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</si>
  <si>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</si>
  <si>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</si>
  <si>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</si>
  <si>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</si>
  <si>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</si>
  <si>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</si>
  <si>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</si>
  <si>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</si>
  <si>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</si>
  <si>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</si>
  <si>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</si>
  <si>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</si>
  <si>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</si>
  <si>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</si>
  <si>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</si>
  <si>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</si>
  <si>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</si>
  <si>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</si>
  <si>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</si>
  <si>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</si>
  <si>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</si>
  <si>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</si>
  <si>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</si>
  <si>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</si>
  <si>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</si>
  <si>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</si>
  <si>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</si>
  <si>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</si>
  <si>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</si>
  <si>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</si>
  <si>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</si>
  <si>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</si>
  <si>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</si>
  <si>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</si>
  <si>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</si>
  <si>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</si>
  <si>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</si>
  <si>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</si>
  <si>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</si>
  <si>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</si>
  <si>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</si>
  <si>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</si>
  <si>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</si>
  <si>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</si>
  <si>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</si>
  <si>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</si>
  <si>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</si>
  <si>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</si>
  <si>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</si>
  <si>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</si>
  <si>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</si>
  <si>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</si>
  <si>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</si>
  <si>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</si>
  <si>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</si>
  <si>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</si>
  <si>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</si>
  <si>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</si>
  <si>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</si>
  <si>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</si>
  <si>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</si>
  <si>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</si>
  <si>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</si>
  <si>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</si>
  <si>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</si>
  <si>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</si>
  <si>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</si>
  <si>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</si>
  <si>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</si>
  <si>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</si>
  <si>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</si>
  <si>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</si>
  <si>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</si>
  <si>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</si>
  <si>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</si>
  <si>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</si>
  <si>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</si>
  <si>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</si>
  <si>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</si>
  <si>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</si>
  <si>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</si>
  <si>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</si>
  <si>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</si>
  <si>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</si>
  <si>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</si>
  <si>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</si>
  <si>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</si>
  <si>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</si>
  <si>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</si>
  <si>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</si>
  <si>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</si>
  <si>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</si>
  <si>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</si>
  <si>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</si>
  <si>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</si>
  <si>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</si>
  <si>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</si>
  <si>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</si>
  <si>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</si>
  <si>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</si>
  <si>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</si>
  <si>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</si>
  <si>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</si>
  <si>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</si>
  <si>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</si>
  <si>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</si>
  <si>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</si>
  <si>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</si>
  <si>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</si>
  <si>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</si>
  <si>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</si>
  <si>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</si>
  <si>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</si>
  <si>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</si>
  <si>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</si>
  <si>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</si>
  <si>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</si>
  <si>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</si>
  <si>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</si>
  <si>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</si>
  <si>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</si>
  <si>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</si>
  <si>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</si>
  <si>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</si>
  <si>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</si>
  <si>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</si>
  <si>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</si>
  <si>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</si>
  <si>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</si>
  <si>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</si>
  <si>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</si>
  <si>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</si>
  <si>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</si>
  <si>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</si>
  <si>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</si>
  <si>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</si>
  <si>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</si>
  <si>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</si>
  <si>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</si>
  <si>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</si>
  <si>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</si>
  <si>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</si>
  <si>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</si>
  <si>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</si>
  <si>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</si>
  <si>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</si>
  <si>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</si>
  <si>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</si>
  <si>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</si>
  <si>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</si>
  <si>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</si>
  <si>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</si>
  <si>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</si>
  <si>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</si>
  <si>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</si>
  <si>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</si>
  <si>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</si>
  <si>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</si>
  <si>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</si>
  <si>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</si>
  <si>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</si>
  <si>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</si>
  <si>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</si>
  <si>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</si>
  <si>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</si>
  <si>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</si>
  <si>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</si>
  <si>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</si>
  <si>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</si>
  <si>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</si>
  <si>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</si>
  <si>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</si>
  <si>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</si>
  <si>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</si>
  <si>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</si>
  <si>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</si>
  <si>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</si>
  <si>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</si>
  <si>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</si>
  <si>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</si>
  <si>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</si>
  <si>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</si>
  <si>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</si>
  <si>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</si>
  <si>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</si>
  <si>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</si>
  <si>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</si>
  <si>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</si>
  <si>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</si>
  <si>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</si>
  <si>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</si>
  <si>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</si>
  <si>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</si>
  <si>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</si>
  <si>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</si>
  <si>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</si>
  <si>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</si>
  <si>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</si>
  <si>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</si>
  <si>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</si>
  <si>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</si>
  <si>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</si>
  <si>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</si>
  <si>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</si>
  <si>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</si>
  <si>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</si>
  <si>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</si>
  <si>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</si>
  <si>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</si>
  <si>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</si>
  <si>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</si>
  <si>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</si>
  <si>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</si>
  <si>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</si>
  <si>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</si>
  <si>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</si>
  <si>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</si>
  <si>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</si>
  <si>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</si>
  <si>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</si>
  <si>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</si>
  <si>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</si>
  <si>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</si>
  <si>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</si>
  <si>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</si>
  <si>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</si>
  <si>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</si>
  <si>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</si>
  <si>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</si>
  <si>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</si>
  <si>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</si>
  <si>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</si>
  <si>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</si>
  <si>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</si>
  <si>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</si>
  <si>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</si>
  <si>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</si>
  <si>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</si>
  <si>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</si>
  <si>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</si>
  <si>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</si>
  <si>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</si>
  <si>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</si>
  <si>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</si>
  <si>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</si>
  <si>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</si>
  <si>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</si>
  <si>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</si>
  <si>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</si>
  <si>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</si>
  <si>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</si>
  <si>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</si>
  <si>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</si>
  <si>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</si>
  <si>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</si>
  <si>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</si>
  <si>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</si>
  <si>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</si>
  <si>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</si>
  <si>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</si>
  <si>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</si>
  <si>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</si>
  <si>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</si>
  <si>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</si>
  <si>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</si>
  <si>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</si>
  <si>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</si>
  <si>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</si>
  <si>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</si>
  <si>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</si>
  <si>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</si>
  <si>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</si>
  <si>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</si>
  <si>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</si>
  <si>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</si>
  <si>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</si>
  <si>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</si>
  <si>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</si>
  <si>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</si>
  <si>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</si>
  <si>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</si>
  <si>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</si>
  <si>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</si>
  <si>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</si>
  <si>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</si>
  <si>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</si>
  <si>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</si>
  <si>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</si>
  <si>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</si>
  <si>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</si>
  <si>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</si>
  <si>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</si>
  <si>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</si>
  <si>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</si>
  <si>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</si>
  <si>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</si>
  <si>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</si>
  <si>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</si>
  <si>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</si>
  <si>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</si>
  <si>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</si>
  <si>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</si>
  <si>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</si>
  <si>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</si>
  <si>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</si>
  <si>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</si>
  <si>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</si>
  <si>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</si>
  <si>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</si>
  <si>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</si>
  <si>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</si>
  <si>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</si>
  <si>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</si>
  <si>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</si>
  <si>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</si>
  <si>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</si>
  <si>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</si>
  <si>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</si>
  <si>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</si>
  <si>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</si>
  <si>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</si>
  <si>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</si>
  <si>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</si>
  <si>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</si>
  <si>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</si>
  <si>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</si>
  <si>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</si>
  <si>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</si>
  <si>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</si>
  <si>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</si>
  <si>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</si>
  <si>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</si>
  <si>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</si>
  <si>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</si>
  <si>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</si>
  <si>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</si>
  <si>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</si>
  <si>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</si>
  <si>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</si>
  <si>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</si>
  <si>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</si>
  <si>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</si>
  <si>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</si>
  <si>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</si>
  <si>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</si>
  <si>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</si>
  <si>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</si>
  <si>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</si>
  <si>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</si>
  <si>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</si>
  <si>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</si>
  <si>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</si>
  <si>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</si>
  <si>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</si>
  <si>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</si>
  <si>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</si>
  <si>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</si>
  <si>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</si>
  <si>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</si>
  <si>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</si>
  <si>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</si>
  <si>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</si>
  <si>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</si>
  <si>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</si>
  <si>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</si>
  <si>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</si>
  <si>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</si>
  <si>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</si>
  <si>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</si>
  <si>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</si>
  <si>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</si>
  <si>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</si>
  <si>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</si>
  <si>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</si>
  <si>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</si>
  <si>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</si>
  <si>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</si>
  <si>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</si>
  <si>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</si>
  <si>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</si>
  <si>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</si>
  <si>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</si>
  <si>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</si>
  <si>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</si>
  <si>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</si>
  <si>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</si>
  <si>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</si>
  <si>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</si>
  <si>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</si>
  <si>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</si>
  <si>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</si>
  <si>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</si>
  <si>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</si>
  <si>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</si>
  <si>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</si>
  <si>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</si>
  <si>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</si>
  <si>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</si>
  <si>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</si>
  <si>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</si>
  <si>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</si>
  <si>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</si>
  <si>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</si>
  <si>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</si>
  <si>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</si>
  <si>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</si>
  <si>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</si>
  <si>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</si>
  <si>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</si>
  <si>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</si>
  <si>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</si>
  <si>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</si>
  <si>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</si>
  <si>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</si>
  <si>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</si>
  <si>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</si>
  <si>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</si>
  <si>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</si>
  <si>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</si>
  <si>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</si>
  <si>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</si>
  <si>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</si>
  <si>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</si>
  <si>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</si>
  <si>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</si>
  <si>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</si>
  <si>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</si>
  <si>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</si>
  <si>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</si>
  <si>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</si>
  <si>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</si>
  <si>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</si>
  <si>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</si>
  <si>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</si>
  <si>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</si>
  <si>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</si>
  <si>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</si>
  <si>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</si>
  <si>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</si>
  <si>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</si>
  <si>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</si>
  <si>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</si>
  <si>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</si>
  <si>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</si>
  <si>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</si>
  <si>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</si>
  <si>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</si>
  <si>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</si>
  <si>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</si>
  <si>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</si>
  <si>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</si>
  <si>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</si>
  <si>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</si>
  <si>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</si>
  <si>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</si>
  <si>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</si>
  <si>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</si>
  <si>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</si>
  <si>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</si>
  <si>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</si>
  <si>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</si>
  <si>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</si>
  <si>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</si>
  <si>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</si>
  <si>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</si>
  <si>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</si>
  <si>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</si>
  <si>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</si>
  <si>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</si>
  <si>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</si>
  <si>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</si>
  <si>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</si>
  <si>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</si>
  <si>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</si>
  <si>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</si>
  <si>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</si>
  <si>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</si>
  <si>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</si>
  <si>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</si>
  <si>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</si>
  <si>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</si>
  <si>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</si>
  <si>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</si>
  <si>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</si>
  <si>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</si>
  <si>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</si>
  <si>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</si>
  <si>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</si>
  <si>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</si>
  <si>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</si>
  <si>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</si>
  <si>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</si>
  <si>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</si>
  <si>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</si>
  <si>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</si>
  <si>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</si>
  <si>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</si>
  <si>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</si>
  <si>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</si>
  <si>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</si>
  <si>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</si>
  <si>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</si>
  <si>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</si>
  <si>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</si>
  <si>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</si>
  <si>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</si>
  <si>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</si>
  <si>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</si>
  <si>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</si>
  <si>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</si>
  <si>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</si>
  <si>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</si>
  <si>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</si>
  <si>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</si>
  <si>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</si>
  <si>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</si>
  <si>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</si>
  <si>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</si>
  <si>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</si>
  <si>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</si>
  <si>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</si>
  <si>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</si>
  <si>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</si>
  <si>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</si>
  <si>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</si>
  <si>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</si>
  <si>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</si>
  <si>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</si>
  <si>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</si>
  <si>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</si>
  <si>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</si>
  <si>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</si>
  <si>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</si>
  <si>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</si>
  <si>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</si>
  <si>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</si>
  <si>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</si>
  <si>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</si>
  <si>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</si>
  <si>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</si>
  <si>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</si>
  <si>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</si>
  <si>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</si>
  <si>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</si>
  <si>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</si>
  <si>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</si>
  <si>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</si>
  <si>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</si>
  <si>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</si>
  <si>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</si>
  <si>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</si>
  <si>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</si>
  <si>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</si>
  <si>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</si>
  <si>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</si>
  <si>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</si>
  <si>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</si>
  <si>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</si>
  <si>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</si>
  <si>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</si>
  <si>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</si>
  <si>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</si>
  <si>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</si>
  <si>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</si>
  <si>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</si>
  <si>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</si>
  <si>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</si>
  <si>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</si>
  <si>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</si>
  <si>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</si>
  <si>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</si>
  <si>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</si>
  <si>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</si>
  <si>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</si>
  <si>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</si>
  <si>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</si>
  <si>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</si>
  <si>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</si>
  <si>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</si>
  <si>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</si>
  <si>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</si>
  <si>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</si>
  <si>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</si>
  <si>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</si>
  <si>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</si>
  <si>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</si>
  <si>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</si>
  <si>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</si>
  <si>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</si>
  <si>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</si>
  <si>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</si>
  <si>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</si>
  <si>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</si>
  <si>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</si>
  <si>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</si>
  <si>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</si>
  <si>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</si>
  <si>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</si>
  <si>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</si>
  <si>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</si>
  <si>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</si>
  <si>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</si>
  <si>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</si>
  <si>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</si>
  <si>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</si>
  <si>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</si>
  <si>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</si>
  <si>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</si>
  <si>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</si>
  <si>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</si>
  <si>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</si>
  <si>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</si>
  <si>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</si>
  <si>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</si>
  <si>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</si>
  <si>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</si>
  <si>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</si>
  <si>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</si>
  <si>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</si>
  <si>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</si>
  <si>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</si>
  <si>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</si>
  <si>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</si>
  <si>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</si>
  <si>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</si>
  <si>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</si>
  <si>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</si>
  <si>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</si>
  <si>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</si>
  <si>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</si>
  <si>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</si>
  <si>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</si>
  <si>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</si>
  <si>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</si>
  <si>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</si>
  <si>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</si>
  <si>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</si>
  <si>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</si>
  <si>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</si>
  <si>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</si>
  <si>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</si>
  <si>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</si>
  <si>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</si>
  <si>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</si>
  <si>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</si>
  <si>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</si>
  <si>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</si>
  <si>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</si>
  <si>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</si>
  <si>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</si>
  <si>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</si>
  <si>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</si>
  <si>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</si>
  <si>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</si>
  <si>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</si>
  <si>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</si>
  <si>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</si>
  <si>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</si>
  <si>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</si>
  <si>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</si>
  <si>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</si>
  <si>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</si>
  <si>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</si>
  <si>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</si>
  <si>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</si>
  <si>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</si>
  <si>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</si>
  <si>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</si>
  <si>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</si>
  <si>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</si>
  <si>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</si>
  <si>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</si>
  <si>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</si>
  <si>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</si>
  <si>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</si>
  <si>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</si>
  <si>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</si>
  <si>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</si>
  <si>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</si>
  <si>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</si>
  <si>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</si>
  <si>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</si>
  <si>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</si>
  <si>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</si>
  <si>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</si>
  <si>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</si>
  <si>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</si>
  <si>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</si>
  <si>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</si>
  <si>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</si>
  <si>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</si>
  <si>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</si>
  <si>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</si>
  <si>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</si>
  <si>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</si>
  <si>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</si>
  <si>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</si>
  <si>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</si>
  <si>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</si>
  <si>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</si>
  <si>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</si>
  <si>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</si>
  <si>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</si>
  <si>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</si>
  <si>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</si>
  <si>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</si>
  <si>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</si>
  <si>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</si>
  <si>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</si>
  <si>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</si>
  <si>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</si>
  <si>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</si>
  <si>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</si>
  <si>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</si>
  <si>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</si>
  <si>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</si>
  <si>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</si>
  <si>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</si>
  <si>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</si>
  <si>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</si>
  <si>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</si>
  <si>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</si>
  <si>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</si>
  <si>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</si>
  <si>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Row Labels</t>
  </si>
  <si>
    <t>Grand Total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</si>
  <si>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</si>
  <si>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</si>
  <si>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</si>
  <si>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</si>
  <si>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</si>
  <si>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</si>
  <si>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</si>
  <si>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</si>
  <si>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</si>
  <si>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</si>
  <si>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</si>
  <si>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</si>
  <si>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Parent Category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</si>
  <si>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</si>
  <si>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</si>
  <si>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</si>
  <si>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</si>
  <si>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</si>
  <si>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</si>
  <si>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</si>
  <si>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</si>
  <si>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</si>
  <si>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</si>
  <si>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</si>
  <si>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</si>
  <si>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</si>
  <si>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</si>
  <si>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</si>
  <si>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</si>
  <si>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</si>
  <si>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</si>
  <si>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</si>
  <si>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</si>
  <si>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</si>
  <si>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</si>
  <si>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</si>
  <si>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</si>
  <si>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</si>
  <si>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</si>
  <si>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</si>
  <si>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</si>
  <si>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</si>
  <si>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</si>
  <si>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</si>
  <si>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</si>
  <si>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</si>
  <si>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</si>
  <si>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</si>
  <si>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</si>
  <si>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</si>
  <si>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</si>
  <si>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</si>
  <si>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</si>
  <si>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</si>
  <si>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</si>
  <si>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</si>
  <si>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</si>
  <si>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</si>
  <si>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</si>
  <si>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</si>
  <si>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</si>
  <si>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</si>
  <si>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</si>
  <si>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</si>
  <si>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</si>
  <si>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</si>
  <si>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</si>
  <si>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</si>
  <si>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</si>
  <si>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</si>
  <si>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</si>
  <si>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</si>
  <si>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</si>
  <si>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</si>
  <si>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</si>
  <si>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</si>
  <si>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</si>
  <si>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</si>
  <si>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</si>
  <si>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</si>
  <si>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</si>
  <si>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</si>
  <si>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</si>
  <si>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</si>
  <si>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</si>
  <si>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</si>
  <si>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r>
      <t xml:space="preserve">Analysis of Backers of </t>
    </r>
    <r>
      <rPr>
        <b/>
        <i/>
        <u/>
        <sz val="12"/>
        <color theme="1"/>
        <rFont val="Calibri"/>
        <family val="2"/>
        <scheme val="minor"/>
      </rPr>
      <t>Successful</t>
    </r>
    <r>
      <rPr>
        <i/>
        <sz val="12"/>
        <color theme="1"/>
        <rFont val="Calibri"/>
        <family val="2"/>
        <scheme val="minor"/>
      </rPr>
      <t xml:space="preserve"> Funding</t>
    </r>
  </si>
  <si>
    <r>
      <t xml:space="preserve">Analysis of Backers of </t>
    </r>
    <r>
      <rPr>
        <b/>
        <i/>
        <u/>
        <sz val="12"/>
        <color theme="1"/>
        <rFont val="Calibri"/>
        <family val="2"/>
        <scheme val="minor"/>
      </rPr>
      <t>Failed</t>
    </r>
    <r>
      <rPr>
        <i/>
        <sz val="12"/>
        <color theme="1"/>
        <rFont val="Calibri"/>
        <family val="2"/>
        <scheme val="minor"/>
      </rPr>
      <t xml:space="preserve"> Funding</t>
    </r>
  </si>
  <si>
    <t>Total Count of outcome</t>
  </si>
  <si>
    <t>Total Sum of backers_count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</si>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</sst>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9" fontId="0" fillId="0" borderId="10" xfId="42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/>
    <xf numFmtId="9" fontId="0" fillId="0" borderId="10" xfId="42" applyFont="1" applyBorder="1"/>
    <xf numFmtId="0" fontId="0" fillId="0" borderId="11" xfId="0" applyBorder="1"/>
    <xf numFmtId="9" fontId="0" fillId="0" borderId="12" xfId="42" applyFont="1" applyBorder="1"/>
    <xf numFmtId="0" fontId="0" fillId="0" borderId="13" xfId="0" applyBorder="1"/>
    <xf numFmtId="0" fontId="0" fillId="0" borderId="14" xfId="0" applyBorder="1"/>
    <xf numFmtId="9" fontId="0" fillId="0" borderId="14" xfId="42" applyFont="1" applyBorder="1"/>
    <xf numFmtId="9" fontId="0" fillId="0" borderId="15" xfId="42" applyFont="1" applyBorder="1"/>
    <xf numFmtId="0" fontId="0" fillId="0" borderId="16" xfId="0" applyBorder="1"/>
    <xf numFmtId="0" fontId="0" fillId="0" borderId="17" xfId="0" applyBorder="1"/>
    <xf numFmtId="9" fontId="0" fillId="0" borderId="17" xfId="42" applyFont="1" applyBorder="1"/>
    <xf numFmtId="9" fontId="0" fillId="0" borderId="18" xfId="42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 applyAlignment="1">
      <alignment horizontal="center"/>
    </xf>
    <xf numFmtId="1" fontId="0" fillId="0" borderId="0" xfId="0" applyNumberFormat="1"/>
    <xf numFmtId="0" fontId="18" fillId="0" borderId="22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0" borderId="25" xfId="0" applyFill="1" applyBorder="1" applyAlignment="1"/>
    <xf numFmtId="0" fontId="0" fillId="0" borderId="11" xfId="0" applyFill="1" applyBorder="1" applyAlignment="1"/>
    <xf numFmtId="1" fontId="0" fillId="0" borderId="12" xfId="0" applyNumberFormat="1" applyFill="1" applyBorder="1" applyAlignment="1"/>
    <xf numFmtId="0" fontId="0" fillId="0" borderId="13" xfId="0" applyFill="1" applyBorder="1" applyAlignment="1"/>
    <xf numFmtId="1" fontId="0" fillId="0" borderId="15" xfId="0" applyNumberFormat="1" applyFill="1" applyBorder="1" applyAlignment="1"/>
    <xf numFmtId="0" fontId="0" fillId="0" borderId="16" xfId="0" applyFill="1" applyBorder="1" applyAlignment="1"/>
    <xf numFmtId="0" fontId="0" fillId="0" borderId="18" xfId="0" applyFill="1" applyBorder="1" applyAlignment="1"/>
    <xf numFmtId="14" fontId="16" fillId="33" borderId="10" xfId="0" applyNumberFormat="1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9" fontId="16" fillId="33" borderId="10" xfId="42" applyFont="1" applyFill="1" applyBorder="1" applyAlignment="1">
      <alignment horizontal="center"/>
    </xf>
    <xf numFmtId="0" fontId="0" fillId="0" borderId="10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11" xfId="0" pivotButton="1" applyBorder="1"/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2" xfId="0" applyNumberFormat="1" applyBorder="1"/>
    <xf numFmtId="0" fontId="0" fillId="0" borderId="13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3" xfId="0" pivotButton="1" applyBorder="1"/>
    <xf numFmtId="0" fontId="0" fillId="0" borderId="1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 Table+Line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Table+Line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Table+Line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A9-49DB-9464-44B20B8DBA1D}"/>
            </c:ext>
          </c:extLst>
        </c:ser>
        <c:ser>
          <c:idx val="1"/>
          <c:order val="1"/>
          <c:tx>
            <c:strRef>
              <c:f>'Success Table+Line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Table+Line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Table+Line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A9-49DB-9464-44B20B8DBA1D}"/>
            </c:ext>
          </c:extLst>
        </c:ser>
        <c:ser>
          <c:idx val="2"/>
          <c:order val="2"/>
          <c:tx>
            <c:strRef>
              <c:f>'Success Table+Line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Table+Line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Table+Line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A9-49DB-9464-44B20B8D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6608"/>
        <c:axId val="210038144"/>
      </c:lineChart>
      <c:catAx>
        <c:axId val="2100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144"/>
        <c:crosses val="autoZero"/>
        <c:auto val="1"/>
        <c:lblAlgn val="ctr"/>
        <c:lblOffset val="100"/>
        <c:noMultiLvlLbl val="0"/>
      </c:catAx>
      <c:valAx>
        <c:axId val="210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with Date Created!PivotTable2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with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22-4631-8306-11FBE2D9F6C5}"/>
            </c:ext>
          </c:extLst>
        </c:ser>
        <c:ser>
          <c:idx val="1"/>
          <c:order val="1"/>
          <c:tx>
            <c:strRef>
              <c:f>'Pivot with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22-4631-8306-11FBE2D9F6C5}"/>
            </c:ext>
          </c:extLst>
        </c:ser>
        <c:ser>
          <c:idx val="2"/>
          <c:order val="2"/>
          <c:tx>
            <c:strRef>
              <c:f>'Pivot with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22-4631-8306-11FBE2D9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35488"/>
        <c:axId val="271553664"/>
      </c:lineChart>
      <c:catAx>
        <c:axId val="2715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53664"/>
        <c:crosses val="autoZero"/>
        <c:auto val="1"/>
        <c:lblAlgn val="ctr"/>
        <c:lblOffset val="100"/>
        <c:noMultiLvlLbl val="0"/>
      </c:catAx>
      <c:valAx>
        <c:axId val="271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with Parent-Category!PivotTable1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with Parent-Category'!$B$4:$B$5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with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Parent-Category'!$B$6:$B$15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B3-4F49-A37C-B52A5AB044F5}"/>
            </c:ext>
          </c:extLst>
        </c:ser>
        <c:ser>
          <c:idx val="1"/>
          <c:order val="1"/>
          <c:tx>
            <c:strRef>
              <c:f>'Pivot with Parent-Category'!$C$4:$C$5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with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Parent-Category'!$C$6:$C$15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B3-4F49-A37C-B52A5AB044F5}"/>
            </c:ext>
          </c:extLst>
        </c:ser>
        <c:ser>
          <c:idx val="2"/>
          <c:order val="2"/>
          <c:tx>
            <c:strRef>
              <c:f>'Pivot with Parent-Category'!$D$4:$D$5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with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Parent-Category'!$D$6:$D$15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B3-4F49-A37C-B52A5AB044F5}"/>
            </c:ext>
          </c:extLst>
        </c:ser>
        <c:ser>
          <c:idx val="3"/>
          <c:order val="3"/>
          <c:tx>
            <c:strRef>
              <c:f>'Pivot with Parent-Category'!$E$4:$E$5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with 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Parent-Category'!$E$6:$E$15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B3-4F49-A37C-B52A5AB0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259136"/>
        <c:axId val="271260672"/>
      </c:barChart>
      <c:catAx>
        <c:axId val="2712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60672"/>
        <c:crosses val="autoZero"/>
        <c:auto val="1"/>
        <c:lblAlgn val="ctr"/>
        <c:lblOffset val="100"/>
        <c:noMultiLvlLbl val="0"/>
      </c:catAx>
      <c:valAx>
        <c:axId val="271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with Sub-Category!PivotTable4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with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63-4A54-9C05-37C30DC0FCC7}"/>
            </c:ext>
          </c:extLst>
        </c:ser>
        <c:ser>
          <c:idx val="1"/>
          <c:order val="1"/>
          <c:tx>
            <c:strRef>
              <c:f>'Pivot with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63-4A54-9C05-37C30DC0FCC7}"/>
            </c:ext>
          </c:extLst>
        </c:ser>
        <c:ser>
          <c:idx val="2"/>
          <c:order val="2"/>
          <c:tx>
            <c:strRef>
              <c:f>'Pivot with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B63-4A54-9C05-37C30DC0FCC7}"/>
            </c:ext>
          </c:extLst>
        </c:ser>
        <c:ser>
          <c:idx val="3"/>
          <c:order val="3"/>
          <c:tx>
            <c:strRef>
              <c:f>'Pivot with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B63-4A54-9C05-37C30DC0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633024"/>
        <c:axId val="271643008"/>
      </c:barChart>
      <c:catAx>
        <c:axId val="2716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43008"/>
        <c:crosses val="autoZero"/>
        <c:auto val="1"/>
        <c:lblAlgn val="ctr"/>
        <c:lblOffset val="100"/>
        <c:noMultiLvlLbl val="0"/>
      </c:catAx>
      <c:valAx>
        <c:axId val="271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[CrowdfundingBook.xlsx]Additional Tables &amp; Graph!PivotTable1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Tables &amp; Graph'!$B$3:$B$5</c:f>
              <c:strCache>
                <c:ptCount val="1"/>
                <c:pt idx="0">
                  <c:v>canceled - Count of outcome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Graph'!$B$6:$B$13</c:f>
              <c:numCache>
                <c:formatCode>General</c:formatCode>
                <c:ptCount val="7"/>
                <c:pt idx="4">
                  <c:v>1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'Additional Tables &amp; Graph'!$C$3:$C$5</c:f>
              <c:strCache>
                <c:ptCount val="1"/>
                <c:pt idx="0">
                  <c:v>canceled - Sum of backers_count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Graph'!$C$6:$C$13</c:f>
              <c:numCache>
                <c:formatCode>General</c:formatCode>
                <c:ptCount val="7"/>
                <c:pt idx="4">
                  <c:v>439</c:v>
                </c:pt>
                <c:pt idx="6">
                  <c:v>6671</c:v>
                </c:pt>
              </c:numCache>
            </c:numRef>
          </c:val>
        </c:ser>
        <c:ser>
          <c:idx val="2"/>
          <c:order val="2"/>
          <c:tx>
            <c:strRef>
              <c:f>'Additional Tables &amp; Graph'!$D$3:$D$5</c:f>
              <c:strCache>
                <c:ptCount val="1"/>
                <c:pt idx="0">
                  <c:v>failed - Count of outcome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Graph'!$D$6:$D$13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41</c:v>
                </c:pt>
              </c:numCache>
            </c:numRef>
          </c:val>
        </c:ser>
        <c:ser>
          <c:idx val="3"/>
          <c:order val="3"/>
          <c:tx>
            <c:strRef>
              <c:f>'Additional Tables &amp; Graph'!$E$3:$E$5</c:f>
              <c:strCache>
                <c:ptCount val="1"/>
                <c:pt idx="0">
                  <c:v>failed - Sum of backers_count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Graph'!$E$6:$E$13</c:f>
              <c:numCache>
                <c:formatCode>General</c:formatCode>
                <c:ptCount val="7"/>
                <c:pt idx="0">
                  <c:v>838</c:v>
                </c:pt>
                <c:pt idx="1">
                  <c:v>9415</c:v>
                </c:pt>
                <c:pt idx="2">
                  <c:v>3048</c:v>
                </c:pt>
                <c:pt idx="3">
                  <c:v>2912</c:v>
                </c:pt>
                <c:pt idx="4">
                  <c:v>1125</c:v>
                </c:pt>
                <c:pt idx="5">
                  <c:v>6210</c:v>
                </c:pt>
                <c:pt idx="6">
                  <c:v>17892</c:v>
                </c:pt>
              </c:numCache>
            </c:numRef>
          </c:val>
        </c:ser>
        <c:ser>
          <c:idx val="4"/>
          <c:order val="4"/>
          <c:tx>
            <c:strRef>
              <c:f>'Additional Tables &amp; Graph'!$F$3:$F$5</c:f>
              <c:strCache>
                <c:ptCount val="1"/>
                <c:pt idx="0">
                  <c:v>live - Count of outcome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Graph'!$F$6:$F$13</c:f>
              <c:numCache>
                <c:formatCode>General</c:formatCode>
                <c:ptCount val="7"/>
                <c:pt idx="0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'Additional Tables &amp; Graph'!$G$3:$G$5</c:f>
              <c:strCache>
                <c:ptCount val="1"/>
                <c:pt idx="0">
                  <c:v>live - Sum of backers_count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Graph'!$G$6:$G$13</c:f>
              <c:numCache>
                <c:formatCode>General</c:formatCode>
                <c:ptCount val="7"/>
                <c:pt idx="0">
                  <c:v>808</c:v>
                </c:pt>
                <c:pt idx="4">
                  <c:v>27</c:v>
                </c:pt>
                <c:pt idx="6">
                  <c:v>1165</c:v>
                </c:pt>
              </c:numCache>
            </c:numRef>
          </c:val>
        </c:ser>
        <c:ser>
          <c:idx val="6"/>
          <c:order val="6"/>
          <c:tx>
            <c:strRef>
              <c:f>'Additional Tables &amp; Graph'!$H$3:$H$5</c:f>
              <c:strCache>
                <c:ptCount val="1"/>
                <c:pt idx="0">
                  <c:v>successful - Count of outcome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Graph'!$H$6:$H$13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76</c:v>
                </c:pt>
              </c:numCache>
            </c:numRef>
          </c:val>
        </c:ser>
        <c:ser>
          <c:idx val="7"/>
          <c:order val="7"/>
          <c:tx>
            <c:strRef>
              <c:f>'Additional Tables &amp; Graph'!$I$3:$I$5</c:f>
              <c:strCache>
                <c:ptCount val="1"/>
                <c:pt idx="0">
                  <c:v>successful - Sum of backers_count</c:v>
                </c:pt>
              </c:strCache>
            </c:strRef>
          </c:tx>
          <c:invertIfNegative val="0"/>
          <c:cat>
            <c:strRef>
              <c:f>'Additional Tables &amp; Graph'!$A$6:$A$13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'Additional Tables &amp; Graph'!$I$6:$I$13</c:f>
              <c:numCache>
                <c:formatCode>General</c:formatCode>
                <c:ptCount val="7"/>
                <c:pt idx="0">
                  <c:v>2110</c:v>
                </c:pt>
                <c:pt idx="1">
                  <c:v>1761</c:v>
                </c:pt>
                <c:pt idx="2">
                  <c:v>2005</c:v>
                </c:pt>
                <c:pt idx="3">
                  <c:v>3630</c:v>
                </c:pt>
                <c:pt idx="4">
                  <c:v>4209</c:v>
                </c:pt>
                <c:pt idx="5">
                  <c:v>911</c:v>
                </c:pt>
                <c:pt idx="6">
                  <c:v>56699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12864"/>
        <c:axId val="261551232"/>
      </c:barChart>
      <c:catAx>
        <c:axId val="2610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51232"/>
        <c:crosses val="autoZero"/>
        <c:auto val="1"/>
        <c:lblAlgn val="ctr"/>
        <c:lblOffset val="100"/>
        <c:noMultiLvlLbl val="0"/>
      </c:catAx>
      <c:valAx>
        <c:axId val="2615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80010</xdr:rowOff>
    </xdr:from>
    <xdr:to>
      <xdr:col>7</xdr:col>
      <xdr:colOff>1379220</xdr:colOff>
      <xdr:row>27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BD64D3B-F018-43A8-A38E-1FD91275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64770</xdr:rowOff>
    </xdr:from>
    <xdr:to>
      <xdr:col>13</xdr:col>
      <xdr:colOff>11430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C6A101-65C6-47A3-BDC0-4543D96DF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54610</xdr:rowOff>
    </xdr:from>
    <xdr:to>
      <xdr:col>17</xdr:col>
      <xdr:colOff>304800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76FFDCF-F5E7-4CBC-8C15-813AE180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148590</xdr:rowOff>
    </xdr:from>
    <xdr:to>
      <xdr:col>13</xdr:col>
      <xdr:colOff>76200</xdr:colOff>
      <xdr:row>16</xdr:row>
      <xdr:rowOff>1543050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BE3BA80-620E-4853-BDD9-B1650B0B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847724</xdr:colOff>
      <xdr:row>13</xdr:row>
      <xdr:rowOff>85724</xdr:rowOff>
    </xdr:from>
    <xdr:to>
      <xdr:col>8</xdr:col>
      <xdr:colOff>958849</xdr:colOff>
      <xdr:row>37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reet Singh" refreshedDate="45089.671819791663" createdVersion="6" refreshedVersion="6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preet Singh" refreshedDate="45090.866102546293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preet Ahuja" refreshedDate="45092.660556828705" createdVersion="4" refreshedVersion="4" minRefreshableVersion="3" recordCount="998">
  <cacheSource type="worksheet">
    <worksheetSource ref="D1:T999" sheet="Crowdfunding"/>
  </cacheSource>
  <cacheFields count="17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2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</sharedItems>
    </cacheField>
    <cacheField name="Percent Funded" numFmtId="9">
      <sharedItems containsSemiMixedTypes="0" containsString="0" containsNumber="1" minValue="0" maxValue="23.388333333333332" count="984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8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</sharedItems>
    </cacheField>
    <cacheField name="Average Donation" numFmtId="1">
      <sharedItems containsMixedTypes="1" containsNumber="1" minValue="1" maxValue="113.17073170731707" count="982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8">
  <r>
    <n v="100"/>
    <x v="0"/>
    <x v="0"/>
    <x v="0"/>
    <x v="0"/>
    <x v="0"/>
    <x v="0"/>
    <s v="CAD"/>
    <n v="1448690400"/>
    <n v="1450159200"/>
    <b v="0"/>
    <b v="0"/>
    <s v="food/food trucks"/>
    <x v="0"/>
    <s v="food trucks"/>
    <d v="2015-11-28T06:00:00"/>
    <d v="2015-12-15T06:00:00"/>
  </r>
  <r>
    <n v="1400"/>
    <x v="1"/>
    <x v="1"/>
    <x v="1"/>
    <x v="1"/>
    <x v="1"/>
    <x v="1"/>
    <s v="USD"/>
    <n v="1408424400"/>
    <n v="1408597200"/>
    <b v="0"/>
    <b v="1"/>
    <s v="music/rock"/>
    <x v="1"/>
    <s v="rock"/>
    <d v="2014-08-19T05:00:00"/>
    <d v="2014-08-21T05:00:00"/>
  </r>
  <r>
    <n v="108400"/>
    <x v="2"/>
    <x v="2"/>
    <x v="1"/>
    <x v="2"/>
    <x v="2"/>
    <x v="2"/>
    <s v="AUD"/>
    <n v="1384668000"/>
    <n v="1384840800"/>
    <b v="0"/>
    <b v="0"/>
    <s v="technology/web"/>
    <x v="2"/>
    <s v="web"/>
    <d v="2013-11-17T06:00:00"/>
    <d v="2013-11-19T06:00:00"/>
  </r>
  <r>
    <n v="4200"/>
    <x v="3"/>
    <x v="3"/>
    <x v="0"/>
    <x v="3"/>
    <x v="3"/>
    <x v="1"/>
    <s v="USD"/>
    <n v="1565499600"/>
    <n v="1568955600"/>
    <b v="0"/>
    <b v="0"/>
    <s v="music/rock"/>
    <x v="1"/>
    <s v="rock"/>
    <d v="2019-08-11T05:00:00"/>
    <d v="2019-09-20T05:00:00"/>
  </r>
  <r>
    <n v="7600"/>
    <x v="4"/>
    <x v="4"/>
    <x v="0"/>
    <x v="4"/>
    <x v="4"/>
    <x v="1"/>
    <s v="USD"/>
    <n v="1547964000"/>
    <n v="1548309600"/>
    <b v="0"/>
    <b v="0"/>
    <s v="theater/plays"/>
    <x v="3"/>
    <s v="plays"/>
    <d v="2019-01-20T06:00:00"/>
    <d v="2019-01-24T06:00:00"/>
  </r>
  <r>
    <n v="7600"/>
    <x v="5"/>
    <x v="5"/>
    <x v="1"/>
    <x v="5"/>
    <x v="5"/>
    <x v="3"/>
    <s v="DKK"/>
    <n v="1346130000"/>
    <n v="1347080400"/>
    <b v="0"/>
    <b v="0"/>
    <s v="theater/plays"/>
    <x v="3"/>
    <s v="plays"/>
    <d v="2012-08-28T05:00:00"/>
    <d v="2012-09-08T05:00:00"/>
  </r>
  <r>
    <n v="5200"/>
    <x v="6"/>
    <x v="6"/>
    <x v="0"/>
    <x v="6"/>
    <x v="6"/>
    <x v="4"/>
    <s v="GBP"/>
    <n v="1505278800"/>
    <n v="1505365200"/>
    <b v="0"/>
    <b v="0"/>
    <s v="film &amp; video/documentary"/>
    <x v="4"/>
    <s v="documentary"/>
    <d v="2017-09-13T05:00:00"/>
    <d v="2017-09-14T05:00:00"/>
  </r>
  <r>
    <n v="4500"/>
    <x v="7"/>
    <x v="7"/>
    <x v="1"/>
    <x v="7"/>
    <x v="7"/>
    <x v="3"/>
    <s v="DKK"/>
    <n v="1439442000"/>
    <n v="1439614800"/>
    <b v="0"/>
    <b v="0"/>
    <s v="theater/plays"/>
    <x v="3"/>
    <s v="plays"/>
    <d v="2015-08-13T05:00:00"/>
    <d v="2015-08-15T05:00:00"/>
  </r>
  <r>
    <n v="110100"/>
    <x v="8"/>
    <x v="8"/>
    <x v="2"/>
    <x v="8"/>
    <x v="8"/>
    <x v="3"/>
    <s v="DKK"/>
    <n v="1281330000"/>
    <n v="1281502800"/>
    <b v="0"/>
    <b v="0"/>
    <s v="theater/plays"/>
    <x v="3"/>
    <s v="plays"/>
    <d v="2010-08-09T05:00:00"/>
    <d v="2010-08-11T05:00:00"/>
  </r>
  <r>
    <n v="6200"/>
    <x v="9"/>
    <x v="9"/>
    <x v="0"/>
    <x v="9"/>
    <x v="9"/>
    <x v="1"/>
    <s v="USD"/>
    <n v="1379566800"/>
    <n v="1383804000"/>
    <b v="0"/>
    <b v="0"/>
    <s v="music/electric music"/>
    <x v="1"/>
    <s v="electric music"/>
    <d v="2013-09-19T05:00:00"/>
    <d v="2013-11-07T06:00:00"/>
  </r>
  <r>
    <n v="5200"/>
    <x v="10"/>
    <x v="10"/>
    <x v="1"/>
    <x v="10"/>
    <x v="10"/>
    <x v="1"/>
    <s v="USD"/>
    <n v="1281762000"/>
    <n v="1285909200"/>
    <b v="0"/>
    <b v="0"/>
    <s v="film &amp; video/drama"/>
    <x v="4"/>
    <s v="drama"/>
    <d v="2010-08-14T05:00:00"/>
    <d v="2010-10-01T05:00:00"/>
  </r>
  <r>
    <n v="6300"/>
    <x v="11"/>
    <x v="11"/>
    <x v="0"/>
    <x v="11"/>
    <x v="11"/>
    <x v="1"/>
    <s v="USD"/>
    <n v="1285045200"/>
    <n v="1285563600"/>
    <b v="0"/>
    <b v="1"/>
    <s v="theater/plays"/>
    <x v="3"/>
    <s v="plays"/>
    <d v="2010-09-21T05:00:00"/>
    <d v="2010-09-27T05:00:00"/>
  </r>
  <r>
    <n v="6300"/>
    <x v="12"/>
    <x v="12"/>
    <x v="0"/>
    <x v="12"/>
    <x v="12"/>
    <x v="1"/>
    <s v="USD"/>
    <n v="1571720400"/>
    <n v="1572411600"/>
    <b v="0"/>
    <b v="0"/>
    <s v="film &amp; video/drama"/>
    <x v="4"/>
    <s v="drama"/>
    <d v="2019-10-22T05:00:00"/>
    <d v="2019-10-30T05:00:00"/>
  </r>
  <r>
    <n v="4200"/>
    <x v="13"/>
    <x v="13"/>
    <x v="1"/>
    <x v="13"/>
    <x v="13"/>
    <x v="1"/>
    <s v="USD"/>
    <n v="1465621200"/>
    <n v="1466658000"/>
    <b v="0"/>
    <b v="0"/>
    <s v="music/indie rock"/>
    <x v="1"/>
    <s v="indie rock"/>
    <d v="2016-06-11T05:00:00"/>
    <d v="2016-06-23T05:00:00"/>
  </r>
  <r>
    <n v="28200"/>
    <x v="14"/>
    <x v="14"/>
    <x v="0"/>
    <x v="14"/>
    <x v="14"/>
    <x v="1"/>
    <s v="USD"/>
    <n v="1331013600"/>
    <n v="1333342800"/>
    <b v="0"/>
    <b v="0"/>
    <s v="music/indie rock"/>
    <x v="1"/>
    <s v="indie rock"/>
    <d v="2012-03-06T06:00:00"/>
    <d v="2012-04-02T05:00:00"/>
  </r>
  <r>
    <n v="81200"/>
    <x v="15"/>
    <x v="15"/>
    <x v="0"/>
    <x v="15"/>
    <x v="15"/>
    <x v="1"/>
    <s v="USD"/>
    <n v="1575957600"/>
    <n v="1576303200"/>
    <b v="0"/>
    <b v="0"/>
    <s v="technology/wearables"/>
    <x v="2"/>
    <s v="wearables"/>
    <d v="2019-12-10T06:00:00"/>
    <d v="2019-12-14T06:00:00"/>
  </r>
  <r>
    <n v="1700"/>
    <x v="16"/>
    <x v="16"/>
    <x v="1"/>
    <x v="16"/>
    <x v="16"/>
    <x v="1"/>
    <s v="USD"/>
    <n v="1390370400"/>
    <n v="1392271200"/>
    <b v="0"/>
    <b v="0"/>
    <s v="publishing/nonfiction"/>
    <x v="5"/>
    <s v="nonfiction"/>
    <d v="2014-01-22T06:00:00"/>
    <d v="2014-02-13T06:00:00"/>
  </r>
  <r>
    <n v="84600"/>
    <x v="17"/>
    <x v="17"/>
    <x v="1"/>
    <x v="17"/>
    <x v="17"/>
    <x v="1"/>
    <s v="USD"/>
    <n v="1294812000"/>
    <n v="1294898400"/>
    <b v="0"/>
    <b v="0"/>
    <s v="film &amp; video/animation"/>
    <x v="4"/>
    <s v="animation"/>
    <d v="2011-01-12T06:00:00"/>
    <d v="2011-01-13T06:00:00"/>
  </r>
  <r>
    <n v="9100"/>
    <x v="18"/>
    <x v="18"/>
    <x v="3"/>
    <x v="18"/>
    <x v="18"/>
    <x v="1"/>
    <s v="USD"/>
    <n v="1536382800"/>
    <n v="1537074000"/>
    <b v="0"/>
    <b v="0"/>
    <s v="theater/plays"/>
    <x v="3"/>
    <s v="plays"/>
    <d v="2018-09-08T05:00:00"/>
    <d v="2018-09-16T05:00:00"/>
  </r>
  <r>
    <n v="62500"/>
    <x v="19"/>
    <x v="19"/>
    <x v="0"/>
    <x v="19"/>
    <x v="19"/>
    <x v="1"/>
    <s v="USD"/>
    <n v="1551679200"/>
    <n v="1553490000"/>
    <b v="0"/>
    <b v="1"/>
    <s v="theater/plays"/>
    <x v="3"/>
    <s v="plays"/>
    <d v="2019-03-04T06:00:00"/>
    <d v="2019-03-25T05:00:00"/>
  </r>
  <r>
    <n v="131800"/>
    <x v="20"/>
    <x v="20"/>
    <x v="1"/>
    <x v="20"/>
    <x v="20"/>
    <x v="1"/>
    <s v="USD"/>
    <n v="1406523600"/>
    <n v="1406523600"/>
    <b v="0"/>
    <b v="0"/>
    <s v="film &amp; video/drama"/>
    <x v="4"/>
    <s v="drama"/>
    <d v="2014-07-28T05:00:00"/>
    <d v="2014-07-28T05:00:00"/>
  </r>
  <r>
    <n v="94000"/>
    <x v="21"/>
    <x v="21"/>
    <x v="0"/>
    <x v="21"/>
    <x v="21"/>
    <x v="1"/>
    <s v="USD"/>
    <n v="1313384400"/>
    <n v="1316322000"/>
    <b v="0"/>
    <b v="0"/>
    <s v="theater/plays"/>
    <x v="3"/>
    <s v="plays"/>
    <d v="2011-08-15T05:00:00"/>
    <d v="2011-09-18T05:00:00"/>
  </r>
  <r>
    <n v="59100"/>
    <x v="22"/>
    <x v="22"/>
    <x v="1"/>
    <x v="22"/>
    <x v="22"/>
    <x v="1"/>
    <s v="USD"/>
    <n v="1522731600"/>
    <n v="1524027600"/>
    <b v="0"/>
    <b v="0"/>
    <s v="theater/plays"/>
    <x v="3"/>
    <s v="plays"/>
    <d v="2018-04-03T05:00:00"/>
    <d v="2018-04-18T05:00:00"/>
  </r>
  <r>
    <n v="4500"/>
    <x v="23"/>
    <x v="23"/>
    <x v="1"/>
    <x v="23"/>
    <x v="23"/>
    <x v="4"/>
    <s v="GBP"/>
    <n v="1550124000"/>
    <n v="1554699600"/>
    <b v="0"/>
    <b v="0"/>
    <s v="film &amp; video/documentary"/>
    <x v="4"/>
    <s v="documentary"/>
    <d v="2019-02-14T06:00:00"/>
    <d v="2019-04-08T05:00:00"/>
  </r>
  <r>
    <n v="92400"/>
    <x v="24"/>
    <x v="24"/>
    <x v="1"/>
    <x v="24"/>
    <x v="24"/>
    <x v="1"/>
    <s v="USD"/>
    <n v="1403326800"/>
    <n v="1403499600"/>
    <b v="0"/>
    <b v="0"/>
    <s v="technology/wearables"/>
    <x v="2"/>
    <s v="wearables"/>
    <d v="2014-06-21T05:00:00"/>
    <d v="2014-06-23T05:00:00"/>
  </r>
  <r>
    <n v="5500"/>
    <x v="25"/>
    <x v="25"/>
    <x v="1"/>
    <x v="25"/>
    <x v="25"/>
    <x v="1"/>
    <s v="USD"/>
    <n v="1305694800"/>
    <n v="1307422800"/>
    <b v="0"/>
    <b v="1"/>
    <s v="games/video games"/>
    <x v="6"/>
    <s v="video games"/>
    <d v="2011-05-18T05:00:00"/>
    <d v="2011-06-07T05:00:00"/>
  </r>
  <r>
    <n v="107500"/>
    <x v="26"/>
    <x v="26"/>
    <x v="3"/>
    <x v="26"/>
    <x v="26"/>
    <x v="1"/>
    <s v="USD"/>
    <n v="1533013200"/>
    <n v="1535346000"/>
    <b v="0"/>
    <b v="0"/>
    <s v="theater/plays"/>
    <x v="3"/>
    <s v="plays"/>
    <d v="2018-07-31T05:00:00"/>
    <d v="2018-08-27T05:00:00"/>
  </r>
  <r>
    <n v="2000"/>
    <x v="27"/>
    <x v="27"/>
    <x v="0"/>
    <x v="27"/>
    <x v="27"/>
    <x v="1"/>
    <s v="USD"/>
    <n v="1443848400"/>
    <n v="1444539600"/>
    <b v="0"/>
    <b v="0"/>
    <s v="music/rock"/>
    <x v="1"/>
    <s v="rock"/>
    <d v="2015-10-03T05:00:00"/>
    <d v="2015-10-11T05:00:00"/>
  </r>
  <r>
    <n v="130800"/>
    <x v="28"/>
    <x v="28"/>
    <x v="1"/>
    <x v="28"/>
    <x v="28"/>
    <x v="1"/>
    <s v="USD"/>
    <n v="1265695200"/>
    <n v="1267682400"/>
    <b v="0"/>
    <b v="1"/>
    <s v="theater/plays"/>
    <x v="3"/>
    <s v="plays"/>
    <d v="2010-02-09T06:00:00"/>
    <d v="2010-03-04T06:00:00"/>
  </r>
  <r>
    <n v="45900"/>
    <x v="29"/>
    <x v="29"/>
    <x v="1"/>
    <x v="29"/>
    <x v="29"/>
    <x v="5"/>
    <s v="CHF"/>
    <n v="1532062800"/>
    <n v="1535518800"/>
    <b v="0"/>
    <b v="0"/>
    <s v="film &amp; video/shorts"/>
    <x v="4"/>
    <s v="shorts"/>
    <d v="2018-07-20T05:00:00"/>
    <d v="2018-08-29T05:00:00"/>
  </r>
  <r>
    <n v="9000"/>
    <x v="30"/>
    <x v="30"/>
    <x v="1"/>
    <x v="30"/>
    <x v="30"/>
    <x v="1"/>
    <s v="USD"/>
    <n v="1558674000"/>
    <n v="1559106000"/>
    <b v="0"/>
    <b v="0"/>
    <s v="film &amp; video/animation"/>
    <x v="4"/>
    <s v="animation"/>
    <d v="2019-05-24T05:00:00"/>
    <d v="2019-05-29T05:00:00"/>
  </r>
  <r>
    <n v="3500"/>
    <x v="31"/>
    <x v="31"/>
    <x v="1"/>
    <x v="31"/>
    <x v="31"/>
    <x v="4"/>
    <s v="GBP"/>
    <n v="1451973600"/>
    <n v="1454392800"/>
    <b v="0"/>
    <b v="0"/>
    <s v="games/video games"/>
    <x v="6"/>
    <s v="video games"/>
    <d v="2016-01-05T06:00:00"/>
    <d v="2016-02-02T06:00:00"/>
  </r>
  <r>
    <n v="101000"/>
    <x v="32"/>
    <x v="32"/>
    <x v="0"/>
    <x v="32"/>
    <x v="32"/>
    <x v="6"/>
    <s v="EUR"/>
    <n v="1515564000"/>
    <n v="1517896800"/>
    <b v="0"/>
    <b v="0"/>
    <s v="film &amp; video/documentary"/>
    <x v="4"/>
    <s v="documentary"/>
    <d v="2018-01-10T06:00:00"/>
    <d v="2018-02-06T06:00:00"/>
  </r>
  <r>
    <n v="50200"/>
    <x v="33"/>
    <x v="33"/>
    <x v="1"/>
    <x v="33"/>
    <x v="33"/>
    <x v="1"/>
    <s v="USD"/>
    <n v="1412485200"/>
    <n v="1415685600"/>
    <b v="0"/>
    <b v="0"/>
    <s v="theater/plays"/>
    <x v="3"/>
    <s v="plays"/>
    <d v="2014-10-05T05:00:00"/>
    <d v="2014-11-11T06:00:00"/>
  </r>
  <r>
    <n v="9300"/>
    <x v="34"/>
    <x v="34"/>
    <x v="1"/>
    <x v="34"/>
    <x v="34"/>
    <x v="1"/>
    <s v="USD"/>
    <n v="1490245200"/>
    <n v="1490677200"/>
    <b v="0"/>
    <b v="0"/>
    <s v="film &amp; video/documentary"/>
    <x v="4"/>
    <s v="documentary"/>
    <d v="2017-03-23T05:00:00"/>
    <d v="2017-03-28T05:00:00"/>
  </r>
  <r>
    <n v="125500"/>
    <x v="35"/>
    <x v="35"/>
    <x v="1"/>
    <x v="35"/>
    <x v="35"/>
    <x v="3"/>
    <s v="DKK"/>
    <n v="1547877600"/>
    <n v="1551506400"/>
    <b v="0"/>
    <b v="1"/>
    <s v="film &amp; video/drama"/>
    <x v="4"/>
    <s v="drama"/>
    <d v="2019-01-19T06:00:00"/>
    <d v="2019-03-02T06:00:00"/>
  </r>
  <r>
    <n v="700"/>
    <x v="36"/>
    <x v="36"/>
    <x v="1"/>
    <x v="36"/>
    <x v="36"/>
    <x v="1"/>
    <s v="USD"/>
    <n v="1298700000"/>
    <n v="1300856400"/>
    <b v="0"/>
    <b v="0"/>
    <s v="theater/plays"/>
    <x v="3"/>
    <s v="plays"/>
    <d v="2011-02-26T06:00:00"/>
    <d v="2011-03-23T05:00:00"/>
  </r>
  <r>
    <n v="8100"/>
    <x v="37"/>
    <x v="37"/>
    <x v="1"/>
    <x v="37"/>
    <x v="37"/>
    <x v="1"/>
    <s v="USD"/>
    <n v="1570338000"/>
    <n v="1573192800"/>
    <b v="0"/>
    <b v="1"/>
    <s v="publishing/fiction"/>
    <x v="5"/>
    <s v="fiction"/>
    <d v="2019-10-06T05:00:00"/>
    <d v="2019-11-08T06:00:00"/>
  </r>
  <r>
    <n v="3100"/>
    <x v="38"/>
    <x v="38"/>
    <x v="1"/>
    <x v="38"/>
    <x v="38"/>
    <x v="1"/>
    <s v="USD"/>
    <n v="1287378000"/>
    <n v="1287810000"/>
    <b v="0"/>
    <b v="0"/>
    <s v="photography/photography books"/>
    <x v="7"/>
    <s v="photography books"/>
    <d v="2010-10-18T05:00:00"/>
    <d v="2010-10-23T05:00:00"/>
  </r>
  <r>
    <n v="9900"/>
    <x v="39"/>
    <x v="39"/>
    <x v="0"/>
    <x v="39"/>
    <x v="39"/>
    <x v="3"/>
    <s v="DKK"/>
    <n v="1361772000"/>
    <n v="1362978000"/>
    <b v="0"/>
    <b v="0"/>
    <s v="theater/plays"/>
    <x v="3"/>
    <s v="plays"/>
    <d v="2013-02-25T06:00:00"/>
    <d v="2013-03-11T05:00:00"/>
  </r>
  <r>
    <n v="8800"/>
    <x v="40"/>
    <x v="40"/>
    <x v="1"/>
    <x v="40"/>
    <x v="40"/>
    <x v="1"/>
    <s v="USD"/>
    <n v="1275714000"/>
    <n v="1277355600"/>
    <b v="0"/>
    <b v="1"/>
    <s v="technology/wearables"/>
    <x v="2"/>
    <s v="wearables"/>
    <d v="2010-06-05T05:00:00"/>
    <d v="2010-06-24T05:00:00"/>
  </r>
  <r>
    <n v="5600"/>
    <x v="41"/>
    <x v="41"/>
    <x v="1"/>
    <x v="41"/>
    <x v="41"/>
    <x v="6"/>
    <s v="EUR"/>
    <n v="1346734800"/>
    <n v="1348981200"/>
    <b v="0"/>
    <b v="1"/>
    <s v="music/rock"/>
    <x v="1"/>
    <s v="rock"/>
    <d v="2012-09-04T05:00:00"/>
    <d v="2012-09-30T05:00:00"/>
  </r>
  <r>
    <n v="1800"/>
    <x v="42"/>
    <x v="42"/>
    <x v="1"/>
    <x v="42"/>
    <x v="42"/>
    <x v="1"/>
    <s v="USD"/>
    <n v="1309755600"/>
    <n v="1310533200"/>
    <b v="0"/>
    <b v="0"/>
    <s v="food/food trucks"/>
    <x v="0"/>
    <s v="food trucks"/>
    <d v="2011-07-04T05:00:00"/>
    <d v="2011-07-13T05:00:00"/>
  </r>
  <r>
    <n v="90200"/>
    <x v="43"/>
    <x v="43"/>
    <x v="1"/>
    <x v="43"/>
    <x v="43"/>
    <x v="1"/>
    <s v="USD"/>
    <n v="1406178000"/>
    <n v="1407560400"/>
    <b v="0"/>
    <b v="0"/>
    <s v="publishing/radio &amp; podcasts"/>
    <x v="5"/>
    <s v="radio &amp; podcasts"/>
    <d v="2014-07-24T05:00:00"/>
    <d v="2014-08-09T05:00:00"/>
  </r>
  <r>
    <n v="1600"/>
    <x v="44"/>
    <x v="44"/>
    <x v="1"/>
    <x v="13"/>
    <x v="44"/>
    <x v="3"/>
    <s v="DKK"/>
    <n v="1552798800"/>
    <n v="1552885200"/>
    <b v="0"/>
    <b v="0"/>
    <s v="publishing/fiction"/>
    <x v="5"/>
    <s v="fiction"/>
    <d v="2019-03-17T05:00:00"/>
    <d v="2019-03-18T05:00:00"/>
  </r>
  <r>
    <n v="9500"/>
    <x v="45"/>
    <x v="45"/>
    <x v="0"/>
    <x v="44"/>
    <x v="45"/>
    <x v="1"/>
    <s v="USD"/>
    <n v="1478062800"/>
    <n v="1479362400"/>
    <b v="0"/>
    <b v="1"/>
    <s v="theater/plays"/>
    <x v="3"/>
    <s v="plays"/>
    <d v="2016-11-02T05:00:00"/>
    <d v="2016-11-17T06:00:00"/>
  </r>
  <r>
    <n v="3700"/>
    <x v="46"/>
    <x v="46"/>
    <x v="1"/>
    <x v="45"/>
    <x v="46"/>
    <x v="1"/>
    <s v="USD"/>
    <n v="1278565200"/>
    <n v="1280552400"/>
    <b v="0"/>
    <b v="0"/>
    <s v="music/rock"/>
    <x v="1"/>
    <s v="rock"/>
    <d v="2010-07-08T05:00:00"/>
    <d v="2010-07-31T05:00:00"/>
  </r>
  <r>
    <n v="1500"/>
    <x v="47"/>
    <x v="47"/>
    <x v="1"/>
    <x v="46"/>
    <x v="47"/>
    <x v="1"/>
    <s v="USD"/>
    <n v="1396069200"/>
    <n v="1398661200"/>
    <b v="0"/>
    <b v="0"/>
    <s v="theater/plays"/>
    <x v="3"/>
    <s v="plays"/>
    <d v="2014-03-29T05:00:00"/>
    <d v="2014-04-28T05:00:00"/>
  </r>
  <r>
    <n v="33300"/>
    <x v="48"/>
    <x v="48"/>
    <x v="1"/>
    <x v="47"/>
    <x v="48"/>
    <x v="1"/>
    <s v="USD"/>
    <n v="1435208400"/>
    <n v="1436245200"/>
    <b v="0"/>
    <b v="0"/>
    <s v="theater/plays"/>
    <x v="3"/>
    <s v="plays"/>
    <d v="2015-06-25T05:00:00"/>
    <d v="2015-07-07T05:00:00"/>
  </r>
  <r>
    <n v="7200"/>
    <x v="49"/>
    <x v="49"/>
    <x v="1"/>
    <x v="48"/>
    <x v="49"/>
    <x v="1"/>
    <s v="USD"/>
    <n v="1571547600"/>
    <n v="1575439200"/>
    <b v="0"/>
    <b v="0"/>
    <s v="music/rock"/>
    <x v="1"/>
    <s v="rock"/>
    <d v="2019-10-20T05:00:00"/>
    <d v="2019-12-04T06:00:00"/>
  </r>
  <r>
    <n v="100"/>
    <x v="50"/>
    <x v="50"/>
    <x v="0"/>
    <x v="49"/>
    <x v="50"/>
    <x v="6"/>
    <s v="EUR"/>
    <n v="1375333200"/>
    <n v="1377752400"/>
    <b v="0"/>
    <b v="0"/>
    <s v="music/metal"/>
    <x v="1"/>
    <s v="metal"/>
    <d v="2013-08-01T05:00:00"/>
    <d v="2013-08-29T05:00:00"/>
  </r>
  <r>
    <n v="158100"/>
    <x v="51"/>
    <x v="51"/>
    <x v="0"/>
    <x v="50"/>
    <x v="51"/>
    <x v="4"/>
    <s v="GBP"/>
    <n v="1332824400"/>
    <n v="1334206800"/>
    <b v="0"/>
    <b v="1"/>
    <s v="technology/wearables"/>
    <x v="2"/>
    <s v="wearables"/>
    <d v="2012-03-27T05:00:00"/>
    <d v="2012-04-12T05:00:00"/>
  </r>
  <r>
    <n v="7200"/>
    <x v="52"/>
    <x v="52"/>
    <x v="0"/>
    <x v="51"/>
    <x v="52"/>
    <x v="1"/>
    <s v="USD"/>
    <n v="1284526800"/>
    <n v="1284872400"/>
    <b v="0"/>
    <b v="0"/>
    <s v="theater/plays"/>
    <x v="3"/>
    <s v="plays"/>
    <d v="2010-09-15T05:00:00"/>
    <d v="2010-09-19T05:00:00"/>
  </r>
  <r>
    <n v="8800"/>
    <x v="53"/>
    <x v="53"/>
    <x v="1"/>
    <x v="52"/>
    <x v="53"/>
    <x v="1"/>
    <s v="USD"/>
    <n v="1400562000"/>
    <n v="1403931600"/>
    <b v="0"/>
    <b v="0"/>
    <s v="film &amp; video/drama"/>
    <x v="4"/>
    <s v="drama"/>
    <d v="2014-05-20T05:00:00"/>
    <d v="2014-06-28T05:00:00"/>
  </r>
  <r>
    <n v="6000"/>
    <x v="54"/>
    <x v="54"/>
    <x v="0"/>
    <x v="53"/>
    <x v="54"/>
    <x v="1"/>
    <s v="USD"/>
    <n v="1520748000"/>
    <n v="1521262800"/>
    <b v="0"/>
    <b v="0"/>
    <s v="technology/wearables"/>
    <x v="2"/>
    <s v="wearables"/>
    <d v="2018-03-11T06:00:00"/>
    <d v="2018-03-17T05:00:00"/>
  </r>
  <r>
    <n v="6600"/>
    <x v="55"/>
    <x v="55"/>
    <x v="1"/>
    <x v="54"/>
    <x v="55"/>
    <x v="1"/>
    <s v="USD"/>
    <n v="1532926800"/>
    <n v="1533358800"/>
    <b v="0"/>
    <b v="0"/>
    <s v="music/jazz"/>
    <x v="1"/>
    <s v="jazz"/>
    <d v="2018-07-30T05:00:00"/>
    <d v="2018-08-04T05:00:00"/>
  </r>
  <r>
    <n v="8000"/>
    <x v="56"/>
    <x v="56"/>
    <x v="1"/>
    <x v="55"/>
    <x v="56"/>
    <x v="1"/>
    <s v="USD"/>
    <n v="1420869600"/>
    <n v="1421474400"/>
    <b v="0"/>
    <b v="0"/>
    <s v="technology/wearables"/>
    <x v="2"/>
    <s v="wearables"/>
    <d v="2015-01-10T06:00:00"/>
    <d v="2015-01-17T06:00:00"/>
  </r>
  <r>
    <n v="2900"/>
    <x v="57"/>
    <x v="57"/>
    <x v="1"/>
    <x v="56"/>
    <x v="57"/>
    <x v="1"/>
    <s v="USD"/>
    <n v="1504242000"/>
    <n v="1505278800"/>
    <b v="0"/>
    <b v="0"/>
    <s v="games/video games"/>
    <x v="6"/>
    <s v="video games"/>
    <d v="2017-09-01T05:00:00"/>
    <d v="2017-09-13T05:00:00"/>
  </r>
  <r>
    <n v="2700"/>
    <x v="58"/>
    <x v="58"/>
    <x v="1"/>
    <x v="57"/>
    <x v="58"/>
    <x v="1"/>
    <s v="USD"/>
    <n v="1442811600"/>
    <n v="1443934800"/>
    <b v="0"/>
    <b v="0"/>
    <s v="theater/plays"/>
    <x v="3"/>
    <s v="plays"/>
    <d v="2015-09-21T05:00:00"/>
    <d v="2015-10-04T05:00:00"/>
  </r>
  <r>
    <n v="1400"/>
    <x v="59"/>
    <x v="59"/>
    <x v="1"/>
    <x v="58"/>
    <x v="59"/>
    <x v="1"/>
    <s v="USD"/>
    <n v="1497243600"/>
    <n v="1498539600"/>
    <b v="0"/>
    <b v="1"/>
    <s v="theater/plays"/>
    <x v="3"/>
    <s v="plays"/>
    <d v="2017-06-12T05:00:00"/>
    <d v="2017-06-27T05:00:00"/>
  </r>
  <r>
    <n v="94200"/>
    <x v="60"/>
    <x v="60"/>
    <x v="1"/>
    <x v="59"/>
    <x v="60"/>
    <x v="0"/>
    <s v="CAD"/>
    <n v="1342501200"/>
    <n v="1342760400"/>
    <b v="0"/>
    <b v="0"/>
    <s v="theater/plays"/>
    <x v="3"/>
    <s v="plays"/>
    <d v="2012-07-17T05:00:00"/>
    <d v="2012-07-20T05:00:00"/>
  </r>
  <r>
    <n v="199200"/>
    <x v="61"/>
    <x v="61"/>
    <x v="0"/>
    <x v="60"/>
    <x v="61"/>
    <x v="0"/>
    <s v="CAD"/>
    <n v="1298268000"/>
    <n v="1301720400"/>
    <b v="0"/>
    <b v="0"/>
    <s v="theater/plays"/>
    <x v="3"/>
    <s v="plays"/>
    <d v="2011-02-21T06:00:00"/>
    <d v="2011-04-02T05:00:00"/>
  </r>
  <r>
    <n v="2000"/>
    <x v="62"/>
    <x v="62"/>
    <x v="1"/>
    <x v="61"/>
    <x v="62"/>
    <x v="1"/>
    <s v="USD"/>
    <n v="1433480400"/>
    <n v="1433566800"/>
    <b v="0"/>
    <b v="0"/>
    <s v="technology/web"/>
    <x v="2"/>
    <s v="web"/>
    <d v="2015-06-05T05:00:00"/>
    <d v="2015-06-06T05:00:00"/>
  </r>
  <r>
    <n v="4700"/>
    <x v="63"/>
    <x v="63"/>
    <x v="0"/>
    <x v="62"/>
    <x v="63"/>
    <x v="1"/>
    <s v="USD"/>
    <n v="1493355600"/>
    <n v="1493874000"/>
    <b v="0"/>
    <b v="0"/>
    <s v="theater/plays"/>
    <x v="3"/>
    <s v="plays"/>
    <d v="2017-04-28T05:00:00"/>
    <d v="2017-05-04T05:00:00"/>
  </r>
  <r>
    <n v="2800"/>
    <x v="64"/>
    <x v="64"/>
    <x v="0"/>
    <x v="63"/>
    <x v="64"/>
    <x v="1"/>
    <s v="USD"/>
    <n v="1530507600"/>
    <n v="1531803600"/>
    <b v="0"/>
    <b v="1"/>
    <s v="technology/web"/>
    <x v="2"/>
    <s v="web"/>
    <d v="2018-07-02T05:00:00"/>
    <d v="2018-07-17T05:00:00"/>
  </r>
  <r>
    <n v="6100"/>
    <x v="65"/>
    <x v="65"/>
    <x v="1"/>
    <x v="64"/>
    <x v="65"/>
    <x v="1"/>
    <s v="USD"/>
    <n v="1296108000"/>
    <n v="1296712800"/>
    <b v="0"/>
    <b v="0"/>
    <s v="theater/plays"/>
    <x v="3"/>
    <s v="plays"/>
    <d v="2011-01-27T06:00:00"/>
    <d v="2011-02-03T06:00:00"/>
  </r>
  <r>
    <n v="2900"/>
    <x v="66"/>
    <x v="66"/>
    <x v="0"/>
    <x v="65"/>
    <x v="66"/>
    <x v="1"/>
    <s v="USD"/>
    <n v="1428469200"/>
    <n v="1428901200"/>
    <b v="0"/>
    <b v="1"/>
    <s v="theater/plays"/>
    <x v="3"/>
    <s v="plays"/>
    <d v="2015-04-08T05:00:00"/>
    <d v="2015-04-13T05:00:00"/>
  </r>
  <r>
    <n v="72600"/>
    <x v="67"/>
    <x v="67"/>
    <x v="1"/>
    <x v="66"/>
    <x v="67"/>
    <x v="4"/>
    <s v="GBP"/>
    <n v="1264399200"/>
    <n v="1264831200"/>
    <b v="0"/>
    <b v="1"/>
    <s v="technology/wearables"/>
    <x v="2"/>
    <s v="wearables"/>
    <d v="2010-01-25T06:00:00"/>
    <d v="2010-01-30T06:00:00"/>
  </r>
  <r>
    <n v="5700"/>
    <x v="68"/>
    <x v="68"/>
    <x v="1"/>
    <x v="67"/>
    <x v="68"/>
    <x v="6"/>
    <s v="EUR"/>
    <n v="1501131600"/>
    <n v="1505192400"/>
    <b v="0"/>
    <b v="1"/>
    <s v="theater/plays"/>
    <x v="3"/>
    <s v="plays"/>
    <d v="2017-07-27T05:00:00"/>
    <d v="2017-09-12T05:00:00"/>
  </r>
  <r>
    <n v="7900"/>
    <x v="69"/>
    <x v="69"/>
    <x v="3"/>
    <x v="68"/>
    <x v="69"/>
    <x v="1"/>
    <s v="USD"/>
    <n v="1292738400"/>
    <n v="1295676000"/>
    <b v="0"/>
    <b v="0"/>
    <s v="theater/plays"/>
    <x v="3"/>
    <s v="plays"/>
    <d v="2010-12-19T06:00:00"/>
    <d v="2011-01-22T06:00:00"/>
  </r>
  <r>
    <n v="128000"/>
    <x v="70"/>
    <x v="70"/>
    <x v="1"/>
    <x v="69"/>
    <x v="70"/>
    <x v="6"/>
    <s v="EUR"/>
    <n v="1288674000"/>
    <n v="1292911200"/>
    <b v="0"/>
    <b v="1"/>
    <s v="theater/plays"/>
    <x v="3"/>
    <s v="plays"/>
    <d v="2010-11-02T05:00:00"/>
    <d v="2010-12-21T06:00:00"/>
  </r>
  <r>
    <n v="6000"/>
    <x v="71"/>
    <x v="71"/>
    <x v="1"/>
    <x v="70"/>
    <x v="71"/>
    <x v="1"/>
    <s v="USD"/>
    <n v="1575093600"/>
    <n v="1575439200"/>
    <b v="0"/>
    <b v="0"/>
    <s v="theater/plays"/>
    <x v="3"/>
    <s v="plays"/>
    <d v="2019-11-30T06:00:00"/>
    <d v="2019-12-04T06:00:00"/>
  </r>
  <r>
    <n v="600"/>
    <x v="72"/>
    <x v="72"/>
    <x v="1"/>
    <x v="71"/>
    <x v="72"/>
    <x v="1"/>
    <s v="USD"/>
    <n v="1435726800"/>
    <n v="1438837200"/>
    <b v="0"/>
    <b v="0"/>
    <s v="film &amp; video/animation"/>
    <x v="4"/>
    <s v="animation"/>
    <d v="2015-07-01T05:00:00"/>
    <d v="2015-08-06T05:00:00"/>
  </r>
  <r>
    <n v="1400"/>
    <x v="73"/>
    <x v="73"/>
    <x v="1"/>
    <x v="39"/>
    <x v="73"/>
    <x v="1"/>
    <s v="USD"/>
    <n v="1480226400"/>
    <n v="1480485600"/>
    <b v="0"/>
    <b v="0"/>
    <s v="music/jazz"/>
    <x v="1"/>
    <s v="jazz"/>
    <d v="2016-11-27T06:00:00"/>
    <d v="2016-11-30T06:00:00"/>
  </r>
  <r>
    <n v="3900"/>
    <x v="74"/>
    <x v="74"/>
    <x v="1"/>
    <x v="72"/>
    <x v="74"/>
    <x v="4"/>
    <s v="GBP"/>
    <n v="1459054800"/>
    <n v="1459141200"/>
    <b v="0"/>
    <b v="0"/>
    <s v="music/metal"/>
    <x v="1"/>
    <s v="metal"/>
    <d v="2016-03-27T05:00:00"/>
    <d v="2016-03-28T05:00:00"/>
  </r>
  <r>
    <n v="9700"/>
    <x v="75"/>
    <x v="75"/>
    <x v="1"/>
    <x v="73"/>
    <x v="75"/>
    <x v="1"/>
    <s v="USD"/>
    <n v="1531630800"/>
    <n v="1532322000"/>
    <b v="0"/>
    <b v="0"/>
    <s v="photography/photography books"/>
    <x v="7"/>
    <s v="photography books"/>
    <d v="2018-07-15T05:00:00"/>
    <d v="2018-07-23T05:00:00"/>
  </r>
  <r>
    <n v="122900"/>
    <x v="76"/>
    <x v="76"/>
    <x v="0"/>
    <x v="74"/>
    <x v="76"/>
    <x v="1"/>
    <s v="USD"/>
    <n v="1421992800"/>
    <n v="1426222800"/>
    <b v="1"/>
    <b v="1"/>
    <s v="theater/plays"/>
    <x v="3"/>
    <s v="plays"/>
    <d v="2015-01-23T06:00:00"/>
    <d v="2015-03-13T05:00:00"/>
  </r>
  <r>
    <n v="9500"/>
    <x v="77"/>
    <x v="77"/>
    <x v="0"/>
    <x v="75"/>
    <x v="77"/>
    <x v="1"/>
    <s v="USD"/>
    <n v="1285563600"/>
    <n v="1286773200"/>
    <b v="0"/>
    <b v="1"/>
    <s v="film &amp; video/animation"/>
    <x v="4"/>
    <s v="animation"/>
    <d v="2010-09-27T05:00:00"/>
    <d v="2010-10-11T05:00:00"/>
  </r>
  <r>
    <n v="4500"/>
    <x v="78"/>
    <x v="78"/>
    <x v="1"/>
    <x v="76"/>
    <x v="78"/>
    <x v="1"/>
    <s v="USD"/>
    <n v="1523854800"/>
    <n v="1523941200"/>
    <b v="0"/>
    <b v="0"/>
    <s v="publishing/translations"/>
    <x v="5"/>
    <s v="translations"/>
    <d v="2018-04-16T05:00:00"/>
    <d v="2018-04-17T05:00:00"/>
  </r>
  <r>
    <n v="57800"/>
    <x v="79"/>
    <x v="79"/>
    <x v="0"/>
    <x v="77"/>
    <x v="79"/>
    <x v="1"/>
    <s v="USD"/>
    <n v="1529125200"/>
    <n v="1529557200"/>
    <b v="0"/>
    <b v="0"/>
    <s v="theater/plays"/>
    <x v="3"/>
    <s v="plays"/>
    <d v="2018-06-16T05:00:00"/>
    <d v="2018-06-21T05:00:00"/>
  </r>
  <r>
    <n v="1100"/>
    <x v="80"/>
    <x v="80"/>
    <x v="1"/>
    <x v="78"/>
    <x v="80"/>
    <x v="1"/>
    <s v="USD"/>
    <n v="1503982800"/>
    <n v="1506574800"/>
    <b v="0"/>
    <b v="0"/>
    <s v="games/video games"/>
    <x v="6"/>
    <s v="video games"/>
    <d v="2017-08-29T05:00:00"/>
    <d v="2017-09-28T05:00:00"/>
  </r>
  <r>
    <n v="16800"/>
    <x v="81"/>
    <x v="81"/>
    <x v="1"/>
    <x v="79"/>
    <x v="81"/>
    <x v="1"/>
    <s v="USD"/>
    <n v="1511416800"/>
    <n v="1513576800"/>
    <b v="0"/>
    <b v="0"/>
    <s v="music/rock"/>
    <x v="1"/>
    <s v="rock"/>
    <d v="2017-11-23T06:00:00"/>
    <d v="2017-12-18T06:00:00"/>
  </r>
  <r>
    <n v="1000"/>
    <x v="82"/>
    <x v="82"/>
    <x v="1"/>
    <x v="80"/>
    <x v="82"/>
    <x v="4"/>
    <s v="GBP"/>
    <n v="1547704800"/>
    <n v="1548309600"/>
    <b v="0"/>
    <b v="1"/>
    <s v="games/video games"/>
    <x v="6"/>
    <s v="video games"/>
    <d v="2019-01-17T06:00:00"/>
    <d v="2019-01-24T06:00:00"/>
  </r>
  <r>
    <n v="106400"/>
    <x v="83"/>
    <x v="83"/>
    <x v="0"/>
    <x v="81"/>
    <x v="83"/>
    <x v="1"/>
    <s v="USD"/>
    <n v="1469682000"/>
    <n v="1471582800"/>
    <b v="0"/>
    <b v="0"/>
    <s v="music/electric music"/>
    <x v="1"/>
    <s v="electric music"/>
    <d v="2016-07-28T05:00:00"/>
    <d v="2016-08-19T05:00:00"/>
  </r>
  <r>
    <n v="31400"/>
    <x v="84"/>
    <x v="84"/>
    <x v="1"/>
    <x v="82"/>
    <x v="84"/>
    <x v="1"/>
    <s v="USD"/>
    <n v="1343451600"/>
    <n v="1344315600"/>
    <b v="0"/>
    <b v="0"/>
    <s v="technology/wearables"/>
    <x v="2"/>
    <s v="wearables"/>
    <d v="2012-07-28T05:00:00"/>
    <d v="2012-08-07T05:00:00"/>
  </r>
  <r>
    <n v="4900"/>
    <x v="85"/>
    <x v="85"/>
    <x v="1"/>
    <x v="83"/>
    <x v="85"/>
    <x v="2"/>
    <s v="AUD"/>
    <n v="1315717200"/>
    <n v="1316408400"/>
    <b v="0"/>
    <b v="0"/>
    <s v="music/indie rock"/>
    <x v="1"/>
    <s v="indie rock"/>
    <d v="2011-09-11T05:00:00"/>
    <d v="2011-09-19T05:00:00"/>
  </r>
  <r>
    <n v="7400"/>
    <x v="86"/>
    <x v="86"/>
    <x v="1"/>
    <x v="84"/>
    <x v="86"/>
    <x v="1"/>
    <s v="USD"/>
    <n v="1430715600"/>
    <n v="1431838800"/>
    <b v="1"/>
    <b v="0"/>
    <s v="theater/plays"/>
    <x v="3"/>
    <s v="plays"/>
    <d v="2015-05-04T05:00:00"/>
    <d v="2015-05-17T05:00:00"/>
  </r>
  <r>
    <n v="198500"/>
    <x v="87"/>
    <x v="87"/>
    <x v="0"/>
    <x v="85"/>
    <x v="87"/>
    <x v="2"/>
    <s v="AUD"/>
    <n v="1299564000"/>
    <n v="1300510800"/>
    <b v="0"/>
    <b v="1"/>
    <s v="music/rock"/>
    <x v="1"/>
    <s v="rock"/>
    <d v="2011-03-08T06:00:00"/>
    <d v="2011-03-19T05:00:00"/>
  </r>
  <r>
    <n v="4800"/>
    <x v="88"/>
    <x v="88"/>
    <x v="1"/>
    <x v="86"/>
    <x v="88"/>
    <x v="1"/>
    <s v="USD"/>
    <n v="1429160400"/>
    <n v="1431061200"/>
    <b v="0"/>
    <b v="0"/>
    <s v="publishing/translations"/>
    <x v="5"/>
    <s v="translations"/>
    <d v="2015-04-16T05:00:00"/>
    <d v="2015-05-08T05:00:00"/>
  </r>
  <r>
    <n v="3400"/>
    <x v="89"/>
    <x v="89"/>
    <x v="1"/>
    <x v="87"/>
    <x v="89"/>
    <x v="1"/>
    <s v="USD"/>
    <n v="1271307600"/>
    <n v="1271480400"/>
    <b v="0"/>
    <b v="0"/>
    <s v="theater/plays"/>
    <x v="3"/>
    <s v="plays"/>
    <d v="2010-04-15T05:00:00"/>
    <d v="2010-04-17T05:00:00"/>
  </r>
  <r>
    <n v="7800"/>
    <x v="58"/>
    <x v="90"/>
    <x v="0"/>
    <x v="88"/>
    <x v="90"/>
    <x v="1"/>
    <s v="USD"/>
    <n v="1456380000"/>
    <n v="1456380000"/>
    <b v="0"/>
    <b v="1"/>
    <s v="theater/plays"/>
    <x v="3"/>
    <s v="plays"/>
    <d v="2016-02-25T06:00:00"/>
    <d v="2016-02-25T06:00:00"/>
  </r>
  <r>
    <n v="154300"/>
    <x v="90"/>
    <x v="91"/>
    <x v="0"/>
    <x v="89"/>
    <x v="91"/>
    <x v="6"/>
    <s v="EUR"/>
    <n v="1470459600"/>
    <n v="1472878800"/>
    <b v="0"/>
    <b v="0"/>
    <s v="publishing/translations"/>
    <x v="5"/>
    <s v="translations"/>
    <d v="2016-08-06T05:00:00"/>
    <d v="2016-09-03T05:00:00"/>
  </r>
  <r>
    <n v="20000"/>
    <x v="91"/>
    <x v="92"/>
    <x v="1"/>
    <x v="90"/>
    <x v="92"/>
    <x v="5"/>
    <s v="CHF"/>
    <n v="1277269200"/>
    <n v="1277355600"/>
    <b v="0"/>
    <b v="1"/>
    <s v="games/video games"/>
    <x v="6"/>
    <s v="video games"/>
    <d v="2010-06-23T05:00:00"/>
    <d v="2010-06-24T05:00:00"/>
  </r>
  <r>
    <n v="108800"/>
    <x v="92"/>
    <x v="93"/>
    <x v="3"/>
    <x v="91"/>
    <x v="93"/>
    <x v="1"/>
    <s v="USD"/>
    <n v="1350709200"/>
    <n v="1351054800"/>
    <b v="0"/>
    <b v="1"/>
    <s v="theater/plays"/>
    <x v="3"/>
    <s v="plays"/>
    <d v="2012-10-20T05:00:00"/>
    <d v="2012-10-24T05:00:00"/>
  </r>
  <r>
    <n v="2900"/>
    <x v="93"/>
    <x v="94"/>
    <x v="1"/>
    <x v="80"/>
    <x v="94"/>
    <x v="4"/>
    <s v="GBP"/>
    <n v="1554613200"/>
    <n v="1555563600"/>
    <b v="0"/>
    <b v="0"/>
    <s v="technology/web"/>
    <x v="2"/>
    <s v="web"/>
    <d v="2019-04-07T05:00:00"/>
    <d v="2019-04-18T05:00:00"/>
  </r>
  <r>
    <n v="900"/>
    <x v="94"/>
    <x v="95"/>
    <x v="1"/>
    <x v="11"/>
    <x v="95"/>
    <x v="1"/>
    <s v="USD"/>
    <n v="1571029200"/>
    <n v="1571634000"/>
    <b v="0"/>
    <b v="0"/>
    <s v="film &amp; video/documentary"/>
    <x v="4"/>
    <s v="documentary"/>
    <d v="2019-10-14T05:00:00"/>
    <d v="2019-10-21T05:00:00"/>
  </r>
  <r>
    <n v="69700"/>
    <x v="95"/>
    <x v="96"/>
    <x v="1"/>
    <x v="92"/>
    <x v="96"/>
    <x v="1"/>
    <s v="USD"/>
    <n v="1299736800"/>
    <n v="1300856400"/>
    <b v="0"/>
    <b v="0"/>
    <s v="theater/plays"/>
    <x v="3"/>
    <s v="plays"/>
    <d v="2011-03-10T06:00:00"/>
    <d v="2011-03-23T05:00:00"/>
  </r>
  <r>
    <n v="1300"/>
    <x v="96"/>
    <x v="97"/>
    <x v="1"/>
    <x v="86"/>
    <x v="97"/>
    <x v="1"/>
    <s v="USD"/>
    <n v="1435208400"/>
    <n v="1439874000"/>
    <b v="0"/>
    <b v="0"/>
    <s v="food/food trucks"/>
    <x v="0"/>
    <s v="food trucks"/>
    <d v="2015-06-25T05:00:00"/>
    <d v="2015-08-18T05:00:00"/>
  </r>
  <r>
    <n v="97800"/>
    <x v="97"/>
    <x v="98"/>
    <x v="0"/>
    <x v="93"/>
    <x v="98"/>
    <x v="2"/>
    <s v="AUD"/>
    <n v="1437973200"/>
    <n v="1438318800"/>
    <b v="0"/>
    <b v="0"/>
    <s v="games/video games"/>
    <x v="6"/>
    <s v="video games"/>
    <d v="2015-07-27T05:00:00"/>
    <d v="2015-07-31T05:00:00"/>
  </r>
  <r>
    <n v="7600"/>
    <x v="98"/>
    <x v="99"/>
    <x v="1"/>
    <x v="55"/>
    <x v="99"/>
    <x v="1"/>
    <s v="USD"/>
    <n v="1416895200"/>
    <n v="1419400800"/>
    <b v="0"/>
    <b v="0"/>
    <s v="theater/plays"/>
    <x v="3"/>
    <s v="plays"/>
    <d v="2014-11-25T06:00:00"/>
    <d v="2014-12-24T06:00:00"/>
  </r>
  <r>
    <n v="100"/>
    <x v="99"/>
    <x v="100"/>
    <x v="0"/>
    <x v="49"/>
    <x v="100"/>
    <x v="1"/>
    <s v="USD"/>
    <n v="1319000400"/>
    <n v="1320555600"/>
    <b v="0"/>
    <b v="0"/>
    <s v="theater/plays"/>
    <x v="3"/>
    <s v="plays"/>
    <d v="2011-10-19T05:00:00"/>
    <d v="2011-11-06T05:00:00"/>
  </r>
  <r>
    <n v="900"/>
    <x v="100"/>
    <x v="101"/>
    <x v="1"/>
    <x v="55"/>
    <x v="101"/>
    <x v="1"/>
    <s v="USD"/>
    <n v="1424498400"/>
    <n v="1425103200"/>
    <b v="0"/>
    <b v="1"/>
    <s v="music/electric music"/>
    <x v="1"/>
    <s v="electric music"/>
    <d v="2015-02-21T06:00:00"/>
    <d v="2015-02-28T06:00:00"/>
  </r>
  <r>
    <n v="3700"/>
    <x v="101"/>
    <x v="102"/>
    <x v="1"/>
    <x v="94"/>
    <x v="102"/>
    <x v="1"/>
    <s v="USD"/>
    <n v="1526274000"/>
    <n v="1526878800"/>
    <b v="0"/>
    <b v="1"/>
    <s v="technology/wearables"/>
    <x v="2"/>
    <s v="wearables"/>
    <d v="2018-05-14T05:00:00"/>
    <d v="2018-05-21T05:00:00"/>
  </r>
  <r>
    <n v="10000"/>
    <x v="102"/>
    <x v="103"/>
    <x v="0"/>
    <x v="95"/>
    <x v="103"/>
    <x v="6"/>
    <s v="EUR"/>
    <n v="1287896400"/>
    <n v="1288674000"/>
    <b v="0"/>
    <b v="0"/>
    <s v="music/electric music"/>
    <x v="1"/>
    <s v="electric music"/>
    <d v="2010-10-24T05:00:00"/>
    <d v="2010-11-02T05:00:00"/>
  </r>
  <r>
    <n v="119200"/>
    <x v="103"/>
    <x v="104"/>
    <x v="1"/>
    <x v="96"/>
    <x v="104"/>
    <x v="1"/>
    <s v="USD"/>
    <n v="1495515600"/>
    <n v="1495602000"/>
    <b v="0"/>
    <b v="0"/>
    <s v="music/indie rock"/>
    <x v="1"/>
    <s v="indie rock"/>
    <d v="2017-05-23T05:00:00"/>
    <d v="2017-05-24T05:00:00"/>
  </r>
  <r>
    <n v="6800"/>
    <x v="104"/>
    <x v="105"/>
    <x v="1"/>
    <x v="97"/>
    <x v="105"/>
    <x v="1"/>
    <s v="USD"/>
    <n v="1364878800"/>
    <n v="1366434000"/>
    <b v="0"/>
    <b v="0"/>
    <s v="technology/web"/>
    <x v="2"/>
    <s v="web"/>
    <d v="2013-04-02T05:00:00"/>
    <d v="2013-04-20T05:00:00"/>
  </r>
  <r>
    <n v="3900"/>
    <x v="105"/>
    <x v="106"/>
    <x v="1"/>
    <x v="98"/>
    <x v="106"/>
    <x v="1"/>
    <s v="USD"/>
    <n v="1567918800"/>
    <n v="1568350800"/>
    <b v="0"/>
    <b v="0"/>
    <s v="theater/plays"/>
    <x v="3"/>
    <s v="plays"/>
    <d v="2019-09-08T05:00:00"/>
    <d v="2019-09-13T05:00:00"/>
  </r>
  <r>
    <n v="3500"/>
    <x v="106"/>
    <x v="107"/>
    <x v="1"/>
    <x v="99"/>
    <x v="107"/>
    <x v="1"/>
    <s v="USD"/>
    <n v="1524459600"/>
    <n v="1525928400"/>
    <b v="0"/>
    <b v="1"/>
    <s v="theater/plays"/>
    <x v="3"/>
    <s v="plays"/>
    <d v="2018-04-23T05:00:00"/>
    <d v="2018-05-10T05:00:00"/>
  </r>
  <r>
    <n v="1500"/>
    <x v="107"/>
    <x v="108"/>
    <x v="1"/>
    <x v="100"/>
    <x v="108"/>
    <x v="1"/>
    <s v="USD"/>
    <n v="1333688400"/>
    <n v="1336885200"/>
    <b v="0"/>
    <b v="0"/>
    <s v="film &amp; video/documentary"/>
    <x v="4"/>
    <s v="documentary"/>
    <d v="2012-04-06T05:00:00"/>
    <d v="2012-05-13T05:00:00"/>
  </r>
  <r>
    <n v="5200"/>
    <x v="108"/>
    <x v="109"/>
    <x v="0"/>
    <x v="101"/>
    <x v="109"/>
    <x v="1"/>
    <s v="USD"/>
    <n v="1389506400"/>
    <n v="1389679200"/>
    <b v="0"/>
    <b v="0"/>
    <s v="film &amp; video/television"/>
    <x v="4"/>
    <s v="television"/>
    <d v="2014-01-12T06:00:00"/>
    <d v="2014-01-14T06:00:00"/>
  </r>
  <r>
    <n v="142400"/>
    <x v="109"/>
    <x v="110"/>
    <x v="0"/>
    <x v="102"/>
    <x v="110"/>
    <x v="1"/>
    <s v="USD"/>
    <n v="1536642000"/>
    <n v="1538283600"/>
    <b v="0"/>
    <b v="0"/>
    <s v="food/food trucks"/>
    <x v="0"/>
    <s v="food trucks"/>
    <d v="2018-09-11T05:00:00"/>
    <d v="2018-09-30T05:00:00"/>
  </r>
  <r>
    <n v="61400"/>
    <x v="110"/>
    <x v="111"/>
    <x v="1"/>
    <x v="103"/>
    <x v="111"/>
    <x v="1"/>
    <s v="USD"/>
    <n v="1348290000"/>
    <n v="1348808400"/>
    <b v="0"/>
    <b v="0"/>
    <s v="publishing/radio &amp; podcasts"/>
    <x v="5"/>
    <s v="radio &amp; podcasts"/>
    <d v="2012-09-22T05:00:00"/>
    <d v="2012-09-28T05:00:00"/>
  </r>
  <r>
    <n v="4700"/>
    <x v="111"/>
    <x v="112"/>
    <x v="1"/>
    <x v="104"/>
    <x v="112"/>
    <x v="2"/>
    <s v="AUD"/>
    <n v="1408856400"/>
    <n v="1410152400"/>
    <b v="0"/>
    <b v="0"/>
    <s v="technology/web"/>
    <x v="2"/>
    <s v="web"/>
    <d v="2014-08-24T05:00:00"/>
    <d v="2014-09-08T05:00:00"/>
  </r>
  <r>
    <n v="3300"/>
    <x v="112"/>
    <x v="113"/>
    <x v="1"/>
    <x v="54"/>
    <x v="113"/>
    <x v="1"/>
    <s v="USD"/>
    <n v="1505192400"/>
    <n v="1505797200"/>
    <b v="0"/>
    <b v="0"/>
    <s v="food/food trucks"/>
    <x v="0"/>
    <s v="food trucks"/>
    <d v="2017-09-12T05:00:00"/>
    <d v="2017-09-19T05:00:00"/>
  </r>
  <r>
    <n v="1900"/>
    <x v="113"/>
    <x v="114"/>
    <x v="1"/>
    <x v="105"/>
    <x v="114"/>
    <x v="1"/>
    <s v="USD"/>
    <n v="1554786000"/>
    <n v="1554872400"/>
    <b v="0"/>
    <b v="1"/>
    <s v="technology/wearables"/>
    <x v="2"/>
    <s v="wearables"/>
    <d v="2019-04-09T05:00:00"/>
    <d v="2019-04-10T05:00:00"/>
  </r>
  <r>
    <n v="166700"/>
    <x v="114"/>
    <x v="115"/>
    <x v="0"/>
    <x v="106"/>
    <x v="115"/>
    <x v="6"/>
    <s v="EUR"/>
    <n v="1510898400"/>
    <n v="1513922400"/>
    <b v="0"/>
    <b v="0"/>
    <s v="publishing/fiction"/>
    <x v="5"/>
    <s v="fiction"/>
    <d v="2017-11-17T06:00:00"/>
    <d v="2017-12-22T06:00:00"/>
  </r>
  <r>
    <n v="7200"/>
    <x v="115"/>
    <x v="116"/>
    <x v="0"/>
    <x v="107"/>
    <x v="116"/>
    <x v="1"/>
    <s v="USD"/>
    <n v="1442552400"/>
    <n v="1442638800"/>
    <b v="0"/>
    <b v="0"/>
    <s v="theater/plays"/>
    <x v="3"/>
    <s v="plays"/>
    <d v="2015-09-18T05:00:00"/>
    <d v="2015-09-19T05:00:00"/>
  </r>
  <r>
    <n v="4900"/>
    <x v="116"/>
    <x v="117"/>
    <x v="1"/>
    <x v="108"/>
    <x v="117"/>
    <x v="1"/>
    <s v="USD"/>
    <n v="1316667600"/>
    <n v="1317186000"/>
    <b v="0"/>
    <b v="0"/>
    <s v="film &amp; video/television"/>
    <x v="4"/>
    <s v="television"/>
    <d v="2011-09-22T05:00:00"/>
    <d v="2011-09-28T05:00:00"/>
  </r>
  <r>
    <n v="5400"/>
    <x v="117"/>
    <x v="118"/>
    <x v="1"/>
    <x v="109"/>
    <x v="118"/>
    <x v="1"/>
    <s v="USD"/>
    <n v="1390716000"/>
    <n v="1391234400"/>
    <b v="0"/>
    <b v="0"/>
    <s v="photography/photography books"/>
    <x v="7"/>
    <s v="photography books"/>
    <d v="2014-01-26T06:00:00"/>
    <d v="2014-02-01T06:00:00"/>
  </r>
  <r>
    <n v="5000"/>
    <x v="118"/>
    <x v="119"/>
    <x v="1"/>
    <x v="110"/>
    <x v="119"/>
    <x v="1"/>
    <s v="USD"/>
    <n v="1402894800"/>
    <n v="1404363600"/>
    <b v="0"/>
    <b v="1"/>
    <s v="film &amp; video/documentary"/>
    <x v="4"/>
    <s v="documentary"/>
    <d v="2014-06-16T05:00:00"/>
    <d v="2014-07-03T05:00:00"/>
  </r>
  <r>
    <n v="75100"/>
    <x v="119"/>
    <x v="120"/>
    <x v="1"/>
    <x v="111"/>
    <x v="120"/>
    <x v="1"/>
    <s v="USD"/>
    <n v="1429246800"/>
    <n v="1429592400"/>
    <b v="0"/>
    <b v="1"/>
    <s v="games/mobile games"/>
    <x v="6"/>
    <s v="mobile games"/>
    <d v="2015-04-17T05:00:00"/>
    <d v="2015-04-21T05:00:00"/>
  </r>
  <r>
    <n v="45300"/>
    <x v="120"/>
    <x v="121"/>
    <x v="1"/>
    <x v="112"/>
    <x v="121"/>
    <x v="1"/>
    <s v="USD"/>
    <n v="1412485200"/>
    <n v="1413608400"/>
    <b v="0"/>
    <b v="0"/>
    <s v="games/video games"/>
    <x v="6"/>
    <s v="video games"/>
    <d v="2014-10-05T05:00:00"/>
    <d v="2014-10-18T05:00:00"/>
  </r>
  <r>
    <n v="136800"/>
    <x v="121"/>
    <x v="122"/>
    <x v="0"/>
    <x v="113"/>
    <x v="122"/>
    <x v="1"/>
    <s v="USD"/>
    <n v="1417068000"/>
    <n v="1419400800"/>
    <b v="0"/>
    <b v="0"/>
    <s v="publishing/fiction"/>
    <x v="5"/>
    <s v="fiction"/>
    <d v="2014-11-27T06:00:00"/>
    <d v="2014-12-24T06:00:00"/>
  </r>
  <r>
    <n v="177700"/>
    <x v="122"/>
    <x v="123"/>
    <x v="0"/>
    <x v="114"/>
    <x v="123"/>
    <x v="0"/>
    <s v="CAD"/>
    <n v="1448344800"/>
    <n v="1448604000"/>
    <b v="1"/>
    <b v="0"/>
    <s v="theater/plays"/>
    <x v="3"/>
    <s v="plays"/>
    <d v="2015-11-24T06:00:00"/>
    <d v="2015-11-27T06:00:00"/>
  </r>
  <r>
    <n v="2600"/>
    <x v="123"/>
    <x v="124"/>
    <x v="1"/>
    <x v="115"/>
    <x v="124"/>
    <x v="6"/>
    <s v="EUR"/>
    <n v="1557723600"/>
    <n v="1562302800"/>
    <b v="0"/>
    <b v="0"/>
    <s v="photography/photography books"/>
    <x v="7"/>
    <s v="photography books"/>
    <d v="2019-05-13T05:00:00"/>
    <d v="2019-07-05T05:00:00"/>
  </r>
  <r>
    <n v="5300"/>
    <x v="124"/>
    <x v="125"/>
    <x v="1"/>
    <x v="80"/>
    <x v="125"/>
    <x v="1"/>
    <s v="USD"/>
    <n v="1537333200"/>
    <n v="1537678800"/>
    <b v="0"/>
    <b v="0"/>
    <s v="theater/plays"/>
    <x v="3"/>
    <s v="plays"/>
    <d v="2018-09-19T05:00:00"/>
    <d v="2018-09-23T05:00:00"/>
  </r>
  <r>
    <n v="180200"/>
    <x v="125"/>
    <x v="126"/>
    <x v="0"/>
    <x v="116"/>
    <x v="126"/>
    <x v="1"/>
    <s v="USD"/>
    <n v="1471150800"/>
    <n v="1473570000"/>
    <b v="0"/>
    <b v="1"/>
    <s v="theater/plays"/>
    <x v="3"/>
    <s v="plays"/>
    <d v="2016-08-14T05:00:00"/>
    <d v="2016-09-11T05:00:00"/>
  </r>
  <r>
    <n v="103200"/>
    <x v="126"/>
    <x v="127"/>
    <x v="0"/>
    <x v="117"/>
    <x v="127"/>
    <x v="0"/>
    <s v="CAD"/>
    <n v="1273640400"/>
    <n v="1273899600"/>
    <b v="0"/>
    <b v="0"/>
    <s v="theater/plays"/>
    <x v="3"/>
    <s v="plays"/>
    <d v="2010-05-12T05:00:00"/>
    <d v="2010-05-15T05:00:00"/>
  </r>
  <r>
    <n v="70600"/>
    <x v="127"/>
    <x v="128"/>
    <x v="3"/>
    <x v="118"/>
    <x v="128"/>
    <x v="1"/>
    <s v="USD"/>
    <n v="1282885200"/>
    <n v="1284008400"/>
    <b v="0"/>
    <b v="0"/>
    <s v="music/rock"/>
    <x v="1"/>
    <s v="rock"/>
    <d v="2010-08-27T05:00:00"/>
    <d v="2010-09-09T05:00:00"/>
  </r>
  <r>
    <n v="148500"/>
    <x v="128"/>
    <x v="129"/>
    <x v="3"/>
    <x v="12"/>
    <x v="129"/>
    <x v="2"/>
    <s v="AUD"/>
    <n v="1422943200"/>
    <n v="1425103200"/>
    <b v="0"/>
    <b v="0"/>
    <s v="food/food trucks"/>
    <x v="0"/>
    <s v="food trucks"/>
    <d v="2015-02-03T06:00:00"/>
    <d v="2015-02-28T06:00:00"/>
  </r>
  <r>
    <n v="9600"/>
    <x v="129"/>
    <x v="130"/>
    <x v="1"/>
    <x v="119"/>
    <x v="130"/>
    <x v="3"/>
    <s v="DKK"/>
    <n v="1319605200"/>
    <n v="1320991200"/>
    <b v="0"/>
    <b v="0"/>
    <s v="film &amp; video/drama"/>
    <x v="4"/>
    <s v="drama"/>
    <d v="2011-10-26T05:00:00"/>
    <d v="2011-11-11T06:00:00"/>
  </r>
  <r>
    <n v="164700"/>
    <x v="130"/>
    <x v="131"/>
    <x v="1"/>
    <x v="120"/>
    <x v="131"/>
    <x v="4"/>
    <s v="GBP"/>
    <n v="1385704800"/>
    <n v="1386828000"/>
    <b v="0"/>
    <b v="0"/>
    <s v="technology/web"/>
    <x v="2"/>
    <s v="web"/>
    <d v="2013-11-29T06:00:00"/>
    <d v="2013-12-12T06:00:00"/>
  </r>
  <r>
    <n v="3300"/>
    <x v="131"/>
    <x v="132"/>
    <x v="1"/>
    <x v="121"/>
    <x v="132"/>
    <x v="1"/>
    <s v="USD"/>
    <n v="1515736800"/>
    <n v="1517119200"/>
    <b v="0"/>
    <b v="1"/>
    <s v="theater/plays"/>
    <x v="3"/>
    <s v="plays"/>
    <d v="2018-01-12T06:00:00"/>
    <d v="2018-01-28T06:00:00"/>
  </r>
  <r>
    <n v="4500"/>
    <x v="132"/>
    <x v="133"/>
    <x v="1"/>
    <x v="122"/>
    <x v="133"/>
    <x v="1"/>
    <s v="USD"/>
    <n v="1313125200"/>
    <n v="1315026000"/>
    <b v="0"/>
    <b v="0"/>
    <s v="music/world music"/>
    <x v="1"/>
    <s v="world music"/>
    <d v="2011-08-12T05:00:00"/>
    <d v="2011-09-03T05:00:00"/>
  </r>
  <r>
    <n v="99500"/>
    <x v="133"/>
    <x v="134"/>
    <x v="0"/>
    <x v="123"/>
    <x v="134"/>
    <x v="5"/>
    <s v="CHF"/>
    <n v="1308459600"/>
    <n v="1312693200"/>
    <b v="0"/>
    <b v="1"/>
    <s v="film &amp; video/documentary"/>
    <x v="4"/>
    <s v="documentary"/>
    <d v="2011-06-19T05:00:00"/>
    <d v="2011-08-07T05:00:00"/>
  </r>
  <r>
    <n v="7700"/>
    <x v="134"/>
    <x v="135"/>
    <x v="0"/>
    <x v="124"/>
    <x v="135"/>
    <x v="1"/>
    <s v="USD"/>
    <n v="1362636000"/>
    <n v="1363064400"/>
    <b v="0"/>
    <b v="1"/>
    <s v="theater/plays"/>
    <x v="3"/>
    <s v="plays"/>
    <d v="2013-03-07T06:00:00"/>
    <d v="2013-03-12T05:00:00"/>
  </r>
  <r>
    <n v="82800"/>
    <x v="135"/>
    <x v="136"/>
    <x v="3"/>
    <x v="125"/>
    <x v="136"/>
    <x v="1"/>
    <s v="USD"/>
    <n v="1402117200"/>
    <n v="1403154000"/>
    <b v="0"/>
    <b v="1"/>
    <s v="film &amp; video/drama"/>
    <x v="4"/>
    <s v="drama"/>
    <d v="2014-06-07T05:00:00"/>
    <d v="2014-06-19T05:00:00"/>
  </r>
  <r>
    <n v="1800"/>
    <x v="136"/>
    <x v="137"/>
    <x v="1"/>
    <x v="126"/>
    <x v="137"/>
    <x v="1"/>
    <s v="USD"/>
    <n v="1286341200"/>
    <n v="1286859600"/>
    <b v="0"/>
    <b v="0"/>
    <s v="publishing/nonfiction"/>
    <x v="5"/>
    <s v="nonfiction"/>
    <d v="2010-10-06T05:00:00"/>
    <d v="2010-10-12T05:00:00"/>
  </r>
  <r>
    <n v="9600"/>
    <x v="137"/>
    <x v="138"/>
    <x v="0"/>
    <x v="127"/>
    <x v="138"/>
    <x v="1"/>
    <s v="USD"/>
    <n v="1348808400"/>
    <n v="1349326800"/>
    <b v="0"/>
    <b v="0"/>
    <s v="games/mobile games"/>
    <x v="6"/>
    <s v="mobile games"/>
    <d v="2012-09-28T05:00:00"/>
    <d v="2012-10-04T05:00:00"/>
  </r>
  <r>
    <n v="92100"/>
    <x v="138"/>
    <x v="139"/>
    <x v="0"/>
    <x v="128"/>
    <x v="139"/>
    <x v="1"/>
    <s v="USD"/>
    <n v="1429592400"/>
    <n v="1430974800"/>
    <b v="0"/>
    <b v="1"/>
    <s v="technology/wearables"/>
    <x v="2"/>
    <s v="wearables"/>
    <d v="2015-04-21T05:00:00"/>
    <d v="2015-05-07T05:00:00"/>
  </r>
  <r>
    <n v="5500"/>
    <x v="139"/>
    <x v="140"/>
    <x v="1"/>
    <x v="129"/>
    <x v="140"/>
    <x v="1"/>
    <s v="USD"/>
    <n v="1519538400"/>
    <n v="1519970400"/>
    <b v="0"/>
    <b v="0"/>
    <s v="film &amp; video/documentary"/>
    <x v="4"/>
    <s v="documentary"/>
    <d v="2018-02-25T06:00:00"/>
    <d v="2018-03-02T06:00:00"/>
  </r>
  <r>
    <n v="64300"/>
    <x v="140"/>
    <x v="141"/>
    <x v="1"/>
    <x v="130"/>
    <x v="141"/>
    <x v="1"/>
    <s v="USD"/>
    <n v="1434085200"/>
    <n v="1434603600"/>
    <b v="0"/>
    <b v="0"/>
    <s v="technology/web"/>
    <x v="2"/>
    <s v="web"/>
    <d v="2015-06-12T05:00:00"/>
    <d v="2015-06-18T05:00:00"/>
  </r>
  <r>
    <n v="5000"/>
    <x v="141"/>
    <x v="142"/>
    <x v="1"/>
    <x v="124"/>
    <x v="142"/>
    <x v="1"/>
    <s v="USD"/>
    <n v="1333688400"/>
    <n v="1337230800"/>
    <b v="0"/>
    <b v="0"/>
    <s v="technology/web"/>
    <x v="2"/>
    <s v="web"/>
    <d v="2012-04-06T05:00:00"/>
    <d v="2012-05-17T05:00:00"/>
  </r>
  <r>
    <n v="5400"/>
    <x v="142"/>
    <x v="143"/>
    <x v="1"/>
    <x v="131"/>
    <x v="143"/>
    <x v="1"/>
    <s v="USD"/>
    <n v="1277701200"/>
    <n v="1279429200"/>
    <b v="0"/>
    <b v="0"/>
    <s v="music/indie rock"/>
    <x v="1"/>
    <s v="indie rock"/>
    <d v="2010-06-28T05:00:00"/>
    <d v="2010-07-18T05:00:00"/>
  </r>
  <r>
    <n v="9000"/>
    <x v="143"/>
    <x v="144"/>
    <x v="1"/>
    <x v="18"/>
    <x v="144"/>
    <x v="1"/>
    <s v="USD"/>
    <n v="1560747600"/>
    <n v="1561438800"/>
    <b v="0"/>
    <b v="0"/>
    <s v="theater/plays"/>
    <x v="3"/>
    <s v="plays"/>
    <d v="2019-06-17T05:00:00"/>
    <d v="2019-06-25T05:00:00"/>
  </r>
  <r>
    <n v="25000"/>
    <x v="144"/>
    <x v="145"/>
    <x v="1"/>
    <x v="132"/>
    <x v="145"/>
    <x v="5"/>
    <s v="CHF"/>
    <n v="1410066000"/>
    <n v="1410498000"/>
    <b v="0"/>
    <b v="0"/>
    <s v="technology/wearables"/>
    <x v="2"/>
    <s v="wearables"/>
    <d v="2014-09-07T05:00:00"/>
    <d v="2014-09-12T05:00:00"/>
  </r>
  <r>
    <n v="8800"/>
    <x v="145"/>
    <x v="146"/>
    <x v="3"/>
    <x v="133"/>
    <x v="146"/>
    <x v="1"/>
    <s v="USD"/>
    <n v="1320732000"/>
    <n v="1322460000"/>
    <b v="0"/>
    <b v="0"/>
    <s v="theater/plays"/>
    <x v="3"/>
    <s v="plays"/>
    <d v="2011-11-08T06:00:00"/>
    <d v="2011-11-28T06:00:00"/>
  </r>
  <r>
    <n v="8300"/>
    <x v="146"/>
    <x v="147"/>
    <x v="1"/>
    <x v="134"/>
    <x v="147"/>
    <x v="1"/>
    <s v="USD"/>
    <n v="1465794000"/>
    <n v="1466312400"/>
    <b v="0"/>
    <b v="1"/>
    <s v="theater/plays"/>
    <x v="3"/>
    <s v="plays"/>
    <d v="2016-06-13T05:00:00"/>
    <d v="2016-06-19T05:00:00"/>
  </r>
  <r>
    <n v="9300"/>
    <x v="147"/>
    <x v="148"/>
    <x v="1"/>
    <x v="37"/>
    <x v="148"/>
    <x v="1"/>
    <s v="USD"/>
    <n v="1500958800"/>
    <n v="1501736400"/>
    <b v="0"/>
    <b v="0"/>
    <s v="technology/wearables"/>
    <x v="2"/>
    <s v="wearables"/>
    <d v="2017-07-25T05:00:00"/>
    <d v="2017-08-03T05:00:00"/>
  </r>
  <r>
    <n v="6200"/>
    <x v="148"/>
    <x v="149"/>
    <x v="1"/>
    <x v="135"/>
    <x v="149"/>
    <x v="1"/>
    <s v="USD"/>
    <n v="1357020000"/>
    <n v="1361512800"/>
    <b v="0"/>
    <b v="0"/>
    <s v="music/indie rock"/>
    <x v="1"/>
    <s v="indie rock"/>
    <d v="2013-01-01T06:00:00"/>
    <d v="2013-02-22T06:00:00"/>
  </r>
  <r>
    <n v="100"/>
    <x v="99"/>
    <x v="100"/>
    <x v="0"/>
    <x v="49"/>
    <x v="100"/>
    <x v="1"/>
    <s v="USD"/>
    <n v="1544940000"/>
    <n v="1545026400"/>
    <b v="0"/>
    <b v="0"/>
    <s v="music/rock"/>
    <x v="1"/>
    <s v="rock"/>
    <d v="2018-12-16T06:00:00"/>
    <d v="2018-12-17T06:00:00"/>
  </r>
  <r>
    <n v="137200"/>
    <x v="149"/>
    <x v="150"/>
    <x v="0"/>
    <x v="50"/>
    <x v="150"/>
    <x v="1"/>
    <s v="USD"/>
    <n v="1402290000"/>
    <n v="1406696400"/>
    <b v="0"/>
    <b v="0"/>
    <s v="music/electric music"/>
    <x v="1"/>
    <s v="electric music"/>
    <d v="2014-06-09T05:00:00"/>
    <d v="2014-07-30T05:00:00"/>
  </r>
  <r>
    <n v="41500"/>
    <x v="150"/>
    <x v="151"/>
    <x v="1"/>
    <x v="136"/>
    <x v="151"/>
    <x v="1"/>
    <s v="USD"/>
    <n v="1487311200"/>
    <n v="1487916000"/>
    <b v="0"/>
    <b v="0"/>
    <s v="music/indie rock"/>
    <x v="1"/>
    <s v="indie rock"/>
    <d v="2017-02-17T06:00:00"/>
    <d v="2017-02-24T06:00:00"/>
  </r>
  <r>
    <n v="189400"/>
    <x v="151"/>
    <x v="152"/>
    <x v="0"/>
    <x v="137"/>
    <x v="152"/>
    <x v="1"/>
    <s v="USD"/>
    <n v="1350622800"/>
    <n v="1351141200"/>
    <b v="0"/>
    <b v="0"/>
    <s v="theater/plays"/>
    <x v="3"/>
    <s v="plays"/>
    <d v="2012-10-19T05:00:00"/>
    <d v="2012-10-25T05:00:00"/>
  </r>
  <r>
    <n v="171300"/>
    <x v="152"/>
    <x v="153"/>
    <x v="0"/>
    <x v="138"/>
    <x v="153"/>
    <x v="1"/>
    <s v="USD"/>
    <n v="1463029200"/>
    <n v="1465016400"/>
    <b v="0"/>
    <b v="1"/>
    <s v="music/indie rock"/>
    <x v="1"/>
    <s v="indie rock"/>
    <d v="2016-05-12T05:00:00"/>
    <d v="2016-06-04T05:00:00"/>
  </r>
  <r>
    <n v="139500"/>
    <x v="153"/>
    <x v="154"/>
    <x v="0"/>
    <x v="139"/>
    <x v="154"/>
    <x v="1"/>
    <s v="USD"/>
    <n v="1269493200"/>
    <n v="1270789200"/>
    <b v="0"/>
    <b v="0"/>
    <s v="theater/plays"/>
    <x v="3"/>
    <s v="plays"/>
    <d v="2010-03-25T05:00:00"/>
    <d v="2010-04-09T05:00:00"/>
  </r>
  <r>
    <n v="36400"/>
    <x v="154"/>
    <x v="155"/>
    <x v="3"/>
    <x v="140"/>
    <x v="155"/>
    <x v="2"/>
    <s v="AUD"/>
    <n v="1570251600"/>
    <n v="1572325200"/>
    <b v="0"/>
    <b v="0"/>
    <s v="music/rock"/>
    <x v="1"/>
    <s v="rock"/>
    <d v="2019-10-05T05:00:00"/>
    <d v="2019-10-29T05:00:00"/>
  </r>
  <r>
    <n v="4200"/>
    <x v="155"/>
    <x v="156"/>
    <x v="0"/>
    <x v="141"/>
    <x v="156"/>
    <x v="2"/>
    <s v="AUD"/>
    <n v="1388383200"/>
    <n v="1389420000"/>
    <b v="0"/>
    <b v="0"/>
    <s v="photography/photography books"/>
    <x v="7"/>
    <s v="photography books"/>
    <d v="2013-12-30T06:00:00"/>
    <d v="2014-01-11T06:00:00"/>
  </r>
  <r>
    <n v="2100"/>
    <x v="156"/>
    <x v="157"/>
    <x v="1"/>
    <x v="142"/>
    <x v="157"/>
    <x v="1"/>
    <s v="USD"/>
    <n v="1449554400"/>
    <n v="1449640800"/>
    <b v="0"/>
    <b v="0"/>
    <s v="music/rock"/>
    <x v="1"/>
    <s v="rock"/>
    <d v="2015-12-08T06:00:00"/>
    <d v="2015-12-09T06:00:00"/>
  </r>
  <r>
    <n v="191200"/>
    <x v="157"/>
    <x v="158"/>
    <x v="1"/>
    <x v="143"/>
    <x v="158"/>
    <x v="1"/>
    <s v="USD"/>
    <n v="1553662800"/>
    <n v="1555218000"/>
    <b v="0"/>
    <b v="1"/>
    <s v="theater/plays"/>
    <x v="3"/>
    <s v="plays"/>
    <d v="2019-03-27T05:00:00"/>
    <d v="2019-04-14T05:00:00"/>
  </r>
  <r>
    <n v="8000"/>
    <x v="158"/>
    <x v="159"/>
    <x v="1"/>
    <x v="55"/>
    <x v="159"/>
    <x v="1"/>
    <s v="USD"/>
    <n v="1556341200"/>
    <n v="1557723600"/>
    <b v="0"/>
    <b v="0"/>
    <s v="technology/wearables"/>
    <x v="2"/>
    <s v="wearables"/>
    <d v="2019-04-27T05:00:00"/>
    <d v="2019-05-13T05:00:00"/>
  </r>
  <r>
    <n v="5500"/>
    <x v="159"/>
    <x v="160"/>
    <x v="0"/>
    <x v="51"/>
    <x v="160"/>
    <x v="1"/>
    <s v="USD"/>
    <n v="1442984400"/>
    <n v="1443502800"/>
    <b v="0"/>
    <b v="1"/>
    <s v="technology/web"/>
    <x v="2"/>
    <s v="web"/>
    <d v="2015-09-23T05:00:00"/>
    <d v="2015-09-29T05:00:00"/>
  </r>
  <r>
    <n v="6100"/>
    <x v="160"/>
    <x v="161"/>
    <x v="1"/>
    <x v="144"/>
    <x v="161"/>
    <x v="5"/>
    <s v="CHF"/>
    <n v="1544248800"/>
    <n v="1546840800"/>
    <b v="0"/>
    <b v="0"/>
    <s v="music/rock"/>
    <x v="1"/>
    <s v="rock"/>
    <d v="2018-12-08T06:00:00"/>
    <d v="2019-01-07T06:00:00"/>
  </r>
  <r>
    <n v="3500"/>
    <x v="161"/>
    <x v="162"/>
    <x v="1"/>
    <x v="67"/>
    <x v="162"/>
    <x v="1"/>
    <s v="USD"/>
    <n v="1508475600"/>
    <n v="1512712800"/>
    <b v="0"/>
    <b v="1"/>
    <s v="photography/photography books"/>
    <x v="7"/>
    <s v="photography books"/>
    <d v="2017-10-20T05:00:00"/>
    <d v="2017-12-08T06:00:00"/>
  </r>
  <r>
    <n v="150500"/>
    <x v="162"/>
    <x v="163"/>
    <x v="1"/>
    <x v="20"/>
    <x v="163"/>
    <x v="1"/>
    <s v="USD"/>
    <n v="1507438800"/>
    <n v="1507525200"/>
    <b v="0"/>
    <b v="0"/>
    <s v="theater/plays"/>
    <x v="3"/>
    <s v="plays"/>
    <d v="2017-10-08T05:00:00"/>
    <d v="2017-10-09T05:00:00"/>
  </r>
  <r>
    <n v="90400"/>
    <x v="163"/>
    <x v="164"/>
    <x v="1"/>
    <x v="145"/>
    <x v="164"/>
    <x v="1"/>
    <s v="USD"/>
    <n v="1501563600"/>
    <n v="1504328400"/>
    <b v="0"/>
    <b v="0"/>
    <s v="technology/web"/>
    <x v="2"/>
    <s v="web"/>
    <d v="2017-08-01T05:00:00"/>
    <d v="2017-09-02T05:00:00"/>
  </r>
  <r>
    <n v="9800"/>
    <x v="164"/>
    <x v="165"/>
    <x v="1"/>
    <x v="146"/>
    <x v="165"/>
    <x v="1"/>
    <s v="USD"/>
    <n v="1292997600"/>
    <n v="1293343200"/>
    <b v="0"/>
    <b v="0"/>
    <s v="photography/photography books"/>
    <x v="7"/>
    <s v="photography books"/>
    <d v="2010-12-22T06:00:00"/>
    <d v="2010-12-26T06:00:00"/>
  </r>
  <r>
    <n v="2600"/>
    <x v="165"/>
    <x v="166"/>
    <x v="1"/>
    <x v="147"/>
    <x v="166"/>
    <x v="2"/>
    <s v="AUD"/>
    <n v="1370840400"/>
    <n v="1371704400"/>
    <b v="0"/>
    <b v="0"/>
    <s v="theater/plays"/>
    <x v="3"/>
    <s v="plays"/>
    <d v="2013-06-10T05:00:00"/>
    <d v="2013-06-20T05:00:00"/>
  </r>
  <r>
    <n v="128100"/>
    <x v="166"/>
    <x v="167"/>
    <x v="0"/>
    <x v="148"/>
    <x v="167"/>
    <x v="3"/>
    <s v="DKK"/>
    <n v="1550815200"/>
    <n v="1552798800"/>
    <b v="0"/>
    <b v="1"/>
    <s v="music/indie rock"/>
    <x v="1"/>
    <s v="indie rock"/>
    <d v="2019-02-22T06:00:00"/>
    <d v="2019-03-17T05:00:00"/>
  </r>
  <r>
    <n v="23300"/>
    <x v="167"/>
    <x v="168"/>
    <x v="1"/>
    <x v="149"/>
    <x v="168"/>
    <x v="1"/>
    <s v="USD"/>
    <n v="1339909200"/>
    <n v="1342328400"/>
    <b v="0"/>
    <b v="1"/>
    <s v="film &amp; video/shorts"/>
    <x v="4"/>
    <s v="shorts"/>
    <d v="2012-06-17T05:00:00"/>
    <d v="2012-07-15T05:00:00"/>
  </r>
  <r>
    <n v="188100"/>
    <x v="168"/>
    <x v="169"/>
    <x v="0"/>
    <x v="109"/>
    <x v="169"/>
    <x v="1"/>
    <s v="USD"/>
    <n v="1501736400"/>
    <n v="1502341200"/>
    <b v="0"/>
    <b v="0"/>
    <s v="music/indie rock"/>
    <x v="1"/>
    <s v="indie rock"/>
    <d v="2017-08-03T05:00:00"/>
    <d v="2017-08-10T05:00:00"/>
  </r>
  <r>
    <n v="4900"/>
    <x v="169"/>
    <x v="170"/>
    <x v="0"/>
    <x v="62"/>
    <x v="170"/>
    <x v="1"/>
    <s v="USD"/>
    <n v="1395291600"/>
    <n v="1397192400"/>
    <b v="0"/>
    <b v="0"/>
    <s v="publishing/translations"/>
    <x v="5"/>
    <s v="translations"/>
    <d v="2014-03-20T05:00:00"/>
    <d v="2014-04-11T05:00:00"/>
  </r>
  <r>
    <n v="800"/>
    <x v="170"/>
    <x v="171"/>
    <x v="0"/>
    <x v="150"/>
    <x v="171"/>
    <x v="1"/>
    <s v="USD"/>
    <n v="1405746000"/>
    <n v="1407042000"/>
    <b v="0"/>
    <b v="1"/>
    <s v="film &amp; video/documentary"/>
    <x v="4"/>
    <s v="documentary"/>
    <d v="2014-07-19T05:00:00"/>
    <d v="2014-08-03T05:00:00"/>
  </r>
  <r>
    <n v="96700"/>
    <x v="171"/>
    <x v="172"/>
    <x v="1"/>
    <x v="151"/>
    <x v="172"/>
    <x v="1"/>
    <s v="USD"/>
    <n v="1368853200"/>
    <n v="1369371600"/>
    <b v="0"/>
    <b v="0"/>
    <s v="theater/plays"/>
    <x v="3"/>
    <s v="plays"/>
    <d v="2013-05-18T05:00:00"/>
    <d v="2013-05-24T05:00:00"/>
  </r>
  <r>
    <n v="600"/>
    <x v="172"/>
    <x v="173"/>
    <x v="1"/>
    <x v="44"/>
    <x v="173"/>
    <x v="1"/>
    <s v="USD"/>
    <n v="1444021200"/>
    <n v="1444107600"/>
    <b v="0"/>
    <b v="1"/>
    <s v="technology/wearables"/>
    <x v="2"/>
    <s v="wearables"/>
    <d v="2015-10-05T05:00:00"/>
    <d v="2015-10-06T05:00:00"/>
  </r>
  <r>
    <n v="181200"/>
    <x v="173"/>
    <x v="174"/>
    <x v="0"/>
    <x v="152"/>
    <x v="174"/>
    <x v="1"/>
    <s v="USD"/>
    <n v="1472619600"/>
    <n v="1474261200"/>
    <b v="0"/>
    <b v="0"/>
    <s v="theater/plays"/>
    <x v="3"/>
    <s v="plays"/>
    <d v="2016-08-31T05:00:00"/>
    <d v="2016-09-19T05:00:00"/>
  </r>
  <r>
    <n v="115000"/>
    <x v="174"/>
    <x v="175"/>
    <x v="0"/>
    <x v="153"/>
    <x v="175"/>
    <x v="1"/>
    <s v="USD"/>
    <n v="1472878800"/>
    <n v="1473656400"/>
    <b v="0"/>
    <b v="0"/>
    <s v="theater/plays"/>
    <x v="3"/>
    <s v="plays"/>
    <d v="2016-09-03T05:00:00"/>
    <d v="2016-09-12T05:00:00"/>
  </r>
  <r>
    <n v="38800"/>
    <x v="175"/>
    <x v="176"/>
    <x v="1"/>
    <x v="154"/>
    <x v="176"/>
    <x v="1"/>
    <s v="USD"/>
    <n v="1289800800"/>
    <n v="1291960800"/>
    <b v="0"/>
    <b v="0"/>
    <s v="theater/plays"/>
    <x v="3"/>
    <s v="plays"/>
    <d v="2010-11-15T06:00:00"/>
    <d v="2010-12-10T06:00:00"/>
  </r>
  <r>
    <n v="7200"/>
    <x v="176"/>
    <x v="177"/>
    <x v="0"/>
    <x v="155"/>
    <x v="177"/>
    <x v="1"/>
    <s v="USD"/>
    <n v="1505970000"/>
    <n v="1506747600"/>
    <b v="0"/>
    <b v="0"/>
    <s v="food/food trucks"/>
    <x v="0"/>
    <s v="food trucks"/>
    <d v="2017-09-21T05:00:00"/>
    <d v="2017-09-30T05:00:00"/>
  </r>
  <r>
    <n v="44500"/>
    <x v="177"/>
    <x v="178"/>
    <x v="1"/>
    <x v="156"/>
    <x v="178"/>
    <x v="0"/>
    <s v="CAD"/>
    <n v="1363496400"/>
    <n v="1363582800"/>
    <b v="0"/>
    <b v="1"/>
    <s v="theater/plays"/>
    <x v="3"/>
    <s v="plays"/>
    <d v="2013-03-17T05:00:00"/>
    <d v="2013-03-18T05:00:00"/>
  </r>
  <r>
    <n v="56000"/>
    <x v="178"/>
    <x v="179"/>
    <x v="1"/>
    <x v="157"/>
    <x v="179"/>
    <x v="2"/>
    <s v="AUD"/>
    <n v="1269234000"/>
    <n v="1269666000"/>
    <b v="0"/>
    <b v="0"/>
    <s v="technology/wearables"/>
    <x v="2"/>
    <s v="wearables"/>
    <d v="2010-03-22T05:00:00"/>
    <d v="2010-03-27T05:00:00"/>
  </r>
  <r>
    <n v="8600"/>
    <x v="179"/>
    <x v="180"/>
    <x v="0"/>
    <x v="158"/>
    <x v="180"/>
    <x v="1"/>
    <s v="USD"/>
    <n v="1507093200"/>
    <n v="1508648400"/>
    <b v="0"/>
    <b v="0"/>
    <s v="technology/web"/>
    <x v="2"/>
    <s v="web"/>
    <d v="2017-10-04T05:00:00"/>
    <d v="2017-10-22T05:00:00"/>
  </r>
  <r>
    <n v="27100"/>
    <x v="180"/>
    <x v="181"/>
    <x v="1"/>
    <x v="159"/>
    <x v="181"/>
    <x v="3"/>
    <s v="DKK"/>
    <n v="1560574800"/>
    <n v="1561957200"/>
    <b v="0"/>
    <b v="0"/>
    <s v="theater/plays"/>
    <x v="3"/>
    <s v="plays"/>
    <d v="2019-06-15T05:00:00"/>
    <d v="2019-07-01T05:00:00"/>
  </r>
  <r>
    <n v="5100"/>
    <x v="181"/>
    <x v="182"/>
    <x v="0"/>
    <x v="99"/>
    <x v="182"/>
    <x v="0"/>
    <s v="CAD"/>
    <n v="1284008400"/>
    <n v="1285131600"/>
    <b v="0"/>
    <b v="0"/>
    <s v="music/rock"/>
    <x v="1"/>
    <s v="rock"/>
    <d v="2010-09-09T05:00:00"/>
    <d v="2010-09-22T05:00:00"/>
  </r>
  <r>
    <n v="3600"/>
    <x v="182"/>
    <x v="183"/>
    <x v="1"/>
    <x v="160"/>
    <x v="183"/>
    <x v="1"/>
    <s v="USD"/>
    <n v="1556859600"/>
    <n v="1556946000"/>
    <b v="0"/>
    <b v="0"/>
    <s v="theater/plays"/>
    <x v="3"/>
    <s v="plays"/>
    <d v="2019-05-03T05:00:00"/>
    <d v="2019-05-04T05:00:00"/>
  </r>
  <r>
    <n v="1000"/>
    <x v="183"/>
    <x v="184"/>
    <x v="0"/>
    <x v="161"/>
    <x v="184"/>
    <x v="1"/>
    <s v="USD"/>
    <n v="1526187600"/>
    <n v="1527138000"/>
    <b v="0"/>
    <b v="0"/>
    <s v="film &amp; video/television"/>
    <x v="4"/>
    <s v="television"/>
    <d v="2018-05-13T05:00:00"/>
    <d v="2018-05-24T05:00:00"/>
  </r>
  <r>
    <n v="88800"/>
    <x v="184"/>
    <x v="185"/>
    <x v="0"/>
    <x v="162"/>
    <x v="185"/>
    <x v="1"/>
    <s v="USD"/>
    <n v="1400821200"/>
    <n v="1402117200"/>
    <b v="0"/>
    <b v="0"/>
    <s v="theater/plays"/>
    <x v="3"/>
    <s v="plays"/>
    <d v="2014-05-23T05:00:00"/>
    <d v="2014-06-07T05:00:00"/>
  </r>
  <r>
    <n v="60200"/>
    <x v="185"/>
    <x v="186"/>
    <x v="1"/>
    <x v="163"/>
    <x v="186"/>
    <x v="0"/>
    <s v="CAD"/>
    <n v="1361599200"/>
    <n v="1364014800"/>
    <b v="0"/>
    <b v="1"/>
    <s v="film &amp; video/shorts"/>
    <x v="4"/>
    <s v="shorts"/>
    <d v="2013-02-23T06:00:00"/>
    <d v="2013-03-23T05:00:00"/>
  </r>
  <r>
    <n v="8200"/>
    <x v="186"/>
    <x v="187"/>
    <x v="0"/>
    <x v="164"/>
    <x v="187"/>
    <x v="6"/>
    <s v="EUR"/>
    <n v="1417500000"/>
    <n v="1417586400"/>
    <b v="0"/>
    <b v="0"/>
    <s v="theater/plays"/>
    <x v="3"/>
    <s v="plays"/>
    <d v="2014-12-02T06:00:00"/>
    <d v="2014-12-03T06:00:00"/>
  </r>
  <r>
    <n v="191300"/>
    <x v="187"/>
    <x v="188"/>
    <x v="3"/>
    <x v="165"/>
    <x v="188"/>
    <x v="1"/>
    <s v="USD"/>
    <n v="1457071200"/>
    <n v="1457071200"/>
    <b v="0"/>
    <b v="0"/>
    <s v="theater/plays"/>
    <x v="3"/>
    <s v="plays"/>
    <d v="2016-03-04T06:00:00"/>
    <d v="2016-03-04T06:00:00"/>
  </r>
  <r>
    <n v="3700"/>
    <x v="188"/>
    <x v="189"/>
    <x v="0"/>
    <x v="3"/>
    <x v="189"/>
    <x v="1"/>
    <s v="USD"/>
    <n v="1370322000"/>
    <n v="1370408400"/>
    <b v="0"/>
    <b v="1"/>
    <s v="theater/plays"/>
    <x v="3"/>
    <s v="plays"/>
    <d v="2013-06-04T05:00:00"/>
    <d v="2013-06-05T05:00:00"/>
  </r>
  <r>
    <n v="8400"/>
    <x v="189"/>
    <x v="190"/>
    <x v="0"/>
    <x v="99"/>
    <x v="190"/>
    <x v="6"/>
    <s v="EUR"/>
    <n v="1552366800"/>
    <n v="1552626000"/>
    <b v="0"/>
    <b v="0"/>
    <s v="theater/plays"/>
    <x v="3"/>
    <s v="plays"/>
    <d v="2019-03-12T05:00:00"/>
    <d v="2019-03-15T05:00:00"/>
  </r>
  <r>
    <n v="42600"/>
    <x v="190"/>
    <x v="191"/>
    <x v="0"/>
    <x v="166"/>
    <x v="191"/>
    <x v="1"/>
    <s v="USD"/>
    <n v="1403845200"/>
    <n v="1404190800"/>
    <b v="0"/>
    <b v="0"/>
    <s v="music/rock"/>
    <x v="1"/>
    <s v="rock"/>
    <d v="2014-06-27T05:00:00"/>
    <d v="2014-07-01T05:00:00"/>
  </r>
  <r>
    <n v="6600"/>
    <x v="191"/>
    <x v="192"/>
    <x v="0"/>
    <x v="167"/>
    <x v="192"/>
    <x v="1"/>
    <s v="USD"/>
    <n v="1523163600"/>
    <n v="1523509200"/>
    <b v="1"/>
    <b v="0"/>
    <s v="music/indie rock"/>
    <x v="1"/>
    <s v="indie rock"/>
    <d v="2018-04-08T05:00:00"/>
    <d v="2018-04-12T05:00:00"/>
  </r>
  <r>
    <n v="7100"/>
    <x v="192"/>
    <x v="193"/>
    <x v="1"/>
    <x v="105"/>
    <x v="193"/>
    <x v="1"/>
    <s v="USD"/>
    <n v="1442206800"/>
    <n v="1443589200"/>
    <b v="0"/>
    <b v="0"/>
    <s v="music/metal"/>
    <x v="1"/>
    <s v="metal"/>
    <d v="2015-09-14T05:00:00"/>
    <d v="2015-09-30T05:00:00"/>
  </r>
  <r>
    <n v="15800"/>
    <x v="193"/>
    <x v="194"/>
    <x v="1"/>
    <x v="168"/>
    <x v="194"/>
    <x v="1"/>
    <s v="USD"/>
    <n v="1532840400"/>
    <n v="1533445200"/>
    <b v="0"/>
    <b v="0"/>
    <s v="music/electric music"/>
    <x v="1"/>
    <s v="electric music"/>
    <d v="2018-07-29T05:00:00"/>
    <d v="2018-08-05T05:00:00"/>
  </r>
  <r>
    <n v="8200"/>
    <x v="194"/>
    <x v="195"/>
    <x v="0"/>
    <x v="16"/>
    <x v="195"/>
    <x v="3"/>
    <s v="DKK"/>
    <n v="1472878800"/>
    <n v="1474520400"/>
    <b v="0"/>
    <b v="0"/>
    <s v="technology/wearables"/>
    <x v="2"/>
    <s v="wearables"/>
    <d v="2016-09-03T05:00:00"/>
    <d v="2016-09-22T05:00:00"/>
  </r>
  <r>
    <n v="54700"/>
    <x v="195"/>
    <x v="196"/>
    <x v="1"/>
    <x v="169"/>
    <x v="196"/>
    <x v="1"/>
    <s v="USD"/>
    <n v="1498194000"/>
    <n v="1499403600"/>
    <b v="0"/>
    <b v="0"/>
    <s v="film &amp; video/drama"/>
    <x v="4"/>
    <s v="drama"/>
    <d v="2017-06-23T05:00:00"/>
    <d v="2017-07-07T05:00:00"/>
  </r>
  <r>
    <n v="63200"/>
    <x v="196"/>
    <x v="197"/>
    <x v="0"/>
    <x v="170"/>
    <x v="197"/>
    <x v="1"/>
    <s v="USD"/>
    <n v="1281070800"/>
    <n v="1283576400"/>
    <b v="0"/>
    <b v="0"/>
    <s v="music/electric music"/>
    <x v="1"/>
    <s v="electric music"/>
    <d v="2010-08-06T05:00:00"/>
    <d v="2010-09-04T05:00:00"/>
  </r>
  <r>
    <n v="1800"/>
    <x v="197"/>
    <x v="198"/>
    <x v="0"/>
    <x v="171"/>
    <x v="198"/>
    <x v="1"/>
    <s v="USD"/>
    <n v="1436245200"/>
    <n v="1436590800"/>
    <b v="0"/>
    <b v="0"/>
    <s v="music/rock"/>
    <x v="1"/>
    <s v="rock"/>
    <d v="2015-07-07T05:00:00"/>
    <d v="2015-07-11T05:00:00"/>
  </r>
  <r>
    <n v="100"/>
    <x v="50"/>
    <x v="50"/>
    <x v="0"/>
    <x v="49"/>
    <x v="50"/>
    <x v="0"/>
    <s v="CAD"/>
    <n v="1269493200"/>
    <n v="1270443600"/>
    <b v="0"/>
    <b v="0"/>
    <s v="theater/plays"/>
    <x v="3"/>
    <s v="plays"/>
    <d v="2010-03-25T05:00:00"/>
    <d v="2010-04-05T05:00:00"/>
  </r>
  <r>
    <n v="2100"/>
    <x v="198"/>
    <x v="199"/>
    <x v="1"/>
    <x v="144"/>
    <x v="199"/>
    <x v="1"/>
    <s v="USD"/>
    <n v="1406264400"/>
    <n v="1407819600"/>
    <b v="0"/>
    <b v="0"/>
    <s v="technology/web"/>
    <x v="2"/>
    <s v="web"/>
    <d v="2014-07-25T05:00:00"/>
    <d v="2014-08-12T05:00:00"/>
  </r>
  <r>
    <n v="8300"/>
    <x v="199"/>
    <x v="200"/>
    <x v="3"/>
    <x v="172"/>
    <x v="200"/>
    <x v="1"/>
    <s v="USD"/>
    <n v="1317531600"/>
    <n v="1317877200"/>
    <b v="0"/>
    <b v="0"/>
    <s v="food/food trucks"/>
    <x v="0"/>
    <s v="food trucks"/>
    <d v="2011-10-02T05:00:00"/>
    <d v="2011-10-06T05:00:00"/>
  </r>
  <r>
    <n v="143900"/>
    <x v="200"/>
    <x v="201"/>
    <x v="1"/>
    <x v="173"/>
    <x v="201"/>
    <x v="2"/>
    <s v="AUD"/>
    <n v="1484632800"/>
    <n v="1484805600"/>
    <b v="0"/>
    <b v="0"/>
    <s v="theater/plays"/>
    <x v="3"/>
    <s v="plays"/>
    <d v="2017-01-17T06:00:00"/>
    <d v="2017-01-19T06:00:00"/>
  </r>
  <r>
    <n v="75000"/>
    <x v="201"/>
    <x v="202"/>
    <x v="0"/>
    <x v="174"/>
    <x v="202"/>
    <x v="1"/>
    <s v="USD"/>
    <n v="1301806800"/>
    <n v="1302670800"/>
    <b v="0"/>
    <b v="0"/>
    <s v="music/jazz"/>
    <x v="1"/>
    <s v="jazz"/>
    <d v="2011-04-03T05:00:00"/>
    <d v="2011-04-13T05:00:00"/>
  </r>
  <r>
    <n v="1300"/>
    <x v="202"/>
    <x v="203"/>
    <x v="1"/>
    <x v="175"/>
    <x v="203"/>
    <x v="1"/>
    <s v="USD"/>
    <n v="1539752400"/>
    <n v="1540789200"/>
    <b v="1"/>
    <b v="0"/>
    <s v="theater/plays"/>
    <x v="3"/>
    <s v="plays"/>
    <d v="2018-10-17T05:00:00"/>
    <d v="2018-10-29T05:00:00"/>
  </r>
  <r>
    <n v="9000"/>
    <x v="203"/>
    <x v="204"/>
    <x v="3"/>
    <x v="176"/>
    <x v="204"/>
    <x v="1"/>
    <s v="USD"/>
    <n v="1267250400"/>
    <n v="1268028000"/>
    <b v="0"/>
    <b v="0"/>
    <s v="publishing/fiction"/>
    <x v="5"/>
    <s v="fiction"/>
    <d v="2010-02-27T06:00:00"/>
    <d v="2010-03-08T06:00:00"/>
  </r>
  <r>
    <n v="1000"/>
    <x v="204"/>
    <x v="205"/>
    <x v="1"/>
    <x v="177"/>
    <x v="205"/>
    <x v="1"/>
    <s v="USD"/>
    <n v="1535432400"/>
    <n v="1537160400"/>
    <b v="0"/>
    <b v="1"/>
    <s v="music/rock"/>
    <x v="1"/>
    <s v="rock"/>
    <d v="2018-08-28T05:00:00"/>
    <d v="2018-09-17T05:00:00"/>
  </r>
  <r>
    <n v="196900"/>
    <x v="205"/>
    <x v="206"/>
    <x v="1"/>
    <x v="178"/>
    <x v="206"/>
    <x v="1"/>
    <s v="USD"/>
    <n v="1510207200"/>
    <n v="1512280800"/>
    <b v="0"/>
    <b v="0"/>
    <s v="film &amp; video/documentary"/>
    <x v="4"/>
    <s v="documentary"/>
    <d v="2017-11-09T06:00:00"/>
    <d v="2017-12-03T06:00:00"/>
  </r>
  <r>
    <n v="194500"/>
    <x v="206"/>
    <x v="207"/>
    <x v="2"/>
    <x v="179"/>
    <x v="207"/>
    <x v="2"/>
    <s v="AUD"/>
    <n v="1462510800"/>
    <n v="1463115600"/>
    <b v="0"/>
    <b v="0"/>
    <s v="film &amp; video/documentary"/>
    <x v="4"/>
    <s v="documentary"/>
    <d v="2016-05-06T05:00:00"/>
    <d v="2016-05-13T05:00:00"/>
  </r>
  <r>
    <n v="9400"/>
    <x v="207"/>
    <x v="208"/>
    <x v="0"/>
    <x v="31"/>
    <x v="208"/>
    <x v="3"/>
    <s v="DKK"/>
    <n v="1488520800"/>
    <n v="1490850000"/>
    <b v="0"/>
    <b v="0"/>
    <s v="film &amp; video/science fiction"/>
    <x v="4"/>
    <s v="science fiction"/>
    <d v="2017-03-03T06:00:00"/>
    <d v="2017-03-30T05:00:00"/>
  </r>
  <r>
    <n v="104400"/>
    <x v="208"/>
    <x v="209"/>
    <x v="0"/>
    <x v="180"/>
    <x v="209"/>
    <x v="1"/>
    <s v="USD"/>
    <n v="1377579600"/>
    <n v="1379653200"/>
    <b v="0"/>
    <b v="0"/>
    <s v="theater/plays"/>
    <x v="3"/>
    <s v="plays"/>
    <d v="2013-08-27T05:00:00"/>
    <d v="2013-09-20T05:00:00"/>
  </r>
  <r>
    <n v="8100"/>
    <x v="209"/>
    <x v="210"/>
    <x v="1"/>
    <x v="170"/>
    <x v="210"/>
    <x v="1"/>
    <s v="USD"/>
    <n v="1576389600"/>
    <n v="1580364000"/>
    <b v="0"/>
    <b v="0"/>
    <s v="theater/plays"/>
    <x v="3"/>
    <s v="plays"/>
    <d v="2019-12-15T06:00:00"/>
    <d v="2020-01-30T06:00:00"/>
  </r>
  <r>
    <n v="87900"/>
    <x v="210"/>
    <x v="211"/>
    <x v="1"/>
    <x v="181"/>
    <x v="211"/>
    <x v="1"/>
    <s v="USD"/>
    <n v="1289019600"/>
    <n v="1289714400"/>
    <b v="0"/>
    <b v="1"/>
    <s v="music/indie rock"/>
    <x v="1"/>
    <s v="indie rock"/>
    <d v="2010-11-06T05:00:00"/>
    <d v="2010-11-14T06:00:00"/>
  </r>
  <r>
    <n v="1400"/>
    <x v="211"/>
    <x v="212"/>
    <x v="1"/>
    <x v="34"/>
    <x v="212"/>
    <x v="1"/>
    <s v="USD"/>
    <n v="1282194000"/>
    <n v="1282712400"/>
    <b v="0"/>
    <b v="0"/>
    <s v="music/rock"/>
    <x v="1"/>
    <s v="rock"/>
    <d v="2010-08-19T05:00:00"/>
    <d v="2010-08-25T05:00:00"/>
  </r>
  <r>
    <n v="156800"/>
    <x v="212"/>
    <x v="213"/>
    <x v="0"/>
    <x v="182"/>
    <x v="213"/>
    <x v="1"/>
    <s v="USD"/>
    <n v="1550037600"/>
    <n v="1550210400"/>
    <b v="0"/>
    <b v="0"/>
    <s v="theater/plays"/>
    <x v="3"/>
    <s v="plays"/>
    <d v="2019-02-13T06:00:00"/>
    <d v="2019-02-15T06:00:00"/>
  </r>
  <r>
    <n v="121700"/>
    <x v="213"/>
    <x v="214"/>
    <x v="1"/>
    <x v="183"/>
    <x v="214"/>
    <x v="1"/>
    <s v="USD"/>
    <n v="1321941600"/>
    <n v="1322114400"/>
    <b v="0"/>
    <b v="0"/>
    <s v="theater/plays"/>
    <x v="3"/>
    <s v="plays"/>
    <d v="2011-11-22T06:00:00"/>
    <d v="2011-11-24T06:00:00"/>
  </r>
  <r>
    <n v="129400"/>
    <x v="214"/>
    <x v="215"/>
    <x v="0"/>
    <x v="184"/>
    <x v="215"/>
    <x v="1"/>
    <s v="USD"/>
    <n v="1556427600"/>
    <n v="1557205200"/>
    <b v="0"/>
    <b v="0"/>
    <s v="film &amp; video/science fiction"/>
    <x v="4"/>
    <s v="science fiction"/>
    <d v="2019-04-28T05:00:00"/>
    <d v="2019-05-07T05:00:00"/>
  </r>
  <r>
    <n v="5700"/>
    <x v="215"/>
    <x v="216"/>
    <x v="1"/>
    <x v="185"/>
    <x v="216"/>
    <x v="4"/>
    <s v="GBP"/>
    <n v="1320991200"/>
    <n v="1323928800"/>
    <b v="0"/>
    <b v="1"/>
    <s v="film &amp; video/shorts"/>
    <x v="4"/>
    <s v="shorts"/>
    <d v="2011-11-11T06:00:00"/>
    <d v="2011-12-15T06:00:00"/>
  </r>
  <r>
    <n v="41700"/>
    <x v="216"/>
    <x v="217"/>
    <x v="1"/>
    <x v="186"/>
    <x v="217"/>
    <x v="1"/>
    <s v="USD"/>
    <n v="1345093200"/>
    <n v="1346130000"/>
    <b v="0"/>
    <b v="0"/>
    <s v="film &amp; video/animation"/>
    <x v="4"/>
    <s v="animation"/>
    <d v="2012-08-16T05:00:00"/>
    <d v="2012-08-28T05:00:00"/>
  </r>
  <r>
    <n v="7900"/>
    <x v="217"/>
    <x v="218"/>
    <x v="0"/>
    <x v="68"/>
    <x v="218"/>
    <x v="1"/>
    <s v="USD"/>
    <n v="1309496400"/>
    <n v="1311051600"/>
    <b v="1"/>
    <b v="0"/>
    <s v="theater/plays"/>
    <x v="3"/>
    <s v="plays"/>
    <d v="2011-07-01T05:00:00"/>
    <d v="2011-07-19T05:00:00"/>
  </r>
  <r>
    <n v="121500"/>
    <x v="218"/>
    <x v="219"/>
    <x v="0"/>
    <x v="187"/>
    <x v="219"/>
    <x v="1"/>
    <s v="USD"/>
    <n v="1340254800"/>
    <n v="1340427600"/>
    <b v="1"/>
    <b v="0"/>
    <s v="food/food trucks"/>
    <x v="0"/>
    <s v="food trucks"/>
    <d v="2012-06-21T05:00:00"/>
    <d v="2012-06-23T05:00:00"/>
  </r>
  <r>
    <n v="4800"/>
    <x v="219"/>
    <x v="220"/>
    <x v="1"/>
    <x v="188"/>
    <x v="220"/>
    <x v="1"/>
    <s v="USD"/>
    <n v="1412226000"/>
    <n v="1412312400"/>
    <b v="0"/>
    <b v="0"/>
    <s v="photography/photography books"/>
    <x v="7"/>
    <s v="photography books"/>
    <d v="2014-10-02T05:00:00"/>
    <d v="2014-10-03T05:00:00"/>
  </r>
  <r>
    <n v="87300"/>
    <x v="220"/>
    <x v="221"/>
    <x v="0"/>
    <x v="189"/>
    <x v="221"/>
    <x v="1"/>
    <s v="USD"/>
    <n v="1458104400"/>
    <n v="1459314000"/>
    <b v="0"/>
    <b v="0"/>
    <s v="theater/plays"/>
    <x v="3"/>
    <s v="plays"/>
    <d v="2016-03-16T05:00:00"/>
    <d v="2016-03-30T05:00:00"/>
  </r>
  <r>
    <n v="46300"/>
    <x v="221"/>
    <x v="222"/>
    <x v="1"/>
    <x v="190"/>
    <x v="222"/>
    <x v="1"/>
    <s v="USD"/>
    <n v="1411534800"/>
    <n v="1415426400"/>
    <b v="0"/>
    <b v="0"/>
    <s v="film &amp; video/science fiction"/>
    <x v="4"/>
    <s v="science fiction"/>
    <d v="2014-09-24T05:00:00"/>
    <d v="2014-11-08T06:00:00"/>
  </r>
  <r>
    <n v="67800"/>
    <x v="222"/>
    <x v="223"/>
    <x v="1"/>
    <x v="191"/>
    <x v="223"/>
    <x v="1"/>
    <s v="USD"/>
    <n v="1399093200"/>
    <n v="1399093200"/>
    <b v="1"/>
    <b v="0"/>
    <s v="music/rock"/>
    <x v="1"/>
    <s v="rock"/>
    <d v="2014-05-03T05:00:00"/>
    <d v="2014-05-03T05:00:00"/>
  </r>
  <r>
    <n v="3000"/>
    <x v="223"/>
    <x v="224"/>
    <x v="1"/>
    <x v="192"/>
    <x v="224"/>
    <x v="1"/>
    <s v="USD"/>
    <n v="1270702800"/>
    <n v="1273899600"/>
    <b v="0"/>
    <b v="0"/>
    <s v="photography/photography books"/>
    <x v="7"/>
    <s v="photography books"/>
    <d v="2010-04-08T05:00:00"/>
    <d v="2010-05-15T05:00:00"/>
  </r>
  <r>
    <n v="60900"/>
    <x v="224"/>
    <x v="225"/>
    <x v="1"/>
    <x v="193"/>
    <x v="225"/>
    <x v="1"/>
    <s v="USD"/>
    <n v="1431666000"/>
    <n v="1432184400"/>
    <b v="0"/>
    <b v="0"/>
    <s v="games/mobile games"/>
    <x v="6"/>
    <s v="mobile games"/>
    <d v="2015-05-15T05:00:00"/>
    <d v="2015-05-21T05:00:00"/>
  </r>
  <r>
    <n v="137900"/>
    <x v="225"/>
    <x v="226"/>
    <x v="1"/>
    <x v="194"/>
    <x v="226"/>
    <x v="1"/>
    <s v="USD"/>
    <n v="1472619600"/>
    <n v="1474779600"/>
    <b v="0"/>
    <b v="0"/>
    <s v="film &amp; video/animation"/>
    <x v="4"/>
    <s v="animation"/>
    <d v="2016-08-31T05:00:00"/>
    <d v="2016-09-25T05:00:00"/>
  </r>
  <r>
    <n v="85600"/>
    <x v="226"/>
    <x v="227"/>
    <x v="1"/>
    <x v="195"/>
    <x v="227"/>
    <x v="1"/>
    <s v="USD"/>
    <n v="1496293200"/>
    <n v="1500440400"/>
    <b v="0"/>
    <b v="1"/>
    <s v="games/mobile games"/>
    <x v="6"/>
    <s v="mobile games"/>
    <d v="2017-06-01T05:00:00"/>
    <d v="2017-07-19T05:00:00"/>
  </r>
  <r>
    <n v="2400"/>
    <x v="227"/>
    <x v="228"/>
    <x v="1"/>
    <x v="196"/>
    <x v="228"/>
    <x v="1"/>
    <s v="USD"/>
    <n v="1575612000"/>
    <n v="1575612000"/>
    <b v="0"/>
    <b v="0"/>
    <s v="games/video games"/>
    <x v="6"/>
    <s v="video games"/>
    <d v="2019-12-06T06:00:00"/>
    <d v="2019-12-06T06:00:00"/>
  </r>
  <r>
    <n v="7200"/>
    <x v="228"/>
    <x v="229"/>
    <x v="3"/>
    <x v="109"/>
    <x v="229"/>
    <x v="1"/>
    <s v="USD"/>
    <n v="1369112400"/>
    <n v="1374123600"/>
    <b v="0"/>
    <b v="0"/>
    <s v="theater/plays"/>
    <x v="3"/>
    <s v="plays"/>
    <d v="2013-05-21T05:00:00"/>
    <d v="2013-07-18T05:00:00"/>
  </r>
  <r>
    <n v="3400"/>
    <x v="229"/>
    <x v="230"/>
    <x v="1"/>
    <x v="45"/>
    <x v="230"/>
    <x v="1"/>
    <s v="USD"/>
    <n v="1469422800"/>
    <n v="1469509200"/>
    <b v="0"/>
    <b v="0"/>
    <s v="theater/plays"/>
    <x v="3"/>
    <s v="plays"/>
    <d v="2016-07-25T05:00:00"/>
    <d v="2016-07-26T05:00:00"/>
  </r>
  <r>
    <n v="3800"/>
    <x v="230"/>
    <x v="231"/>
    <x v="1"/>
    <x v="197"/>
    <x v="231"/>
    <x v="1"/>
    <s v="USD"/>
    <n v="1307854800"/>
    <n v="1309237200"/>
    <b v="0"/>
    <b v="0"/>
    <s v="film &amp; video/animation"/>
    <x v="4"/>
    <s v="animation"/>
    <d v="2011-06-12T05:00:00"/>
    <d v="2011-06-28T05:00:00"/>
  </r>
  <r>
    <n v="7500"/>
    <x v="231"/>
    <x v="232"/>
    <x v="1"/>
    <x v="46"/>
    <x v="232"/>
    <x v="6"/>
    <s v="EUR"/>
    <n v="1503378000"/>
    <n v="1503982800"/>
    <b v="0"/>
    <b v="1"/>
    <s v="games/video games"/>
    <x v="6"/>
    <s v="video games"/>
    <d v="2017-08-22T05:00:00"/>
    <d v="2017-08-29T05:00:00"/>
  </r>
  <r>
    <n v="8600"/>
    <x v="232"/>
    <x v="233"/>
    <x v="0"/>
    <x v="45"/>
    <x v="233"/>
    <x v="1"/>
    <s v="USD"/>
    <n v="1486965600"/>
    <n v="1487397600"/>
    <b v="0"/>
    <b v="0"/>
    <s v="film &amp; video/animation"/>
    <x v="4"/>
    <s v="animation"/>
    <d v="2017-02-13T06:00:00"/>
    <d v="2017-02-18T06:00:00"/>
  </r>
  <r>
    <n v="39500"/>
    <x v="233"/>
    <x v="234"/>
    <x v="0"/>
    <x v="176"/>
    <x v="234"/>
    <x v="2"/>
    <s v="AUD"/>
    <n v="1561438800"/>
    <n v="1562043600"/>
    <b v="0"/>
    <b v="1"/>
    <s v="music/rock"/>
    <x v="1"/>
    <s v="rock"/>
    <d v="2019-06-25T05:00:00"/>
    <d v="2019-07-02T05:00:00"/>
  </r>
  <r>
    <n v="9300"/>
    <x v="234"/>
    <x v="235"/>
    <x v="1"/>
    <x v="198"/>
    <x v="235"/>
    <x v="1"/>
    <s v="USD"/>
    <n v="1398402000"/>
    <n v="1398574800"/>
    <b v="0"/>
    <b v="0"/>
    <s v="film &amp; video/animation"/>
    <x v="4"/>
    <s v="animation"/>
    <d v="2014-04-25T05:00:00"/>
    <d v="2014-04-27T05:00:00"/>
  </r>
  <r>
    <n v="2400"/>
    <x v="235"/>
    <x v="236"/>
    <x v="1"/>
    <x v="199"/>
    <x v="236"/>
    <x v="3"/>
    <s v="DKK"/>
    <n v="1513231200"/>
    <n v="1515391200"/>
    <b v="0"/>
    <b v="1"/>
    <s v="theater/plays"/>
    <x v="3"/>
    <s v="plays"/>
    <d v="2017-12-14T06:00:00"/>
    <d v="2018-01-08T06:00:00"/>
  </r>
  <r>
    <n v="3200"/>
    <x v="236"/>
    <x v="237"/>
    <x v="0"/>
    <x v="142"/>
    <x v="237"/>
    <x v="1"/>
    <s v="USD"/>
    <n v="1440824400"/>
    <n v="1441170000"/>
    <b v="0"/>
    <b v="0"/>
    <s v="technology/wearables"/>
    <x v="2"/>
    <s v="wearables"/>
    <d v="2015-08-29T05:00:00"/>
    <d v="2015-09-02T05:00:00"/>
  </r>
  <r>
    <n v="29400"/>
    <x v="237"/>
    <x v="238"/>
    <x v="1"/>
    <x v="200"/>
    <x v="238"/>
    <x v="1"/>
    <s v="USD"/>
    <n v="1281070800"/>
    <n v="1281157200"/>
    <b v="0"/>
    <b v="0"/>
    <s v="theater/plays"/>
    <x v="3"/>
    <s v="plays"/>
    <d v="2010-08-06T05:00:00"/>
    <d v="2010-08-07T05:00:00"/>
  </r>
  <r>
    <n v="168500"/>
    <x v="238"/>
    <x v="239"/>
    <x v="1"/>
    <x v="74"/>
    <x v="239"/>
    <x v="2"/>
    <s v="AUD"/>
    <n v="1397365200"/>
    <n v="1398229200"/>
    <b v="0"/>
    <b v="1"/>
    <s v="publishing/nonfiction"/>
    <x v="5"/>
    <s v="nonfiction"/>
    <d v="2014-04-13T05:00:00"/>
    <d v="2014-04-23T05:00:00"/>
  </r>
  <r>
    <n v="8400"/>
    <x v="239"/>
    <x v="240"/>
    <x v="1"/>
    <x v="201"/>
    <x v="240"/>
    <x v="1"/>
    <s v="USD"/>
    <n v="1494392400"/>
    <n v="1495256400"/>
    <b v="0"/>
    <b v="1"/>
    <s v="music/rock"/>
    <x v="1"/>
    <s v="rock"/>
    <d v="2017-05-10T05:00:00"/>
    <d v="2017-05-20T05:00:00"/>
  </r>
  <r>
    <n v="2300"/>
    <x v="240"/>
    <x v="241"/>
    <x v="1"/>
    <x v="202"/>
    <x v="241"/>
    <x v="1"/>
    <s v="USD"/>
    <n v="1520143200"/>
    <n v="1520402400"/>
    <b v="0"/>
    <b v="0"/>
    <s v="theater/plays"/>
    <x v="3"/>
    <s v="plays"/>
    <d v="2018-03-04T06:00:00"/>
    <d v="2018-03-07T06:00:00"/>
  </r>
  <r>
    <n v="700"/>
    <x v="241"/>
    <x v="242"/>
    <x v="1"/>
    <x v="4"/>
    <x v="242"/>
    <x v="1"/>
    <s v="USD"/>
    <n v="1405314000"/>
    <n v="1409806800"/>
    <b v="0"/>
    <b v="0"/>
    <s v="theater/plays"/>
    <x v="3"/>
    <s v="plays"/>
    <d v="2014-07-14T05:00:00"/>
    <d v="2014-09-04T05:00:00"/>
  </r>
  <r>
    <n v="2900"/>
    <x v="242"/>
    <x v="243"/>
    <x v="1"/>
    <x v="203"/>
    <x v="243"/>
    <x v="1"/>
    <s v="USD"/>
    <n v="1396846800"/>
    <n v="1396933200"/>
    <b v="0"/>
    <b v="0"/>
    <s v="theater/plays"/>
    <x v="3"/>
    <s v="plays"/>
    <d v="2014-04-07T05:00:00"/>
    <d v="2014-04-08T05:00:00"/>
  </r>
  <r>
    <n v="4500"/>
    <x v="243"/>
    <x v="244"/>
    <x v="1"/>
    <x v="42"/>
    <x v="244"/>
    <x v="1"/>
    <s v="USD"/>
    <n v="1375678800"/>
    <n v="1376024400"/>
    <b v="0"/>
    <b v="0"/>
    <s v="technology/web"/>
    <x v="2"/>
    <s v="web"/>
    <d v="2013-08-05T05:00:00"/>
    <d v="2013-08-09T05:00:00"/>
  </r>
  <r>
    <n v="19800"/>
    <x v="244"/>
    <x v="245"/>
    <x v="1"/>
    <x v="204"/>
    <x v="245"/>
    <x v="1"/>
    <s v="USD"/>
    <n v="1482386400"/>
    <n v="1483682400"/>
    <b v="0"/>
    <b v="1"/>
    <s v="publishing/fiction"/>
    <x v="5"/>
    <s v="fiction"/>
    <d v="2016-12-22T06:00:00"/>
    <d v="2017-01-06T06:00:00"/>
  </r>
  <r>
    <n v="6200"/>
    <x v="245"/>
    <x v="246"/>
    <x v="1"/>
    <x v="205"/>
    <x v="246"/>
    <x v="2"/>
    <s v="AUD"/>
    <n v="1420005600"/>
    <n v="1420437600"/>
    <b v="0"/>
    <b v="0"/>
    <s v="games/mobile games"/>
    <x v="6"/>
    <s v="mobile games"/>
    <d v="2014-12-31T06:00:00"/>
    <d v="2015-01-05T06:00:00"/>
  </r>
  <r>
    <n v="61500"/>
    <x v="246"/>
    <x v="247"/>
    <x v="1"/>
    <x v="206"/>
    <x v="247"/>
    <x v="1"/>
    <s v="USD"/>
    <n v="1420178400"/>
    <n v="1420783200"/>
    <b v="0"/>
    <b v="0"/>
    <s v="publishing/translations"/>
    <x v="5"/>
    <s v="translations"/>
    <d v="2015-01-02T06:00:00"/>
    <d v="2015-01-09T06:00:00"/>
  </r>
  <r>
    <n v="100"/>
    <x v="247"/>
    <x v="248"/>
    <x v="0"/>
    <x v="49"/>
    <x v="248"/>
    <x v="1"/>
    <s v="USD"/>
    <n v="1264399200"/>
    <n v="1267423200"/>
    <b v="0"/>
    <b v="0"/>
    <s v="music/rock"/>
    <x v="1"/>
    <s v="rock"/>
    <d v="2010-01-25T06:00:00"/>
    <d v="2010-03-01T06:00:00"/>
  </r>
  <r>
    <n v="7100"/>
    <x v="248"/>
    <x v="249"/>
    <x v="0"/>
    <x v="196"/>
    <x v="249"/>
    <x v="1"/>
    <s v="USD"/>
    <n v="1355032800"/>
    <n v="1355205600"/>
    <b v="0"/>
    <b v="0"/>
    <s v="theater/plays"/>
    <x v="3"/>
    <s v="plays"/>
    <d v="2012-12-09T06:00:00"/>
    <d v="2012-12-11T06:00:00"/>
  </r>
  <r>
    <n v="1000"/>
    <x v="249"/>
    <x v="250"/>
    <x v="1"/>
    <x v="207"/>
    <x v="250"/>
    <x v="1"/>
    <s v="USD"/>
    <n v="1382677200"/>
    <n v="1383109200"/>
    <b v="0"/>
    <b v="0"/>
    <s v="theater/plays"/>
    <x v="3"/>
    <s v="plays"/>
    <d v="2013-10-25T05:00:00"/>
    <d v="2013-10-30T05:00:00"/>
  </r>
  <r>
    <n v="121500"/>
    <x v="250"/>
    <x v="251"/>
    <x v="0"/>
    <x v="208"/>
    <x v="251"/>
    <x v="0"/>
    <s v="CAD"/>
    <n v="1302238800"/>
    <n v="1303275600"/>
    <b v="0"/>
    <b v="0"/>
    <s v="film &amp; video/drama"/>
    <x v="4"/>
    <s v="drama"/>
    <d v="2011-04-08T05:00:00"/>
    <d v="2011-04-20T05:00:00"/>
  </r>
  <r>
    <n v="4600"/>
    <x v="251"/>
    <x v="252"/>
    <x v="1"/>
    <x v="39"/>
    <x v="252"/>
    <x v="1"/>
    <s v="USD"/>
    <n v="1487656800"/>
    <n v="1487829600"/>
    <b v="0"/>
    <b v="0"/>
    <s v="publishing/nonfiction"/>
    <x v="5"/>
    <s v="nonfiction"/>
    <d v="2017-02-21T06:00:00"/>
    <d v="2017-02-23T06:00:00"/>
  </r>
  <r>
    <n v="80500"/>
    <x v="252"/>
    <x v="253"/>
    <x v="1"/>
    <x v="209"/>
    <x v="253"/>
    <x v="1"/>
    <s v="USD"/>
    <n v="1297836000"/>
    <n v="1298268000"/>
    <b v="0"/>
    <b v="1"/>
    <s v="music/rock"/>
    <x v="1"/>
    <s v="rock"/>
    <d v="2011-02-16T06:00:00"/>
    <d v="2011-02-21T06:00:00"/>
  </r>
  <r>
    <n v="4100"/>
    <x v="253"/>
    <x v="254"/>
    <x v="0"/>
    <x v="27"/>
    <x v="254"/>
    <x v="4"/>
    <s v="GBP"/>
    <n v="1453615200"/>
    <n v="1456812000"/>
    <b v="0"/>
    <b v="0"/>
    <s v="music/rock"/>
    <x v="1"/>
    <s v="rock"/>
    <d v="2016-01-24T06:00:00"/>
    <d v="2016-03-01T06:00:00"/>
  </r>
  <r>
    <n v="5700"/>
    <x v="254"/>
    <x v="255"/>
    <x v="1"/>
    <x v="45"/>
    <x v="255"/>
    <x v="1"/>
    <s v="USD"/>
    <n v="1362463200"/>
    <n v="1363669200"/>
    <b v="0"/>
    <b v="0"/>
    <s v="theater/plays"/>
    <x v="3"/>
    <s v="plays"/>
    <d v="2013-03-05T06:00:00"/>
    <d v="2013-03-19T05:00:00"/>
  </r>
  <r>
    <n v="5000"/>
    <x v="255"/>
    <x v="256"/>
    <x v="1"/>
    <x v="129"/>
    <x v="256"/>
    <x v="1"/>
    <s v="USD"/>
    <n v="1481176800"/>
    <n v="1482904800"/>
    <b v="0"/>
    <b v="1"/>
    <s v="theater/plays"/>
    <x v="3"/>
    <s v="plays"/>
    <d v="2016-12-08T06:00:00"/>
    <d v="2016-12-28T06:00:00"/>
  </r>
  <r>
    <n v="1800"/>
    <x v="256"/>
    <x v="257"/>
    <x v="1"/>
    <x v="188"/>
    <x v="257"/>
    <x v="1"/>
    <s v="USD"/>
    <n v="1354946400"/>
    <n v="1356588000"/>
    <b v="1"/>
    <b v="0"/>
    <s v="photography/photography books"/>
    <x v="7"/>
    <s v="photography books"/>
    <d v="2012-12-08T06:00:00"/>
    <d v="2012-12-27T06:00:00"/>
  </r>
  <r>
    <n v="6300"/>
    <x v="257"/>
    <x v="258"/>
    <x v="1"/>
    <x v="210"/>
    <x v="258"/>
    <x v="1"/>
    <s v="USD"/>
    <n v="1348808400"/>
    <n v="1349845200"/>
    <b v="0"/>
    <b v="0"/>
    <s v="music/rock"/>
    <x v="1"/>
    <s v="rock"/>
    <d v="2012-09-28T05:00:00"/>
    <d v="2012-10-10T05:00:00"/>
  </r>
  <r>
    <n v="84300"/>
    <x v="258"/>
    <x v="259"/>
    <x v="0"/>
    <x v="211"/>
    <x v="259"/>
    <x v="1"/>
    <s v="USD"/>
    <n v="1282712400"/>
    <n v="1283058000"/>
    <b v="0"/>
    <b v="1"/>
    <s v="music/rock"/>
    <x v="1"/>
    <s v="rock"/>
    <d v="2010-08-25T05:00:00"/>
    <d v="2010-08-29T05:00:00"/>
  </r>
  <r>
    <n v="1700"/>
    <x v="259"/>
    <x v="260"/>
    <x v="1"/>
    <x v="37"/>
    <x v="260"/>
    <x v="1"/>
    <s v="USD"/>
    <n v="1301979600"/>
    <n v="1304226000"/>
    <b v="0"/>
    <b v="1"/>
    <s v="music/indie rock"/>
    <x v="1"/>
    <s v="indie rock"/>
    <d v="2011-04-05T05:00:00"/>
    <d v="2011-05-01T05:00:00"/>
  </r>
  <r>
    <n v="2900"/>
    <x v="260"/>
    <x v="261"/>
    <x v="1"/>
    <x v="134"/>
    <x v="261"/>
    <x v="1"/>
    <s v="USD"/>
    <n v="1263016800"/>
    <n v="1263016800"/>
    <b v="0"/>
    <b v="0"/>
    <s v="photography/photography books"/>
    <x v="7"/>
    <s v="photography books"/>
    <d v="2010-01-09T06:00:00"/>
    <d v="2010-01-09T06:00:00"/>
  </r>
  <r>
    <n v="45600"/>
    <x v="261"/>
    <x v="262"/>
    <x v="1"/>
    <x v="212"/>
    <x v="262"/>
    <x v="1"/>
    <s v="USD"/>
    <n v="1360648800"/>
    <n v="1362031200"/>
    <b v="0"/>
    <b v="0"/>
    <s v="theater/plays"/>
    <x v="3"/>
    <s v="plays"/>
    <d v="2013-02-12T06:00:00"/>
    <d v="2013-02-28T06:00:00"/>
  </r>
  <r>
    <n v="4900"/>
    <x v="262"/>
    <x v="263"/>
    <x v="1"/>
    <x v="99"/>
    <x v="263"/>
    <x v="1"/>
    <s v="USD"/>
    <n v="1451800800"/>
    <n v="1455602400"/>
    <b v="0"/>
    <b v="0"/>
    <s v="theater/plays"/>
    <x v="3"/>
    <s v="plays"/>
    <d v="2016-01-03T06:00:00"/>
    <d v="2016-02-16T06:00:00"/>
  </r>
  <r>
    <n v="111900"/>
    <x v="263"/>
    <x v="264"/>
    <x v="0"/>
    <x v="213"/>
    <x v="264"/>
    <x v="6"/>
    <s v="EUR"/>
    <n v="1415340000"/>
    <n v="1418191200"/>
    <b v="0"/>
    <b v="1"/>
    <s v="music/jazz"/>
    <x v="1"/>
    <s v="jazz"/>
    <d v="2014-11-07T06:00:00"/>
    <d v="2014-12-10T06:00:00"/>
  </r>
  <r>
    <n v="61600"/>
    <x v="264"/>
    <x v="265"/>
    <x v="1"/>
    <x v="214"/>
    <x v="265"/>
    <x v="2"/>
    <s v="AUD"/>
    <n v="1351054800"/>
    <n v="1352440800"/>
    <b v="0"/>
    <b v="0"/>
    <s v="theater/plays"/>
    <x v="3"/>
    <s v="plays"/>
    <d v="2012-10-24T05:00:00"/>
    <d v="2012-11-09T06:00:00"/>
  </r>
  <r>
    <n v="1500"/>
    <x v="265"/>
    <x v="266"/>
    <x v="1"/>
    <x v="44"/>
    <x v="266"/>
    <x v="1"/>
    <s v="USD"/>
    <n v="1349326800"/>
    <n v="1353304800"/>
    <b v="0"/>
    <b v="0"/>
    <s v="film &amp; video/documentary"/>
    <x v="4"/>
    <s v="documentary"/>
    <d v="2012-10-04T05:00:00"/>
    <d v="2012-11-19T06:00:00"/>
  </r>
  <r>
    <n v="3500"/>
    <x v="266"/>
    <x v="267"/>
    <x v="1"/>
    <x v="215"/>
    <x v="267"/>
    <x v="1"/>
    <s v="USD"/>
    <n v="1548914400"/>
    <n v="1550728800"/>
    <b v="0"/>
    <b v="0"/>
    <s v="film &amp; video/television"/>
    <x v="4"/>
    <s v="television"/>
    <d v="2019-01-31T06:00:00"/>
    <d v="2019-02-21T06:00:00"/>
  </r>
  <r>
    <n v="173900"/>
    <x v="267"/>
    <x v="268"/>
    <x v="3"/>
    <x v="216"/>
    <x v="268"/>
    <x v="1"/>
    <s v="USD"/>
    <n v="1291269600"/>
    <n v="1291442400"/>
    <b v="0"/>
    <b v="0"/>
    <s v="games/video games"/>
    <x v="6"/>
    <s v="video games"/>
    <d v="2010-12-02T06:00:00"/>
    <d v="2010-12-04T06:00:00"/>
  </r>
  <r>
    <n v="153700"/>
    <x v="268"/>
    <x v="269"/>
    <x v="2"/>
    <x v="217"/>
    <x v="269"/>
    <x v="1"/>
    <s v="USD"/>
    <n v="1449468000"/>
    <n v="1452146400"/>
    <b v="0"/>
    <b v="0"/>
    <s v="photography/photography books"/>
    <x v="7"/>
    <s v="photography books"/>
    <d v="2015-12-07T06:00:00"/>
    <d v="2016-01-07T06:00:00"/>
  </r>
  <r>
    <n v="51100"/>
    <x v="269"/>
    <x v="270"/>
    <x v="1"/>
    <x v="218"/>
    <x v="270"/>
    <x v="1"/>
    <s v="USD"/>
    <n v="1562734800"/>
    <n v="1564894800"/>
    <b v="0"/>
    <b v="1"/>
    <s v="theater/plays"/>
    <x v="3"/>
    <s v="plays"/>
    <d v="2019-07-10T05:00:00"/>
    <d v="2019-08-04T05:00:00"/>
  </r>
  <r>
    <n v="7800"/>
    <x v="270"/>
    <x v="271"/>
    <x v="1"/>
    <x v="219"/>
    <x v="271"/>
    <x v="0"/>
    <s v="CAD"/>
    <n v="1505624400"/>
    <n v="1505883600"/>
    <b v="0"/>
    <b v="0"/>
    <s v="theater/plays"/>
    <x v="3"/>
    <s v="plays"/>
    <d v="2017-09-17T05:00:00"/>
    <d v="2017-09-20T05:00:00"/>
  </r>
  <r>
    <n v="2400"/>
    <x v="271"/>
    <x v="272"/>
    <x v="0"/>
    <x v="27"/>
    <x v="272"/>
    <x v="1"/>
    <s v="USD"/>
    <n v="1509948000"/>
    <n v="1510380000"/>
    <b v="0"/>
    <b v="0"/>
    <s v="theater/plays"/>
    <x v="3"/>
    <s v="plays"/>
    <d v="2017-11-06T06:00:00"/>
    <d v="2017-11-11T06:00:00"/>
  </r>
  <r>
    <n v="3900"/>
    <x v="272"/>
    <x v="273"/>
    <x v="1"/>
    <x v="220"/>
    <x v="273"/>
    <x v="1"/>
    <s v="USD"/>
    <n v="1554526800"/>
    <n v="1555218000"/>
    <b v="0"/>
    <b v="0"/>
    <s v="publishing/translations"/>
    <x v="5"/>
    <s v="translations"/>
    <d v="2019-04-06T05:00:00"/>
    <d v="2019-04-14T05:00:00"/>
  </r>
  <r>
    <n v="5500"/>
    <x v="273"/>
    <x v="274"/>
    <x v="0"/>
    <x v="221"/>
    <x v="274"/>
    <x v="1"/>
    <s v="USD"/>
    <n v="1334811600"/>
    <n v="1335243600"/>
    <b v="0"/>
    <b v="1"/>
    <s v="games/video games"/>
    <x v="6"/>
    <s v="video games"/>
    <d v="2012-04-19T05:00:00"/>
    <d v="2012-04-24T05:00:00"/>
  </r>
  <r>
    <n v="700"/>
    <x v="274"/>
    <x v="275"/>
    <x v="1"/>
    <x v="100"/>
    <x v="275"/>
    <x v="1"/>
    <s v="USD"/>
    <n v="1279515600"/>
    <n v="1279688400"/>
    <b v="0"/>
    <b v="0"/>
    <s v="theater/plays"/>
    <x v="3"/>
    <s v="plays"/>
    <d v="2010-07-19T05:00:00"/>
    <d v="2010-07-21T05:00:00"/>
  </r>
  <r>
    <n v="2700"/>
    <x v="275"/>
    <x v="276"/>
    <x v="1"/>
    <x v="222"/>
    <x v="276"/>
    <x v="1"/>
    <s v="USD"/>
    <n v="1353909600"/>
    <n v="1356069600"/>
    <b v="0"/>
    <b v="0"/>
    <s v="technology/web"/>
    <x v="2"/>
    <s v="web"/>
    <d v="2012-11-26T06:00:00"/>
    <d v="2012-12-21T06:00:00"/>
  </r>
  <r>
    <n v="8000"/>
    <x v="276"/>
    <x v="277"/>
    <x v="1"/>
    <x v="223"/>
    <x v="277"/>
    <x v="1"/>
    <s v="USD"/>
    <n v="1535950800"/>
    <n v="1536210000"/>
    <b v="0"/>
    <b v="0"/>
    <s v="theater/plays"/>
    <x v="3"/>
    <s v="plays"/>
    <d v="2018-09-03T05:00:00"/>
    <d v="2018-09-06T05:00:00"/>
  </r>
  <r>
    <n v="2500"/>
    <x v="277"/>
    <x v="278"/>
    <x v="1"/>
    <x v="224"/>
    <x v="278"/>
    <x v="1"/>
    <s v="USD"/>
    <n v="1511244000"/>
    <n v="1511762400"/>
    <b v="0"/>
    <b v="0"/>
    <s v="film &amp; video/animation"/>
    <x v="4"/>
    <s v="animation"/>
    <d v="2017-11-21T06:00:00"/>
    <d v="2017-11-27T06:00:00"/>
  </r>
  <r>
    <n v="164500"/>
    <x v="278"/>
    <x v="279"/>
    <x v="0"/>
    <x v="225"/>
    <x v="279"/>
    <x v="1"/>
    <s v="USD"/>
    <n v="1331445600"/>
    <n v="1333256400"/>
    <b v="0"/>
    <b v="1"/>
    <s v="theater/plays"/>
    <x v="3"/>
    <s v="plays"/>
    <d v="2012-03-11T06:00:00"/>
    <d v="2012-04-01T05:00:00"/>
  </r>
  <r>
    <n v="8400"/>
    <x v="279"/>
    <x v="280"/>
    <x v="1"/>
    <x v="221"/>
    <x v="280"/>
    <x v="1"/>
    <s v="USD"/>
    <n v="1480226400"/>
    <n v="1480744800"/>
    <b v="0"/>
    <b v="1"/>
    <s v="film &amp; video/television"/>
    <x v="4"/>
    <s v="television"/>
    <d v="2016-11-27T06:00:00"/>
    <d v="2016-12-03T06:00:00"/>
  </r>
  <r>
    <n v="8100"/>
    <x v="280"/>
    <x v="281"/>
    <x v="0"/>
    <x v="226"/>
    <x v="281"/>
    <x v="3"/>
    <s v="DKK"/>
    <n v="1464584400"/>
    <n v="1465016400"/>
    <b v="0"/>
    <b v="0"/>
    <s v="music/rock"/>
    <x v="1"/>
    <s v="rock"/>
    <d v="2016-05-30T05:00:00"/>
    <d v="2016-06-04T05:00:00"/>
  </r>
  <r>
    <n v="9800"/>
    <x v="281"/>
    <x v="282"/>
    <x v="0"/>
    <x v="227"/>
    <x v="282"/>
    <x v="1"/>
    <s v="USD"/>
    <n v="1335848400"/>
    <n v="1336280400"/>
    <b v="0"/>
    <b v="0"/>
    <s v="technology/web"/>
    <x v="2"/>
    <s v="web"/>
    <d v="2012-05-01T05:00:00"/>
    <d v="2012-05-06T05:00:00"/>
  </r>
  <r>
    <n v="900"/>
    <x v="282"/>
    <x v="283"/>
    <x v="1"/>
    <x v="228"/>
    <x v="283"/>
    <x v="1"/>
    <s v="USD"/>
    <n v="1473483600"/>
    <n v="1476766800"/>
    <b v="0"/>
    <b v="0"/>
    <s v="theater/plays"/>
    <x v="3"/>
    <s v="plays"/>
    <d v="2016-09-10T05:00:00"/>
    <d v="2016-10-18T05:00:00"/>
  </r>
  <r>
    <n v="112100"/>
    <x v="283"/>
    <x v="284"/>
    <x v="3"/>
    <x v="229"/>
    <x v="284"/>
    <x v="1"/>
    <s v="USD"/>
    <n v="1479880800"/>
    <n v="1480485600"/>
    <b v="0"/>
    <b v="0"/>
    <s v="theater/plays"/>
    <x v="3"/>
    <s v="plays"/>
    <d v="2016-11-23T06:00:00"/>
    <d v="2016-11-30T06:00:00"/>
  </r>
  <r>
    <n v="6300"/>
    <x v="284"/>
    <x v="285"/>
    <x v="1"/>
    <x v="230"/>
    <x v="285"/>
    <x v="1"/>
    <s v="USD"/>
    <n v="1430197200"/>
    <n v="1430197200"/>
    <b v="0"/>
    <b v="0"/>
    <s v="music/electric music"/>
    <x v="1"/>
    <s v="electric music"/>
    <d v="2015-04-28T05:00:00"/>
    <d v="2015-04-28T05:00:00"/>
  </r>
  <r>
    <n v="5600"/>
    <x v="285"/>
    <x v="286"/>
    <x v="0"/>
    <x v="231"/>
    <x v="286"/>
    <x v="3"/>
    <s v="DKK"/>
    <n v="1331701200"/>
    <n v="1331787600"/>
    <b v="0"/>
    <b v="1"/>
    <s v="music/metal"/>
    <x v="1"/>
    <s v="metal"/>
    <d v="2012-03-14T05:00:00"/>
    <d v="2012-03-15T05:00:00"/>
  </r>
  <r>
    <n v="800"/>
    <x v="286"/>
    <x v="287"/>
    <x v="1"/>
    <x v="232"/>
    <x v="287"/>
    <x v="0"/>
    <s v="CAD"/>
    <n v="1438578000"/>
    <n v="1438837200"/>
    <b v="0"/>
    <b v="0"/>
    <s v="theater/plays"/>
    <x v="3"/>
    <s v="plays"/>
    <d v="2015-08-03T05:00:00"/>
    <d v="2015-08-06T05:00:00"/>
  </r>
  <r>
    <n v="168600"/>
    <x v="287"/>
    <x v="288"/>
    <x v="0"/>
    <x v="233"/>
    <x v="288"/>
    <x v="1"/>
    <s v="USD"/>
    <n v="1368162000"/>
    <n v="1370926800"/>
    <b v="0"/>
    <b v="1"/>
    <s v="film &amp; video/documentary"/>
    <x v="4"/>
    <s v="documentary"/>
    <d v="2013-05-10T05:00:00"/>
    <d v="2013-06-11T05:00:00"/>
  </r>
  <r>
    <n v="1800"/>
    <x v="288"/>
    <x v="289"/>
    <x v="1"/>
    <x v="37"/>
    <x v="289"/>
    <x v="1"/>
    <s v="USD"/>
    <n v="1318654800"/>
    <n v="1319000400"/>
    <b v="1"/>
    <b v="0"/>
    <s v="technology/web"/>
    <x v="2"/>
    <s v="web"/>
    <d v="2011-10-15T05:00:00"/>
    <d v="2011-10-19T05:00:00"/>
  </r>
  <r>
    <n v="7300"/>
    <x v="289"/>
    <x v="290"/>
    <x v="0"/>
    <x v="234"/>
    <x v="290"/>
    <x v="1"/>
    <s v="USD"/>
    <n v="1331874000"/>
    <n v="1333429200"/>
    <b v="0"/>
    <b v="0"/>
    <s v="food/food trucks"/>
    <x v="0"/>
    <s v="food trucks"/>
    <d v="2012-03-16T05:00:00"/>
    <d v="2012-04-03T05:00:00"/>
  </r>
  <r>
    <n v="6500"/>
    <x v="290"/>
    <x v="291"/>
    <x v="3"/>
    <x v="235"/>
    <x v="291"/>
    <x v="6"/>
    <s v="EUR"/>
    <n v="1286254800"/>
    <n v="1287032400"/>
    <b v="0"/>
    <b v="0"/>
    <s v="theater/plays"/>
    <x v="3"/>
    <s v="plays"/>
    <d v="2010-10-05T05:00:00"/>
    <d v="2010-10-14T05:00:00"/>
  </r>
  <r>
    <n v="600"/>
    <x v="291"/>
    <x v="292"/>
    <x v="1"/>
    <x v="236"/>
    <x v="292"/>
    <x v="1"/>
    <s v="USD"/>
    <n v="1540530000"/>
    <n v="1541570400"/>
    <b v="0"/>
    <b v="0"/>
    <s v="theater/plays"/>
    <x v="3"/>
    <s v="plays"/>
    <d v="2018-10-26T05:00:00"/>
    <d v="2018-11-07T06:00:00"/>
  </r>
  <r>
    <n v="192900"/>
    <x v="292"/>
    <x v="293"/>
    <x v="0"/>
    <x v="237"/>
    <x v="293"/>
    <x v="5"/>
    <s v="CHF"/>
    <n v="1381813200"/>
    <n v="1383976800"/>
    <b v="0"/>
    <b v="0"/>
    <s v="theater/plays"/>
    <x v="3"/>
    <s v="plays"/>
    <d v="2013-10-15T05:00:00"/>
    <d v="2013-11-09T06:00:00"/>
  </r>
  <r>
    <n v="6100"/>
    <x v="293"/>
    <x v="294"/>
    <x v="0"/>
    <x v="63"/>
    <x v="294"/>
    <x v="2"/>
    <s v="AUD"/>
    <n v="1548655200"/>
    <n v="1550556000"/>
    <b v="0"/>
    <b v="0"/>
    <s v="theater/plays"/>
    <x v="3"/>
    <s v="plays"/>
    <d v="2019-01-28T06:00:00"/>
    <d v="2019-02-19T06:00:00"/>
  </r>
  <r>
    <n v="7200"/>
    <x v="294"/>
    <x v="295"/>
    <x v="0"/>
    <x v="238"/>
    <x v="295"/>
    <x v="2"/>
    <s v="AUD"/>
    <n v="1389679200"/>
    <n v="1390456800"/>
    <b v="0"/>
    <b v="1"/>
    <s v="theater/plays"/>
    <x v="3"/>
    <s v="plays"/>
    <d v="2014-01-14T06:00:00"/>
    <d v="2014-01-23T06:00:00"/>
  </r>
  <r>
    <n v="3500"/>
    <x v="295"/>
    <x v="296"/>
    <x v="1"/>
    <x v="239"/>
    <x v="296"/>
    <x v="1"/>
    <s v="USD"/>
    <n v="1456466400"/>
    <n v="1458018000"/>
    <b v="0"/>
    <b v="1"/>
    <s v="music/rock"/>
    <x v="1"/>
    <s v="rock"/>
    <d v="2016-02-26T06:00:00"/>
    <d v="2016-03-15T05:00:00"/>
  </r>
  <r>
    <n v="3800"/>
    <x v="296"/>
    <x v="297"/>
    <x v="0"/>
    <x v="240"/>
    <x v="297"/>
    <x v="1"/>
    <s v="USD"/>
    <n v="1456984800"/>
    <n v="1461819600"/>
    <b v="0"/>
    <b v="0"/>
    <s v="food/food trucks"/>
    <x v="0"/>
    <s v="food trucks"/>
    <d v="2016-03-03T06:00:00"/>
    <d v="2016-04-28T05:00:00"/>
  </r>
  <r>
    <n v="100"/>
    <x v="297"/>
    <x v="298"/>
    <x v="0"/>
    <x v="49"/>
    <x v="298"/>
    <x v="3"/>
    <s v="DKK"/>
    <n v="1504069200"/>
    <n v="1504155600"/>
    <b v="0"/>
    <b v="1"/>
    <s v="publishing/nonfiction"/>
    <x v="5"/>
    <s v="nonfiction"/>
    <d v="2017-08-30T05:00:00"/>
    <d v="2017-08-31T05:00:00"/>
  </r>
  <r>
    <n v="900"/>
    <x v="298"/>
    <x v="299"/>
    <x v="1"/>
    <x v="241"/>
    <x v="299"/>
    <x v="1"/>
    <s v="USD"/>
    <n v="1424930400"/>
    <n v="1426395600"/>
    <b v="0"/>
    <b v="0"/>
    <s v="film &amp; video/documentary"/>
    <x v="4"/>
    <s v="documentary"/>
    <d v="2015-02-26T06:00:00"/>
    <d v="2015-03-15T05:00:00"/>
  </r>
  <r>
    <n v="76100"/>
    <x v="299"/>
    <x v="300"/>
    <x v="0"/>
    <x v="242"/>
    <x v="300"/>
    <x v="1"/>
    <s v="USD"/>
    <n v="1535864400"/>
    <n v="1537074000"/>
    <b v="0"/>
    <b v="0"/>
    <s v="theater/plays"/>
    <x v="3"/>
    <s v="plays"/>
    <d v="2018-09-02T05:00:00"/>
    <d v="2018-09-16T05:00:00"/>
  </r>
  <r>
    <n v="3400"/>
    <x v="300"/>
    <x v="301"/>
    <x v="0"/>
    <x v="235"/>
    <x v="301"/>
    <x v="1"/>
    <s v="USD"/>
    <n v="1452146400"/>
    <n v="1452578400"/>
    <b v="0"/>
    <b v="0"/>
    <s v="music/indie rock"/>
    <x v="1"/>
    <s v="indie rock"/>
    <d v="2016-01-07T06:00:00"/>
    <d v="2016-01-12T06:00:00"/>
  </r>
  <r>
    <n v="2100"/>
    <x v="301"/>
    <x v="302"/>
    <x v="1"/>
    <x v="23"/>
    <x v="302"/>
    <x v="1"/>
    <s v="USD"/>
    <n v="1470546000"/>
    <n v="1474088400"/>
    <b v="0"/>
    <b v="0"/>
    <s v="film &amp; video/documentary"/>
    <x v="4"/>
    <s v="documentary"/>
    <d v="2016-08-07T05:00:00"/>
    <d v="2016-09-17T05:00:00"/>
  </r>
  <r>
    <n v="2800"/>
    <x v="302"/>
    <x v="303"/>
    <x v="1"/>
    <x v="72"/>
    <x v="303"/>
    <x v="1"/>
    <s v="USD"/>
    <n v="1458363600"/>
    <n v="1461906000"/>
    <b v="0"/>
    <b v="0"/>
    <s v="theater/plays"/>
    <x v="3"/>
    <s v="plays"/>
    <d v="2016-03-19T05:00:00"/>
    <d v="2016-04-29T05:00:00"/>
  </r>
  <r>
    <n v="6500"/>
    <x v="303"/>
    <x v="304"/>
    <x v="0"/>
    <x v="243"/>
    <x v="304"/>
    <x v="1"/>
    <s v="USD"/>
    <n v="1500008400"/>
    <n v="1500267600"/>
    <b v="0"/>
    <b v="1"/>
    <s v="theater/plays"/>
    <x v="3"/>
    <s v="plays"/>
    <d v="2017-07-14T05:00:00"/>
    <d v="2017-07-17T05:00:00"/>
  </r>
  <r>
    <n v="32900"/>
    <x v="304"/>
    <x v="305"/>
    <x v="1"/>
    <x v="244"/>
    <x v="305"/>
    <x v="3"/>
    <s v="DKK"/>
    <n v="1338958800"/>
    <n v="1340686800"/>
    <b v="0"/>
    <b v="1"/>
    <s v="publishing/fiction"/>
    <x v="5"/>
    <s v="fiction"/>
    <d v="2012-06-06T05:00:00"/>
    <d v="2012-06-26T05:00:00"/>
  </r>
  <r>
    <n v="118200"/>
    <x v="305"/>
    <x v="306"/>
    <x v="0"/>
    <x v="245"/>
    <x v="306"/>
    <x v="1"/>
    <s v="USD"/>
    <n v="1303102800"/>
    <n v="1303189200"/>
    <b v="0"/>
    <b v="0"/>
    <s v="theater/plays"/>
    <x v="3"/>
    <s v="plays"/>
    <d v="2011-04-18T05:00:00"/>
    <d v="2011-04-19T05:00:00"/>
  </r>
  <r>
    <n v="4100"/>
    <x v="306"/>
    <x v="307"/>
    <x v="3"/>
    <x v="51"/>
    <x v="307"/>
    <x v="1"/>
    <s v="USD"/>
    <n v="1316581200"/>
    <n v="1318309200"/>
    <b v="0"/>
    <b v="1"/>
    <s v="music/indie rock"/>
    <x v="1"/>
    <s v="indie rock"/>
    <d v="2011-09-21T05:00:00"/>
    <d v="2011-10-11T05:00:00"/>
  </r>
  <r>
    <n v="7800"/>
    <x v="307"/>
    <x v="308"/>
    <x v="0"/>
    <x v="36"/>
    <x v="308"/>
    <x v="1"/>
    <s v="USD"/>
    <n v="1270789200"/>
    <n v="1272171600"/>
    <b v="0"/>
    <b v="0"/>
    <s v="games/video games"/>
    <x v="6"/>
    <s v="video games"/>
    <d v="2010-04-09T05:00:00"/>
    <d v="2010-04-25T05:00:00"/>
  </r>
  <r>
    <n v="6300"/>
    <x v="308"/>
    <x v="309"/>
    <x v="1"/>
    <x v="246"/>
    <x v="309"/>
    <x v="1"/>
    <s v="USD"/>
    <n v="1297836000"/>
    <n v="1298872800"/>
    <b v="0"/>
    <b v="0"/>
    <s v="theater/plays"/>
    <x v="3"/>
    <s v="plays"/>
    <d v="2011-02-16T06:00:00"/>
    <d v="2011-02-28T06:00:00"/>
  </r>
  <r>
    <n v="59100"/>
    <x v="309"/>
    <x v="310"/>
    <x v="1"/>
    <x v="247"/>
    <x v="310"/>
    <x v="1"/>
    <s v="USD"/>
    <n v="1382677200"/>
    <n v="1383282000"/>
    <b v="0"/>
    <b v="0"/>
    <s v="theater/plays"/>
    <x v="3"/>
    <s v="plays"/>
    <d v="2013-10-25T05:00:00"/>
    <d v="2013-11-01T05:00:00"/>
  </r>
  <r>
    <n v="2200"/>
    <x v="310"/>
    <x v="311"/>
    <x v="1"/>
    <x v="248"/>
    <x v="311"/>
    <x v="1"/>
    <s v="USD"/>
    <n v="1330322400"/>
    <n v="1330495200"/>
    <b v="0"/>
    <b v="0"/>
    <s v="music/rock"/>
    <x v="1"/>
    <s v="rock"/>
    <d v="2012-02-27T06:00:00"/>
    <d v="2012-02-29T06:00:00"/>
  </r>
  <r>
    <n v="1400"/>
    <x v="311"/>
    <x v="312"/>
    <x v="1"/>
    <x v="221"/>
    <x v="312"/>
    <x v="1"/>
    <s v="USD"/>
    <n v="1552366800"/>
    <n v="1552798800"/>
    <b v="0"/>
    <b v="1"/>
    <s v="film &amp; video/documentary"/>
    <x v="4"/>
    <s v="documentary"/>
    <d v="2019-03-12T05:00:00"/>
    <d v="2019-03-17T05:00:00"/>
  </r>
  <r>
    <n v="9500"/>
    <x v="312"/>
    <x v="313"/>
    <x v="0"/>
    <x v="249"/>
    <x v="313"/>
    <x v="1"/>
    <s v="USD"/>
    <n v="1400907600"/>
    <n v="1403413200"/>
    <b v="0"/>
    <b v="0"/>
    <s v="theater/plays"/>
    <x v="3"/>
    <s v="plays"/>
    <d v="2014-05-24T05:00:00"/>
    <d v="2014-06-22T05:00:00"/>
  </r>
  <r>
    <n v="9600"/>
    <x v="313"/>
    <x v="314"/>
    <x v="0"/>
    <x v="250"/>
    <x v="314"/>
    <x v="6"/>
    <s v="EUR"/>
    <n v="1574143200"/>
    <n v="1574229600"/>
    <b v="0"/>
    <b v="1"/>
    <s v="food/food trucks"/>
    <x v="0"/>
    <s v="food trucks"/>
    <d v="2019-11-19T06:00:00"/>
    <d v="2019-11-20T06:00:00"/>
  </r>
  <r>
    <n v="6600"/>
    <x v="314"/>
    <x v="315"/>
    <x v="0"/>
    <x v="141"/>
    <x v="315"/>
    <x v="1"/>
    <s v="USD"/>
    <n v="1494738000"/>
    <n v="1495861200"/>
    <b v="0"/>
    <b v="0"/>
    <s v="theater/plays"/>
    <x v="3"/>
    <s v="plays"/>
    <d v="2017-05-14T05:00:00"/>
    <d v="2017-05-27T05:00:00"/>
  </r>
  <r>
    <n v="5700"/>
    <x v="315"/>
    <x v="316"/>
    <x v="0"/>
    <x v="68"/>
    <x v="316"/>
    <x v="1"/>
    <s v="USD"/>
    <n v="1392357600"/>
    <n v="1392530400"/>
    <b v="0"/>
    <b v="0"/>
    <s v="music/rock"/>
    <x v="1"/>
    <s v="rock"/>
    <d v="2014-02-14T06:00:00"/>
    <d v="2014-02-16T06:00:00"/>
  </r>
  <r>
    <n v="8400"/>
    <x v="316"/>
    <x v="317"/>
    <x v="3"/>
    <x v="251"/>
    <x v="317"/>
    <x v="1"/>
    <s v="USD"/>
    <n v="1281589200"/>
    <n v="1283662800"/>
    <b v="0"/>
    <b v="0"/>
    <s v="technology/web"/>
    <x v="2"/>
    <s v="web"/>
    <d v="2010-08-12T05:00:00"/>
    <d v="2010-09-05T05:00:00"/>
  </r>
  <r>
    <n v="84400"/>
    <x v="317"/>
    <x v="318"/>
    <x v="0"/>
    <x v="175"/>
    <x v="318"/>
    <x v="1"/>
    <s v="USD"/>
    <n v="1305003600"/>
    <n v="1305781200"/>
    <b v="0"/>
    <b v="0"/>
    <s v="publishing/fiction"/>
    <x v="5"/>
    <s v="fiction"/>
    <d v="2011-05-10T05:00:00"/>
    <d v="2011-05-19T05:00:00"/>
  </r>
  <r>
    <n v="170400"/>
    <x v="318"/>
    <x v="319"/>
    <x v="0"/>
    <x v="194"/>
    <x v="319"/>
    <x v="1"/>
    <s v="USD"/>
    <n v="1301634000"/>
    <n v="1302325200"/>
    <b v="0"/>
    <b v="0"/>
    <s v="film &amp; video/shorts"/>
    <x v="4"/>
    <s v="shorts"/>
    <d v="2011-04-01T05:00:00"/>
    <d v="2011-04-09T05:00:00"/>
  </r>
  <r>
    <n v="117900"/>
    <x v="319"/>
    <x v="320"/>
    <x v="1"/>
    <x v="252"/>
    <x v="320"/>
    <x v="1"/>
    <s v="USD"/>
    <n v="1290664800"/>
    <n v="1291788000"/>
    <b v="0"/>
    <b v="0"/>
    <s v="theater/plays"/>
    <x v="3"/>
    <s v="plays"/>
    <d v="2010-11-25T06:00:00"/>
    <d v="2010-12-08T06:00:00"/>
  </r>
  <r>
    <n v="8900"/>
    <x v="320"/>
    <x v="321"/>
    <x v="0"/>
    <x v="150"/>
    <x v="321"/>
    <x v="4"/>
    <s v="GBP"/>
    <n v="1395896400"/>
    <n v="1396069200"/>
    <b v="0"/>
    <b v="0"/>
    <s v="film &amp; video/documentary"/>
    <x v="4"/>
    <s v="documentary"/>
    <d v="2014-03-27T05:00:00"/>
    <d v="2014-03-29T05:00:00"/>
  </r>
  <r>
    <n v="7100"/>
    <x v="321"/>
    <x v="322"/>
    <x v="1"/>
    <x v="253"/>
    <x v="322"/>
    <x v="1"/>
    <s v="USD"/>
    <n v="1434862800"/>
    <n v="1435899600"/>
    <b v="0"/>
    <b v="1"/>
    <s v="theater/plays"/>
    <x v="3"/>
    <s v="plays"/>
    <d v="2015-06-21T05:00:00"/>
    <d v="2015-07-03T05:00:00"/>
  </r>
  <r>
    <n v="6500"/>
    <x v="322"/>
    <x v="323"/>
    <x v="0"/>
    <x v="107"/>
    <x v="323"/>
    <x v="1"/>
    <s v="USD"/>
    <n v="1529125200"/>
    <n v="1531112400"/>
    <b v="0"/>
    <b v="1"/>
    <s v="theater/plays"/>
    <x v="3"/>
    <s v="plays"/>
    <d v="2018-06-16T05:00:00"/>
    <d v="2018-07-09T05:00:00"/>
  </r>
  <r>
    <n v="7200"/>
    <x v="323"/>
    <x v="324"/>
    <x v="0"/>
    <x v="58"/>
    <x v="324"/>
    <x v="1"/>
    <s v="USD"/>
    <n v="1451109600"/>
    <n v="1451628000"/>
    <b v="0"/>
    <b v="0"/>
    <s v="film &amp; video/animation"/>
    <x v="4"/>
    <s v="animation"/>
    <d v="2015-12-26T06:00:00"/>
    <d v="2016-01-01T06:00:00"/>
  </r>
  <r>
    <n v="2600"/>
    <x v="324"/>
    <x v="325"/>
    <x v="0"/>
    <x v="254"/>
    <x v="325"/>
    <x v="1"/>
    <s v="USD"/>
    <n v="1566968400"/>
    <n v="1567314000"/>
    <b v="0"/>
    <b v="1"/>
    <s v="theater/plays"/>
    <x v="3"/>
    <s v="plays"/>
    <d v="2019-08-28T05:00:00"/>
    <d v="2019-09-01T05:00:00"/>
  </r>
  <r>
    <n v="98700"/>
    <x v="325"/>
    <x v="326"/>
    <x v="1"/>
    <x v="255"/>
    <x v="326"/>
    <x v="1"/>
    <s v="USD"/>
    <n v="1543557600"/>
    <n v="1544508000"/>
    <b v="0"/>
    <b v="0"/>
    <s v="music/rock"/>
    <x v="1"/>
    <s v="rock"/>
    <d v="2018-11-30T06:00:00"/>
    <d v="2018-12-11T06:00:00"/>
  </r>
  <r>
    <n v="93800"/>
    <x v="326"/>
    <x v="327"/>
    <x v="2"/>
    <x v="57"/>
    <x v="327"/>
    <x v="1"/>
    <s v="USD"/>
    <n v="1481522400"/>
    <n v="1482472800"/>
    <b v="0"/>
    <b v="0"/>
    <s v="games/video games"/>
    <x v="6"/>
    <s v="video games"/>
    <d v="2016-12-12T06:00:00"/>
    <d v="2016-12-23T06:00:00"/>
  </r>
  <r>
    <n v="33700"/>
    <x v="327"/>
    <x v="328"/>
    <x v="1"/>
    <x v="256"/>
    <x v="328"/>
    <x v="4"/>
    <s v="GBP"/>
    <n v="1512712800"/>
    <n v="1512799200"/>
    <b v="0"/>
    <b v="0"/>
    <s v="film &amp; video/documentary"/>
    <x v="4"/>
    <s v="documentary"/>
    <d v="2017-12-08T06:00:00"/>
    <d v="2017-12-09T06:00:00"/>
  </r>
  <r>
    <n v="3300"/>
    <x v="328"/>
    <x v="329"/>
    <x v="1"/>
    <x v="257"/>
    <x v="329"/>
    <x v="1"/>
    <s v="USD"/>
    <n v="1324274400"/>
    <n v="1324360800"/>
    <b v="0"/>
    <b v="0"/>
    <s v="food/food trucks"/>
    <x v="0"/>
    <s v="food trucks"/>
    <d v="2011-12-19T06:00:00"/>
    <d v="2011-12-20T06:00:00"/>
  </r>
  <r>
    <n v="20700"/>
    <x v="329"/>
    <x v="330"/>
    <x v="1"/>
    <x v="258"/>
    <x v="330"/>
    <x v="1"/>
    <s v="USD"/>
    <n v="1364446800"/>
    <n v="1364533200"/>
    <b v="0"/>
    <b v="0"/>
    <s v="technology/wearables"/>
    <x v="2"/>
    <s v="wearables"/>
    <d v="2013-03-28T05:00:00"/>
    <d v="2013-03-29T05:00:00"/>
  </r>
  <r>
    <n v="9600"/>
    <x v="330"/>
    <x v="331"/>
    <x v="1"/>
    <x v="259"/>
    <x v="331"/>
    <x v="1"/>
    <s v="USD"/>
    <n v="1542693600"/>
    <n v="1545112800"/>
    <b v="0"/>
    <b v="0"/>
    <s v="theater/plays"/>
    <x v="3"/>
    <s v="plays"/>
    <d v="2018-11-20T06:00:00"/>
    <d v="2018-12-18T06:00:00"/>
  </r>
  <r>
    <n v="66200"/>
    <x v="331"/>
    <x v="332"/>
    <x v="1"/>
    <x v="260"/>
    <x v="332"/>
    <x v="1"/>
    <s v="USD"/>
    <n v="1515564000"/>
    <n v="1516168800"/>
    <b v="0"/>
    <b v="0"/>
    <s v="music/rock"/>
    <x v="1"/>
    <s v="rock"/>
    <d v="2018-01-10T06:00:00"/>
    <d v="2018-01-17T06:00:00"/>
  </r>
  <r>
    <n v="173800"/>
    <x v="332"/>
    <x v="333"/>
    <x v="1"/>
    <x v="261"/>
    <x v="333"/>
    <x v="1"/>
    <s v="USD"/>
    <n v="1573797600"/>
    <n v="1574920800"/>
    <b v="0"/>
    <b v="0"/>
    <s v="music/rock"/>
    <x v="1"/>
    <s v="rock"/>
    <d v="2019-11-15T06:00:00"/>
    <d v="2019-11-28T06:00:00"/>
  </r>
  <r>
    <n v="70700"/>
    <x v="333"/>
    <x v="334"/>
    <x v="0"/>
    <x v="262"/>
    <x v="334"/>
    <x v="1"/>
    <s v="USD"/>
    <n v="1292392800"/>
    <n v="1292479200"/>
    <b v="0"/>
    <b v="1"/>
    <s v="music/rock"/>
    <x v="1"/>
    <s v="rock"/>
    <d v="2010-12-15T06:00:00"/>
    <d v="2010-12-16T06:00:00"/>
  </r>
  <r>
    <n v="94500"/>
    <x v="334"/>
    <x v="335"/>
    <x v="1"/>
    <x v="263"/>
    <x v="335"/>
    <x v="1"/>
    <s v="USD"/>
    <n v="1573452000"/>
    <n v="1573538400"/>
    <b v="0"/>
    <b v="0"/>
    <s v="theater/plays"/>
    <x v="3"/>
    <s v="plays"/>
    <d v="2019-11-11T06:00:00"/>
    <d v="2019-11-12T06:00:00"/>
  </r>
  <r>
    <n v="69800"/>
    <x v="335"/>
    <x v="336"/>
    <x v="1"/>
    <x v="264"/>
    <x v="336"/>
    <x v="1"/>
    <s v="USD"/>
    <n v="1317790800"/>
    <n v="1320382800"/>
    <b v="0"/>
    <b v="0"/>
    <s v="theater/plays"/>
    <x v="3"/>
    <s v="plays"/>
    <d v="2011-10-05T05:00:00"/>
    <d v="2011-11-04T05:00:00"/>
  </r>
  <r>
    <n v="136300"/>
    <x v="336"/>
    <x v="337"/>
    <x v="3"/>
    <x v="265"/>
    <x v="337"/>
    <x v="0"/>
    <s v="CAD"/>
    <n v="1501650000"/>
    <n v="1502859600"/>
    <b v="0"/>
    <b v="0"/>
    <s v="theater/plays"/>
    <x v="3"/>
    <s v="plays"/>
    <d v="2017-08-02T05:00:00"/>
    <d v="2017-08-16T05:00:00"/>
  </r>
  <r>
    <n v="37100"/>
    <x v="337"/>
    <x v="338"/>
    <x v="0"/>
    <x v="224"/>
    <x v="338"/>
    <x v="1"/>
    <s v="USD"/>
    <n v="1323669600"/>
    <n v="1323756000"/>
    <b v="0"/>
    <b v="0"/>
    <s v="photography/photography books"/>
    <x v="7"/>
    <s v="photography books"/>
    <d v="2011-12-12T06:00:00"/>
    <d v="2011-12-13T06:00:00"/>
  </r>
  <r>
    <n v="114300"/>
    <x v="338"/>
    <x v="339"/>
    <x v="0"/>
    <x v="266"/>
    <x v="339"/>
    <x v="1"/>
    <s v="USD"/>
    <n v="1440738000"/>
    <n v="1441342800"/>
    <b v="0"/>
    <b v="0"/>
    <s v="music/indie rock"/>
    <x v="1"/>
    <s v="indie rock"/>
    <d v="2015-08-28T05:00:00"/>
    <d v="2015-09-04T05:00:00"/>
  </r>
  <r>
    <n v="47900"/>
    <x v="339"/>
    <x v="340"/>
    <x v="0"/>
    <x v="267"/>
    <x v="340"/>
    <x v="1"/>
    <s v="USD"/>
    <n v="1374296400"/>
    <n v="1375333200"/>
    <b v="0"/>
    <b v="0"/>
    <s v="theater/plays"/>
    <x v="3"/>
    <s v="plays"/>
    <d v="2013-07-20T05:00:00"/>
    <d v="2013-08-01T05:00:00"/>
  </r>
  <r>
    <n v="9000"/>
    <x v="340"/>
    <x v="341"/>
    <x v="0"/>
    <x v="98"/>
    <x v="341"/>
    <x v="1"/>
    <s v="USD"/>
    <n v="1384840800"/>
    <n v="1389420000"/>
    <b v="0"/>
    <b v="0"/>
    <s v="theater/plays"/>
    <x v="3"/>
    <s v="plays"/>
    <d v="2013-11-19T06:00:00"/>
    <d v="2014-01-11T06:00:00"/>
  </r>
  <r>
    <n v="197600"/>
    <x v="341"/>
    <x v="342"/>
    <x v="0"/>
    <x v="268"/>
    <x v="342"/>
    <x v="1"/>
    <s v="USD"/>
    <n v="1516600800"/>
    <n v="1520056800"/>
    <b v="0"/>
    <b v="0"/>
    <s v="games/video games"/>
    <x v="6"/>
    <s v="video games"/>
    <d v="2018-01-22T06:00:00"/>
    <d v="2018-03-03T06:00:00"/>
  </r>
  <r>
    <n v="157600"/>
    <x v="342"/>
    <x v="343"/>
    <x v="0"/>
    <x v="269"/>
    <x v="343"/>
    <x v="4"/>
    <s v="GBP"/>
    <n v="1436418000"/>
    <n v="1436504400"/>
    <b v="0"/>
    <b v="0"/>
    <s v="film &amp; video/drama"/>
    <x v="4"/>
    <s v="drama"/>
    <d v="2015-07-09T05:00:00"/>
    <d v="2015-07-10T05:00:00"/>
  </r>
  <r>
    <n v="8000"/>
    <x v="343"/>
    <x v="344"/>
    <x v="0"/>
    <x v="270"/>
    <x v="344"/>
    <x v="1"/>
    <s v="USD"/>
    <n v="1503550800"/>
    <n v="1508302800"/>
    <b v="0"/>
    <b v="1"/>
    <s v="music/indie rock"/>
    <x v="1"/>
    <s v="indie rock"/>
    <d v="2017-08-24T05:00:00"/>
    <d v="2017-10-18T05:00:00"/>
  </r>
  <r>
    <n v="900"/>
    <x v="344"/>
    <x v="345"/>
    <x v="1"/>
    <x v="271"/>
    <x v="345"/>
    <x v="1"/>
    <s v="USD"/>
    <n v="1423634400"/>
    <n v="1425708000"/>
    <b v="0"/>
    <b v="0"/>
    <s v="technology/web"/>
    <x v="2"/>
    <s v="web"/>
    <d v="2015-02-11T06:00:00"/>
    <d v="2015-03-07T06:00:00"/>
  </r>
  <r>
    <n v="199000"/>
    <x v="345"/>
    <x v="346"/>
    <x v="0"/>
    <x v="272"/>
    <x v="346"/>
    <x v="1"/>
    <s v="USD"/>
    <n v="1487224800"/>
    <n v="1488348000"/>
    <b v="0"/>
    <b v="0"/>
    <s v="food/food trucks"/>
    <x v="0"/>
    <s v="food trucks"/>
    <d v="2017-02-16T06:00:00"/>
    <d v="2017-03-01T06:00:00"/>
  </r>
  <r>
    <n v="180800"/>
    <x v="346"/>
    <x v="347"/>
    <x v="0"/>
    <x v="273"/>
    <x v="347"/>
    <x v="1"/>
    <s v="USD"/>
    <n v="1500008400"/>
    <n v="1502600400"/>
    <b v="0"/>
    <b v="0"/>
    <s v="theater/plays"/>
    <x v="3"/>
    <s v="plays"/>
    <d v="2017-07-14T05:00:00"/>
    <d v="2017-08-13T05:00:00"/>
  </r>
  <r>
    <n v="100"/>
    <x v="297"/>
    <x v="298"/>
    <x v="0"/>
    <x v="49"/>
    <x v="298"/>
    <x v="1"/>
    <s v="USD"/>
    <n v="1432098000"/>
    <n v="1433653200"/>
    <b v="0"/>
    <b v="1"/>
    <s v="music/jazz"/>
    <x v="1"/>
    <s v="jazz"/>
    <d v="2015-05-20T05:00:00"/>
    <d v="2015-06-07T05:00:00"/>
  </r>
  <r>
    <n v="74100"/>
    <x v="347"/>
    <x v="348"/>
    <x v="1"/>
    <x v="274"/>
    <x v="348"/>
    <x v="1"/>
    <s v="USD"/>
    <n v="1440392400"/>
    <n v="1441602000"/>
    <b v="0"/>
    <b v="0"/>
    <s v="music/rock"/>
    <x v="1"/>
    <s v="rock"/>
    <d v="2015-08-24T05:00:00"/>
    <d v="2015-09-07T05:00:00"/>
  </r>
  <r>
    <n v="2800"/>
    <x v="348"/>
    <x v="349"/>
    <x v="0"/>
    <x v="254"/>
    <x v="349"/>
    <x v="0"/>
    <s v="CAD"/>
    <n v="1446876000"/>
    <n v="1447567200"/>
    <b v="0"/>
    <b v="0"/>
    <s v="theater/plays"/>
    <x v="3"/>
    <s v="plays"/>
    <d v="2015-11-07T06:00:00"/>
    <d v="2015-11-15T06:00:00"/>
  </r>
  <r>
    <n v="33600"/>
    <x v="349"/>
    <x v="350"/>
    <x v="1"/>
    <x v="275"/>
    <x v="350"/>
    <x v="1"/>
    <s v="USD"/>
    <n v="1562302800"/>
    <n v="1562389200"/>
    <b v="0"/>
    <b v="0"/>
    <s v="theater/plays"/>
    <x v="3"/>
    <s v="plays"/>
    <d v="2019-07-05T05:00:00"/>
    <d v="2019-07-06T05:00:00"/>
  </r>
  <r>
    <n v="6100"/>
    <x v="350"/>
    <x v="351"/>
    <x v="1"/>
    <x v="175"/>
    <x v="351"/>
    <x v="3"/>
    <s v="DKK"/>
    <n v="1378184400"/>
    <n v="1378789200"/>
    <b v="0"/>
    <b v="0"/>
    <s v="film &amp; video/documentary"/>
    <x v="4"/>
    <s v="documentary"/>
    <d v="2013-09-03T05:00:00"/>
    <d v="2013-09-10T05:00:00"/>
  </r>
  <r>
    <n v="3800"/>
    <x v="351"/>
    <x v="352"/>
    <x v="2"/>
    <x v="99"/>
    <x v="352"/>
    <x v="1"/>
    <s v="USD"/>
    <n v="1485064800"/>
    <n v="1488520800"/>
    <b v="0"/>
    <b v="0"/>
    <s v="technology/wearables"/>
    <x v="2"/>
    <s v="wearables"/>
    <d v="2017-01-22T06:00:00"/>
    <d v="2017-03-03T06:00:00"/>
  </r>
  <r>
    <n v="9300"/>
    <x v="352"/>
    <x v="353"/>
    <x v="0"/>
    <x v="174"/>
    <x v="353"/>
    <x v="6"/>
    <s v="EUR"/>
    <n v="1326520800"/>
    <n v="1327298400"/>
    <b v="0"/>
    <b v="0"/>
    <s v="theater/plays"/>
    <x v="3"/>
    <s v="plays"/>
    <d v="2012-01-14T06:00:00"/>
    <d v="2012-01-23T06:00:00"/>
  </r>
  <r>
    <n v="2300"/>
    <x v="353"/>
    <x v="354"/>
    <x v="1"/>
    <x v="142"/>
    <x v="354"/>
    <x v="1"/>
    <s v="USD"/>
    <n v="1441256400"/>
    <n v="1443416400"/>
    <b v="0"/>
    <b v="0"/>
    <s v="games/video games"/>
    <x v="6"/>
    <s v="video games"/>
    <d v="2015-09-03T05:00:00"/>
    <d v="2015-09-28T05:00:00"/>
  </r>
  <r>
    <n v="9700"/>
    <x v="354"/>
    <x v="355"/>
    <x v="0"/>
    <x v="276"/>
    <x v="355"/>
    <x v="0"/>
    <s v="CAD"/>
    <n v="1533877200"/>
    <n v="1534136400"/>
    <b v="1"/>
    <b v="0"/>
    <s v="photography/photography books"/>
    <x v="7"/>
    <s v="photography books"/>
    <d v="2018-08-10T05:00:00"/>
    <d v="2018-08-13T05:00:00"/>
  </r>
  <r>
    <n v="4000"/>
    <x v="355"/>
    <x v="356"/>
    <x v="1"/>
    <x v="277"/>
    <x v="356"/>
    <x v="1"/>
    <s v="USD"/>
    <n v="1314421200"/>
    <n v="1315026000"/>
    <b v="0"/>
    <b v="0"/>
    <s v="film &amp; video/animation"/>
    <x v="4"/>
    <s v="animation"/>
    <d v="2011-08-27T05:00:00"/>
    <d v="2011-09-03T05:00:00"/>
  </r>
  <r>
    <n v="59700"/>
    <x v="356"/>
    <x v="357"/>
    <x v="1"/>
    <x v="278"/>
    <x v="357"/>
    <x v="4"/>
    <s v="GBP"/>
    <n v="1293861600"/>
    <n v="1295071200"/>
    <b v="0"/>
    <b v="1"/>
    <s v="theater/plays"/>
    <x v="3"/>
    <s v="plays"/>
    <d v="2011-01-01T06:00:00"/>
    <d v="2011-01-15T06:00:00"/>
  </r>
  <r>
    <n v="5500"/>
    <x v="357"/>
    <x v="358"/>
    <x v="1"/>
    <x v="39"/>
    <x v="358"/>
    <x v="1"/>
    <s v="USD"/>
    <n v="1507352400"/>
    <n v="1509426000"/>
    <b v="0"/>
    <b v="0"/>
    <s v="theater/plays"/>
    <x v="3"/>
    <s v="plays"/>
    <d v="2017-10-07T05:00:00"/>
    <d v="2017-10-31T05:00:00"/>
  </r>
  <r>
    <n v="3700"/>
    <x v="358"/>
    <x v="359"/>
    <x v="1"/>
    <x v="271"/>
    <x v="359"/>
    <x v="1"/>
    <s v="USD"/>
    <n v="1296108000"/>
    <n v="1299391200"/>
    <b v="0"/>
    <b v="0"/>
    <s v="music/rock"/>
    <x v="1"/>
    <s v="rock"/>
    <d v="2011-01-27T06:00:00"/>
    <d v="2011-03-06T06:00:00"/>
  </r>
  <r>
    <n v="5200"/>
    <x v="359"/>
    <x v="360"/>
    <x v="1"/>
    <x v="279"/>
    <x v="360"/>
    <x v="1"/>
    <s v="USD"/>
    <n v="1324965600"/>
    <n v="1325052000"/>
    <b v="0"/>
    <b v="0"/>
    <s v="music/rock"/>
    <x v="1"/>
    <s v="rock"/>
    <d v="2011-12-27T06:00:00"/>
    <d v="2011-12-28T06:00:00"/>
  </r>
  <r>
    <n v="900"/>
    <x v="360"/>
    <x v="361"/>
    <x v="1"/>
    <x v="129"/>
    <x v="361"/>
    <x v="1"/>
    <s v="USD"/>
    <n v="1520229600"/>
    <n v="1522818000"/>
    <b v="0"/>
    <b v="0"/>
    <s v="music/indie rock"/>
    <x v="1"/>
    <s v="indie rock"/>
    <d v="2018-03-05T06:00:00"/>
    <d v="2018-04-04T05:00:00"/>
  </r>
  <r>
    <n v="1600"/>
    <x v="361"/>
    <x v="362"/>
    <x v="1"/>
    <x v="192"/>
    <x v="362"/>
    <x v="2"/>
    <s v="AUD"/>
    <n v="1482991200"/>
    <n v="1485324000"/>
    <b v="0"/>
    <b v="0"/>
    <s v="theater/plays"/>
    <x v="3"/>
    <s v="plays"/>
    <d v="2016-12-29T06:00:00"/>
    <d v="2017-01-25T06:00:00"/>
  </r>
  <r>
    <n v="1800"/>
    <x v="362"/>
    <x v="363"/>
    <x v="1"/>
    <x v="196"/>
    <x v="363"/>
    <x v="1"/>
    <s v="USD"/>
    <n v="1294034400"/>
    <n v="1294120800"/>
    <b v="0"/>
    <b v="1"/>
    <s v="theater/plays"/>
    <x v="3"/>
    <s v="plays"/>
    <d v="2011-01-03T06:00:00"/>
    <d v="2011-01-04T06:00:00"/>
  </r>
  <r>
    <n v="9900"/>
    <x v="363"/>
    <x v="364"/>
    <x v="0"/>
    <x v="51"/>
    <x v="364"/>
    <x v="1"/>
    <s v="USD"/>
    <n v="1413608400"/>
    <n v="1415685600"/>
    <b v="0"/>
    <b v="1"/>
    <s v="theater/plays"/>
    <x v="3"/>
    <s v="plays"/>
    <d v="2014-10-18T05:00:00"/>
    <d v="2014-11-11T06:00:00"/>
  </r>
  <r>
    <n v="5200"/>
    <x v="364"/>
    <x v="365"/>
    <x v="1"/>
    <x v="280"/>
    <x v="365"/>
    <x v="4"/>
    <s v="GBP"/>
    <n v="1286946000"/>
    <n v="1288933200"/>
    <b v="0"/>
    <b v="1"/>
    <s v="film &amp; video/documentary"/>
    <x v="4"/>
    <s v="documentary"/>
    <d v="2010-10-13T05:00:00"/>
    <d v="2010-11-05T05:00:00"/>
  </r>
  <r>
    <n v="5400"/>
    <x v="365"/>
    <x v="366"/>
    <x v="1"/>
    <x v="110"/>
    <x v="366"/>
    <x v="1"/>
    <s v="USD"/>
    <n v="1359871200"/>
    <n v="1363237200"/>
    <b v="0"/>
    <b v="1"/>
    <s v="film &amp; video/television"/>
    <x v="4"/>
    <s v="television"/>
    <d v="2013-02-03T06:00:00"/>
    <d v="2013-03-14T05:00:00"/>
  </r>
  <r>
    <n v="112300"/>
    <x v="366"/>
    <x v="367"/>
    <x v="1"/>
    <x v="281"/>
    <x v="367"/>
    <x v="1"/>
    <s v="USD"/>
    <n v="1555304400"/>
    <n v="1555822800"/>
    <b v="0"/>
    <b v="0"/>
    <s v="theater/plays"/>
    <x v="3"/>
    <s v="plays"/>
    <d v="2019-04-15T05:00:00"/>
    <d v="2019-04-21T05:00:00"/>
  </r>
  <r>
    <n v="189200"/>
    <x v="367"/>
    <x v="368"/>
    <x v="0"/>
    <x v="282"/>
    <x v="368"/>
    <x v="1"/>
    <s v="USD"/>
    <n v="1423375200"/>
    <n v="1427778000"/>
    <b v="0"/>
    <b v="0"/>
    <s v="theater/plays"/>
    <x v="3"/>
    <s v="plays"/>
    <d v="2015-02-08T06:00:00"/>
    <d v="2015-03-31T05:00:00"/>
  </r>
  <r>
    <n v="900"/>
    <x v="211"/>
    <x v="369"/>
    <x v="1"/>
    <x v="283"/>
    <x v="369"/>
    <x v="1"/>
    <s v="USD"/>
    <n v="1420696800"/>
    <n v="1422424800"/>
    <b v="0"/>
    <b v="1"/>
    <s v="film &amp; video/documentary"/>
    <x v="4"/>
    <s v="documentary"/>
    <d v="2015-01-08T06:00:00"/>
    <d v="2015-01-28T06:00:00"/>
  </r>
  <r>
    <n v="22500"/>
    <x v="368"/>
    <x v="370"/>
    <x v="1"/>
    <x v="284"/>
    <x v="370"/>
    <x v="1"/>
    <s v="USD"/>
    <n v="1502946000"/>
    <n v="1503637200"/>
    <b v="0"/>
    <b v="0"/>
    <s v="theater/plays"/>
    <x v="3"/>
    <s v="plays"/>
    <d v="2017-08-17T05:00:00"/>
    <d v="2017-08-25T05:00:00"/>
  </r>
  <r>
    <n v="167400"/>
    <x v="369"/>
    <x v="371"/>
    <x v="0"/>
    <x v="165"/>
    <x v="371"/>
    <x v="1"/>
    <s v="USD"/>
    <n v="1547186400"/>
    <n v="1547618400"/>
    <b v="0"/>
    <b v="1"/>
    <s v="film &amp; video/documentary"/>
    <x v="4"/>
    <s v="documentary"/>
    <d v="2019-01-11T06:00:00"/>
    <d v="2019-01-16T06:00:00"/>
  </r>
  <r>
    <n v="2700"/>
    <x v="370"/>
    <x v="372"/>
    <x v="0"/>
    <x v="270"/>
    <x v="372"/>
    <x v="1"/>
    <s v="USD"/>
    <n v="1444971600"/>
    <n v="1449900000"/>
    <b v="0"/>
    <b v="0"/>
    <s v="music/indie rock"/>
    <x v="1"/>
    <s v="indie rock"/>
    <d v="2015-10-16T05:00:00"/>
    <d v="2015-12-12T06:00:00"/>
  </r>
  <r>
    <n v="3400"/>
    <x v="371"/>
    <x v="373"/>
    <x v="1"/>
    <x v="54"/>
    <x v="373"/>
    <x v="1"/>
    <s v="USD"/>
    <n v="1404622800"/>
    <n v="1405141200"/>
    <b v="0"/>
    <b v="0"/>
    <s v="music/rock"/>
    <x v="1"/>
    <s v="rock"/>
    <d v="2014-07-06T05:00:00"/>
    <d v="2014-07-12T05:00:00"/>
  </r>
  <r>
    <n v="49700"/>
    <x v="372"/>
    <x v="374"/>
    <x v="0"/>
    <x v="78"/>
    <x v="374"/>
    <x v="1"/>
    <s v="USD"/>
    <n v="1571720400"/>
    <n v="1572933600"/>
    <b v="0"/>
    <b v="0"/>
    <s v="theater/plays"/>
    <x v="3"/>
    <s v="plays"/>
    <d v="2019-10-22T05:00:00"/>
    <d v="2019-11-05T06:00:00"/>
  </r>
  <r>
    <n v="178200"/>
    <x v="373"/>
    <x v="375"/>
    <x v="0"/>
    <x v="285"/>
    <x v="375"/>
    <x v="1"/>
    <s v="USD"/>
    <n v="1526878800"/>
    <n v="1530162000"/>
    <b v="0"/>
    <b v="0"/>
    <s v="film &amp; video/documentary"/>
    <x v="4"/>
    <s v="documentary"/>
    <d v="2018-05-21T05:00:00"/>
    <d v="2018-06-28T05:00:00"/>
  </r>
  <r>
    <n v="7200"/>
    <x v="374"/>
    <x v="376"/>
    <x v="0"/>
    <x v="9"/>
    <x v="376"/>
    <x v="4"/>
    <s v="GBP"/>
    <n v="1319691600"/>
    <n v="1320904800"/>
    <b v="0"/>
    <b v="0"/>
    <s v="theater/plays"/>
    <x v="3"/>
    <s v="plays"/>
    <d v="2011-10-27T05:00:00"/>
    <d v="2011-11-10T06:00:00"/>
  </r>
  <r>
    <n v="2500"/>
    <x v="375"/>
    <x v="377"/>
    <x v="1"/>
    <x v="286"/>
    <x v="377"/>
    <x v="1"/>
    <s v="USD"/>
    <n v="1371963600"/>
    <n v="1372395600"/>
    <b v="0"/>
    <b v="0"/>
    <s v="theater/plays"/>
    <x v="3"/>
    <s v="plays"/>
    <d v="2013-06-23T05:00:00"/>
    <d v="2013-06-28T05:00:00"/>
  </r>
  <r>
    <n v="5300"/>
    <x v="376"/>
    <x v="378"/>
    <x v="1"/>
    <x v="287"/>
    <x v="378"/>
    <x v="1"/>
    <s v="USD"/>
    <n v="1433739600"/>
    <n v="1437714000"/>
    <b v="0"/>
    <b v="0"/>
    <s v="theater/plays"/>
    <x v="3"/>
    <s v="plays"/>
    <d v="2015-06-08T05:00:00"/>
    <d v="2015-07-24T05:00:00"/>
  </r>
  <r>
    <n v="9100"/>
    <x v="377"/>
    <x v="379"/>
    <x v="0"/>
    <x v="109"/>
    <x v="379"/>
    <x v="1"/>
    <s v="USD"/>
    <n v="1508130000"/>
    <n v="1509771600"/>
    <b v="0"/>
    <b v="0"/>
    <s v="photography/photography books"/>
    <x v="7"/>
    <s v="photography books"/>
    <d v="2017-10-16T05:00:00"/>
    <d v="2017-11-04T05:00:00"/>
  </r>
  <r>
    <n v="6300"/>
    <x v="378"/>
    <x v="380"/>
    <x v="1"/>
    <x v="288"/>
    <x v="380"/>
    <x v="1"/>
    <s v="USD"/>
    <n v="1550037600"/>
    <n v="1550556000"/>
    <b v="0"/>
    <b v="1"/>
    <s v="food/food trucks"/>
    <x v="0"/>
    <s v="food trucks"/>
    <d v="2019-02-13T06:00:00"/>
    <d v="2019-02-19T06:00:00"/>
  </r>
  <r>
    <n v="114400"/>
    <x v="379"/>
    <x v="381"/>
    <x v="1"/>
    <x v="289"/>
    <x v="381"/>
    <x v="1"/>
    <s v="USD"/>
    <n v="1486706400"/>
    <n v="1489039200"/>
    <b v="1"/>
    <b v="1"/>
    <s v="film &amp; video/documentary"/>
    <x v="4"/>
    <s v="documentary"/>
    <d v="2017-02-10T06:00:00"/>
    <d v="2017-03-09T06:00:00"/>
  </r>
  <r>
    <n v="38900"/>
    <x v="380"/>
    <x v="382"/>
    <x v="1"/>
    <x v="290"/>
    <x v="382"/>
    <x v="1"/>
    <s v="USD"/>
    <n v="1553835600"/>
    <n v="1556600400"/>
    <b v="0"/>
    <b v="0"/>
    <s v="publishing/nonfiction"/>
    <x v="5"/>
    <s v="nonfiction"/>
    <d v="2019-03-29T05:00:00"/>
    <d v="2019-04-30T05:00:00"/>
  </r>
  <r>
    <n v="135500"/>
    <x v="381"/>
    <x v="383"/>
    <x v="0"/>
    <x v="291"/>
    <x v="383"/>
    <x v="1"/>
    <s v="USD"/>
    <n v="1277528400"/>
    <n v="1278565200"/>
    <b v="0"/>
    <b v="0"/>
    <s v="theater/plays"/>
    <x v="3"/>
    <s v="plays"/>
    <d v="2010-06-26T05:00:00"/>
    <d v="2010-07-08T05:00:00"/>
  </r>
  <r>
    <n v="109000"/>
    <x v="382"/>
    <x v="384"/>
    <x v="0"/>
    <x v="292"/>
    <x v="384"/>
    <x v="1"/>
    <s v="USD"/>
    <n v="1339477200"/>
    <n v="1339909200"/>
    <b v="0"/>
    <b v="0"/>
    <s v="technology/wearables"/>
    <x v="2"/>
    <s v="wearables"/>
    <d v="2012-06-12T05:00:00"/>
    <d v="2012-06-17T05:00:00"/>
  </r>
  <r>
    <n v="114800"/>
    <x v="383"/>
    <x v="385"/>
    <x v="3"/>
    <x v="293"/>
    <x v="385"/>
    <x v="5"/>
    <s v="CHF"/>
    <n v="1325656800"/>
    <n v="1325829600"/>
    <b v="0"/>
    <b v="0"/>
    <s v="music/indie rock"/>
    <x v="1"/>
    <s v="indie rock"/>
    <d v="2012-01-04T06:00:00"/>
    <d v="2012-01-06T06:00:00"/>
  </r>
  <r>
    <n v="83000"/>
    <x v="384"/>
    <x v="386"/>
    <x v="1"/>
    <x v="294"/>
    <x v="386"/>
    <x v="1"/>
    <s v="USD"/>
    <n v="1288242000"/>
    <n v="1290578400"/>
    <b v="0"/>
    <b v="0"/>
    <s v="theater/plays"/>
    <x v="3"/>
    <s v="plays"/>
    <d v="2010-10-28T05:00:00"/>
    <d v="2010-11-24T06:00:00"/>
  </r>
  <r>
    <n v="2400"/>
    <x v="385"/>
    <x v="387"/>
    <x v="1"/>
    <x v="126"/>
    <x v="387"/>
    <x v="1"/>
    <s v="USD"/>
    <n v="1379048400"/>
    <n v="1380344400"/>
    <b v="0"/>
    <b v="0"/>
    <s v="photography/photography books"/>
    <x v="7"/>
    <s v="photography books"/>
    <d v="2013-09-13T05:00:00"/>
    <d v="2013-09-28T05:00:00"/>
  </r>
  <r>
    <n v="60400"/>
    <x v="386"/>
    <x v="388"/>
    <x v="0"/>
    <x v="295"/>
    <x v="388"/>
    <x v="1"/>
    <s v="USD"/>
    <n v="1389679200"/>
    <n v="1389852000"/>
    <b v="0"/>
    <b v="0"/>
    <s v="publishing/nonfiction"/>
    <x v="5"/>
    <s v="nonfiction"/>
    <d v="2014-01-14T06:00:00"/>
    <d v="2014-01-16T06:00:00"/>
  </r>
  <r>
    <n v="102900"/>
    <x v="387"/>
    <x v="389"/>
    <x v="0"/>
    <x v="296"/>
    <x v="389"/>
    <x v="1"/>
    <s v="USD"/>
    <n v="1294293600"/>
    <n v="1294466400"/>
    <b v="0"/>
    <b v="0"/>
    <s v="technology/wearables"/>
    <x v="2"/>
    <s v="wearables"/>
    <d v="2011-01-06T06:00:00"/>
    <d v="2011-01-08T06:00:00"/>
  </r>
  <r>
    <n v="62800"/>
    <x v="388"/>
    <x v="390"/>
    <x v="1"/>
    <x v="297"/>
    <x v="390"/>
    <x v="0"/>
    <s v="CAD"/>
    <n v="1500267600"/>
    <n v="1500354000"/>
    <b v="0"/>
    <b v="0"/>
    <s v="music/jazz"/>
    <x v="1"/>
    <s v="jazz"/>
    <d v="2017-07-17T05:00:00"/>
    <d v="2017-07-18T05:00:00"/>
  </r>
  <r>
    <n v="800"/>
    <x v="389"/>
    <x v="391"/>
    <x v="1"/>
    <x v="298"/>
    <x v="391"/>
    <x v="1"/>
    <s v="USD"/>
    <n v="1375074000"/>
    <n v="1375938000"/>
    <b v="0"/>
    <b v="1"/>
    <s v="film &amp; video/documentary"/>
    <x v="4"/>
    <s v="documentary"/>
    <d v="2013-07-29T05:00:00"/>
    <d v="2013-08-08T05:00:00"/>
  </r>
  <r>
    <n v="7100"/>
    <x v="390"/>
    <x v="392"/>
    <x v="1"/>
    <x v="10"/>
    <x v="392"/>
    <x v="1"/>
    <s v="USD"/>
    <n v="1323324000"/>
    <n v="1323410400"/>
    <b v="1"/>
    <b v="0"/>
    <s v="theater/plays"/>
    <x v="3"/>
    <s v="plays"/>
    <d v="2011-12-08T06:00:00"/>
    <d v="2011-12-09T06:00:00"/>
  </r>
  <r>
    <n v="46100"/>
    <x v="391"/>
    <x v="393"/>
    <x v="1"/>
    <x v="299"/>
    <x v="393"/>
    <x v="2"/>
    <s v="AUD"/>
    <n v="1538715600"/>
    <n v="1539406800"/>
    <b v="0"/>
    <b v="0"/>
    <s v="film &amp; video/drama"/>
    <x v="4"/>
    <s v="drama"/>
    <d v="2018-10-05T05:00:00"/>
    <d v="2018-10-13T05:00:00"/>
  </r>
  <r>
    <n v="8100"/>
    <x v="392"/>
    <x v="394"/>
    <x v="1"/>
    <x v="211"/>
    <x v="394"/>
    <x v="1"/>
    <s v="USD"/>
    <n v="1369285200"/>
    <n v="1369803600"/>
    <b v="0"/>
    <b v="0"/>
    <s v="music/rock"/>
    <x v="1"/>
    <s v="rock"/>
    <d v="2013-05-23T05:00:00"/>
    <d v="2013-05-29T05:00:00"/>
  </r>
  <r>
    <n v="1700"/>
    <x v="393"/>
    <x v="395"/>
    <x v="1"/>
    <x v="300"/>
    <x v="395"/>
    <x v="6"/>
    <s v="EUR"/>
    <n v="1525755600"/>
    <n v="1525928400"/>
    <b v="0"/>
    <b v="1"/>
    <s v="film &amp; video/animation"/>
    <x v="4"/>
    <s v="animation"/>
    <d v="2018-05-08T05:00:00"/>
    <d v="2018-05-10T05:00:00"/>
  </r>
  <r>
    <n v="97300"/>
    <x v="394"/>
    <x v="396"/>
    <x v="0"/>
    <x v="301"/>
    <x v="396"/>
    <x v="1"/>
    <s v="USD"/>
    <n v="1296626400"/>
    <n v="1297231200"/>
    <b v="0"/>
    <b v="0"/>
    <s v="music/indie rock"/>
    <x v="1"/>
    <s v="indie rock"/>
    <d v="2011-02-02T06:00:00"/>
    <d v="2011-02-09T06:00:00"/>
  </r>
  <r>
    <n v="100"/>
    <x v="50"/>
    <x v="50"/>
    <x v="0"/>
    <x v="49"/>
    <x v="50"/>
    <x v="1"/>
    <s v="USD"/>
    <n v="1376629200"/>
    <n v="1378530000"/>
    <b v="0"/>
    <b v="1"/>
    <s v="photography/photography books"/>
    <x v="7"/>
    <s v="photography books"/>
    <d v="2013-08-16T05:00:00"/>
    <d v="2013-09-07T05:00:00"/>
  </r>
  <r>
    <n v="900"/>
    <x v="395"/>
    <x v="397"/>
    <x v="1"/>
    <x v="302"/>
    <x v="397"/>
    <x v="1"/>
    <s v="USD"/>
    <n v="1572152400"/>
    <n v="1572152400"/>
    <b v="0"/>
    <b v="0"/>
    <s v="theater/plays"/>
    <x v="3"/>
    <s v="plays"/>
    <d v="2019-10-27T05:00:00"/>
    <d v="2019-10-27T05:00:00"/>
  </r>
  <r>
    <n v="7300"/>
    <x v="396"/>
    <x v="398"/>
    <x v="0"/>
    <x v="174"/>
    <x v="398"/>
    <x v="1"/>
    <s v="USD"/>
    <n v="1325829600"/>
    <n v="1329890400"/>
    <b v="0"/>
    <b v="1"/>
    <s v="film &amp; video/shorts"/>
    <x v="4"/>
    <s v="shorts"/>
    <d v="2012-01-06T06:00:00"/>
    <d v="2012-02-22T06:00:00"/>
  </r>
  <r>
    <n v="195800"/>
    <x v="397"/>
    <x v="399"/>
    <x v="0"/>
    <x v="303"/>
    <x v="399"/>
    <x v="0"/>
    <s v="CAD"/>
    <n v="1273640400"/>
    <n v="1276750800"/>
    <b v="0"/>
    <b v="1"/>
    <s v="theater/plays"/>
    <x v="3"/>
    <s v="plays"/>
    <d v="2010-05-12T05:00:00"/>
    <d v="2010-06-17T05:00:00"/>
  </r>
  <r>
    <n v="48900"/>
    <x v="398"/>
    <x v="400"/>
    <x v="1"/>
    <x v="304"/>
    <x v="400"/>
    <x v="1"/>
    <s v="USD"/>
    <n v="1510639200"/>
    <n v="1510898400"/>
    <b v="0"/>
    <b v="0"/>
    <s v="theater/plays"/>
    <x v="3"/>
    <s v="plays"/>
    <d v="2017-11-14T06:00:00"/>
    <d v="2017-11-17T06:00:00"/>
  </r>
  <r>
    <n v="29600"/>
    <x v="399"/>
    <x v="401"/>
    <x v="0"/>
    <x v="305"/>
    <x v="401"/>
    <x v="1"/>
    <s v="USD"/>
    <n v="1528088400"/>
    <n v="1532408400"/>
    <b v="0"/>
    <b v="0"/>
    <s v="theater/plays"/>
    <x v="3"/>
    <s v="plays"/>
    <d v="2018-06-04T05:00:00"/>
    <d v="2018-07-24T05:00:00"/>
  </r>
  <r>
    <n v="39300"/>
    <x v="400"/>
    <x v="402"/>
    <x v="1"/>
    <x v="306"/>
    <x v="402"/>
    <x v="1"/>
    <s v="USD"/>
    <n v="1359525600"/>
    <n v="1360562400"/>
    <b v="1"/>
    <b v="0"/>
    <s v="film &amp; video/documentary"/>
    <x v="4"/>
    <s v="documentary"/>
    <d v="2013-01-30T06:00:00"/>
    <d v="2013-02-11T06:00:00"/>
  </r>
  <r>
    <n v="3400"/>
    <x v="401"/>
    <x v="403"/>
    <x v="1"/>
    <x v="307"/>
    <x v="403"/>
    <x v="3"/>
    <s v="DKK"/>
    <n v="1570942800"/>
    <n v="1571547600"/>
    <b v="0"/>
    <b v="0"/>
    <s v="theater/plays"/>
    <x v="3"/>
    <s v="plays"/>
    <d v="2019-10-13T05:00:00"/>
    <d v="2019-10-20T05:00:00"/>
  </r>
  <r>
    <n v="9200"/>
    <x v="402"/>
    <x v="404"/>
    <x v="1"/>
    <x v="110"/>
    <x v="404"/>
    <x v="0"/>
    <s v="CAD"/>
    <n v="1466398800"/>
    <n v="1468126800"/>
    <b v="0"/>
    <b v="0"/>
    <s v="film &amp; video/documentary"/>
    <x v="4"/>
    <s v="documentary"/>
    <d v="2016-06-20T05:00:00"/>
    <d v="2016-07-10T05:00:00"/>
  </r>
  <r>
    <n v="135600"/>
    <x v="403"/>
    <x v="405"/>
    <x v="0"/>
    <x v="308"/>
    <x v="405"/>
    <x v="1"/>
    <s v="USD"/>
    <n v="1492491600"/>
    <n v="1492837200"/>
    <b v="0"/>
    <b v="0"/>
    <s v="music/rock"/>
    <x v="1"/>
    <s v="rock"/>
    <d v="2017-04-18T05:00:00"/>
    <d v="2017-04-22T05:00:00"/>
  </r>
  <r>
    <n v="153700"/>
    <x v="404"/>
    <x v="406"/>
    <x v="2"/>
    <x v="309"/>
    <x v="406"/>
    <x v="1"/>
    <s v="USD"/>
    <n v="1430197200"/>
    <n v="1430197200"/>
    <b v="0"/>
    <b v="0"/>
    <s v="games/mobile games"/>
    <x v="6"/>
    <s v="mobile games"/>
    <d v="2015-04-28T05:00:00"/>
    <d v="2015-04-28T05:00:00"/>
  </r>
  <r>
    <n v="7800"/>
    <x v="405"/>
    <x v="407"/>
    <x v="1"/>
    <x v="172"/>
    <x v="407"/>
    <x v="1"/>
    <s v="USD"/>
    <n v="1496034000"/>
    <n v="1496206800"/>
    <b v="0"/>
    <b v="0"/>
    <s v="theater/plays"/>
    <x v="3"/>
    <s v="plays"/>
    <d v="2017-05-29T05:00:00"/>
    <d v="2017-05-31T05:00:00"/>
  </r>
  <r>
    <n v="2100"/>
    <x v="406"/>
    <x v="408"/>
    <x v="1"/>
    <x v="38"/>
    <x v="408"/>
    <x v="1"/>
    <s v="USD"/>
    <n v="1388728800"/>
    <n v="1389592800"/>
    <b v="0"/>
    <b v="0"/>
    <s v="publishing/fiction"/>
    <x v="5"/>
    <s v="fiction"/>
    <d v="2014-01-03T06:00:00"/>
    <d v="2014-01-13T06:00:00"/>
  </r>
  <r>
    <n v="189500"/>
    <x v="407"/>
    <x v="409"/>
    <x v="2"/>
    <x v="310"/>
    <x v="409"/>
    <x v="1"/>
    <s v="USD"/>
    <n v="1543298400"/>
    <n v="1545631200"/>
    <b v="0"/>
    <b v="0"/>
    <s v="film &amp; video/animation"/>
    <x v="4"/>
    <s v="animation"/>
    <d v="2018-11-27T06:00:00"/>
    <d v="2018-12-24T06:00:00"/>
  </r>
  <r>
    <n v="188200"/>
    <x v="408"/>
    <x v="410"/>
    <x v="0"/>
    <x v="311"/>
    <x v="410"/>
    <x v="1"/>
    <s v="USD"/>
    <n v="1271739600"/>
    <n v="1272430800"/>
    <b v="0"/>
    <b v="1"/>
    <s v="food/food trucks"/>
    <x v="0"/>
    <s v="food trucks"/>
    <d v="2010-04-20T05:00:00"/>
    <d v="2010-04-28T05:00:00"/>
  </r>
  <r>
    <n v="113500"/>
    <x v="409"/>
    <x v="411"/>
    <x v="0"/>
    <x v="312"/>
    <x v="411"/>
    <x v="1"/>
    <s v="USD"/>
    <n v="1326434400"/>
    <n v="1327903200"/>
    <b v="0"/>
    <b v="0"/>
    <s v="theater/plays"/>
    <x v="3"/>
    <s v="plays"/>
    <d v="2012-01-13T06:00:00"/>
    <d v="2012-01-30T06:00:00"/>
  </r>
  <r>
    <n v="134600"/>
    <x v="410"/>
    <x v="412"/>
    <x v="0"/>
    <x v="313"/>
    <x v="412"/>
    <x v="1"/>
    <s v="USD"/>
    <n v="1295244000"/>
    <n v="1296021600"/>
    <b v="0"/>
    <b v="1"/>
    <s v="film &amp; video/documentary"/>
    <x v="4"/>
    <s v="documentary"/>
    <d v="2011-01-17T06:00:00"/>
    <d v="2011-01-26T06:00:00"/>
  </r>
  <r>
    <n v="1700"/>
    <x v="411"/>
    <x v="413"/>
    <x v="0"/>
    <x v="27"/>
    <x v="413"/>
    <x v="1"/>
    <s v="USD"/>
    <n v="1541221200"/>
    <n v="1543298400"/>
    <b v="0"/>
    <b v="0"/>
    <s v="theater/plays"/>
    <x v="3"/>
    <s v="plays"/>
    <d v="2018-11-03T05:00:00"/>
    <d v="2018-11-27T06:00:00"/>
  </r>
  <r>
    <n v="163700"/>
    <x v="412"/>
    <x v="414"/>
    <x v="0"/>
    <x v="314"/>
    <x v="414"/>
    <x v="0"/>
    <s v="CAD"/>
    <n v="1336280400"/>
    <n v="1336366800"/>
    <b v="0"/>
    <b v="0"/>
    <s v="film &amp; video/documentary"/>
    <x v="4"/>
    <s v="documentary"/>
    <d v="2012-05-06T05:00:00"/>
    <d v="2012-05-07T05:00:00"/>
  </r>
  <r>
    <n v="113800"/>
    <x v="413"/>
    <x v="415"/>
    <x v="1"/>
    <x v="315"/>
    <x v="415"/>
    <x v="1"/>
    <s v="USD"/>
    <n v="1324533600"/>
    <n v="1325052000"/>
    <b v="0"/>
    <b v="0"/>
    <s v="technology/web"/>
    <x v="2"/>
    <s v="web"/>
    <d v="2011-12-22T06:00:00"/>
    <d v="2011-12-28T06:00:00"/>
  </r>
  <r>
    <n v="5000"/>
    <x v="414"/>
    <x v="416"/>
    <x v="1"/>
    <x v="115"/>
    <x v="416"/>
    <x v="1"/>
    <s v="USD"/>
    <n v="1498366800"/>
    <n v="1499576400"/>
    <b v="0"/>
    <b v="0"/>
    <s v="theater/plays"/>
    <x v="3"/>
    <s v="plays"/>
    <d v="2017-06-25T05:00:00"/>
    <d v="2017-07-09T05:00:00"/>
  </r>
  <r>
    <n v="9400"/>
    <x v="415"/>
    <x v="417"/>
    <x v="0"/>
    <x v="316"/>
    <x v="417"/>
    <x v="1"/>
    <s v="USD"/>
    <n v="1498712400"/>
    <n v="1501304400"/>
    <b v="0"/>
    <b v="1"/>
    <s v="technology/wearables"/>
    <x v="2"/>
    <s v="wearables"/>
    <d v="2017-06-29T05:00:00"/>
    <d v="2017-07-29T05:00:00"/>
  </r>
  <r>
    <n v="8700"/>
    <x v="416"/>
    <x v="418"/>
    <x v="1"/>
    <x v="317"/>
    <x v="418"/>
    <x v="1"/>
    <s v="USD"/>
    <n v="1271480400"/>
    <n v="1273208400"/>
    <b v="0"/>
    <b v="1"/>
    <s v="theater/plays"/>
    <x v="3"/>
    <s v="plays"/>
    <d v="2010-04-17T05:00:00"/>
    <d v="2010-05-07T05:00:00"/>
  </r>
  <r>
    <n v="147800"/>
    <x v="417"/>
    <x v="419"/>
    <x v="0"/>
    <x v="318"/>
    <x v="419"/>
    <x v="1"/>
    <s v="USD"/>
    <n v="1316667600"/>
    <n v="1316840400"/>
    <b v="0"/>
    <b v="1"/>
    <s v="food/food trucks"/>
    <x v="0"/>
    <s v="food trucks"/>
    <d v="2011-09-22T05:00:00"/>
    <d v="2011-09-24T05:00:00"/>
  </r>
  <r>
    <n v="5100"/>
    <x v="418"/>
    <x v="420"/>
    <x v="0"/>
    <x v="100"/>
    <x v="420"/>
    <x v="1"/>
    <s v="USD"/>
    <n v="1524027600"/>
    <n v="1524546000"/>
    <b v="0"/>
    <b v="0"/>
    <s v="music/indie rock"/>
    <x v="1"/>
    <s v="indie rock"/>
    <d v="2018-04-18T05:00:00"/>
    <d v="2018-04-24T05:00:00"/>
  </r>
  <r>
    <n v="2700"/>
    <x v="419"/>
    <x v="421"/>
    <x v="1"/>
    <x v="45"/>
    <x v="421"/>
    <x v="1"/>
    <s v="USD"/>
    <n v="1438059600"/>
    <n v="1438578000"/>
    <b v="0"/>
    <b v="0"/>
    <s v="photography/photography books"/>
    <x v="7"/>
    <s v="photography books"/>
    <d v="2015-07-28T05:00:00"/>
    <d v="2015-08-03T05:00:00"/>
  </r>
  <r>
    <n v="1800"/>
    <x v="420"/>
    <x v="422"/>
    <x v="1"/>
    <x v="319"/>
    <x v="422"/>
    <x v="1"/>
    <s v="USD"/>
    <n v="1361944800"/>
    <n v="1362549600"/>
    <b v="0"/>
    <b v="0"/>
    <s v="theater/plays"/>
    <x v="3"/>
    <s v="plays"/>
    <d v="2013-02-27T06:00:00"/>
    <d v="2013-03-06T06:00:00"/>
  </r>
  <r>
    <n v="174500"/>
    <x v="421"/>
    <x v="423"/>
    <x v="1"/>
    <x v="320"/>
    <x v="423"/>
    <x v="1"/>
    <s v="USD"/>
    <n v="1410584400"/>
    <n v="1413349200"/>
    <b v="0"/>
    <b v="1"/>
    <s v="theater/plays"/>
    <x v="3"/>
    <s v="plays"/>
    <d v="2014-09-13T05:00:00"/>
    <d v="2014-10-15T05:00:00"/>
  </r>
  <r>
    <n v="101400"/>
    <x v="422"/>
    <x v="424"/>
    <x v="0"/>
    <x v="321"/>
    <x v="424"/>
    <x v="1"/>
    <s v="USD"/>
    <n v="1297404000"/>
    <n v="1298008800"/>
    <b v="0"/>
    <b v="0"/>
    <s v="film &amp; video/animation"/>
    <x v="4"/>
    <s v="animation"/>
    <d v="2011-02-11T06:00:00"/>
    <d v="2011-02-18T06:00:00"/>
  </r>
  <r>
    <n v="191000"/>
    <x v="423"/>
    <x v="425"/>
    <x v="3"/>
    <x v="322"/>
    <x v="425"/>
    <x v="1"/>
    <s v="USD"/>
    <n v="1392012000"/>
    <n v="1394427600"/>
    <b v="0"/>
    <b v="1"/>
    <s v="photography/photography books"/>
    <x v="7"/>
    <s v="photography books"/>
    <d v="2014-02-10T06:00:00"/>
    <d v="2014-03-10T05:00:00"/>
  </r>
  <r>
    <n v="8100"/>
    <x v="424"/>
    <x v="426"/>
    <x v="0"/>
    <x v="286"/>
    <x v="426"/>
    <x v="1"/>
    <s v="USD"/>
    <n v="1569733200"/>
    <n v="1572670800"/>
    <b v="0"/>
    <b v="0"/>
    <s v="theater/plays"/>
    <x v="3"/>
    <s v="plays"/>
    <d v="2019-09-29T05:00:00"/>
    <d v="2019-11-02T05:00:00"/>
  </r>
  <r>
    <n v="5100"/>
    <x v="425"/>
    <x v="427"/>
    <x v="1"/>
    <x v="115"/>
    <x v="427"/>
    <x v="1"/>
    <s v="USD"/>
    <n v="1529643600"/>
    <n v="1531112400"/>
    <b v="1"/>
    <b v="0"/>
    <s v="theater/plays"/>
    <x v="3"/>
    <s v="plays"/>
    <d v="2018-06-22T05:00:00"/>
    <d v="2018-07-09T05:00:00"/>
  </r>
  <r>
    <n v="7700"/>
    <x v="426"/>
    <x v="428"/>
    <x v="0"/>
    <x v="222"/>
    <x v="428"/>
    <x v="1"/>
    <s v="USD"/>
    <n v="1399006800"/>
    <n v="1400734800"/>
    <b v="0"/>
    <b v="0"/>
    <s v="theater/plays"/>
    <x v="3"/>
    <s v="plays"/>
    <d v="2014-05-02T05:00:00"/>
    <d v="2014-05-22T05:00:00"/>
  </r>
  <r>
    <n v="121400"/>
    <x v="427"/>
    <x v="429"/>
    <x v="0"/>
    <x v="323"/>
    <x v="429"/>
    <x v="1"/>
    <s v="USD"/>
    <n v="1385359200"/>
    <n v="1386741600"/>
    <b v="0"/>
    <b v="1"/>
    <s v="film &amp; video/documentary"/>
    <x v="4"/>
    <s v="documentary"/>
    <d v="2013-11-25T06:00:00"/>
    <d v="2013-12-11T06:00:00"/>
  </r>
  <r>
    <n v="5400"/>
    <x v="315"/>
    <x v="430"/>
    <x v="3"/>
    <x v="234"/>
    <x v="430"/>
    <x v="0"/>
    <s v="CAD"/>
    <n v="1480572000"/>
    <n v="1481781600"/>
    <b v="1"/>
    <b v="0"/>
    <s v="theater/plays"/>
    <x v="3"/>
    <s v="plays"/>
    <d v="2016-12-01T06:00:00"/>
    <d v="2016-12-15T06:00:00"/>
  </r>
  <r>
    <n v="152400"/>
    <x v="428"/>
    <x v="431"/>
    <x v="1"/>
    <x v="324"/>
    <x v="431"/>
    <x v="6"/>
    <s v="EUR"/>
    <n v="1418623200"/>
    <n v="1419660000"/>
    <b v="0"/>
    <b v="1"/>
    <s v="theater/plays"/>
    <x v="3"/>
    <s v="plays"/>
    <d v="2014-12-15T06:00:00"/>
    <d v="2014-12-27T06:00:00"/>
  </r>
  <r>
    <n v="1300"/>
    <x v="429"/>
    <x v="432"/>
    <x v="1"/>
    <x v="61"/>
    <x v="432"/>
    <x v="1"/>
    <s v="USD"/>
    <n v="1555736400"/>
    <n v="1555822800"/>
    <b v="0"/>
    <b v="0"/>
    <s v="music/jazz"/>
    <x v="1"/>
    <s v="jazz"/>
    <d v="2019-04-20T05:00:00"/>
    <d v="2019-04-21T05:00:00"/>
  </r>
  <r>
    <n v="8100"/>
    <x v="430"/>
    <x v="433"/>
    <x v="1"/>
    <x v="325"/>
    <x v="433"/>
    <x v="1"/>
    <s v="USD"/>
    <n v="1442120400"/>
    <n v="1442379600"/>
    <b v="0"/>
    <b v="1"/>
    <s v="film &amp; video/animation"/>
    <x v="4"/>
    <s v="animation"/>
    <d v="2015-09-13T05:00:00"/>
    <d v="2015-09-16T05:00:00"/>
  </r>
  <r>
    <n v="8300"/>
    <x v="431"/>
    <x v="434"/>
    <x v="1"/>
    <x v="326"/>
    <x v="434"/>
    <x v="1"/>
    <s v="USD"/>
    <n v="1362376800"/>
    <n v="1364965200"/>
    <b v="0"/>
    <b v="0"/>
    <s v="theater/plays"/>
    <x v="3"/>
    <s v="plays"/>
    <d v="2013-03-04T06:00:00"/>
    <d v="2013-04-03T05:00:00"/>
  </r>
  <r>
    <n v="28400"/>
    <x v="432"/>
    <x v="435"/>
    <x v="1"/>
    <x v="327"/>
    <x v="435"/>
    <x v="1"/>
    <s v="USD"/>
    <n v="1478408400"/>
    <n v="1479016800"/>
    <b v="0"/>
    <b v="0"/>
    <s v="film &amp; video/science fiction"/>
    <x v="4"/>
    <s v="science fiction"/>
    <d v="2016-11-06T05:00:00"/>
    <d v="2016-11-13T06:00:00"/>
  </r>
  <r>
    <n v="102500"/>
    <x v="433"/>
    <x v="436"/>
    <x v="1"/>
    <x v="328"/>
    <x v="436"/>
    <x v="1"/>
    <s v="USD"/>
    <n v="1498798800"/>
    <n v="1499662800"/>
    <b v="0"/>
    <b v="0"/>
    <s v="film &amp; video/television"/>
    <x v="4"/>
    <s v="television"/>
    <d v="2017-06-30T05:00:00"/>
    <d v="2017-07-10T05:00:00"/>
  </r>
  <r>
    <n v="7000"/>
    <x v="434"/>
    <x v="437"/>
    <x v="0"/>
    <x v="235"/>
    <x v="437"/>
    <x v="1"/>
    <s v="USD"/>
    <n v="1335416400"/>
    <n v="1337835600"/>
    <b v="0"/>
    <b v="0"/>
    <s v="technology/wearables"/>
    <x v="2"/>
    <s v="wearables"/>
    <d v="2012-04-26T05:00:00"/>
    <d v="2012-05-24T05:00:00"/>
  </r>
  <r>
    <n v="5400"/>
    <x v="435"/>
    <x v="438"/>
    <x v="1"/>
    <x v="182"/>
    <x v="438"/>
    <x v="6"/>
    <s v="EUR"/>
    <n v="1504328400"/>
    <n v="1505710800"/>
    <b v="0"/>
    <b v="0"/>
    <s v="theater/plays"/>
    <x v="3"/>
    <s v="plays"/>
    <d v="2017-09-02T05:00:00"/>
    <d v="2017-09-18T05:00:00"/>
  </r>
  <r>
    <n v="9300"/>
    <x v="436"/>
    <x v="439"/>
    <x v="3"/>
    <x v="329"/>
    <x v="439"/>
    <x v="1"/>
    <s v="USD"/>
    <n v="1285822800"/>
    <n v="1287464400"/>
    <b v="0"/>
    <b v="0"/>
    <s v="theater/plays"/>
    <x v="3"/>
    <s v="plays"/>
    <d v="2010-09-30T05:00:00"/>
    <d v="2010-10-19T05:00:00"/>
  </r>
  <r>
    <n v="6200"/>
    <x v="437"/>
    <x v="440"/>
    <x v="1"/>
    <x v="102"/>
    <x v="440"/>
    <x v="1"/>
    <s v="USD"/>
    <n v="1311483600"/>
    <n v="1311656400"/>
    <b v="0"/>
    <b v="1"/>
    <s v="music/indie rock"/>
    <x v="1"/>
    <s v="indie rock"/>
    <d v="2011-07-24T05:00:00"/>
    <d v="2011-07-26T05:00:00"/>
  </r>
  <r>
    <n v="2100"/>
    <x v="438"/>
    <x v="441"/>
    <x v="1"/>
    <x v="73"/>
    <x v="441"/>
    <x v="1"/>
    <s v="USD"/>
    <n v="1291356000"/>
    <n v="1293170400"/>
    <b v="0"/>
    <b v="1"/>
    <s v="theater/plays"/>
    <x v="3"/>
    <s v="plays"/>
    <d v="2010-12-03T06:00:00"/>
    <d v="2010-12-24T06:00:00"/>
  </r>
  <r>
    <n v="6800"/>
    <x v="439"/>
    <x v="442"/>
    <x v="0"/>
    <x v="129"/>
    <x v="442"/>
    <x v="1"/>
    <s v="USD"/>
    <n v="1355810400"/>
    <n v="1355983200"/>
    <b v="0"/>
    <b v="0"/>
    <s v="technology/wearables"/>
    <x v="2"/>
    <s v="wearables"/>
    <d v="2012-12-18T06:00:00"/>
    <d v="2012-12-20T06:00:00"/>
  </r>
  <r>
    <n v="155200"/>
    <x v="440"/>
    <x v="443"/>
    <x v="3"/>
    <x v="330"/>
    <x v="443"/>
    <x v="4"/>
    <s v="GBP"/>
    <n v="1513663200"/>
    <n v="1515045600"/>
    <b v="0"/>
    <b v="0"/>
    <s v="film &amp; video/television"/>
    <x v="4"/>
    <s v="television"/>
    <d v="2017-12-19T06:00:00"/>
    <d v="2018-01-04T06:00:00"/>
  </r>
  <r>
    <n v="89900"/>
    <x v="441"/>
    <x v="444"/>
    <x v="0"/>
    <x v="331"/>
    <x v="444"/>
    <x v="1"/>
    <s v="USD"/>
    <n v="1365915600"/>
    <n v="1366088400"/>
    <b v="0"/>
    <b v="1"/>
    <s v="games/video games"/>
    <x v="6"/>
    <s v="video games"/>
    <d v="2013-04-14T05:00:00"/>
    <d v="2013-04-16T05:00:00"/>
  </r>
  <r>
    <n v="900"/>
    <x v="442"/>
    <x v="445"/>
    <x v="1"/>
    <x v="99"/>
    <x v="445"/>
    <x v="3"/>
    <s v="DKK"/>
    <n v="1551852000"/>
    <n v="1553317200"/>
    <b v="0"/>
    <b v="0"/>
    <s v="games/video games"/>
    <x v="6"/>
    <s v="video games"/>
    <d v="2019-03-06T06:00:00"/>
    <d v="2019-03-23T05:00:00"/>
  </r>
  <r>
    <n v="100"/>
    <x v="443"/>
    <x v="446"/>
    <x v="0"/>
    <x v="49"/>
    <x v="446"/>
    <x v="0"/>
    <s v="CAD"/>
    <n v="1540098000"/>
    <n v="1542088800"/>
    <b v="0"/>
    <b v="0"/>
    <s v="film &amp; video/animation"/>
    <x v="4"/>
    <s v="animation"/>
    <d v="2018-10-21T05:00:00"/>
    <d v="2018-11-13T06:00:00"/>
  </r>
  <r>
    <n v="148400"/>
    <x v="444"/>
    <x v="447"/>
    <x v="1"/>
    <x v="332"/>
    <x v="447"/>
    <x v="1"/>
    <s v="USD"/>
    <n v="1500440400"/>
    <n v="1503118800"/>
    <b v="0"/>
    <b v="0"/>
    <s v="music/rock"/>
    <x v="1"/>
    <s v="rock"/>
    <d v="2017-07-19T05:00:00"/>
    <d v="2017-08-19T05:00:00"/>
  </r>
  <r>
    <n v="4800"/>
    <x v="445"/>
    <x v="448"/>
    <x v="0"/>
    <x v="249"/>
    <x v="448"/>
    <x v="1"/>
    <s v="USD"/>
    <n v="1278392400"/>
    <n v="1278478800"/>
    <b v="0"/>
    <b v="0"/>
    <s v="film &amp; video/drama"/>
    <x v="4"/>
    <s v="drama"/>
    <d v="2010-07-06T05:00:00"/>
    <d v="2010-07-07T05:00:00"/>
  </r>
  <r>
    <n v="182400"/>
    <x v="446"/>
    <x v="449"/>
    <x v="0"/>
    <x v="333"/>
    <x v="449"/>
    <x v="1"/>
    <s v="USD"/>
    <n v="1480572000"/>
    <n v="1484114400"/>
    <b v="0"/>
    <b v="0"/>
    <s v="film &amp; video/science fiction"/>
    <x v="4"/>
    <s v="science fiction"/>
    <d v="2016-12-01T06:00:00"/>
    <d v="2017-01-11T06:00:00"/>
  </r>
  <r>
    <n v="4000"/>
    <x v="447"/>
    <x v="450"/>
    <x v="0"/>
    <x v="334"/>
    <x v="450"/>
    <x v="1"/>
    <s v="USD"/>
    <n v="1382331600"/>
    <n v="1385445600"/>
    <b v="0"/>
    <b v="1"/>
    <s v="film &amp; video/drama"/>
    <x v="4"/>
    <s v="drama"/>
    <d v="2013-10-21T05:00:00"/>
    <d v="2013-11-26T06:00:00"/>
  </r>
  <r>
    <n v="116500"/>
    <x v="448"/>
    <x v="451"/>
    <x v="1"/>
    <x v="335"/>
    <x v="451"/>
    <x v="1"/>
    <s v="USD"/>
    <n v="1316754000"/>
    <n v="1318741200"/>
    <b v="0"/>
    <b v="0"/>
    <s v="theater/plays"/>
    <x v="3"/>
    <s v="plays"/>
    <d v="2011-09-23T05:00:00"/>
    <d v="2011-10-16T05:00:00"/>
  </r>
  <r>
    <n v="146400"/>
    <x v="449"/>
    <x v="452"/>
    <x v="1"/>
    <x v="336"/>
    <x v="452"/>
    <x v="1"/>
    <s v="USD"/>
    <n v="1518242400"/>
    <n v="1518242400"/>
    <b v="0"/>
    <b v="1"/>
    <s v="music/indie rock"/>
    <x v="1"/>
    <s v="indie rock"/>
    <d v="2018-02-10T06:00:00"/>
    <d v="2018-02-10T06:00:00"/>
  </r>
  <r>
    <n v="5000"/>
    <x v="450"/>
    <x v="453"/>
    <x v="0"/>
    <x v="337"/>
    <x v="453"/>
    <x v="1"/>
    <s v="USD"/>
    <n v="1476421200"/>
    <n v="1476594000"/>
    <b v="0"/>
    <b v="0"/>
    <s v="theater/plays"/>
    <x v="3"/>
    <s v="plays"/>
    <d v="2016-10-14T05:00:00"/>
    <d v="2016-10-16T05:00:00"/>
  </r>
  <r>
    <n v="33800"/>
    <x v="451"/>
    <x v="454"/>
    <x v="1"/>
    <x v="338"/>
    <x v="454"/>
    <x v="1"/>
    <s v="USD"/>
    <n v="1269752400"/>
    <n v="1273554000"/>
    <b v="0"/>
    <b v="0"/>
    <s v="theater/plays"/>
    <x v="3"/>
    <s v="plays"/>
    <d v="2010-03-28T05:00:00"/>
    <d v="2010-05-11T05:00:00"/>
  </r>
  <r>
    <n v="6300"/>
    <x v="452"/>
    <x v="455"/>
    <x v="0"/>
    <x v="339"/>
    <x v="455"/>
    <x v="1"/>
    <s v="USD"/>
    <n v="1419746400"/>
    <n v="1421906400"/>
    <b v="0"/>
    <b v="0"/>
    <s v="film &amp; video/documentary"/>
    <x v="4"/>
    <s v="documentary"/>
    <d v="2014-12-28T06:00:00"/>
    <d v="2015-01-22T06:00:00"/>
  </r>
  <r>
    <n v="2400"/>
    <x v="453"/>
    <x v="456"/>
    <x v="1"/>
    <x v="126"/>
    <x v="456"/>
    <x v="1"/>
    <s v="USD"/>
    <n v="1281330000"/>
    <n v="1281589200"/>
    <b v="0"/>
    <b v="0"/>
    <s v="theater/plays"/>
    <x v="3"/>
    <s v="plays"/>
    <d v="2010-08-09T05:00:00"/>
    <d v="2010-08-12T05:00:00"/>
  </r>
  <r>
    <n v="98800"/>
    <x v="454"/>
    <x v="457"/>
    <x v="1"/>
    <x v="340"/>
    <x v="457"/>
    <x v="1"/>
    <s v="USD"/>
    <n v="1398661200"/>
    <n v="1400389200"/>
    <b v="0"/>
    <b v="0"/>
    <s v="film &amp; video/drama"/>
    <x v="4"/>
    <s v="drama"/>
    <d v="2014-04-28T05:00:00"/>
    <d v="2014-05-18T05:00:00"/>
  </r>
  <r>
    <n v="188800"/>
    <x v="455"/>
    <x v="458"/>
    <x v="0"/>
    <x v="341"/>
    <x v="458"/>
    <x v="1"/>
    <s v="USD"/>
    <n v="1359525600"/>
    <n v="1362808800"/>
    <b v="0"/>
    <b v="0"/>
    <s v="games/mobile games"/>
    <x v="6"/>
    <s v="mobile games"/>
    <d v="2013-01-30T06:00:00"/>
    <d v="2013-03-09T06:00:00"/>
  </r>
  <r>
    <n v="134300"/>
    <x v="456"/>
    <x v="459"/>
    <x v="1"/>
    <x v="342"/>
    <x v="459"/>
    <x v="1"/>
    <s v="USD"/>
    <n v="1388469600"/>
    <n v="1388815200"/>
    <b v="0"/>
    <b v="0"/>
    <s v="film &amp; video/animation"/>
    <x v="4"/>
    <s v="animation"/>
    <d v="2013-12-31T06:00:00"/>
    <d v="2014-01-04T06:00:00"/>
  </r>
  <r>
    <n v="71200"/>
    <x v="457"/>
    <x v="460"/>
    <x v="1"/>
    <x v="343"/>
    <x v="460"/>
    <x v="1"/>
    <s v="USD"/>
    <n v="1518328800"/>
    <n v="1519538400"/>
    <b v="0"/>
    <b v="0"/>
    <s v="theater/plays"/>
    <x v="3"/>
    <s v="plays"/>
    <d v="2018-02-11T06:00:00"/>
    <d v="2018-02-25T06:00:00"/>
  </r>
  <r>
    <n v="4700"/>
    <x v="458"/>
    <x v="461"/>
    <x v="1"/>
    <x v="175"/>
    <x v="461"/>
    <x v="1"/>
    <s v="USD"/>
    <n v="1517032800"/>
    <n v="1517810400"/>
    <b v="0"/>
    <b v="0"/>
    <s v="publishing/translations"/>
    <x v="5"/>
    <s v="translations"/>
    <d v="2018-01-27T06:00:00"/>
    <d v="2018-02-05T06:00:00"/>
  </r>
  <r>
    <n v="1200"/>
    <x v="459"/>
    <x v="462"/>
    <x v="1"/>
    <x v="344"/>
    <x v="462"/>
    <x v="1"/>
    <s v="USD"/>
    <n v="1368594000"/>
    <n v="1370581200"/>
    <b v="0"/>
    <b v="1"/>
    <s v="technology/wearables"/>
    <x v="2"/>
    <s v="wearables"/>
    <d v="2013-05-15T05:00:00"/>
    <d v="2013-06-07T05:00:00"/>
  </r>
  <r>
    <n v="1400"/>
    <x v="460"/>
    <x v="463"/>
    <x v="1"/>
    <x v="279"/>
    <x v="463"/>
    <x v="0"/>
    <s v="CAD"/>
    <n v="1448258400"/>
    <n v="1448863200"/>
    <b v="0"/>
    <b v="1"/>
    <s v="technology/web"/>
    <x v="2"/>
    <s v="web"/>
    <d v="2015-11-23T06:00:00"/>
    <d v="2015-11-30T06:00:00"/>
  </r>
  <r>
    <n v="4000"/>
    <x v="461"/>
    <x v="464"/>
    <x v="0"/>
    <x v="36"/>
    <x v="464"/>
    <x v="1"/>
    <s v="USD"/>
    <n v="1555218000"/>
    <n v="1556600400"/>
    <b v="0"/>
    <b v="0"/>
    <s v="theater/plays"/>
    <x v="3"/>
    <s v="plays"/>
    <d v="2019-04-14T05:00:00"/>
    <d v="2019-04-30T05:00:00"/>
  </r>
  <r>
    <n v="5600"/>
    <x v="462"/>
    <x v="465"/>
    <x v="1"/>
    <x v="122"/>
    <x v="465"/>
    <x v="1"/>
    <s v="USD"/>
    <n v="1431925200"/>
    <n v="1432098000"/>
    <b v="0"/>
    <b v="0"/>
    <s v="film &amp; video/drama"/>
    <x v="4"/>
    <s v="drama"/>
    <d v="2015-05-18T05:00:00"/>
    <d v="2015-05-20T05:00:00"/>
  </r>
  <r>
    <n v="3600"/>
    <x v="463"/>
    <x v="466"/>
    <x v="1"/>
    <x v="345"/>
    <x v="466"/>
    <x v="1"/>
    <s v="USD"/>
    <n v="1481522400"/>
    <n v="1482127200"/>
    <b v="0"/>
    <b v="0"/>
    <s v="technology/wearables"/>
    <x v="2"/>
    <s v="wearables"/>
    <d v="2016-12-12T06:00:00"/>
    <d v="2016-12-19T06:00:00"/>
  </r>
  <r>
    <n v="3100"/>
    <x v="464"/>
    <x v="467"/>
    <x v="1"/>
    <x v="346"/>
    <x v="467"/>
    <x v="4"/>
    <s v="GBP"/>
    <n v="1335934800"/>
    <n v="1335934800"/>
    <b v="0"/>
    <b v="1"/>
    <s v="food/food trucks"/>
    <x v="0"/>
    <s v="food trucks"/>
    <d v="2012-05-02T05:00:00"/>
    <d v="2012-05-02T05:00:00"/>
  </r>
  <r>
    <n v="153800"/>
    <x v="465"/>
    <x v="468"/>
    <x v="0"/>
    <x v="347"/>
    <x v="468"/>
    <x v="1"/>
    <s v="USD"/>
    <n v="1552280400"/>
    <n v="1556946000"/>
    <b v="0"/>
    <b v="0"/>
    <s v="music/rock"/>
    <x v="1"/>
    <s v="rock"/>
    <d v="2019-03-11T05:00:00"/>
    <d v="2019-05-04T05:00:00"/>
  </r>
  <r>
    <n v="5000"/>
    <x v="466"/>
    <x v="469"/>
    <x v="1"/>
    <x v="88"/>
    <x v="469"/>
    <x v="1"/>
    <s v="USD"/>
    <n v="1529989200"/>
    <n v="1530075600"/>
    <b v="0"/>
    <b v="0"/>
    <s v="music/electric music"/>
    <x v="1"/>
    <s v="electric music"/>
    <d v="2018-06-26T05:00:00"/>
    <d v="2018-06-27T05:00:00"/>
  </r>
  <r>
    <n v="4000"/>
    <x v="75"/>
    <x v="470"/>
    <x v="1"/>
    <x v="23"/>
    <x v="470"/>
    <x v="1"/>
    <s v="USD"/>
    <n v="1418709600"/>
    <n v="1418796000"/>
    <b v="0"/>
    <b v="0"/>
    <s v="film &amp; video/television"/>
    <x v="4"/>
    <s v="television"/>
    <d v="2014-12-16T06:00:00"/>
    <d v="2014-12-17T06:00:00"/>
  </r>
  <r>
    <n v="7400"/>
    <x v="467"/>
    <x v="471"/>
    <x v="1"/>
    <x v="57"/>
    <x v="471"/>
    <x v="1"/>
    <s v="USD"/>
    <n v="1372136400"/>
    <n v="1372482000"/>
    <b v="0"/>
    <b v="1"/>
    <s v="publishing/translations"/>
    <x v="5"/>
    <s v="translations"/>
    <d v="2013-06-25T05:00:00"/>
    <d v="2013-06-29T05:00:00"/>
  </r>
  <r>
    <n v="191500"/>
    <x v="468"/>
    <x v="472"/>
    <x v="0"/>
    <x v="348"/>
    <x v="472"/>
    <x v="1"/>
    <s v="USD"/>
    <n v="1533877200"/>
    <n v="1534395600"/>
    <b v="0"/>
    <b v="0"/>
    <s v="publishing/fiction"/>
    <x v="5"/>
    <s v="fiction"/>
    <d v="2018-08-10T05:00:00"/>
    <d v="2018-08-16T05:00:00"/>
  </r>
  <r>
    <n v="8500"/>
    <x v="469"/>
    <x v="473"/>
    <x v="0"/>
    <x v="86"/>
    <x v="473"/>
    <x v="1"/>
    <s v="USD"/>
    <n v="1309064400"/>
    <n v="1311397200"/>
    <b v="0"/>
    <b v="0"/>
    <s v="film &amp; video/science fiction"/>
    <x v="4"/>
    <s v="science fiction"/>
    <d v="2011-06-26T05:00:00"/>
    <d v="2011-07-23T05:00:00"/>
  </r>
  <r>
    <n v="68800"/>
    <x v="470"/>
    <x v="474"/>
    <x v="1"/>
    <x v="349"/>
    <x v="474"/>
    <x v="1"/>
    <s v="USD"/>
    <n v="1425877200"/>
    <n v="1426914000"/>
    <b v="0"/>
    <b v="0"/>
    <s v="technology/wearables"/>
    <x v="2"/>
    <s v="wearables"/>
    <d v="2015-03-09T05:00:00"/>
    <d v="2015-03-21T05:00:00"/>
  </r>
  <r>
    <n v="2400"/>
    <x v="471"/>
    <x v="475"/>
    <x v="1"/>
    <x v="350"/>
    <x v="475"/>
    <x v="4"/>
    <s v="GBP"/>
    <n v="1501304400"/>
    <n v="1501477200"/>
    <b v="0"/>
    <b v="0"/>
    <s v="food/food trucks"/>
    <x v="0"/>
    <s v="food trucks"/>
    <d v="2017-07-29T05:00:00"/>
    <d v="2017-07-31T05:00:00"/>
  </r>
  <r>
    <n v="8600"/>
    <x v="472"/>
    <x v="476"/>
    <x v="1"/>
    <x v="215"/>
    <x v="476"/>
    <x v="1"/>
    <s v="USD"/>
    <n v="1268287200"/>
    <n v="1269061200"/>
    <b v="0"/>
    <b v="1"/>
    <s v="photography/photography books"/>
    <x v="7"/>
    <s v="photography books"/>
    <d v="2010-03-11T06:00:00"/>
    <d v="2010-03-20T05:00:00"/>
  </r>
  <r>
    <n v="196600"/>
    <x v="473"/>
    <x v="477"/>
    <x v="0"/>
    <x v="351"/>
    <x v="477"/>
    <x v="1"/>
    <s v="USD"/>
    <n v="1412139600"/>
    <n v="1415772000"/>
    <b v="0"/>
    <b v="1"/>
    <s v="theater/plays"/>
    <x v="3"/>
    <s v="plays"/>
    <d v="2014-10-01T05:00:00"/>
    <d v="2014-11-12T06:00:00"/>
  </r>
  <r>
    <n v="4200"/>
    <x v="474"/>
    <x v="478"/>
    <x v="0"/>
    <x v="352"/>
    <x v="478"/>
    <x v="1"/>
    <s v="USD"/>
    <n v="1330063200"/>
    <n v="1331013600"/>
    <b v="0"/>
    <b v="1"/>
    <s v="publishing/fiction"/>
    <x v="5"/>
    <s v="fiction"/>
    <d v="2012-02-24T06:00:00"/>
    <d v="2012-03-06T06:00:00"/>
  </r>
  <r>
    <n v="91400"/>
    <x v="475"/>
    <x v="479"/>
    <x v="0"/>
    <x v="353"/>
    <x v="479"/>
    <x v="1"/>
    <s v="USD"/>
    <n v="1576130400"/>
    <n v="1576735200"/>
    <b v="0"/>
    <b v="0"/>
    <s v="theater/plays"/>
    <x v="3"/>
    <s v="plays"/>
    <d v="2019-12-12T06:00:00"/>
    <d v="2019-12-19T06:00:00"/>
  </r>
  <r>
    <n v="29600"/>
    <x v="476"/>
    <x v="480"/>
    <x v="1"/>
    <x v="354"/>
    <x v="480"/>
    <x v="4"/>
    <s v="GBP"/>
    <n v="1407128400"/>
    <n v="1411362000"/>
    <b v="0"/>
    <b v="1"/>
    <s v="food/food trucks"/>
    <x v="0"/>
    <s v="food trucks"/>
    <d v="2014-08-04T05:00:00"/>
    <d v="2014-09-22T05:00:00"/>
  </r>
  <r>
    <n v="90600"/>
    <x v="477"/>
    <x v="481"/>
    <x v="0"/>
    <x v="355"/>
    <x v="481"/>
    <x v="4"/>
    <s v="GBP"/>
    <n v="1560142800"/>
    <n v="1563685200"/>
    <b v="0"/>
    <b v="0"/>
    <s v="theater/plays"/>
    <x v="3"/>
    <s v="plays"/>
    <d v="2019-06-10T05:00:00"/>
    <d v="2019-07-21T05:00:00"/>
  </r>
  <r>
    <n v="5200"/>
    <x v="478"/>
    <x v="482"/>
    <x v="0"/>
    <x v="356"/>
    <x v="482"/>
    <x v="4"/>
    <s v="GBP"/>
    <n v="1520575200"/>
    <n v="1521867600"/>
    <b v="0"/>
    <b v="1"/>
    <s v="publishing/translations"/>
    <x v="5"/>
    <s v="translations"/>
    <d v="2018-03-09T06:00:00"/>
    <d v="2018-03-24T05:00:00"/>
  </r>
  <r>
    <n v="110300"/>
    <x v="479"/>
    <x v="483"/>
    <x v="1"/>
    <x v="357"/>
    <x v="483"/>
    <x v="1"/>
    <s v="USD"/>
    <n v="1492664400"/>
    <n v="1495515600"/>
    <b v="0"/>
    <b v="0"/>
    <s v="theater/plays"/>
    <x v="3"/>
    <s v="plays"/>
    <d v="2017-04-20T05:00:00"/>
    <d v="2017-05-23T05:00:00"/>
  </r>
  <r>
    <n v="5300"/>
    <x v="480"/>
    <x v="484"/>
    <x v="1"/>
    <x v="127"/>
    <x v="484"/>
    <x v="1"/>
    <s v="USD"/>
    <n v="1454479200"/>
    <n v="1455948000"/>
    <b v="0"/>
    <b v="0"/>
    <s v="theater/plays"/>
    <x v="3"/>
    <s v="plays"/>
    <d v="2016-02-03T06:00:00"/>
    <d v="2016-02-20T06:00:00"/>
  </r>
  <r>
    <n v="9200"/>
    <x v="481"/>
    <x v="485"/>
    <x v="1"/>
    <x v="72"/>
    <x v="485"/>
    <x v="6"/>
    <s v="EUR"/>
    <n v="1281934800"/>
    <n v="1282366800"/>
    <b v="0"/>
    <b v="0"/>
    <s v="technology/wearables"/>
    <x v="2"/>
    <s v="wearables"/>
    <d v="2010-08-16T05:00:00"/>
    <d v="2010-08-21T05:00:00"/>
  </r>
  <r>
    <n v="2400"/>
    <x v="482"/>
    <x v="486"/>
    <x v="1"/>
    <x v="358"/>
    <x v="486"/>
    <x v="1"/>
    <s v="USD"/>
    <n v="1573970400"/>
    <n v="1574575200"/>
    <b v="0"/>
    <b v="0"/>
    <s v="journalism/audio"/>
    <x v="8"/>
    <s v="audio"/>
    <d v="2019-11-17T06:00:00"/>
    <d v="2019-11-24T06:00:00"/>
  </r>
  <r>
    <n v="56800"/>
    <x v="483"/>
    <x v="487"/>
    <x v="1"/>
    <x v="120"/>
    <x v="487"/>
    <x v="1"/>
    <s v="USD"/>
    <n v="1372654800"/>
    <n v="1374901200"/>
    <b v="0"/>
    <b v="1"/>
    <s v="food/food trucks"/>
    <x v="0"/>
    <s v="food trucks"/>
    <d v="2013-07-01T05:00:00"/>
    <d v="2013-07-27T05:00:00"/>
  </r>
  <r>
    <n v="191000"/>
    <x v="484"/>
    <x v="488"/>
    <x v="3"/>
    <x v="359"/>
    <x v="488"/>
    <x v="1"/>
    <s v="USD"/>
    <n v="1275886800"/>
    <n v="1278910800"/>
    <b v="1"/>
    <b v="1"/>
    <s v="film &amp; video/shorts"/>
    <x v="4"/>
    <s v="shorts"/>
    <d v="2010-06-07T05:00:00"/>
    <d v="2010-07-12T05:00:00"/>
  </r>
  <r>
    <n v="900"/>
    <x v="485"/>
    <x v="489"/>
    <x v="1"/>
    <x v="251"/>
    <x v="489"/>
    <x v="1"/>
    <s v="USD"/>
    <n v="1561784400"/>
    <n v="1562907600"/>
    <b v="0"/>
    <b v="0"/>
    <s v="photography/photography books"/>
    <x v="7"/>
    <s v="photography books"/>
    <d v="2019-06-29T05:00:00"/>
    <d v="2019-07-12T05:00:00"/>
  </r>
  <r>
    <n v="2500"/>
    <x v="486"/>
    <x v="490"/>
    <x v="1"/>
    <x v="360"/>
    <x v="490"/>
    <x v="1"/>
    <s v="USD"/>
    <n v="1332392400"/>
    <n v="1332478800"/>
    <b v="0"/>
    <b v="0"/>
    <s v="technology/wearables"/>
    <x v="2"/>
    <s v="wearables"/>
    <d v="2012-03-22T05:00:00"/>
    <d v="2012-03-23T05:00:00"/>
  </r>
  <r>
    <n v="3200"/>
    <x v="487"/>
    <x v="491"/>
    <x v="1"/>
    <x v="135"/>
    <x v="491"/>
    <x v="3"/>
    <s v="DKK"/>
    <n v="1402376400"/>
    <n v="1402722000"/>
    <b v="0"/>
    <b v="0"/>
    <s v="theater/plays"/>
    <x v="3"/>
    <s v="plays"/>
    <d v="2014-06-10T05:00:00"/>
    <d v="2014-06-14T05:00:00"/>
  </r>
  <r>
    <n v="183800"/>
    <x v="488"/>
    <x v="492"/>
    <x v="0"/>
    <x v="71"/>
    <x v="492"/>
    <x v="1"/>
    <s v="USD"/>
    <n v="1495342800"/>
    <n v="1496811600"/>
    <b v="0"/>
    <b v="0"/>
    <s v="film &amp; video/animation"/>
    <x v="4"/>
    <s v="animation"/>
    <d v="2017-05-21T05:00:00"/>
    <d v="2017-06-07T05:00:00"/>
  </r>
  <r>
    <n v="9800"/>
    <x v="489"/>
    <x v="493"/>
    <x v="0"/>
    <x v="53"/>
    <x v="493"/>
    <x v="1"/>
    <s v="USD"/>
    <n v="1482213600"/>
    <n v="1482213600"/>
    <b v="0"/>
    <b v="1"/>
    <s v="technology/wearables"/>
    <x v="2"/>
    <s v="wearables"/>
    <d v="2016-12-20T06:00:00"/>
    <d v="2016-12-20T06:00:00"/>
  </r>
  <r>
    <n v="193400"/>
    <x v="490"/>
    <x v="494"/>
    <x v="0"/>
    <x v="361"/>
    <x v="494"/>
    <x v="3"/>
    <s v="DKK"/>
    <n v="1420092000"/>
    <n v="1420264800"/>
    <b v="0"/>
    <b v="0"/>
    <s v="technology/web"/>
    <x v="2"/>
    <s v="web"/>
    <d v="2015-01-01T06:00:00"/>
    <d v="2015-01-03T06:00:00"/>
  </r>
  <r>
    <n v="163800"/>
    <x v="491"/>
    <x v="495"/>
    <x v="0"/>
    <x v="362"/>
    <x v="495"/>
    <x v="1"/>
    <s v="USD"/>
    <n v="1458018000"/>
    <n v="1458450000"/>
    <b v="0"/>
    <b v="1"/>
    <s v="film &amp; video/documentary"/>
    <x v="4"/>
    <s v="documentary"/>
    <d v="2016-03-15T05:00:00"/>
    <d v="2016-03-20T05:00:00"/>
  </r>
  <r>
    <n v="100"/>
    <x v="0"/>
    <x v="0"/>
    <x v="0"/>
    <x v="0"/>
    <x v="0"/>
    <x v="1"/>
    <s v="USD"/>
    <n v="1367384400"/>
    <n v="1369803600"/>
    <b v="0"/>
    <b v="1"/>
    <s v="theater/plays"/>
    <x v="3"/>
    <s v="plays"/>
    <d v="2013-05-01T05:00:00"/>
    <d v="2013-05-29T05:00:00"/>
  </r>
  <r>
    <n v="153600"/>
    <x v="492"/>
    <x v="496"/>
    <x v="0"/>
    <x v="363"/>
    <x v="496"/>
    <x v="1"/>
    <s v="USD"/>
    <n v="1363064400"/>
    <n v="1363237200"/>
    <b v="0"/>
    <b v="0"/>
    <s v="film &amp; video/documentary"/>
    <x v="4"/>
    <s v="documentary"/>
    <d v="2013-03-12T05:00:00"/>
    <d v="2013-03-14T05:00:00"/>
  </r>
  <r>
    <n v="1300"/>
    <x v="493"/>
    <x v="497"/>
    <x v="1"/>
    <x v="129"/>
    <x v="497"/>
    <x v="2"/>
    <s v="AUD"/>
    <n v="1343365200"/>
    <n v="1345870800"/>
    <b v="0"/>
    <b v="1"/>
    <s v="games/video games"/>
    <x v="6"/>
    <s v="video games"/>
    <d v="2012-07-27T05:00:00"/>
    <d v="2012-08-25T05:00:00"/>
  </r>
  <r>
    <n v="25500"/>
    <x v="494"/>
    <x v="498"/>
    <x v="1"/>
    <x v="364"/>
    <x v="498"/>
    <x v="1"/>
    <s v="USD"/>
    <n v="1435726800"/>
    <n v="1437454800"/>
    <b v="0"/>
    <b v="0"/>
    <s v="film &amp; video/drama"/>
    <x v="4"/>
    <s v="drama"/>
    <d v="2015-07-01T05:00:00"/>
    <d v="2015-07-21T05:00:00"/>
  </r>
  <r>
    <n v="7500"/>
    <x v="495"/>
    <x v="499"/>
    <x v="0"/>
    <x v="197"/>
    <x v="499"/>
    <x v="6"/>
    <s v="EUR"/>
    <n v="1431925200"/>
    <n v="1432011600"/>
    <b v="0"/>
    <b v="0"/>
    <s v="music/rock"/>
    <x v="1"/>
    <s v="rock"/>
    <d v="2015-05-18T05:00:00"/>
    <d v="2015-05-19T05:00:00"/>
  </r>
  <r>
    <n v="89900"/>
    <x v="496"/>
    <x v="500"/>
    <x v="0"/>
    <x v="365"/>
    <x v="500"/>
    <x v="1"/>
    <s v="USD"/>
    <n v="1362722400"/>
    <n v="1366347600"/>
    <b v="0"/>
    <b v="1"/>
    <s v="publishing/radio &amp; podcasts"/>
    <x v="5"/>
    <s v="radio &amp; podcasts"/>
    <d v="2013-03-08T06:00:00"/>
    <d v="2013-04-19T05:00:00"/>
  </r>
  <r>
    <n v="18000"/>
    <x v="497"/>
    <x v="501"/>
    <x v="1"/>
    <x v="366"/>
    <x v="501"/>
    <x v="1"/>
    <s v="USD"/>
    <n v="1511416800"/>
    <n v="1512885600"/>
    <b v="0"/>
    <b v="1"/>
    <s v="theater/plays"/>
    <x v="3"/>
    <s v="plays"/>
    <d v="2017-11-23T06:00:00"/>
    <d v="2017-12-10T06:00:00"/>
  </r>
  <r>
    <n v="2100"/>
    <x v="498"/>
    <x v="502"/>
    <x v="0"/>
    <x v="161"/>
    <x v="502"/>
    <x v="1"/>
    <s v="USD"/>
    <n v="1365483600"/>
    <n v="1369717200"/>
    <b v="0"/>
    <b v="1"/>
    <s v="technology/web"/>
    <x v="2"/>
    <s v="web"/>
    <d v="2013-04-09T05:00:00"/>
    <d v="2013-05-28T05:00:00"/>
  </r>
  <r>
    <n v="172700"/>
    <x v="499"/>
    <x v="503"/>
    <x v="1"/>
    <x v="367"/>
    <x v="503"/>
    <x v="1"/>
    <s v="USD"/>
    <n v="1532840400"/>
    <n v="1534654800"/>
    <b v="0"/>
    <b v="0"/>
    <s v="theater/plays"/>
    <x v="3"/>
    <s v="plays"/>
    <d v="2018-07-29T05:00:00"/>
    <d v="2018-08-19T05:00:00"/>
  </r>
  <r>
    <n v="168500"/>
    <x v="500"/>
    <x v="504"/>
    <x v="0"/>
    <x v="368"/>
    <x v="504"/>
    <x v="1"/>
    <s v="USD"/>
    <n v="1336194000"/>
    <n v="1337058000"/>
    <b v="0"/>
    <b v="0"/>
    <s v="theater/plays"/>
    <x v="3"/>
    <s v="plays"/>
    <d v="2012-05-05T05:00:00"/>
    <d v="2012-05-15T05:00:00"/>
  </r>
  <r>
    <n v="7800"/>
    <x v="501"/>
    <x v="505"/>
    <x v="1"/>
    <x v="54"/>
    <x v="505"/>
    <x v="2"/>
    <s v="AUD"/>
    <n v="1527742800"/>
    <n v="1529816400"/>
    <b v="0"/>
    <b v="0"/>
    <s v="film &amp; video/drama"/>
    <x v="4"/>
    <s v="drama"/>
    <d v="2018-05-31T05:00:00"/>
    <d v="2018-06-24T05:00:00"/>
  </r>
  <r>
    <n v="147800"/>
    <x v="502"/>
    <x v="506"/>
    <x v="0"/>
    <x v="369"/>
    <x v="506"/>
    <x v="1"/>
    <s v="USD"/>
    <n v="1564030800"/>
    <n v="1564894800"/>
    <b v="0"/>
    <b v="0"/>
    <s v="theater/plays"/>
    <x v="3"/>
    <s v="plays"/>
    <d v="2019-07-25T05:00:00"/>
    <d v="2019-08-04T05:00:00"/>
  </r>
  <r>
    <n v="9100"/>
    <x v="503"/>
    <x v="507"/>
    <x v="1"/>
    <x v="370"/>
    <x v="507"/>
    <x v="1"/>
    <s v="USD"/>
    <n v="1404536400"/>
    <n v="1404622800"/>
    <b v="0"/>
    <b v="1"/>
    <s v="games/video games"/>
    <x v="6"/>
    <s v="video games"/>
    <d v="2014-07-05T05:00:00"/>
    <d v="2014-07-06T05:00:00"/>
  </r>
  <r>
    <n v="8300"/>
    <x v="504"/>
    <x v="508"/>
    <x v="3"/>
    <x v="164"/>
    <x v="508"/>
    <x v="1"/>
    <s v="USD"/>
    <n v="1284008400"/>
    <n v="1284181200"/>
    <b v="0"/>
    <b v="0"/>
    <s v="film &amp; video/television"/>
    <x v="4"/>
    <s v="television"/>
    <d v="2010-09-09T05:00:00"/>
    <d v="2010-09-11T05:00:00"/>
  </r>
  <r>
    <n v="138700"/>
    <x v="505"/>
    <x v="509"/>
    <x v="3"/>
    <x v="371"/>
    <x v="509"/>
    <x v="5"/>
    <s v="CHF"/>
    <n v="1386309600"/>
    <n v="1386741600"/>
    <b v="0"/>
    <b v="1"/>
    <s v="music/rock"/>
    <x v="1"/>
    <s v="rock"/>
    <d v="2013-12-06T06:00:00"/>
    <d v="2013-12-11T06:00:00"/>
  </r>
  <r>
    <n v="8600"/>
    <x v="506"/>
    <x v="510"/>
    <x v="0"/>
    <x v="221"/>
    <x v="510"/>
    <x v="0"/>
    <s v="CAD"/>
    <n v="1324620000"/>
    <n v="1324792800"/>
    <b v="0"/>
    <b v="1"/>
    <s v="theater/plays"/>
    <x v="3"/>
    <s v="plays"/>
    <d v="2011-12-23T06:00:00"/>
    <d v="2011-12-25T06:00:00"/>
  </r>
  <r>
    <n v="125400"/>
    <x v="507"/>
    <x v="511"/>
    <x v="0"/>
    <x v="372"/>
    <x v="511"/>
    <x v="1"/>
    <s v="USD"/>
    <n v="1281070800"/>
    <n v="1284354000"/>
    <b v="0"/>
    <b v="0"/>
    <s v="publishing/nonfiction"/>
    <x v="5"/>
    <s v="nonfiction"/>
    <d v="2010-08-06T05:00:00"/>
    <d v="2010-09-13T05:00:00"/>
  </r>
  <r>
    <n v="5900"/>
    <x v="508"/>
    <x v="512"/>
    <x v="1"/>
    <x v="373"/>
    <x v="512"/>
    <x v="1"/>
    <s v="USD"/>
    <n v="1493960400"/>
    <n v="1494392400"/>
    <b v="0"/>
    <b v="0"/>
    <s v="food/food trucks"/>
    <x v="0"/>
    <s v="food trucks"/>
    <d v="2017-05-05T05:00:00"/>
    <d v="2017-05-10T05:00:00"/>
  </r>
  <r>
    <n v="8800"/>
    <x v="509"/>
    <x v="513"/>
    <x v="0"/>
    <x v="234"/>
    <x v="513"/>
    <x v="1"/>
    <s v="USD"/>
    <n v="1519365600"/>
    <n v="1519538400"/>
    <b v="0"/>
    <b v="1"/>
    <s v="film &amp; video/animation"/>
    <x v="4"/>
    <s v="animation"/>
    <d v="2018-02-23T06:00:00"/>
    <d v="2018-02-25T06:00:00"/>
  </r>
  <r>
    <n v="177700"/>
    <x v="510"/>
    <x v="514"/>
    <x v="1"/>
    <x v="374"/>
    <x v="514"/>
    <x v="1"/>
    <s v="USD"/>
    <n v="1420696800"/>
    <n v="1421906400"/>
    <b v="0"/>
    <b v="1"/>
    <s v="music/rock"/>
    <x v="1"/>
    <s v="rock"/>
    <d v="2015-01-08T06:00:00"/>
    <d v="2015-01-22T06:00:00"/>
  </r>
  <r>
    <n v="800"/>
    <x v="511"/>
    <x v="515"/>
    <x v="1"/>
    <x v="235"/>
    <x v="515"/>
    <x v="1"/>
    <s v="USD"/>
    <n v="1555650000"/>
    <n v="1555909200"/>
    <b v="0"/>
    <b v="0"/>
    <s v="theater/plays"/>
    <x v="3"/>
    <s v="plays"/>
    <d v="2019-04-19T05:00:00"/>
    <d v="2019-04-22T05:00:00"/>
  </r>
  <r>
    <n v="7600"/>
    <x v="512"/>
    <x v="516"/>
    <x v="1"/>
    <x v="375"/>
    <x v="516"/>
    <x v="1"/>
    <s v="USD"/>
    <n v="1471928400"/>
    <n v="1472446800"/>
    <b v="0"/>
    <b v="1"/>
    <s v="film &amp; video/drama"/>
    <x v="4"/>
    <s v="drama"/>
    <d v="2016-08-23T05:00:00"/>
    <d v="2016-08-29T05:00:00"/>
  </r>
  <r>
    <n v="50500"/>
    <x v="513"/>
    <x v="517"/>
    <x v="0"/>
    <x v="271"/>
    <x v="517"/>
    <x v="1"/>
    <s v="USD"/>
    <n v="1341291600"/>
    <n v="1342328400"/>
    <b v="0"/>
    <b v="0"/>
    <s v="film &amp; video/shorts"/>
    <x v="4"/>
    <s v="shorts"/>
    <d v="2012-07-03T05:00:00"/>
    <d v="2012-07-15T05:00:00"/>
  </r>
  <r>
    <n v="900"/>
    <x v="514"/>
    <x v="518"/>
    <x v="1"/>
    <x v="121"/>
    <x v="518"/>
    <x v="1"/>
    <s v="USD"/>
    <n v="1267682400"/>
    <n v="1268114400"/>
    <b v="0"/>
    <b v="0"/>
    <s v="film &amp; video/shorts"/>
    <x v="4"/>
    <s v="shorts"/>
    <d v="2010-03-04T06:00:00"/>
    <d v="2010-03-09T06:00:00"/>
  </r>
  <r>
    <n v="96700"/>
    <x v="515"/>
    <x v="519"/>
    <x v="0"/>
    <x v="376"/>
    <x v="519"/>
    <x v="1"/>
    <s v="USD"/>
    <n v="1272258000"/>
    <n v="1273381200"/>
    <b v="0"/>
    <b v="0"/>
    <s v="theater/plays"/>
    <x v="3"/>
    <s v="plays"/>
    <d v="2010-04-26T05:00:00"/>
    <d v="2010-05-09T05:00:00"/>
  </r>
  <r>
    <n v="2100"/>
    <x v="516"/>
    <x v="520"/>
    <x v="0"/>
    <x v="377"/>
    <x v="520"/>
    <x v="1"/>
    <s v="USD"/>
    <n v="1290492000"/>
    <n v="1290837600"/>
    <b v="0"/>
    <b v="0"/>
    <s v="technology/wearables"/>
    <x v="2"/>
    <s v="wearables"/>
    <d v="2010-11-23T06:00:00"/>
    <d v="2010-11-27T06:00:00"/>
  </r>
  <r>
    <n v="8300"/>
    <x v="517"/>
    <x v="521"/>
    <x v="1"/>
    <x v="98"/>
    <x v="521"/>
    <x v="1"/>
    <s v="USD"/>
    <n v="1451109600"/>
    <n v="1454306400"/>
    <b v="0"/>
    <b v="1"/>
    <s v="theater/plays"/>
    <x v="3"/>
    <s v="plays"/>
    <d v="2015-12-26T06:00:00"/>
    <d v="2016-02-01T06:00:00"/>
  </r>
  <r>
    <n v="189200"/>
    <x v="518"/>
    <x v="522"/>
    <x v="0"/>
    <x v="378"/>
    <x v="522"/>
    <x v="0"/>
    <s v="CAD"/>
    <n v="1454652000"/>
    <n v="1457762400"/>
    <b v="0"/>
    <b v="0"/>
    <s v="film &amp; video/animation"/>
    <x v="4"/>
    <s v="animation"/>
    <d v="2016-02-05T06:00:00"/>
    <d v="2016-03-12T06:00:00"/>
  </r>
  <r>
    <n v="9000"/>
    <x v="519"/>
    <x v="523"/>
    <x v="0"/>
    <x v="175"/>
    <x v="523"/>
    <x v="4"/>
    <s v="GBP"/>
    <n v="1385186400"/>
    <n v="1389074400"/>
    <b v="0"/>
    <b v="0"/>
    <s v="music/indie rock"/>
    <x v="1"/>
    <s v="indie rock"/>
    <d v="2013-11-23T06:00:00"/>
    <d v="2014-01-07T06:00:00"/>
  </r>
  <r>
    <n v="5100"/>
    <x v="520"/>
    <x v="524"/>
    <x v="0"/>
    <x v="352"/>
    <x v="524"/>
    <x v="1"/>
    <s v="USD"/>
    <n v="1399698000"/>
    <n v="1402117200"/>
    <b v="0"/>
    <b v="0"/>
    <s v="games/video games"/>
    <x v="6"/>
    <s v="video games"/>
    <d v="2014-05-10T05:00:00"/>
    <d v="2014-06-07T05:00:00"/>
  </r>
  <r>
    <n v="105000"/>
    <x v="521"/>
    <x v="525"/>
    <x v="0"/>
    <x v="200"/>
    <x v="525"/>
    <x v="1"/>
    <s v="USD"/>
    <n v="1283230800"/>
    <n v="1284440400"/>
    <b v="0"/>
    <b v="1"/>
    <s v="publishing/fiction"/>
    <x v="5"/>
    <s v="fiction"/>
    <d v="2010-08-31T05:00:00"/>
    <d v="2010-09-14T05:00:00"/>
  </r>
  <r>
    <n v="186700"/>
    <x v="522"/>
    <x v="526"/>
    <x v="2"/>
    <x v="379"/>
    <x v="526"/>
    <x v="5"/>
    <s v="CHF"/>
    <n v="1384149600"/>
    <n v="1388988000"/>
    <b v="0"/>
    <b v="0"/>
    <s v="games/video games"/>
    <x v="6"/>
    <s v="video games"/>
    <d v="2013-11-11T06:00:00"/>
    <d v="2014-01-06T06:00:00"/>
  </r>
  <r>
    <n v="1600"/>
    <x v="523"/>
    <x v="527"/>
    <x v="1"/>
    <x v="105"/>
    <x v="527"/>
    <x v="0"/>
    <s v="CAD"/>
    <n v="1516860000"/>
    <n v="1516946400"/>
    <b v="0"/>
    <b v="0"/>
    <s v="theater/plays"/>
    <x v="3"/>
    <s v="plays"/>
    <d v="2018-01-25T06:00:00"/>
    <d v="2018-01-26T06:00:00"/>
  </r>
  <r>
    <n v="115600"/>
    <x v="524"/>
    <x v="528"/>
    <x v="1"/>
    <x v="380"/>
    <x v="528"/>
    <x v="4"/>
    <s v="GBP"/>
    <n v="1374642000"/>
    <n v="1377752400"/>
    <b v="0"/>
    <b v="0"/>
    <s v="music/indie rock"/>
    <x v="1"/>
    <s v="indie rock"/>
    <d v="2013-07-24T05:00:00"/>
    <d v="2013-08-29T05:00:00"/>
  </r>
  <r>
    <n v="89100"/>
    <x v="525"/>
    <x v="529"/>
    <x v="0"/>
    <x v="166"/>
    <x v="529"/>
    <x v="1"/>
    <s v="USD"/>
    <n v="1534482000"/>
    <n v="1534568400"/>
    <b v="0"/>
    <b v="1"/>
    <s v="film &amp; video/drama"/>
    <x v="4"/>
    <s v="drama"/>
    <d v="2018-08-17T05:00:00"/>
    <d v="2018-08-18T05:00:00"/>
  </r>
  <r>
    <n v="2600"/>
    <x v="526"/>
    <x v="530"/>
    <x v="1"/>
    <x v="381"/>
    <x v="530"/>
    <x v="6"/>
    <s v="EUR"/>
    <n v="1528434000"/>
    <n v="1528606800"/>
    <b v="0"/>
    <b v="1"/>
    <s v="theater/plays"/>
    <x v="3"/>
    <s v="plays"/>
    <d v="2018-06-08T05:00:00"/>
    <d v="2018-06-10T05:00:00"/>
  </r>
  <r>
    <n v="9800"/>
    <x v="527"/>
    <x v="531"/>
    <x v="1"/>
    <x v="382"/>
    <x v="531"/>
    <x v="6"/>
    <s v="EUR"/>
    <n v="1282626000"/>
    <n v="1284872400"/>
    <b v="0"/>
    <b v="0"/>
    <s v="publishing/fiction"/>
    <x v="5"/>
    <s v="fiction"/>
    <d v="2010-08-24T05:00:00"/>
    <d v="2010-09-19T05:00:00"/>
  </r>
  <r>
    <n v="84400"/>
    <x v="528"/>
    <x v="532"/>
    <x v="1"/>
    <x v="383"/>
    <x v="532"/>
    <x v="3"/>
    <s v="DKK"/>
    <n v="1535605200"/>
    <n v="1537592400"/>
    <b v="1"/>
    <b v="1"/>
    <s v="film &amp; video/documentary"/>
    <x v="4"/>
    <s v="documentary"/>
    <d v="2018-08-30T05:00:00"/>
    <d v="2018-09-22T05:00:00"/>
  </r>
  <r>
    <n v="151300"/>
    <x v="529"/>
    <x v="533"/>
    <x v="0"/>
    <x v="384"/>
    <x v="533"/>
    <x v="1"/>
    <s v="USD"/>
    <n v="1379826000"/>
    <n v="1381208400"/>
    <b v="0"/>
    <b v="0"/>
    <s v="games/mobile games"/>
    <x v="6"/>
    <s v="mobile games"/>
    <d v="2013-09-22T05:00:00"/>
    <d v="2013-10-08T05:00:00"/>
  </r>
  <r>
    <n v="9800"/>
    <x v="530"/>
    <x v="534"/>
    <x v="0"/>
    <x v="385"/>
    <x v="534"/>
    <x v="1"/>
    <s v="USD"/>
    <n v="1561957200"/>
    <n v="1562475600"/>
    <b v="0"/>
    <b v="1"/>
    <s v="food/food trucks"/>
    <x v="0"/>
    <s v="food trucks"/>
    <d v="2019-07-01T05:00:00"/>
    <d v="2019-07-07T05:00:00"/>
  </r>
  <r>
    <n v="5300"/>
    <x v="531"/>
    <x v="535"/>
    <x v="1"/>
    <x v="326"/>
    <x v="535"/>
    <x v="1"/>
    <s v="USD"/>
    <n v="1525496400"/>
    <n v="1527397200"/>
    <b v="0"/>
    <b v="0"/>
    <s v="photography/photography books"/>
    <x v="7"/>
    <s v="photography books"/>
    <d v="2018-05-05T05:00:00"/>
    <d v="2018-05-27T05:00:00"/>
  </r>
  <r>
    <n v="178000"/>
    <x v="532"/>
    <x v="536"/>
    <x v="0"/>
    <x v="386"/>
    <x v="536"/>
    <x v="6"/>
    <s v="EUR"/>
    <n v="1433912400"/>
    <n v="1436158800"/>
    <b v="0"/>
    <b v="0"/>
    <s v="games/mobile games"/>
    <x v="6"/>
    <s v="mobile games"/>
    <d v="2015-06-10T05:00:00"/>
    <d v="2015-07-06T05:00:00"/>
  </r>
  <r>
    <n v="77000"/>
    <x v="533"/>
    <x v="537"/>
    <x v="0"/>
    <x v="240"/>
    <x v="537"/>
    <x v="4"/>
    <s v="GBP"/>
    <n v="1453442400"/>
    <n v="1456034400"/>
    <b v="0"/>
    <b v="0"/>
    <s v="music/indie rock"/>
    <x v="1"/>
    <s v="indie rock"/>
    <d v="2016-01-22T06:00:00"/>
    <d v="2016-02-21T06:00:00"/>
  </r>
  <r>
    <n v="84900"/>
    <x v="534"/>
    <x v="538"/>
    <x v="0"/>
    <x v="80"/>
    <x v="538"/>
    <x v="1"/>
    <s v="USD"/>
    <n v="1378875600"/>
    <n v="1380171600"/>
    <b v="0"/>
    <b v="0"/>
    <s v="games/video games"/>
    <x v="6"/>
    <s v="video games"/>
    <d v="2013-09-11T05:00:00"/>
    <d v="2013-09-26T05:00:00"/>
  </r>
  <r>
    <n v="2800"/>
    <x v="535"/>
    <x v="539"/>
    <x v="1"/>
    <x v="286"/>
    <x v="539"/>
    <x v="1"/>
    <s v="USD"/>
    <n v="1452232800"/>
    <n v="1453356000"/>
    <b v="0"/>
    <b v="0"/>
    <s v="music/rock"/>
    <x v="1"/>
    <s v="rock"/>
    <d v="2016-01-08T06:00:00"/>
    <d v="2016-01-21T06:00:00"/>
  </r>
  <r>
    <n v="184800"/>
    <x v="536"/>
    <x v="540"/>
    <x v="0"/>
    <x v="387"/>
    <x v="540"/>
    <x v="1"/>
    <s v="USD"/>
    <n v="1577253600"/>
    <n v="1578981600"/>
    <b v="0"/>
    <b v="0"/>
    <s v="theater/plays"/>
    <x v="3"/>
    <s v="plays"/>
    <d v="2019-12-25T06:00:00"/>
    <d v="2020-01-14T06:00:00"/>
  </r>
  <r>
    <n v="4200"/>
    <x v="537"/>
    <x v="541"/>
    <x v="1"/>
    <x v="39"/>
    <x v="541"/>
    <x v="1"/>
    <s v="USD"/>
    <n v="1537160400"/>
    <n v="1537419600"/>
    <b v="0"/>
    <b v="1"/>
    <s v="theater/plays"/>
    <x v="3"/>
    <s v="plays"/>
    <d v="2018-09-17T05:00:00"/>
    <d v="2018-09-20T05:00:00"/>
  </r>
  <r>
    <n v="1300"/>
    <x v="538"/>
    <x v="542"/>
    <x v="1"/>
    <x v="388"/>
    <x v="542"/>
    <x v="1"/>
    <s v="USD"/>
    <n v="1422165600"/>
    <n v="1423202400"/>
    <b v="0"/>
    <b v="0"/>
    <s v="film &amp; video/drama"/>
    <x v="4"/>
    <s v="drama"/>
    <d v="2015-01-25T06:00:00"/>
    <d v="2015-02-06T06:00:00"/>
  </r>
  <r>
    <n v="66100"/>
    <x v="539"/>
    <x v="543"/>
    <x v="1"/>
    <x v="389"/>
    <x v="543"/>
    <x v="1"/>
    <s v="USD"/>
    <n v="1459486800"/>
    <n v="1460610000"/>
    <b v="0"/>
    <b v="0"/>
    <s v="theater/plays"/>
    <x v="3"/>
    <s v="plays"/>
    <d v="2016-04-01T05:00:00"/>
    <d v="2016-04-14T05:00:00"/>
  </r>
  <r>
    <n v="29500"/>
    <x v="540"/>
    <x v="544"/>
    <x v="1"/>
    <x v="390"/>
    <x v="544"/>
    <x v="1"/>
    <s v="USD"/>
    <n v="1369717200"/>
    <n v="1370494800"/>
    <b v="0"/>
    <b v="0"/>
    <s v="technology/wearables"/>
    <x v="2"/>
    <s v="wearables"/>
    <d v="2013-05-28T05:00:00"/>
    <d v="2013-06-06T05:00:00"/>
  </r>
  <r>
    <n v="100"/>
    <x v="443"/>
    <x v="446"/>
    <x v="3"/>
    <x v="49"/>
    <x v="446"/>
    <x v="5"/>
    <s v="CHF"/>
    <n v="1330495200"/>
    <n v="1332306000"/>
    <b v="0"/>
    <b v="0"/>
    <s v="music/indie rock"/>
    <x v="1"/>
    <s v="indie rock"/>
    <d v="2012-02-29T06:00:00"/>
    <d v="2012-03-21T05:00:00"/>
  </r>
  <r>
    <n v="180100"/>
    <x v="541"/>
    <x v="545"/>
    <x v="0"/>
    <x v="391"/>
    <x v="545"/>
    <x v="2"/>
    <s v="AUD"/>
    <n v="1419055200"/>
    <n v="1422511200"/>
    <b v="0"/>
    <b v="1"/>
    <s v="technology/web"/>
    <x v="2"/>
    <s v="web"/>
    <d v="2014-12-20T06:00:00"/>
    <d v="2015-01-29T06:00:00"/>
  </r>
  <r>
    <n v="9000"/>
    <x v="542"/>
    <x v="546"/>
    <x v="0"/>
    <x v="45"/>
    <x v="546"/>
    <x v="1"/>
    <s v="USD"/>
    <n v="1480140000"/>
    <n v="1480312800"/>
    <b v="0"/>
    <b v="0"/>
    <s v="theater/plays"/>
    <x v="3"/>
    <s v="plays"/>
    <d v="2016-11-26T06:00:00"/>
    <d v="2016-11-28T06:00:00"/>
  </r>
  <r>
    <n v="170600"/>
    <x v="543"/>
    <x v="547"/>
    <x v="0"/>
    <x v="392"/>
    <x v="547"/>
    <x v="1"/>
    <s v="USD"/>
    <n v="1293948000"/>
    <n v="1294034400"/>
    <b v="0"/>
    <b v="0"/>
    <s v="music/rock"/>
    <x v="1"/>
    <s v="rock"/>
    <d v="2011-01-02T06:00:00"/>
    <d v="2011-01-03T06:00:00"/>
  </r>
  <r>
    <n v="9500"/>
    <x v="544"/>
    <x v="548"/>
    <x v="1"/>
    <x v="353"/>
    <x v="548"/>
    <x v="0"/>
    <s v="CAD"/>
    <n v="1482127200"/>
    <n v="1482645600"/>
    <b v="0"/>
    <b v="0"/>
    <s v="music/indie rock"/>
    <x v="1"/>
    <s v="indie rock"/>
    <d v="2016-12-19T06:00:00"/>
    <d v="2016-12-25T06:00:00"/>
  </r>
  <r>
    <n v="6300"/>
    <x v="545"/>
    <x v="549"/>
    <x v="1"/>
    <x v="18"/>
    <x v="549"/>
    <x v="3"/>
    <s v="DKK"/>
    <n v="1396414800"/>
    <n v="1399093200"/>
    <b v="0"/>
    <b v="0"/>
    <s v="music/rock"/>
    <x v="1"/>
    <s v="rock"/>
    <d v="2014-04-02T05:00:00"/>
    <d v="2014-05-03T05:00:00"/>
  </r>
  <r>
    <n v="5200"/>
    <x v="546"/>
    <x v="550"/>
    <x v="1"/>
    <x v="393"/>
    <x v="550"/>
    <x v="1"/>
    <s v="USD"/>
    <n v="1315285200"/>
    <n v="1315890000"/>
    <b v="0"/>
    <b v="1"/>
    <s v="publishing/translations"/>
    <x v="5"/>
    <s v="translations"/>
    <d v="2011-09-06T05:00:00"/>
    <d v="2011-09-13T05:00:00"/>
  </r>
  <r>
    <n v="6000"/>
    <x v="547"/>
    <x v="551"/>
    <x v="1"/>
    <x v="394"/>
    <x v="551"/>
    <x v="1"/>
    <s v="USD"/>
    <n v="1443762000"/>
    <n v="1444021200"/>
    <b v="0"/>
    <b v="1"/>
    <s v="film &amp; video/science fiction"/>
    <x v="4"/>
    <s v="science fiction"/>
    <d v="2015-10-02T05:00:00"/>
    <d v="2015-10-05T05:00:00"/>
  </r>
  <r>
    <n v="5800"/>
    <x v="548"/>
    <x v="552"/>
    <x v="1"/>
    <x v="105"/>
    <x v="552"/>
    <x v="1"/>
    <s v="USD"/>
    <n v="1456293600"/>
    <n v="1460005200"/>
    <b v="0"/>
    <b v="0"/>
    <s v="theater/plays"/>
    <x v="3"/>
    <s v="plays"/>
    <d v="2016-02-24T06:00:00"/>
    <d v="2016-04-07T05:00:00"/>
  </r>
  <r>
    <n v="105300"/>
    <x v="549"/>
    <x v="553"/>
    <x v="1"/>
    <x v="395"/>
    <x v="553"/>
    <x v="1"/>
    <s v="USD"/>
    <n v="1470114000"/>
    <n v="1470718800"/>
    <b v="0"/>
    <b v="0"/>
    <s v="theater/plays"/>
    <x v="3"/>
    <s v="plays"/>
    <d v="2016-08-02T05:00:00"/>
    <d v="2016-08-09T05:00:00"/>
  </r>
  <r>
    <n v="20000"/>
    <x v="550"/>
    <x v="554"/>
    <x v="1"/>
    <x v="396"/>
    <x v="554"/>
    <x v="1"/>
    <s v="USD"/>
    <n v="1321596000"/>
    <n v="1325052000"/>
    <b v="0"/>
    <b v="0"/>
    <s v="film &amp; video/animation"/>
    <x v="4"/>
    <s v="animation"/>
    <d v="2011-11-18T06:00:00"/>
    <d v="2011-12-28T06:00:00"/>
  </r>
  <r>
    <n v="3000"/>
    <x v="551"/>
    <x v="555"/>
    <x v="1"/>
    <x v="40"/>
    <x v="555"/>
    <x v="5"/>
    <s v="CHF"/>
    <n v="1318827600"/>
    <n v="1319000400"/>
    <b v="0"/>
    <b v="0"/>
    <s v="theater/plays"/>
    <x v="3"/>
    <s v="plays"/>
    <d v="2011-10-17T05:00:00"/>
    <d v="2011-10-19T05:00:00"/>
  </r>
  <r>
    <n v="9900"/>
    <x v="314"/>
    <x v="556"/>
    <x v="0"/>
    <x v="150"/>
    <x v="556"/>
    <x v="5"/>
    <s v="CHF"/>
    <n v="1552366800"/>
    <n v="1552539600"/>
    <b v="0"/>
    <b v="0"/>
    <s v="music/rock"/>
    <x v="1"/>
    <s v="rock"/>
    <d v="2019-03-12T05:00:00"/>
    <d v="2019-03-14T05:00:00"/>
  </r>
  <r>
    <n v="3700"/>
    <x v="552"/>
    <x v="557"/>
    <x v="1"/>
    <x v="72"/>
    <x v="557"/>
    <x v="2"/>
    <s v="AUD"/>
    <n v="1542088800"/>
    <n v="1543816800"/>
    <b v="0"/>
    <b v="0"/>
    <s v="film &amp; video/documentary"/>
    <x v="4"/>
    <s v="documentary"/>
    <d v="2018-11-13T06:00:00"/>
    <d v="2018-12-03T06:00:00"/>
  </r>
  <r>
    <n v="168700"/>
    <x v="553"/>
    <x v="558"/>
    <x v="0"/>
    <x v="397"/>
    <x v="558"/>
    <x v="1"/>
    <s v="USD"/>
    <n v="1426395600"/>
    <n v="1427086800"/>
    <b v="0"/>
    <b v="0"/>
    <s v="theater/plays"/>
    <x v="3"/>
    <s v="plays"/>
    <d v="2015-03-15T05:00:00"/>
    <d v="2015-03-23T05:00:00"/>
  </r>
  <r>
    <n v="94900"/>
    <x v="554"/>
    <x v="559"/>
    <x v="1"/>
    <x v="398"/>
    <x v="559"/>
    <x v="1"/>
    <s v="USD"/>
    <n v="1321336800"/>
    <n v="1323064800"/>
    <b v="0"/>
    <b v="0"/>
    <s v="theater/plays"/>
    <x v="3"/>
    <s v="plays"/>
    <d v="2011-11-15T06:00:00"/>
    <d v="2011-12-05T06:00:00"/>
  </r>
  <r>
    <n v="9300"/>
    <x v="555"/>
    <x v="560"/>
    <x v="0"/>
    <x v="95"/>
    <x v="560"/>
    <x v="1"/>
    <s v="USD"/>
    <n v="1456293600"/>
    <n v="1458277200"/>
    <b v="0"/>
    <b v="1"/>
    <s v="music/electric music"/>
    <x v="1"/>
    <s v="electric music"/>
    <d v="2016-02-24T06:00:00"/>
    <d v="2016-03-18T05:00:00"/>
  </r>
  <r>
    <n v="6800"/>
    <x v="556"/>
    <x v="561"/>
    <x v="1"/>
    <x v="146"/>
    <x v="561"/>
    <x v="1"/>
    <s v="USD"/>
    <n v="1404968400"/>
    <n v="1405141200"/>
    <b v="0"/>
    <b v="0"/>
    <s v="music/rock"/>
    <x v="1"/>
    <s v="rock"/>
    <d v="2014-07-10T05:00:00"/>
    <d v="2014-07-12T05:00:00"/>
  </r>
  <r>
    <n v="72400"/>
    <x v="557"/>
    <x v="562"/>
    <x v="1"/>
    <x v="399"/>
    <x v="562"/>
    <x v="1"/>
    <s v="USD"/>
    <n v="1279170000"/>
    <n v="1283058000"/>
    <b v="0"/>
    <b v="0"/>
    <s v="theater/plays"/>
    <x v="3"/>
    <s v="plays"/>
    <d v="2010-07-15T05:00:00"/>
    <d v="2010-08-29T05:00:00"/>
  </r>
  <r>
    <n v="20100"/>
    <x v="558"/>
    <x v="563"/>
    <x v="1"/>
    <x v="400"/>
    <x v="563"/>
    <x v="6"/>
    <s v="EUR"/>
    <n v="1294725600"/>
    <n v="1295762400"/>
    <b v="0"/>
    <b v="0"/>
    <s v="film &amp; video/animation"/>
    <x v="4"/>
    <s v="animation"/>
    <d v="2011-01-11T06:00:00"/>
    <d v="2011-01-23T06:00:00"/>
  </r>
  <r>
    <n v="31200"/>
    <x v="559"/>
    <x v="564"/>
    <x v="1"/>
    <x v="401"/>
    <x v="564"/>
    <x v="1"/>
    <s v="USD"/>
    <n v="1419055200"/>
    <n v="1419573600"/>
    <b v="0"/>
    <b v="1"/>
    <s v="music/rock"/>
    <x v="1"/>
    <s v="rock"/>
    <d v="2014-12-20T06:00:00"/>
    <d v="2014-12-26T06:00:00"/>
  </r>
  <r>
    <n v="3500"/>
    <x v="560"/>
    <x v="565"/>
    <x v="0"/>
    <x v="164"/>
    <x v="565"/>
    <x v="6"/>
    <s v="EUR"/>
    <n v="1434690000"/>
    <n v="1438750800"/>
    <b v="0"/>
    <b v="0"/>
    <s v="film &amp; video/shorts"/>
    <x v="4"/>
    <s v="shorts"/>
    <d v="2015-06-19T05:00:00"/>
    <d v="2015-08-05T05:00:00"/>
  </r>
  <r>
    <n v="9000"/>
    <x v="561"/>
    <x v="566"/>
    <x v="3"/>
    <x v="115"/>
    <x v="566"/>
    <x v="1"/>
    <s v="USD"/>
    <n v="1443416400"/>
    <n v="1444798800"/>
    <b v="0"/>
    <b v="1"/>
    <s v="music/rock"/>
    <x v="1"/>
    <s v="rock"/>
    <d v="2015-09-28T05:00:00"/>
    <d v="2015-10-14T05:00:00"/>
  </r>
  <r>
    <n v="6700"/>
    <x v="562"/>
    <x v="567"/>
    <x v="1"/>
    <x v="402"/>
    <x v="567"/>
    <x v="1"/>
    <s v="USD"/>
    <n v="1399006800"/>
    <n v="1399179600"/>
    <b v="0"/>
    <b v="0"/>
    <s v="journalism/audio"/>
    <x v="8"/>
    <s v="audio"/>
    <d v="2014-05-02T05:00:00"/>
    <d v="2014-05-04T05:00:00"/>
  </r>
  <r>
    <n v="2700"/>
    <x v="563"/>
    <x v="568"/>
    <x v="1"/>
    <x v="358"/>
    <x v="568"/>
    <x v="1"/>
    <s v="USD"/>
    <n v="1575698400"/>
    <n v="1576562400"/>
    <b v="0"/>
    <b v="1"/>
    <s v="food/food trucks"/>
    <x v="0"/>
    <s v="food trucks"/>
    <d v="2019-12-07T06:00:00"/>
    <d v="2019-12-17T06:00:00"/>
  </r>
  <r>
    <n v="83300"/>
    <x v="564"/>
    <x v="569"/>
    <x v="0"/>
    <x v="21"/>
    <x v="569"/>
    <x v="1"/>
    <s v="USD"/>
    <n v="1400562000"/>
    <n v="1400821200"/>
    <b v="0"/>
    <b v="1"/>
    <s v="theater/plays"/>
    <x v="3"/>
    <s v="plays"/>
    <d v="2014-05-20T05:00:00"/>
    <d v="2014-05-23T05:00:00"/>
  </r>
  <r>
    <n v="9700"/>
    <x v="565"/>
    <x v="570"/>
    <x v="0"/>
    <x v="251"/>
    <x v="570"/>
    <x v="1"/>
    <s v="USD"/>
    <n v="1509512400"/>
    <n v="1510984800"/>
    <b v="0"/>
    <b v="0"/>
    <s v="theater/plays"/>
    <x v="3"/>
    <s v="plays"/>
    <d v="2017-11-01T05:00:00"/>
    <d v="2017-11-18T06:00:00"/>
  </r>
  <r>
    <n v="8200"/>
    <x v="566"/>
    <x v="571"/>
    <x v="3"/>
    <x v="95"/>
    <x v="571"/>
    <x v="1"/>
    <s v="USD"/>
    <n v="1299823200"/>
    <n v="1302066000"/>
    <b v="0"/>
    <b v="0"/>
    <s v="music/jazz"/>
    <x v="1"/>
    <s v="jazz"/>
    <d v="2011-03-11T06:00:00"/>
    <d v="2011-04-06T05:00:00"/>
  </r>
  <r>
    <n v="96500"/>
    <x v="567"/>
    <x v="572"/>
    <x v="0"/>
    <x v="242"/>
    <x v="572"/>
    <x v="1"/>
    <s v="USD"/>
    <n v="1322719200"/>
    <n v="1322978400"/>
    <b v="0"/>
    <b v="0"/>
    <s v="film &amp; video/science fiction"/>
    <x v="4"/>
    <s v="science fiction"/>
    <d v="2011-12-01T06:00:00"/>
    <d v="2011-12-04T06:00:00"/>
  </r>
  <r>
    <n v="6200"/>
    <x v="568"/>
    <x v="573"/>
    <x v="1"/>
    <x v="215"/>
    <x v="573"/>
    <x v="1"/>
    <s v="USD"/>
    <n v="1312693200"/>
    <n v="1313730000"/>
    <b v="0"/>
    <b v="0"/>
    <s v="music/jazz"/>
    <x v="1"/>
    <s v="jazz"/>
    <d v="2011-08-07T05:00:00"/>
    <d v="2011-08-19T05:00:00"/>
  </r>
  <r>
    <n v="43800"/>
    <x v="569"/>
    <x v="574"/>
    <x v="1"/>
    <x v="403"/>
    <x v="574"/>
    <x v="1"/>
    <s v="USD"/>
    <n v="1393394400"/>
    <n v="1394085600"/>
    <b v="0"/>
    <b v="0"/>
    <s v="theater/plays"/>
    <x v="3"/>
    <s v="plays"/>
    <d v="2014-02-26T06:00:00"/>
    <d v="2014-03-06T06:00:00"/>
  </r>
  <r>
    <n v="6000"/>
    <x v="570"/>
    <x v="575"/>
    <x v="0"/>
    <x v="83"/>
    <x v="575"/>
    <x v="1"/>
    <s v="USD"/>
    <n v="1304053200"/>
    <n v="1305349200"/>
    <b v="0"/>
    <b v="0"/>
    <s v="technology/web"/>
    <x v="2"/>
    <s v="web"/>
    <d v="2011-04-29T05:00:00"/>
    <d v="2011-05-14T05:00:00"/>
  </r>
  <r>
    <n v="8700"/>
    <x v="571"/>
    <x v="576"/>
    <x v="0"/>
    <x v="344"/>
    <x v="576"/>
    <x v="1"/>
    <s v="USD"/>
    <n v="1433912400"/>
    <n v="1434344400"/>
    <b v="0"/>
    <b v="1"/>
    <s v="games/video games"/>
    <x v="6"/>
    <s v="video games"/>
    <d v="2015-06-10T05:00:00"/>
    <d v="2015-06-15T05:00:00"/>
  </r>
  <r>
    <n v="18900"/>
    <x v="572"/>
    <x v="577"/>
    <x v="1"/>
    <x v="404"/>
    <x v="577"/>
    <x v="1"/>
    <s v="USD"/>
    <n v="1329717600"/>
    <n v="1331186400"/>
    <b v="0"/>
    <b v="0"/>
    <s v="film &amp; video/documentary"/>
    <x v="4"/>
    <s v="documentary"/>
    <d v="2012-02-20T06:00:00"/>
    <d v="2012-03-08T06:00:00"/>
  </r>
  <r>
    <n v="86400"/>
    <x v="573"/>
    <x v="578"/>
    <x v="1"/>
    <x v="405"/>
    <x v="578"/>
    <x v="1"/>
    <s v="USD"/>
    <n v="1335330000"/>
    <n v="1336539600"/>
    <b v="0"/>
    <b v="0"/>
    <s v="technology/web"/>
    <x v="2"/>
    <s v="web"/>
    <d v="2012-04-25T05:00:00"/>
    <d v="2012-05-09T05:00:00"/>
  </r>
  <r>
    <n v="8900"/>
    <x v="574"/>
    <x v="579"/>
    <x v="1"/>
    <x v="158"/>
    <x v="579"/>
    <x v="1"/>
    <s v="USD"/>
    <n v="1268888400"/>
    <n v="1269752400"/>
    <b v="0"/>
    <b v="0"/>
    <s v="publishing/translations"/>
    <x v="5"/>
    <s v="translations"/>
    <d v="2010-03-18T05:00:00"/>
    <d v="2010-03-28T05:00:00"/>
  </r>
  <r>
    <n v="700"/>
    <x v="575"/>
    <x v="580"/>
    <x v="1"/>
    <x v="406"/>
    <x v="580"/>
    <x v="1"/>
    <s v="USD"/>
    <n v="1289973600"/>
    <n v="1291615200"/>
    <b v="0"/>
    <b v="0"/>
    <s v="music/rock"/>
    <x v="1"/>
    <s v="rock"/>
    <d v="2010-11-17T06:00:00"/>
    <d v="2010-12-06T06:00:00"/>
  </r>
  <r>
    <n v="9400"/>
    <x v="576"/>
    <x v="581"/>
    <x v="0"/>
    <x v="388"/>
    <x v="581"/>
    <x v="0"/>
    <s v="CAD"/>
    <n v="1547877600"/>
    <n v="1552366800"/>
    <b v="0"/>
    <b v="1"/>
    <s v="food/food trucks"/>
    <x v="0"/>
    <s v="food trucks"/>
    <d v="2019-01-19T06:00:00"/>
    <d v="2019-03-12T05:00:00"/>
  </r>
  <r>
    <n v="157600"/>
    <x v="577"/>
    <x v="582"/>
    <x v="0"/>
    <x v="407"/>
    <x v="582"/>
    <x v="4"/>
    <s v="GBP"/>
    <n v="1269493200"/>
    <n v="1272171600"/>
    <b v="0"/>
    <b v="0"/>
    <s v="theater/plays"/>
    <x v="3"/>
    <s v="plays"/>
    <d v="2010-03-25T05:00:00"/>
    <d v="2010-04-25T05:00:00"/>
  </r>
  <r>
    <n v="7900"/>
    <x v="578"/>
    <x v="583"/>
    <x v="0"/>
    <x v="408"/>
    <x v="583"/>
    <x v="1"/>
    <s v="USD"/>
    <n v="1436072400"/>
    <n v="1436677200"/>
    <b v="0"/>
    <b v="0"/>
    <s v="film &amp; video/documentary"/>
    <x v="4"/>
    <s v="documentary"/>
    <d v="2015-07-05T05:00:00"/>
    <d v="2015-07-12T05:00:00"/>
  </r>
  <r>
    <n v="7100"/>
    <x v="579"/>
    <x v="584"/>
    <x v="0"/>
    <x v="99"/>
    <x v="584"/>
    <x v="2"/>
    <s v="AUD"/>
    <n v="1419141600"/>
    <n v="1420092000"/>
    <b v="0"/>
    <b v="0"/>
    <s v="publishing/radio &amp; podcasts"/>
    <x v="5"/>
    <s v="radio &amp; podcasts"/>
    <d v="2014-12-21T06:00:00"/>
    <d v="2015-01-01T06:00:00"/>
  </r>
  <r>
    <n v="600"/>
    <x v="580"/>
    <x v="585"/>
    <x v="1"/>
    <x v="408"/>
    <x v="585"/>
    <x v="1"/>
    <s v="USD"/>
    <n v="1279083600"/>
    <n v="1279947600"/>
    <b v="0"/>
    <b v="0"/>
    <s v="games/video games"/>
    <x v="6"/>
    <s v="video games"/>
    <d v="2010-07-14T05:00:00"/>
    <d v="2010-07-24T05:00:00"/>
  </r>
  <r>
    <n v="156800"/>
    <x v="581"/>
    <x v="586"/>
    <x v="0"/>
    <x v="259"/>
    <x v="586"/>
    <x v="1"/>
    <s v="USD"/>
    <n v="1401426000"/>
    <n v="1402203600"/>
    <b v="0"/>
    <b v="0"/>
    <s v="theater/plays"/>
    <x v="3"/>
    <s v="plays"/>
    <d v="2014-05-30T05:00:00"/>
    <d v="2014-06-08T05:00:00"/>
  </r>
  <r>
    <n v="121600"/>
    <x v="582"/>
    <x v="587"/>
    <x v="1"/>
    <x v="409"/>
    <x v="587"/>
    <x v="1"/>
    <s v="USD"/>
    <n v="1395810000"/>
    <n v="1396933200"/>
    <b v="0"/>
    <b v="0"/>
    <s v="film &amp; video/animation"/>
    <x v="4"/>
    <s v="animation"/>
    <d v="2014-03-26T05:00:00"/>
    <d v="2014-04-08T05:00:00"/>
  </r>
  <r>
    <n v="157300"/>
    <x v="583"/>
    <x v="588"/>
    <x v="0"/>
    <x v="144"/>
    <x v="588"/>
    <x v="1"/>
    <s v="USD"/>
    <n v="1467003600"/>
    <n v="1467262800"/>
    <b v="0"/>
    <b v="1"/>
    <s v="theater/plays"/>
    <x v="3"/>
    <s v="plays"/>
    <d v="2016-06-27T05:00:00"/>
    <d v="2016-06-30T05:00:00"/>
  </r>
  <r>
    <n v="70300"/>
    <x v="584"/>
    <x v="589"/>
    <x v="1"/>
    <x v="410"/>
    <x v="589"/>
    <x v="1"/>
    <s v="USD"/>
    <n v="1268715600"/>
    <n v="1270530000"/>
    <b v="0"/>
    <b v="1"/>
    <s v="theater/plays"/>
    <x v="3"/>
    <s v="plays"/>
    <d v="2010-03-16T05:00:00"/>
    <d v="2010-04-06T05:00:00"/>
  </r>
  <r>
    <n v="7900"/>
    <x v="585"/>
    <x v="590"/>
    <x v="0"/>
    <x v="236"/>
    <x v="590"/>
    <x v="1"/>
    <s v="USD"/>
    <n v="1457157600"/>
    <n v="1457762400"/>
    <b v="0"/>
    <b v="1"/>
    <s v="film &amp; video/drama"/>
    <x v="4"/>
    <s v="drama"/>
    <d v="2016-03-05T06:00:00"/>
    <d v="2016-03-12T06:00:00"/>
  </r>
  <r>
    <n v="73800"/>
    <x v="586"/>
    <x v="591"/>
    <x v="1"/>
    <x v="411"/>
    <x v="591"/>
    <x v="1"/>
    <s v="USD"/>
    <n v="1573970400"/>
    <n v="1575525600"/>
    <b v="0"/>
    <b v="0"/>
    <s v="theater/plays"/>
    <x v="3"/>
    <s v="plays"/>
    <d v="2019-11-17T06:00:00"/>
    <d v="2019-12-05T06:00:00"/>
  </r>
  <r>
    <n v="108500"/>
    <x v="587"/>
    <x v="592"/>
    <x v="1"/>
    <x v="412"/>
    <x v="592"/>
    <x v="6"/>
    <s v="EUR"/>
    <n v="1276578000"/>
    <n v="1279083600"/>
    <b v="0"/>
    <b v="0"/>
    <s v="music/rock"/>
    <x v="1"/>
    <s v="rock"/>
    <d v="2010-06-15T05:00:00"/>
    <d v="2010-07-14T05:00:00"/>
  </r>
  <r>
    <n v="140300"/>
    <x v="588"/>
    <x v="593"/>
    <x v="0"/>
    <x v="172"/>
    <x v="593"/>
    <x v="3"/>
    <s v="DKK"/>
    <n v="1423720800"/>
    <n v="1424412000"/>
    <b v="0"/>
    <b v="0"/>
    <s v="film &amp; video/documentary"/>
    <x v="4"/>
    <s v="documentary"/>
    <d v="2015-02-12T06:00:00"/>
    <d v="2015-02-20T06:00:00"/>
  </r>
  <r>
    <n v="100"/>
    <x v="297"/>
    <x v="298"/>
    <x v="0"/>
    <x v="49"/>
    <x v="298"/>
    <x v="4"/>
    <s v="GBP"/>
    <n v="1375160400"/>
    <n v="1376197200"/>
    <b v="0"/>
    <b v="0"/>
    <s v="food/food trucks"/>
    <x v="0"/>
    <s v="food trucks"/>
    <d v="2013-07-30T05:00:00"/>
    <d v="2013-08-11T05:00:00"/>
  </r>
  <r>
    <n v="6300"/>
    <x v="589"/>
    <x v="594"/>
    <x v="1"/>
    <x v="346"/>
    <x v="594"/>
    <x v="1"/>
    <s v="USD"/>
    <n v="1401426000"/>
    <n v="1402894800"/>
    <b v="1"/>
    <b v="0"/>
    <s v="technology/wearables"/>
    <x v="2"/>
    <s v="wearables"/>
    <d v="2014-05-30T05:00:00"/>
    <d v="2014-06-16T05:00:00"/>
  </r>
  <r>
    <n v="71100"/>
    <x v="590"/>
    <x v="595"/>
    <x v="1"/>
    <x v="413"/>
    <x v="595"/>
    <x v="1"/>
    <s v="USD"/>
    <n v="1433480400"/>
    <n v="1434430800"/>
    <b v="0"/>
    <b v="0"/>
    <s v="theater/plays"/>
    <x v="3"/>
    <s v="plays"/>
    <d v="2015-06-05T05:00:00"/>
    <d v="2015-06-16T05:00:00"/>
  </r>
  <r>
    <n v="5300"/>
    <x v="591"/>
    <x v="596"/>
    <x v="1"/>
    <x v="408"/>
    <x v="596"/>
    <x v="1"/>
    <s v="USD"/>
    <n v="1555563600"/>
    <n v="1557896400"/>
    <b v="0"/>
    <b v="0"/>
    <s v="theater/plays"/>
    <x v="3"/>
    <s v="plays"/>
    <d v="2019-04-18T05:00:00"/>
    <d v="2019-05-15T05:00:00"/>
  </r>
  <r>
    <n v="88700"/>
    <x v="592"/>
    <x v="597"/>
    <x v="1"/>
    <x v="414"/>
    <x v="597"/>
    <x v="1"/>
    <s v="USD"/>
    <n v="1295676000"/>
    <n v="1297490400"/>
    <b v="0"/>
    <b v="0"/>
    <s v="theater/plays"/>
    <x v="3"/>
    <s v="plays"/>
    <d v="2011-01-22T06:00:00"/>
    <d v="2011-02-12T06:00:00"/>
  </r>
  <r>
    <n v="3300"/>
    <x v="593"/>
    <x v="598"/>
    <x v="1"/>
    <x v="37"/>
    <x v="598"/>
    <x v="1"/>
    <s v="USD"/>
    <n v="1443848400"/>
    <n v="1447394400"/>
    <b v="0"/>
    <b v="0"/>
    <s v="publishing/nonfiction"/>
    <x v="5"/>
    <s v="nonfiction"/>
    <d v="2015-10-03T05:00:00"/>
    <d v="2015-11-13T06:00:00"/>
  </r>
  <r>
    <n v="3400"/>
    <x v="594"/>
    <x v="599"/>
    <x v="1"/>
    <x v="415"/>
    <x v="599"/>
    <x v="4"/>
    <s v="GBP"/>
    <n v="1457330400"/>
    <n v="1458277200"/>
    <b v="0"/>
    <b v="0"/>
    <s v="music/rock"/>
    <x v="1"/>
    <s v="rock"/>
    <d v="2016-03-07T06:00:00"/>
    <d v="2016-03-18T05:00:00"/>
  </r>
  <r>
    <n v="137600"/>
    <x v="595"/>
    <x v="600"/>
    <x v="1"/>
    <x v="416"/>
    <x v="600"/>
    <x v="1"/>
    <s v="USD"/>
    <n v="1395550800"/>
    <n v="1395723600"/>
    <b v="0"/>
    <b v="0"/>
    <s v="food/food trucks"/>
    <x v="0"/>
    <s v="food trucks"/>
    <d v="2014-03-23T05:00:00"/>
    <d v="2014-03-25T05:00:00"/>
  </r>
  <r>
    <n v="3900"/>
    <x v="416"/>
    <x v="601"/>
    <x v="1"/>
    <x v="417"/>
    <x v="601"/>
    <x v="1"/>
    <s v="USD"/>
    <n v="1551852000"/>
    <n v="1552197600"/>
    <b v="0"/>
    <b v="1"/>
    <s v="music/jazz"/>
    <x v="1"/>
    <s v="jazz"/>
    <d v="2019-03-06T06:00:00"/>
    <d v="2019-03-10T06:00:00"/>
  </r>
  <r>
    <n v="10000"/>
    <x v="596"/>
    <x v="602"/>
    <x v="1"/>
    <x v="124"/>
    <x v="602"/>
    <x v="1"/>
    <s v="USD"/>
    <n v="1547618400"/>
    <n v="1549087200"/>
    <b v="0"/>
    <b v="0"/>
    <s v="film &amp; video/science fiction"/>
    <x v="4"/>
    <s v="science fiction"/>
    <d v="2019-01-16T06:00:00"/>
    <d v="2019-02-02T06:00:00"/>
  </r>
  <r>
    <n v="42800"/>
    <x v="597"/>
    <x v="603"/>
    <x v="1"/>
    <x v="418"/>
    <x v="603"/>
    <x v="1"/>
    <s v="USD"/>
    <n v="1355637600"/>
    <n v="1356847200"/>
    <b v="0"/>
    <b v="0"/>
    <s v="theater/plays"/>
    <x v="3"/>
    <s v="plays"/>
    <d v="2012-12-16T06:00:00"/>
    <d v="2012-12-30T06:00:00"/>
  </r>
  <r>
    <n v="8200"/>
    <x v="598"/>
    <x v="604"/>
    <x v="3"/>
    <x v="27"/>
    <x v="604"/>
    <x v="1"/>
    <s v="USD"/>
    <n v="1374728400"/>
    <n v="1375765200"/>
    <b v="0"/>
    <b v="0"/>
    <s v="theater/plays"/>
    <x v="3"/>
    <s v="plays"/>
    <d v="2013-07-25T05:00:00"/>
    <d v="2013-08-06T05:00:00"/>
  </r>
  <r>
    <n v="6200"/>
    <x v="599"/>
    <x v="605"/>
    <x v="1"/>
    <x v="325"/>
    <x v="605"/>
    <x v="1"/>
    <s v="USD"/>
    <n v="1287810000"/>
    <n v="1289800800"/>
    <b v="0"/>
    <b v="0"/>
    <s v="music/electric music"/>
    <x v="1"/>
    <s v="electric music"/>
    <d v="2010-10-23T05:00:00"/>
    <d v="2010-11-15T06:00:00"/>
  </r>
  <r>
    <n v="1100"/>
    <x v="600"/>
    <x v="606"/>
    <x v="1"/>
    <x v="150"/>
    <x v="606"/>
    <x v="0"/>
    <s v="CAD"/>
    <n v="1503723600"/>
    <n v="1504501200"/>
    <b v="0"/>
    <b v="0"/>
    <s v="theater/plays"/>
    <x v="3"/>
    <s v="plays"/>
    <d v="2017-08-26T05:00:00"/>
    <d v="2017-09-04T05:00:00"/>
  </r>
  <r>
    <n v="26500"/>
    <x v="601"/>
    <x v="607"/>
    <x v="1"/>
    <x v="419"/>
    <x v="607"/>
    <x v="1"/>
    <s v="USD"/>
    <n v="1484114400"/>
    <n v="1485669600"/>
    <b v="0"/>
    <b v="0"/>
    <s v="theater/plays"/>
    <x v="3"/>
    <s v="plays"/>
    <d v="2017-01-11T06:00:00"/>
    <d v="2017-01-29T06:00:00"/>
  </r>
  <r>
    <n v="8500"/>
    <x v="602"/>
    <x v="608"/>
    <x v="1"/>
    <x v="73"/>
    <x v="608"/>
    <x v="6"/>
    <s v="EUR"/>
    <n v="1461906000"/>
    <n v="1462770000"/>
    <b v="0"/>
    <b v="0"/>
    <s v="theater/plays"/>
    <x v="3"/>
    <s v="plays"/>
    <d v="2016-04-29T05:00:00"/>
    <d v="2016-05-09T05:00:00"/>
  </r>
  <r>
    <n v="6400"/>
    <x v="402"/>
    <x v="609"/>
    <x v="1"/>
    <x v="202"/>
    <x v="609"/>
    <x v="4"/>
    <s v="GBP"/>
    <n v="1379653200"/>
    <n v="1379739600"/>
    <b v="0"/>
    <b v="1"/>
    <s v="music/indie rock"/>
    <x v="1"/>
    <s v="indie rock"/>
    <d v="2013-09-20T05:00:00"/>
    <d v="2013-09-21T05:00:00"/>
  </r>
  <r>
    <n v="1400"/>
    <x v="203"/>
    <x v="610"/>
    <x v="1"/>
    <x v="12"/>
    <x v="610"/>
    <x v="1"/>
    <s v="USD"/>
    <n v="1401858000"/>
    <n v="1402722000"/>
    <b v="0"/>
    <b v="0"/>
    <s v="theater/plays"/>
    <x v="3"/>
    <s v="plays"/>
    <d v="2014-06-04T05:00:00"/>
    <d v="2014-06-14T05:00:00"/>
  </r>
  <r>
    <n v="198600"/>
    <x v="603"/>
    <x v="611"/>
    <x v="0"/>
    <x v="420"/>
    <x v="611"/>
    <x v="1"/>
    <s v="USD"/>
    <n v="1367470800"/>
    <n v="1369285200"/>
    <b v="0"/>
    <b v="0"/>
    <s v="publishing/nonfiction"/>
    <x v="5"/>
    <s v="nonfiction"/>
    <d v="2013-05-02T05:00:00"/>
    <d v="2013-05-23T05:00:00"/>
  </r>
  <r>
    <n v="195900"/>
    <x v="604"/>
    <x v="612"/>
    <x v="0"/>
    <x v="355"/>
    <x v="612"/>
    <x v="1"/>
    <s v="USD"/>
    <n v="1304658000"/>
    <n v="1304744400"/>
    <b v="1"/>
    <b v="1"/>
    <s v="theater/plays"/>
    <x v="3"/>
    <s v="plays"/>
    <d v="2011-05-06T05:00:00"/>
    <d v="2011-05-07T05:00:00"/>
  </r>
  <r>
    <n v="4300"/>
    <x v="605"/>
    <x v="613"/>
    <x v="1"/>
    <x v="58"/>
    <x v="613"/>
    <x v="2"/>
    <s v="AUD"/>
    <n v="1467954000"/>
    <n v="1468299600"/>
    <b v="0"/>
    <b v="0"/>
    <s v="photography/photography books"/>
    <x v="7"/>
    <s v="photography books"/>
    <d v="2016-07-08T05:00:00"/>
    <d v="2016-07-12T05:00:00"/>
  </r>
  <r>
    <n v="25600"/>
    <x v="606"/>
    <x v="614"/>
    <x v="1"/>
    <x v="421"/>
    <x v="614"/>
    <x v="1"/>
    <s v="USD"/>
    <n v="1473742800"/>
    <n v="1474174800"/>
    <b v="0"/>
    <b v="0"/>
    <s v="theater/plays"/>
    <x v="3"/>
    <s v="plays"/>
    <d v="2016-09-13T05:00:00"/>
    <d v="2016-09-18T05:00:00"/>
  </r>
  <r>
    <n v="189000"/>
    <x v="607"/>
    <x v="615"/>
    <x v="0"/>
    <x v="251"/>
    <x v="615"/>
    <x v="1"/>
    <s v="USD"/>
    <n v="1523768400"/>
    <n v="1526014800"/>
    <b v="0"/>
    <b v="0"/>
    <s v="music/indie rock"/>
    <x v="1"/>
    <s v="indie rock"/>
    <d v="2018-04-15T05:00:00"/>
    <d v="2018-05-11T05:00:00"/>
  </r>
  <r>
    <n v="94300"/>
    <x v="608"/>
    <x v="616"/>
    <x v="1"/>
    <x v="422"/>
    <x v="616"/>
    <x v="4"/>
    <s v="GBP"/>
    <n v="1437022800"/>
    <n v="1437454800"/>
    <b v="0"/>
    <b v="0"/>
    <s v="theater/plays"/>
    <x v="3"/>
    <s v="plays"/>
    <d v="2015-07-16T05:00:00"/>
    <d v="2015-07-21T05:00:00"/>
  </r>
  <r>
    <n v="5100"/>
    <x v="609"/>
    <x v="617"/>
    <x v="1"/>
    <x v="423"/>
    <x v="617"/>
    <x v="1"/>
    <s v="USD"/>
    <n v="1422165600"/>
    <n v="1422684000"/>
    <b v="0"/>
    <b v="0"/>
    <s v="photography/photography books"/>
    <x v="7"/>
    <s v="photography books"/>
    <d v="2015-01-25T06:00:00"/>
    <d v="2015-01-31T06:00:00"/>
  </r>
  <r>
    <n v="7500"/>
    <x v="377"/>
    <x v="618"/>
    <x v="0"/>
    <x v="197"/>
    <x v="618"/>
    <x v="1"/>
    <s v="USD"/>
    <n v="1580104800"/>
    <n v="1581314400"/>
    <b v="0"/>
    <b v="0"/>
    <s v="theater/plays"/>
    <x v="3"/>
    <s v="plays"/>
    <d v="2020-01-27T06:00:00"/>
    <d v="2020-02-10T06:00:00"/>
  </r>
  <r>
    <n v="6400"/>
    <x v="610"/>
    <x v="619"/>
    <x v="1"/>
    <x v="288"/>
    <x v="619"/>
    <x v="1"/>
    <s v="USD"/>
    <n v="1285650000"/>
    <n v="1286427600"/>
    <b v="0"/>
    <b v="1"/>
    <s v="theater/plays"/>
    <x v="3"/>
    <s v="plays"/>
    <d v="2010-09-28T05:00:00"/>
    <d v="2010-10-07T05:00:00"/>
  </r>
  <r>
    <n v="1600"/>
    <x v="611"/>
    <x v="620"/>
    <x v="1"/>
    <x v="110"/>
    <x v="620"/>
    <x v="4"/>
    <s v="GBP"/>
    <n v="1276664400"/>
    <n v="1278738000"/>
    <b v="1"/>
    <b v="0"/>
    <s v="food/food trucks"/>
    <x v="0"/>
    <s v="food trucks"/>
    <d v="2010-06-16T05:00:00"/>
    <d v="2010-07-10T05:00:00"/>
  </r>
  <r>
    <n v="1900"/>
    <x v="612"/>
    <x v="621"/>
    <x v="1"/>
    <x v="87"/>
    <x v="621"/>
    <x v="1"/>
    <s v="USD"/>
    <n v="1286168400"/>
    <n v="1286427600"/>
    <b v="0"/>
    <b v="0"/>
    <s v="music/indie rock"/>
    <x v="1"/>
    <s v="indie rock"/>
    <d v="2010-10-04T05:00:00"/>
    <d v="2010-10-07T05:00:00"/>
  </r>
  <r>
    <n v="85900"/>
    <x v="613"/>
    <x v="622"/>
    <x v="0"/>
    <x v="424"/>
    <x v="622"/>
    <x v="1"/>
    <s v="USD"/>
    <n v="1467781200"/>
    <n v="1467954000"/>
    <b v="0"/>
    <b v="1"/>
    <s v="theater/plays"/>
    <x v="3"/>
    <s v="plays"/>
    <d v="2016-07-06T05:00:00"/>
    <d v="2016-07-08T05:00:00"/>
  </r>
  <r>
    <n v="9500"/>
    <x v="614"/>
    <x v="623"/>
    <x v="3"/>
    <x v="215"/>
    <x v="623"/>
    <x v="1"/>
    <s v="USD"/>
    <n v="1556686800"/>
    <n v="1557637200"/>
    <b v="0"/>
    <b v="1"/>
    <s v="theater/plays"/>
    <x v="3"/>
    <s v="plays"/>
    <d v="2019-05-01T05:00:00"/>
    <d v="2019-05-12T05:00:00"/>
  </r>
  <r>
    <n v="59200"/>
    <x v="615"/>
    <x v="624"/>
    <x v="1"/>
    <x v="425"/>
    <x v="624"/>
    <x v="1"/>
    <s v="USD"/>
    <n v="1553576400"/>
    <n v="1553922000"/>
    <b v="0"/>
    <b v="0"/>
    <s v="theater/plays"/>
    <x v="3"/>
    <s v="plays"/>
    <d v="2019-03-26T05:00:00"/>
    <d v="2019-03-30T05:00:00"/>
  </r>
  <r>
    <n v="72100"/>
    <x v="616"/>
    <x v="625"/>
    <x v="2"/>
    <x v="426"/>
    <x v="625"/>
    <x v="1"/>
    <s v="USD"/>
    <n v="1414904400"/>
    <n v="1416463200"/>
    <b v="0"/>
    <b v="0"/>
    <s v="theater/plays"/>
    <x v="3"/>
    <s v="plays"/>
    <d v="2014-11-02T05:00:00"/>
    <d v="2014-11-20T06:00:00"/>
  </r>
  <r>
    <n v="6700"/>
    <x v="617"/>
    <x v="626"/>
    <x v="0"/>
    <x v="339"/>
    <x v="626"/>
    <x v="1"/>
    <s v="USD"/>
    <n v="1446876000"/>
    <n v="1447221600"/>
    <b v="0"/>
    <b v="0"/>
    <s v="film &amp; video/animation"/>
    <x v="4"/>
    <s v="animation"/>
    <d v="2015-11-07T06:00:00"/>
    <d v="2015-11-11T06:00:00"/>
  </r>
  <r>
    <n v="118200"/>
    <x v="618"/>
    <x v="627"/>
    <x v="3"/>
    <x v="427"/>
    <x v="627"/>
    <x v="1"/>
    <s v="USD"/>
    <n v="1490418000"/>
    <n v="1491627600"/>
    <b v="0"/>
    <b v="0"/>
    <s v="film &amp; video/television"/>
    <x v="4"/>
    <s v="television"/>
    <d v="2017-03-25T05:00:00"/>
    <d v="2017-04-08T05:00:00"/>
  </r>
  <r>
    <n v="139000"/>
    <x v="619"/>
    <x v="628"/>
    <x v="1"/>
    <x v="428"/>
    <x v="628"/>
    <x v="1"/>
    <s v="USD"/>
    <n v="1360389600"/>
    <n v="1363150800"/>
    <b v="0"/>
    <b v="0"/>
    <s v="film &amp; video/television"/>
    <x v="4"/>
    <s v="television"/>
    <d v="2013-02-09T06:00:00"/>
    <d v="2013-03-13T05:00:00"/>
  </r>
  <r>
    <n v="197700"/>
    <x v="620"/>
    <x v="629"/>
    <x v="0"/>
    <x v="429"/>
    <x v="629"/>
    <x v="3"/>
    <s v="DKK"/>
    <n v="1326866400"/>
    <n v="1330754400"/>
    <b v="0"/>
    <b v="1"/>
    <s v="film &amp; video/animation"/>
    <x v="4"/>
    <s v="animation"/>
    <d v="2012-01-18T06:00:00"/>
    <d v="2012-03-03T06:00:00"/>
  </r>
  <r>
    <n v="8500"/>
    <x v="621"/>
    <x v="630"/>
    <x v="0"/>
    <x v="167"/>
    <x v="630"/>
    <x v="1"/>
    <s v="USD"/>
    <n v="1479103200"/>
    <n v="1479794400"/>
    <b v="0"/>
    <b v="0"/>
    <s v="theater/plays"/>
    <x v="3"/>
    <s v="plays"/>
    <d v="2016-11-14T06:00:00"/>
    <d v="2016-11-22T06:00:00"/>
  </r>
  <r>
    <n v="81600"/>
    <x v="622"/>
    <x v="631"/>
    <x v="0"/>
    <x v="115"/>
    <x v="631"/>
    <x v="1"/>
    <s v="USD"/>
    <n v="1280206800"/>
    <n v="1281243600"/>
    <b v="0"/>
    <b v="1"/>
    <s v="theater/plays"/>
    <x v="3"/>
    <s v="plays"/>
    <d v="2010-07-27T05:00:00"/>
    <d v="2010-08-08T05:00:00"/>
  </r>
  <r>
    <n v="8600"/>
    <x v="623"/>
    <x v="632"/>
    <x v="2"/>
    <x v="430"/>
    <x v="632"/>
    <x v="1"/>
    <s v="USD"/>
    <n v="1532754000"/>
    <n v="1532754000"/>
    <b v="0"/>
    <b v="1"/>
    <s v="film &amp; video/drama"/>
    <x v="4"/>
    <s v="drama"/>
    <d v="2018-07-28T05:00:00"/>
    <d v="2018-07-28T05:00:00"/>
  </r>
  <r>
    <n v="119800"/>
    <x v="624"/>
    <x v="633"/>
    <x v="0"/>
    <x v="431"/>
    <x v="633"/>
    <x v="1"/>
    <s v="USD"/>
    <n v="1453096800"/>
    <n v="1453356000"/>
    <b v="0"/>
    <b v="0"/>
    <s v="theater/plays"/>
    <x v="3"/>
    <s v="plays"/>
    <d v="2016-01-18T06:00:00"/>
    <d v="2016-01-21T06:00:00"/>
  </r>
  <r>
    <n v="9400"/>
    <x v="625"/>
    <x v="634"/>
    <x v="1"/>
    <x v="346"/>
    <x v="634"/>
    <x v="5"/>
    <s v="CHF"/>
    <n v="1487570400"/>
    <n v="1489986000"/>
    <b v="0"/>
    <b v="0"/>
    <s v="theater/plays"/>
    <x v="3"/>
    <s v="plays"/>
    <d v="2017-02-20T06:00:00"/>
    <d v="2017-03-20T05:00:00"/>
  </r>
  <r>
    <n v="9200"/>
    <x v="626"/>
    <x v="635"/>
    <x v="1"/>
    <x v="30"/>
    <x v="635"/>
    <x v="0"/>
    <s v="CAD"/>
    <n v="1545026400"/>
    <n v="1545804000"/>
    <b v="0"/>
    <b v="0"/>
    <s v="technology/wearables"/>
    <x v="2"/>
    <s v="wearables"/>
    <d v="2018-12-17T06:00:00"/>
    <d v="2018-12-26T06:00:00"/>
  </r>
  <r>
    <n v="14900"/>
    <x v="627"/>
    <x v="636"/>
    <x v="1"/>
    <x v="432"/>
    <x v="636"/>
    <x v="1"/>
    <s v="USD"/>
    <n v="1488348000"/>
    <n v="1489899600"/>
    <b v="0"/>
    <b v="0"/>
    <s v="theater/plays"/>
    <x v="3"/>
    <s v="plays"/>
    <d v="2017-03-01T06:00:00"/>
    <d v="2017-03-19T05:00:00"/>
  </r>
  <r>
    <n v="169400"/>
    <x v="628"/>
    <x v="637"/>
    <x v="0"/>
    <x v="433"/>
    <x v="637"/>
    <x v="0"/>
    <s v="CAD"/>
    <n v="1545112800"/>
    <n v="1546495200"/>
    <b v="0"/>
    <b v="0"/>
    <s v="theater/plays"/>
    <x v="3"/>
    <s v="plays"/>
    <d v="2018-12-18T06:00:00"/>
    <d v="2019-01-03T06:00:00"/>
  </r>
  <r>
    <n v="192100"/>
    <x v="629"/>
    <x v="638"/>
    <x v="0"/>
    <x v="434"/>
    <x v="638"/>
    <x v="1"/>
    <s v="USD"/>
    <n v="1537938000"/>
    <n v="1539752400"/>
    <b v="0"/>
    <b v="1"/>
    <s v="music/rock"/>
    <x v="1"/>
    <s v="rock"/>
    <d v="2018-09-26T05:00:00"/>
    <d v="2018-10-17T05:00:00"/>
  </r>
  <r>
    <n v="98700"/>
    <x v="630"/>
    <x v="639"/>
    <x v="0"/>
    <x v="435"/>
    <x v="639"/>
    <x v="1"/>
    <s v="USD"/>
    <n v="1363150800"/>
    <n v="1364101200"/>
    <b v="0"/>
    <b v="0"/>
    <s v="games/video games"/>
    <x v="6"/>
    <s v="video games"/>
    <d v="2013-03-13T05:00:00"/>
    <d v="2013-03-24T05:00:00"/>
  </r>
  <r>
    <n v="4500"/>
    <x v="631"/>
    <x v="640"/>
    <x v="0"/>
    <x v="6"/>
    <x v="640"/>
    <x v="1"/>
    <s v="USD"/>
    <n v="1523250000"/>
    <n v="1525323600"/>
    <b v="0"/>
    <b v="0"/>
    <s v="publishing/translations"/>
    <x v="5"/>
    <s v="translations"/>
    <d v="2018-04-09T05:00:00"/>
    <d v="2018-05-03T05:00:00"/>
  </r>
  <r>
    <n v="98600"/>
    <x v="632"/>
    <x v="641"/>
    <x v="3"/>
    <x v="419"/>
    <x v="641"/>
    <x v="1"/>
    <s v="USD"/>
    <n v="1499317200"/>
    <n v="1500872400"/>
    <b v="1"/>
    <b v="0"/>
    <s v="food/food trucks"/>
    <x v="0"/>
    <s v="food trucks"/>
    <d v="2017-07-06T05:00:00"/>
    <d v="2017-07-24T05:00:00"/>
  </r>
  <r>
    <n v="121700"/>
    <x v="633"/>
    <x v="642"/>
    <x v="0"/>
    <x v="436"/>
    <x v="642"/>
    <x v="5"/>
    <s v="CHF"/>
    <n v="1287550800"/>
    <n v="1288501200"/>
    <b v="1"/>
    <b v="1"/>
    <s v="theater/plays"/>
    <x v="3"/>
    <s v="plays"/>
    <d v="2010-10-20T05:00:00"/>
    <d v="2010-10-31T05:00:00"/>
  </r>
  <r>
    <n v="100"/>
    <x v="50"/>
    <x v="50"/>
    <x v="0"/>
    <x v="49"/>
    <x v="50"/>
    <x v="1"/>
    <s v="USD"/>
    <n v="1404795600"/>
    <n v="1407128400"/>
    <b v="0"/>
    <b v="0"/>
    <s v="music/jazz"/>
    <x v="1"/>
    <s v="jazz"/>
    <d v="2014-07-08T05:00:00"/>
    <d v="2014-08-04T05:00:00"/>
  </r>
  <r>
    <n v="196700"/>
    <x v="634"/>
    <x v="643"/>
    <x v="0"/>
    <x v="437"/>
    <x v="643"/>
    <x v="6"/>
    <s v="EUR"/>
    <n v="1393048800"/>
    <n v="1394344800"/>
    <b v="0"/>
    <b v="0"/>
    <s v="film &amp; video/shorts"/>
    <x v="4"/>
    <s v="shorts"/>
    <d v="2014-02-22T06:00:00"/>
    <d v="2014-03-09T06:00:00"/>
  </r>
  <r>
    <n v="10000"/>
    <x v="635"/>
    <x v="644"/>
    <x v="1"/>
    <x v="438"/>
    <x v="644"/>
    <x v="1"/>
    <s v="USD"/>
    <n v="1470373200"/>
    <n v="1474088400"/>
    <b v="0"/>
    <b v="0"/>
    <s v="technology/web"/>
    <x v="2"/>
    <s v="web"/>
    <d v="2016-08-05T05:00:00"/>
    <d v="2016-09-17T05:00:00"/>
  </r>
  <r>
    <n v="600"/>
    <x v="636"/>
    <x v="645"/>
    <x v="1"/>
    <x v="439"/>
    <x v="645"/>
    <x v="1"/>
    <s v="USD"/>
    <n v="1460091600"/>
    <n v="1460264400"/>
    <b v="0"/>
    <b v="0"/>
    <s v="technology/web"/>
    <x v="2"/>
    <s v="web"/>
    <d v="2016-04-08T05:00:00"/>
    <d v="2016-04-10T05:00:00"/>
  </r>
  <r>
    <n v="35000"/>
    <x v="637"/>
    <x v="646"/>
    <x v="1"/>
    <x v="440"/>
    <x v="646"/>
    <x v="1"/>
    <s v="USD"/>
    <n v="1440392400"/>
    <n v="1440824400"/>
    <b v="0"/>
    <b v="0"/>
    <s v="music/metal"/>
    <x v="1"/>
    <s v="metal"/>
    <d v="2015-08-24T05:00:00"/>
    <d v="2015-08-29T05:00:00"/>
  </r>
  <r>
    <n v="6900"/>
    <x v="638"/>
    <x v="647"/>
    <x v="1"/>
    <x v="441"/>
    <x v="647"/>
    <x v="1"/>
    <s v="USD"/>
    <n v="1488434400"/>
    <n v="1489554000"/>
    <b v="1"/>
    <b v="0"/>
    <s v="photography/photography books"/>
    <x v="7"/>
    <s v="photography books"/>
    <d v="2017-03-02T06:00:00"/>
    <d v="2017-03-15T05:00:00"/>
  </r>
  <r>
    <n v="118400"/>
    <x v="639"/>
    <x v="648"/>
    <x v="0"/>
    <x v="442"/>
    <x v="648"/>
    <x v="2"/>
    <s v="AUD"/>
    <n v="1514440800"/>
    <n v="1514872800"/>
    <b v="0"/>
    <b v="0"/>
    <s v="food/food trucks"/>
    <x v="0"/>
    <s v="food trucks"/>
    <d v="2017-12-28T06:00:00"/>
    <d v="2018-01-02T06:00:00"/>
  </r>
  <r>
    <n v="10000"/>
    <x v="640"/>
    <x v="649"/>
    <x v="0"/>
    <x v="443"/>
    <x v="649"/>
    <x v="1"/>
    <s v="USD"/>
    <n v="1514354400"/>
    <n v="1515736800"/>
    <b v="0"/>
    <b v="0"/>
    <s v="film &amp; video/science fiction"/>
    <x v="4"/>
    <s v="science fiction"/>
    <d v="2017-12-27T06:00:00"/>
    <d v="2018-01-12T06:00:00"/>
  </r>
  <r>
    <n v="52600"/>
    <x v="641"/>
    <x v="650"/>
    <x v="3"/>
    <x v="444"/>
    <x v="650"/>
    <x v="1"/>
    <s v="USD"/>
    <n v="1440910800"/>
    <n v="1442898000"/>
    <b v="0"/>
    <b v="0"/>
    <s v="music/rock"/>
    <x v="1"/>
    <s v="rock"/>
    <d v="2015-08-30T05:00:00"/>
    <d v="2015-09-22T05:00:00"/>
  </r>
  <r>
    <n v="120700"/>
    <x v="642"/>
    <x v="651"/>
    <x v="0"/>
    <x v="424"/>
    <x v="651"/>
    <x v="4"/>
    <s v="GBP"/>
    <n v="1296108000"/>
    <n v="1296194400"/>
    <b v="0"/>
    <b v="0"/>
    <s v="film &amp; video/documentary"/>
    <x v="4"/>
    <s v="documentary"/>
    <d v="2011-01-27T06:00:00"/>
    <d v="2011-01-28T06:00:00"/>
  </r>
  <r>
    <n v="9100"/>
    <x v="643"/>
    <x v="652"/>
    <x v="0"/>
    <x v="385"/>
    <x v="652"/>
    <x v="1"/>
    <s v="USD"/>
    <n v="1440133200"/>
    <n v="1440910800"/>
    <b v="1"/>
    <b v="0"/>
    <s v="theater/plays"/>
    <x v="3"/>
    <s v="plays"/>
    <d v="2015-08-21T05:00:00"/>
    <d v="2015-08-30T05:00:00"/>
  </r>
  <r>
    <n v="106800"/>
    <x v="644"/>
    <x v="653"/>
    <x v="0"/>
    <x v="445"/>
    <x v="653"/>
    <x v="3"/>
    <s v="DKK"/>
    <n v="1332910800"/>
    <n v="1335502800"/>
    <b v="0"/>
    <b v="0"/>
    <s v="music/jazz"/>
    <x v="1"/>
    <s v="jazz"/>
    <d v="2012-03-28T05:00:00"/>
    <d v="2012-04-27T05:00:00"/>
  </r>
  <r>
    <n v="9100"/>
    <x v="645"/>
    <x v="654"/>
    <x v="0"/>
    <x v="54"/>
    <x v="654"/>
    <x v="1"/>
    <s v="USD"/>
    <n v="1544335200"/>
    <n v="1544680800"/>
    <b v="0"/>
    <b v="0"/>
    <s v="theater/plays"/>
    <x v="3"/>
    <s v="plays"/>
    <d v="2018-12-09T06:00:00"/>
    <d v="2018-12-13T06:00:00"/>
  </r>
  <r>
    <n v="10000"/>
    <x v="646"/>
    <x v="655"/>
    <x v="0"/>
    <x v="215"/>
    <x v="655"/>
    <x v="1"/>
    <s v="USD"/>
    <n v="1286427600"/>
    <n v="1288414800"/>
    <b v="0"/>
    <b v="0"/>
    <s v="theater/plays"/>
    <x v="3"/>
    <s v="plays"/>
    <d v="2010-10-07T05:00:00"/>
    <d v="2010-10-30T05:00:00"/>
  </r>
  <r>
    <n v="79400"/>
    <x v="647"/>
    <x v="656"/>
    <x v="0"/>
    <x v="446"/>
    <x v="656"/>
    <x v="1"/>
    <s v="USD"/>
    <n v="1329717600"/>
    <n v="1330581600"/>
    <b v="0"/>
    <b v="0"/>
    <s v="music/jazz"/>
    <x v="1"/>
    <s v="jazz"/>
    <d v="2012-02-20T06:00:00"/>
    <d v="2012-03-01T06:00:00"/>
  </r>
  <r>
    <n v="5100"/>
    <x v="648"/>
    <x v="657"/>
    <x v="1"/>
    <x v="447"/>
    <x v="657"/>
    <x v="1"/>
    <s v="USD"/>
    <n v="1310187600"/>
    <n v="1311397200"/>
    <b v="0"/>
    <b v="1"/>
    <s v="film &amp; video/documentary"/>
    <x v="4"/>
    <s v="documentary"/>
    <d v="2011-07-09T05:00:00"/>
    <d v="2011-07-23T05:00:00"/>
  </r>
  <r>
    <n v="3100"/>
    <x v="649"/>
    <x v="658"/>
    <x v="3"/>
    <x v="270"/>
    <x v="658"/>
    <x v="1"/>
    <s v="USD"/>
    <n v="1377838800"/>
    <n v="1378357200"/>
    <b v="0"/>
    <b v="1"/>
    <s v="theater/plays"/>
    <x v="3"/>
    <s v="plays"/>
    <d v="2013-08-30T05:00:00"/>
    <d v="2013-09-05T05:00:00"/>
  </r>
  <r>
    <n v="6900"/>
    <x v="650"/>
    <x v="659"/>
    <x v="1"/>
    <x v="448"/>
    <x v="659"/>
    <x v="1"/>
    <s v="USD"/>
    <n v="1410325200"/>
    <n v="1411102800"/>
    <b v="0"/>
    <b v="0"/>
    <s v="journalism/audio"/>
    <x v="8"/>
    <s v="audio"/>
    <d v="2014-09-10T05:00:00"/>
    <d v="2014-09-19T05:00:00"/>
  </r>
  <r>
    <n v="27500"/>
    <x v="651"/>
    <x v="660"/>
    <x v="0"/>
    <x v="70"/>
    <x v="660"/>
    <x v="1"/>
    <s v="USD"/>
    <n v="1343797200"/>
    <n v="1344834000"/>
    <b v="0"/>
    <b v="0"/>
    <s v="theater/plays"/>
    <x v="3"/>
    <s v="plays"/>
    <d v="2012-08-01T05:00:00"/>
    <d v="2012-08-13T05:00:00"/>
  </r>
  <r>
    <n v="48800"/>
    <x v="652"/>
    <x v="661"/>
    <x v="1"/>
    <x v="449"/>
    <x v="661"/>
    <x v="6"/>
    <s v="EUR"/>
    <n v="1498453200"/>
    <n v="1499230800"/>
    <b v="0"/>
    <b v="0"/>
    <s v="theater/plays"/>
    <x v="3"/>
    <s v="plays"/>
    <d v="2017-06-26T05:00:00"/>
    <d v="2017-07-05T05:00:00"/>
  </r>
  <r>
    <n v="16200"/>
    <x v="653"/>
    <x v="662"/>
    <x v="1"/>
    <x v="450"/>
    <x v="662"/>
    <x v="1"/>
    <s v="USD"/>
    <n v="1456380000"/>
    <n v="1457416800"/>
    <b v="0"/>
    <b v="0"/>
    <s v="music/indie rock"/>
    <x v="1"/>
    <s v="indie rock"/>
    <d v="2016-02-25T06:00:00"/>
    <d v="2016-03-08T06:00:00"/>
  </r>
  <r>
    <n v="97600"/>
    <x v="654"/>
    <x v="663"/>
    <x v="1"/>
    <x v="451"/>
    <x v="663"/>
    <x v="1"/>
    <s v="USD"/>
    <n v="1280552400"/>
    <n v="1280898000"/>
    <b v="0"/>
    <b v="1"/>
    <s v="theater/plays"/>
    <x v="3"/>
    <s v="plays"/>
    <d v="2010-07-31T05:00:00"/>
    <d v="2010-08-04T05:00:00"/>
  </r>
  <r>
    <n v="197900"/>
    <x v="655"/>
    <x v="664"/>
    <x v="0"/>
    <x v="452"/>
    <x v="664"/>
    <x v="2"/>
    <s v="AUD"/>
    <n v="1521608400"/>
    <n v="1522472400"/>
    <b v="0"/>
    <b v="0"/>
    <s v="theater/plays"/>
    <x v="3"/>
    <s v="plays"/>
    <d v="2018-03-21T05:00:00"/>
    <d v="2018-03-31T05:00:00"/>
  </r>
  <r>
    <n v="5600"/>
    <x v="656"/>
    <x v="665"/>
    <x v="0"/>
    <x v="125"/>
    <x v="665"/>
    <x v="6"/>
    <s v="EUR"/>
    <n v="1460696400"/>
    <n v="1462510800"/>
    <b v="0"/>
    <b v="0"/>
    <s v="music/indie rock"/>
    <x v="1"/>
    <s v="indie rock"/>
    <d v="2016-04-15T05:00:00"/>
    <d v="2016-05-06T05:00:00"/>
  </r>
  <r>
    <n v="170700"/>
    <x v="657"/>
    <x v="666"/>
    <x v="3"/>
    <x v="453"/>
    <x v="666"/>
    <x v="1"/>
    <s v="USD"/>
    <n v="1313730000"/>
    <n v="1317790800"/>
    <b v="0"/>
    <b v="0"/>
    <s v="photography/photography books"/>
    <x v="7"/>
    <s v="photography books"/>
    <d v="2011-08-19T05:00:00"/>
    <d v="2011-10-05T05:00:00"/>
  </r>
  <r>
    <n v="9700"/>
    <x v="658"/>
    <x v="667"/>
    <x v="1"/>
    <x v="269"/>
    <x v="667"/>
    <x v="1"/>
    <s v="USD"/>
    <n v="1568178000"/>
    <n v="1568782800"/>
    <b v="0"/>
    <b v="0"/>
    <s v="journalism/audio"/>
    <x v="8"/>
    <s v="audio"/>
    <d v="2019-09-11T05:00:00"/>
    <d v="2019-09-18T05:00:00"/>
  </r>
  <r>
    <n v="62300"/>
    <x v="659"/>
    <x v="668"/>
    <x v="1"/>
    <x v="454"/>
    <x v="668"/>
    <x v="1"/>
    <s v="USD"/>
    <n v="1348635600"/>
    <n v="1349413200"/>
    <b v="0"/>
    <b v="0"/>
    <s v="photography/photography books"/>
    <x v="7"/>
    <s v="photography books"/>
    <d v="2012-09-26T05:00:00"/>
    <d v="2012-10-05T05:00:00"/>
  </r>
  <r>
    <n v="5300"/>
    <x v="660"/>
    <x v="669"/>
    <x v="0"/>
    <x v="41"/>
    <x v="669"/>
    <x v="1"/>
    <s v="USD"/>
    <n v="1468126800"/>
    <n v="1472446800"/>
    <b v="0"/>
    <b v="0"/>
    <s v="publishing/fiction"/>
    <x v="5"/>
    <s v="fiction"/>
    <d v="2016-07-10T05:00:00"/>
    <d v="2016-08-29T05:00:00"/>
  </r>
  <r>
    <n v="99500"/>
    <x v="661"/>
    <x v="670"/>
    <x v="3"/>
    <x v="455"/>
    <x v="670"/>
    <x v="1"/>
    <s v="USD"/>
    <n v="1547877600"/>
    <n v="1548050400"/>
    <b v="0"/>
    <b v="0"/>
    <s v="film &amp; video/drama"/>
    <x v="4"/>
    <s v="drama"/>
    <d v="2019-01-19T06:00:00"/>
    <d v="2019-01-21T06:00:00"/>
  </r>
  <r>
    <n v="1400"/>
    <x v="662"/>
    <x v="671"/>
    <x v="1"/>
    <x v="456"/>
    <x v="671"/>
    <x v="1"/>
    <s v="USD"/>
    <n v="1571374800"/>
    <n v="1571806800"/>
    <b v="0"/>
    <b v="1"/>
    <s v="food/food trucks"/>
    <x v="0"/>
    <s v="food trucks"/>
    <d v="2019-10-18T05:00:00"/>
    <d v="2019-10-23T05:00:00"/>
  </r>
  <r>
    <n v="145600"/>
    <x v="663"/>
    <x v="672"/>
    <x v="0"/>
    <x v="457"/>
    <x v="672"/>
    <x v="1"/>
    <s v="USD"/>
    <n v="1576303200"/>
    <n v="1576476000"/>
    <b v="0"/>
    <b v="1"/>
    <s v="games/mobile games"/>
    <x v="6"/>
    <s v="mobile games"/>
    <d v="2019-12-14T06:00:00"/>
    <d v="2019-12-16T06:00:00"/>
  </r>
  <r>
    <n v="184100"/>
    <x v="664"/>
    <x v="673"/>
    <x v="0"/>
    <x v="458"/>
    <x v="673"/>
    <x v="1"/>
    <s v="USD"/>
    <n v="1324447200"/>
    <n v="1324965600"/>
    <b v="0"/>
    <b v="0"/>
    <s v="theater/plays"/>
    <x v="3"/>
    <s v="plays"/>
    <d v="2011-12-21T06:00:00"/>
    <d v="2011-12-27T06:00:00"/>
  </r>
  <r>
    <n v="5400"/>
    <x v="665"/>
    <x v="674"/>
    <x v="1"/>
    <x v="459"/>
    <x v="674"/>
    <x v="1"/>
    <s v="USD"/>
    <n v="1386741600"/>
    <n v="1387519200"/>
    <b v="0"/>
    <b v="0"/>
    <s v="theater/plays"/>
    <x v="3"/>
    <s v="plays"/>
    <d v="2013-12-11T06:00:00"/>
    <d v="2013-12-20T06:00:00"/>
  </r>
  <r>
    <n v="2300"/>
    <x v="666"/>
    <x v="675"/>
    <x v="1"/>
    <x v="98"/>
    <x v="675"/>
    <x v="1"/>
    <s v="USD"/>
    <n v="1537074000"/>
    <n v="1537246800"/>
    <b v="0"/>
    <b v="0"/>
    <s v="theater/plays"/>
    <x v="3"/>
    <s v="plays"/>
    <d v="2018-09-16T05:00:00"/>
    <d v="2018-09-18T05:00:00"/>
  </r>
  <r>
    <n v="1400"/>
    <x v="667"/>
    <x v="676"/>
    <x v="1"/>
    <x v="460"/>
    <x v="676"/>
    <x v="0"/>
    <s v="CAD"/>
    <n v="1277787600"/>
    <n v="1279515600"/>
    <b v="0"/>
    <b v="0"/>
    <s v="publishing/nonfiction"/>
    <x v="5"/>
    <s v="nonfiction"/>
    <d v="2010-06-29T05:00:00"/>
    <d v="2010-07-19T05:00:00"/>
  </r>
  <r>
    <n v="140000"/>
    <x v="668"/>
    <x v="677"/>
    <x v="0"/>
    <x v="461"/>
    <x v="677"/>
    <x v="0"/>
    <s v="CAD"/>
    <n v="1440306000"/>
    <n v="1442379600"/>
    <b v="0"/>
    <b v="0"/>
    <s v="theater/plays"/>
    <x v="3"/>
    <s v="plays"/>
    <d v="2015-08-23T05:00:00"/>
    <d v="2015-09-16T05:00:00"/>
  </r>
  <r>
    <n v="7500"/>
    <x v="669"/>
    <x v="678"/>
    <x v="1"/>
    <x v="38"/>
    <x v="678"/>
    <x v="1"/>
    <s v="USD"/>
    <n v="1522126800"/>
    <n v="1523077200"/>
    <b v="0"/>
    <b v="0"/>
    <s v="technology/wearables"/>
    <x v="2"/>
    <s v="wearables"/>
    <d v="2018-03-27T05:00:00"/>
    <d v="2018-04-07T05:00:00"/>
  </r>
  <r>
    <n v="1500"/>
    <x v="670"/>
    <x v="679"/>
    <x v="1"/>
    <x v="462"/>
    <x v="679"/>
    <x v="1"/>
    <s v="USD"/>
    <n v="1489298400"/>
    <n v="1489554000"/>
    <b v="0"/>
    <b v="0"/>
    <s v="theater/plays"/>
    <x v="3"/>
    <s v="plays"/>
    <d v="2017-03-12T06:00:00"/>
    <d v="2017-03-15T05:00:00"/>
  </r>
  <r>
    <n v="2900"/>
    <x v="671"/>
    <x v="680"/>
    <x v="1"/>
    <x v="463"/>
    <x v="680"/>
    <x v="1"/>
    <s v="USD"/>
    <n v="1547100000"/>
    <n v="1548482400"/>
    <b v="0"/>
    <b v="1"/>
    <s v="film &amp; video/television"/>
    <x v="4"/>
    <s v="television"/>
    <d v="2019-01-10T06:00:00"/>
    <d v="2019-01-26T06:00:00"/>
  </r>
  <r>
    <n v="7300"/>
    <x v="672"/>
    <x v="681"/>
    <x v="1"/>
    <x v="464"/>
    <x v="681"/>
    <x v="1"/>
    <s v="USD"/>
    <n v="1383022800"/>
    <n v="1384063200"/>
    <b v="0"/>
    <b v="0"/>
    <s v="technology/web"/>
    <x v="2"/>
    <s v="web"/>
    <d v="2013-10-29T05:00:00"/>
    <d v="2013-11-10T06:00:00"/>
  </r>
  <r>
    <n v="3600"/>
    <x v="673"/>
    <x v="682"/>
    <x v="1"/>
    <x v="257"/>
    <x v="682"/>
    <x v="1"/>
    <s v="USD"/>
    <n v="1322373600"/>
    <n v="1322892000"/>
    <b v="0"/>
    <b v="1"/>
    <s v="film &amp; video/documentary"/>
    <x v="4"/>
    <s v="documentary"/>
    <d v="2011-11-27T06:00:00"/>
    <d v="2011-12-03T06:00:00"/>
  </r>
  <r>
    <n v="5000"/>
    <x v="674"/>
    <x v="683"/>
    <x v="1"/>
    <x v="465"/>
    <x v="683"/>
    <x v="1"/>
    <s v="USD"/>
    <n v="1349240400"/>
    <n v="1350709200"/>
    <b v="1"/>
    <b v="1"/>
    <s v="film &amp; video/documentary"/>
    <x v="4"/>
    <s v="documentary"/>
    <d v="2012-10-03T05:00:00"/>
    <d v="2012-10-20T05:00:00"/>
  </r>
  <r>
    <n v="6000"/>
    <x v="675"/>
    <x v="684"/>
    <x v="0"/>
    <x v="385"/>
    <x v="684"/>
    <x v="4"/>
    <s v="GBP"/>
    <n v="1562648400"/>
    <n v="1564203600"/>
    <b v="0"/>
    <b v="0"/>
    <s v="music/rock"/>
    <x v="1"/>
    <s v="rock"/>
    <d v="2019-07-09T05:00:00"/>
    <d v="2019-07-27T05:00:00"/>
  </r>
  <r>
    <n v="180400"/>
    <x v="676"/>
    <x v="685"/>
    <x v="0"/>
    <x v="466"/>
    <x v="685"/>
    <x v="1"/>
    <s v="USD"/>
    <n v="1508216400"/>
    <n v="1509685200"/>
    <b v="0"/>
    <b v="0"/>
    <s v="theater/plays"/>
    <x v="3"/>
    <s v="plays"/>
    <d v="2017-10-17T05:00:00"/>
    <d v="2017-11-03T05:00:00"/>
  </r>
  <r>
    <n v="9100"/>
    <x v="677"/>
    <x v="686"/>
    <x v="0"/>
    <x v="467"/>
    <x v="686"/>
    <x v="1"/>
    <s v="USD"/>
    <n v="1511762400"/>
    <n v="1514959200"/>
    <b v="0"/>
    <b v="0"/>
    <s v="theater/plays"/>
    <x v="3"/>
    <s v="plays"/>
    <d v="2017-11-27T06:00:00"/>
    <d v="2018-01-03T06:00:00"/>
  </r>
  <r>
    <n v="9200"/>
    <x v="678"/>
    <x v="687"/>
    <x v="1"/>
    <x v="468"/>
    <x v="687"/>
    <x v="6"/>
    <s v="EUR"/>
    <n v="1447480800"/>
    <n v="1448863200"/>
    <b v="1"/>
    <b v="0"/>
    <s v="music/rock"/>
    <x v="1"/>
    <s v="rock"/>
    <d v="2015-11-14T06:00:00"/>
    <d v="2015-11-30T06:00:00"/>
  </r>
  <r>
    <n v="164100"/>
    <x v="679"/>
    <x v="688"/>
    <x v="0"/>
    <x v="469"/>
    <x v="688"/>
    <x v="1"/>
    <s v="USD"/>
    <n v="1429506000"/>
    <n v="1429592400"/>
    <b v="0"/>
    <b v="1"/>
    <s v="theater/plays"/>
    <x v="3"/>
    <s v="plays"/>
    <d v="2015-04-20T05:00:00"/>
    <d v="2015-04-21T05:00:00"/>
  </r>
  <r>
    <n v="128900"/>
    <x v="680"/>
    <x v="689"/>
    <x v="1"/>
    <x v="470"/>
    <x v="689"/>
    <x v="1"/>
    <s v="USD"/>
    <n v="1522472400"/>
    <n v="1522645200"/>
    <b v="0"/>
    <b v="0"/>
    <s v="music/electric music"/>
    <x v="1"/>
    <s v="electric music"/>
    <d v="2018-03-31T05:00:00"/>
    <d v="2018-04-02T05:00:00"/>
  </r>
  <r>
    <n v="42100"/>
    <x v="681"/>
    <x v="690"/>
    <x v="1"/>
    <x v="471"/>
    <x v="690"/>
    <x v="0"/>
    <s v="CAD"/>
    <n v="1322114400"/>
    <n v="1323324000"/>
    <b v="0"/>
    <b v="0"/>
    <s v="technology/wearables"/>
    <x v="2"/>
    <s v="wearables"/>
    <d v="2011-11-24T06:00:00"/>
    <d v="2011-12-08T06:00:00"/>
  </r>
  <r>
    <n v="7400"/>
    <x v="682"/>
    <x v="691"/>
    <x v="0"/>
    <x v="75"/>
    <x v="691"/>
    <x v="1"/>
    <s v="USD"/>
    <n v="1561438800"/>
    <n v="1561525200"/>
    <b v="0"/>
    <b v="0"/>
    <s v="film &amp; video/drama"/>
    <x v="4"/>
    <s v="drama"/>
    <d v="2019-06-25T05:00:00"/>
    <d v="2019-06-26T05:00:00"/>
  </r>
  <r>
    <n v="100"/>
    <x v="247"/>
    <x v="248"/>
    <x v="0"/>
    <x v="49"/>
    <x v="248"/>
    <x v="1"/>
    <s v="USD"/>
    <n v="1264399200"/>
    <n v="1265695200"/>
    <b v="0"/>
    <b v="0"/>
    <s v="technology/wearables"/>
    <x v="2"/>
    <s v="wearables"/>
    <d v="2010-01-25T06:00:00"/>
    <d v="2010-02-09T06:00:00"/>
  </r>
  <r>
    <n v="52000"/>
    <x v="683"/>
    <x v="692"/>
    <x v="1"/>
    <x v="472"/>
    <x v="692"/>
    <x v="1"/>
    <s v="USD"/>
    <n v="1301202000"/>
    <n v="1301806800"/>
    <b v="1"/>
    <b v="0"/>
    <s v="theater/plays"/>
    <x v="3"/>
    <s v="plays"/>
    <d v="2011-03-27T05:00:00"/>
    <d v="2011-04-03T05:00:00"/>
  </r>
  <r>
    <n v="8700"/>
    <x v="684"/>
    <x v="693"/>
    <x v="0"/>
    <x v="100"/>
    <x v="693"/>
    <x v="1"/>
    <s v="USD"/>
    <n v="1374469200"/>
    <n v="1374901200"/>
    <b v="0"/>
    <b v="0"/>
    <s v="technology/wearables"/>
    <x v="2"/>
    <s v="wearables"/>
    <d v="2013-07-22T05:00:00"/>
    <d v="2013-07-27T05:00:00"/>
  </r>
  <r>
    <n v="63400"/>
    <x v="685"/>
    <x v="694"/>
    <x v="1"/>
    <x v="473"/>
    <x v="694"/>
    <x v="1"/>
    <s v="USD"/>
    <n v="1334984400"/>
    <n v="1336453200"/>
    <b v="1"/>
    <b v="1"/>
    <s v="publishing/translations"/>
    <x v="5"/>
    <s v="translations"/>
    <d v="2012-04-21T05:00:00"/>
    <d v="2012-05-08T05:00:00"/>
  </r>
  <r>
    <n v="8700"/>
    <x v="686"/>
    <x v="695"/>
    <x v="1"/>
    <x v="220"/>
    <x v="695"/>
    <x v="1"/>
    <s v="USD"/>
    <n v="1467608400"/>
    <n v="1468904400"/>
    <b v="0"/>
    <b v="0"/>
    <s v="film &amp; video/animation"/>
    <x v="4"/>
    <s v="animation"/>
    <d v="2016-07-04T05:00:00"/>
    <d v="2016-07-19T05:00:00"/>
  </r>
  <r>
    <n v="169700"/>
    <x v="687"/>
    <x v="696"/>
    <x v="0"/>
    <x v="474"/>
    <x v="696"/>
    <x v="4"/>
    <s v="GBP"/>
    <n v="1386741600"/>
    <n v="1387087200"/>
    <b v="0"/>
    <b v="0"/>
    <s v="publishing/nonfiction"/>
    <x v="5"/>
    <s v="nonfiction"/>
    <d v="2013-12-11T06:00:00"/>
    <d v="2013-12-15T06:00:00"/>
  </r>
  <r>
    <n v="108400"/>
    <x v="688"/>
    <x v="697"/>
    <x v="1"/>
    <x v="475"/>
    <x v="697"/>
    <x v="2"/>
    <s v="AUD"/>
    <n v="1546754400"/>
    <n v="1547445600"/>
    <b v="0"/>
    <b v="1"/>
    <s v="technology/web"/>
    <x v="2"/>
    <s v="web"/>
    <d v="2019-01-06T06:00:00"/>
    <d v="2019-01-14T06:00:00"/>
  </r>
  <r>
    <n v="7300"/>
    <x v="689"/>
    <x v="698"/>
    <x v="1"/>
    <x v="170"/>
    <x v="698"/>
    <x v="1"/>
    <s v="USD"/>
    <n v="1544248800"/>
    <n v="1547359200"/>
    <b v="0"/>
    <b v="0"/>
    <s v="film &amp; video/drama"/>
    <x v="4"/>
    <s v="drama"/>
    <d v="2018-12-08T06:00:00"/>
    <d v="2019-01-13T06:00:00"/>
  </r>
  <r>
    <n v="1700"/>
    <x v="690"/>
    <x v="699"/>
    <x v="1"/>
    <x v="231"/>
    <x v="699"/>
    <x v="5"/>
    <s v="CHF"/>
    <n v="1495429200"/>
    <n v="1496293200"/>
    <b v="0"/>
    <b v="0"/>
    <s v="theater/plays"/>
    <x v="3"/>
    <s v="plays"/>
    <d v="2017-05-22T05:00:00"/>
    <d v="2017-06-01T05:00:00"/>
  </r>
  <r>
    <n v="9800"/>
    <x v="691"/>
    <x v="700"/>
    <x v="1"/>
    <x v="129"/>
    <x v="700"/>
    <x v="6"/>
    <s v="EUR"/>
    <n v="1334811600"/>
    <n v="1335416400"/>
    <b v="0"/>
    <b v="0"/>
    <s v="theater/plays"/>
    <x v="3"/>
    <s v="plays"/>
    <d v="2012-04-19T05:00:00"/>
    <d v="2012-04-26T05:00:00"/>
  </r>
  <r>
    <n v="4300"/>
    <x v="692"/>
    <x v="701"/>
    <x v="1"/>
    <x v="476"/>
    <x v="701"/>
    <x v="1"/>
    <s v="USD"/>
    <n v="1531544400"/>
    <n v="1532149200"/>
    <b v="0"/>
    <b v="1"/>
    <s v="theater/plays"/>
    <x v="3"/>
    <s v="plays"/>
    <d v="2018-07-14T05:00:00"/>
    <d v="2018-07-21T05:00:00"/>
  </r>
  <r>
    <n v="6200"/>
    <x v="693"/>
    <x v="702"/>
    <x v="0"/>
    <x v="443"/>
    <x v="702"/>
    <x v="6"/>
    <s v="EUR"/>
    <n v="1453615200"/>
    <n v="1453788000"/>
    <b v="1"/>
    <b v="1"/>
    <s v="theater/plays"/>
    <x v="3"/>
    <s v="plays"/>
    <d v="2016-01-24T06:00:00"/>
    <d v="2016-01-26T06:00:00"/>
  </r>
  <r>
    <n v="800"/>
    <x v="694"/>
    <x v="703"/>
    <x v="1"/>
    <x v="381"/>
    <x v="703"/>
    <x v="1"/>
    <s v="USD"/>
    <n v="1467954000"/>
    <n v="1471496400"/>
    <b v="0"/>
    <b v="0"/>
    <s v="theater/plays"/>
    <x v="3"/>
    <s v="plays"/>
    <d v="2016-07-08T05:00:00"/>
    <d v="2016-08-18T05:00:00"/>
  </r>
  <r>
    <n v="6900"/>
    <x v="695"/>
    <x v="704"/>
    <x v="1"/>
    <x v="459"/>
    <x v="704"/>
    <x v="1"/>
    <s v="USD"/>
    <n v="1471842000"/>
    <n v="1472878800"/>
    <b v="0"/>
    <b v="0"/>
    <s v="publishing/radio &amp; podcasts"/>
    <x v="5"/>
    <s v="radio &amp; podcasts"/>
    <d v="2016-08-22T05:00:00"/>
    <d v="2016-09-03T05:00:00"/>
  </r>
  <r>
    <n v="38500"/>
    <x v="696"/>
    <x v="705"/>
    <x v="1"/>
    <x v="477"/>
    <x v="705"/>
    <x v="1"/>
    <s v="USD"/>
    <n v="1408424400"/>
    <n v="1408510800"/>
    <b v="0"/>
    <b v="0"/>
    <s v="music/rock"/>
    <x v="1"/>
    <s v="rock"/>
    <d v="2014-08-19T05:00:00"/>
    <d v="2014-08-20T05:00:00"/>
  </r>
  <r>
    <n v="118000"/>
    <x v="697"/>
    <x v="706"/>
    <x v="0"/>
    <x v="478"/>
    <x v="706"/>
    <x v="1"/>
    <s v="USD"/>
    <n v="1281157200"/>
    <n v="1281589200"/>
    <b v="0"/>
    <b v="0"/>
    <s v="games/mobile games"/>
    <x v="6"/>
    <s v="mobile games"/>
    <d v="2010-08-07T05:00:00"/>
    <d v="2010-08-12T05:00:00"/>
  </r>
  <r>
    <n v="2000"/>
    <x v="698"/>
    <x v="707"/>
    <x v="1"/>
    <x v="144"/>
    <x v="707"/>
    <x v="1"/>
    <s v="USD"/>
    <n v="1373432400"/>
    <n v="1375851600"/>
    <b v="0"/>
    <b v="1"/>
    <s v="theater/plays"/>
    <x v="3"/>
    <s v="plays"/>
    <d v="2013-07-10T05:00:00"/>
    <d v="2013-08-07T05:00:00"/>
  </r>
  <r>
    <n v="5600"/>
    <x v="699"/>
    <x v="708"/>
    <x v="1"/>
    <x v="479"/>
    <x v="708"/>
    <x v="1"/>
    <s v="USD"/>
    <n v="1313989200"/>
    <n v="1315803600"/>
    <b v="0"/>
    <b v="0"/>
    <s v="film &amp; video/documentary"/>
    <x v="4"/>
    <s v="documentary"/>
    <d v="2011-08-22T05:00:00"/>
    <d v="2011-09-12T05:00:00"/>
  </r>
  <r>
    <n v="8300"/>
    <x v="700"/>
    <x v="709"/>
    <x v="1"/>
    <x v="480"/>
    <x v="709"/>
    <x v="1"/>
    <s v="USD"/>
    <n v="1371445200"/>
    <n v="1373691600"/>
    <b v="0"/>
    <b v="0"/>
    <s v="technology/wearables"/>
    <x v="2"/>
    <s v="wearables"/>
    <d v="2013-06-17T05:00:00"/>
    <d v="2013-07-13T05:00:00"/>
  </r>
  <r>
    <n v="6900"/>
    <x v="701"/>
    <x v="710"/>
    <x v="1"/>
    <x v="300"/>
    <x v="710"/>
    <x v="1"/>
    <s v="USD"/>
    <n v="1338267600"/>
    <n v="1339218000"/>
    <b v="0"/>
    <b v="0"/>
    <s v="publishing/fiction"/>
    <x v="5"/>
    <s v="fiction"/>
    <d v="2012-05-29T05:00:00"/>
    <d v="2012-06-09T05:00:00"/>
  </r>
  <r>
    <n v="8700"/>
    <x v="702"/>
    <x v="711"/>
    <x v="3"/>
    <x v="63"/>
    <x v="711"/>
    <x v="3"/>
    <s v="DKK"/>
    <n v="1519192800"/>
    <n v="1520402400"/>
    <b v="0"/>
    <b v="1"/>
    <s v="theater/plays"/>
    <x v="3"/>
    <s v="plays"/>
    <d v="2018-02-21T06:00:00"/>
    <d v="2018-03-07T06:00:00"/>
  </r>
  <r>
    <n v="123600"/>
    <x v="703"/>
    <x v="712"/>
    <x v="3"/>
    <x v="101"/>
    <x v="712"/>
    <x v="1"/>
    <s v="USD"/>
    <n v="1522818000"/>
    <n v="1523336400"/>
    <b v="0"/>
    <b v="0"/>
    <s v="music/rock"/>
    <x v="1"/>
    <s v="rock"/>
    <d v="2018-04-04T05:00:00"/>
    <d v="2018-04-10T05:00:00"/>
  </r>
  <r>
    <n v="48500"/>
    <x v="704"/>
    <x v="713"/>
    <x v="1"/>
    <x v="481"/>
    <x v="713"/>
    <x v="1"/>
    <s v="USD"/>
    <n v="1509948000"/>
    <n v="1512280800"/>
    <b v="0"/>
    <b v="0"/>
    <s v="film &amp; video/documentary"/>
    <x v="4"/>
    <s v="documentary"/>
    <d v="2017-11-06T06:00:00"/>
    <d v="2017-12-03T06:00:00"/>
  </r>
  <r>
    <n v="4900"/>
    <x v="705"/>
    <x v="714"/>
    <x v="1"/>
    <x v="358"/>
    <x v="714"/>
    <x v="2"/>
    <s v="AUD"/>
    <n v="1456898400"/>
    <n v="1458709200"/>
    <b v="0"/>
    <b v="0"/>
    <s v="theater/plays"/>
    <x v="3"/>
    <s v="plays"/>
    <d v="2016-03-02T06:00:00"/>
    <d v="2016-03-23T05:00:00"/>
  </r>
  <r>
    <n v="8400"/>
    <x v="706"/>
    <x v="715"/>
    <x v="1"/>
    <x v="246"/>
    <x v="715"/>
    <x v="4"/>
    <s v="GBP"/>
    <n v="1413954000"/>
    <n v="1414126800"/>
    <b v="0"/>
    <b v="1"/>
    <s v="theater/plays"/>
    <x v="3"/>
    <s v="plays"/>
    <d v="2014-10-22T05:00:00"/>
    <d v="2014-10-24T05:00:00"/>
  </r>
  <r>
    <n v="193200"/>
    <x v="707"/>
    <x v="716"/>
    <x v="0"/>
    <x v="482"/>
    <x v="716"/>
    <x v="1"/>
    <s v="USD"/>
    <n v="1416031200"/>
    <n v="1416204000"/>
    <b v="0"/>
    <b v="0"/>
    <s v="games/mobile games"/>
    <x v="6"/>
    <s v="mobile games"/>
    <d v="2014-11-15T06:00:00"/>
    <d v="2014-11-17T06:00:00"/>
  </r>
  <r>
    <n v="54300"/>
    <x v="708"/>
    <x v="717"/>
    <x v="3"/>
    <x v="168"/>
    <x v="717"/>
    <x v="1"/>
    <s v="USD"/>
    <n v="1287982800"/>
    <n v="1288501200"/>
    <b v="0"/>
    <b v="1"/>
    <s v="theater/plays"/>
    <x v="3"/>
    <s v="plays"/>
    <d v="2010-10-25T05:00:00"/>
    <d v="2010-10-31T05:00:00"/>
  </r>
  <r>
    <n v="8900"/>
    <x v="709"/>
    <x v="718"/>
    <x v="1"/>
    <x v="483"/>
    <x v="718"/>
    <x v="1"/>
    <s v="USD"/>
    <n v="1547964000"/>
    <n v="1552971600"/>
    <b v="0"/>
    <b v="0"/>
    <s v="technology/web"/>
    <x v="2"/>
    <s v="web"/>
    <d v="2019-01-20T06:00:00"/>
    <d v="2019-03-19T05:00:00"/>
  </r>
  <r>
    <n v="4200"/>
    <x v="710"/>
    <x v="719"/>
    <x v="0"/>
    <x v="234"/>
    <x v="719"/>
    <x v="1"/>
    <s v="USD"/>
    <n v="1464152400"/>
    <n v="1465102800"/>
    <b v="0"/>
    <b v="0"/>
    <s v="theater/plays"/>
    <x v="3"/>
    <s v="plays"/>
    <d v="2016-05-25T05:00:00"/>
    <d v="2016-06-05T05:00:00"/>
  </r>
  <r>
    <n v="5600"/>
    <x v="711"/>
    <x v="720"/>
    <x v="1"/>
    <x v="393"/>
    <x v="720"/>
    <x v="1"/>
    <s v="USD"/>
    <n v="1359957600"/>
    <n v="1360130400"/>
    <b v="0"/>
    <b v="0"/>
    <s v="film &amp; video/drama"/>
    <x v="4"/>
    <s v="drama"/>
    <d v="2013-02-04T06:00:00"/>
    <d v="2013-02-06T06:00:00"/>
  </r>
  <r>
    <n v="28800"/>
    <x v="712"/>
    <x v="721"/>
    <x v="1"/>
    <x v="130"/>
    <x v="721"/>
    <x v="0"/>
    <s v="CAD"/>
    <n v="1432357200"/>
    <n v="1432875600"/>
    <b v="0"/>
    <b v="0"/>
    <s v="technology/wearables"/>
    <x v="2"/>
    <s v="wearables"/>
    <d v="2015-05-23T05:00:00"/>
    <d v="2015-05-29T05:00:00"/>
  </r>
  <r>
    <n v="8000"/>
    <x v="713"/>
    <x v="722"/>
    <x v="3"/>
    <x v="319"/>
    <x v="722"/>
    <x v="1"/>
    <s v="USD"/>
    <n v="1500786000"/>
    <n v="1500872400"/>
    <b v="0"/>
    <b v="0"/>
    <s v="technology/web"/>
    <x v="2"/>
    <s v="web"/>
    <d v="2017-07-23T05:00:00"/>
    <d v="2017-07-24T05:00:00"/>
  </r>
  <r>
    <n v="117000"/>
    <x v="714"/>
    <x v="723"/>
    <x v="0"/>
    <x v="484"/>
    <x v="723"/>
    <x v="1"/>
    <s v="USD"/>
    <n v="1490158800"/>
    <n v="1492146000"/>
    <b v="0"/>
    <b v="1"/>
    <s v="music/rock"/>
    <x v="1"/>
    <s v="rock"/>
    <d v="2017-03-22T05:00:00"/>
    <d v="2017-04-14T05:00:00"/>
  </r>
  <r>
    <n v="15800"/>
    <x v="715"/>
    <x v="724"/>
    <x v="1"/>
    <x v="485"/>
    <x v="724"/>
    <x v="1"/>
    <s v="USD"/>
    <n v="1406178000"/>
    <n v="1407301200"/>
    <b v="0"/>
    <b v="0"/>
    <s v="music/metal"/>
    <x v="1"/>
    <s v="metal"/>
    <d v="2014-07-24T05:00:00"/>
    <d v="2014-08-06T05:00:00"/>
  </r>
  <r>
    <n v="4200"/>
    <x v="716"/>
    <x v="725"/>
    <x v="1"/>
    <x v="486"/>
    <x v="725"/>
    <x v="1"/>
    <s v="USD"/>
    <n v="1485583200"/>
    <n v="1486620000"/>
    <b v="0"/>
    <b v="1"/>
    <s v="theater/plays"/>
    <x v="3"/>
    <s v="plays"/>
    <d v="2017-01-28T06:00:00"/>
    <d v="2017-02-09T06:00:00"/>
  </r>
  <r>
    <n v="37100"/>
    <x v="717"/>
    <x v="726"/>
    <x v="1"/>
    <x v="487"/>
    <x v="726"/>
    <x v="1"/>
    <s v="USD"/>
    <n v="1459314000"/>
    <n v="1459918800"/>
    <b v="0"/>
    <b v="0"/>
    <s v="photography/photography books"/>
    <x v="7"/>
    <s v="photography books"/>
    <d v="2016-03-30T05:00:00"/>
    <d v="2016-04-06T05:00:00"/>
  </r>
  <r>
    <n v="7700"/>
    <x v="718"/>
    <x v="727"/>
    <x v="3"/>
    <x v="226"/>
    <x v="727"/>
    <x v="1"/>
    <s v="USD"/>
    <n v="1424412000"/>
    <n v="1424757600"/>
    <b v="0"/>
    <b v="0"/>
    <s v="publishing/nonfiction"/>
    <x v="5"/>
    <s v="nonfiction"/>
    <d v="2015-02-20T06:00:00"/>
    <d v="2015-02-24T06:00:00"/>
  </r>
  <r>
    <n v="3700"/>
    <x v="719"/>
    <x v="728"/>
    <x v="1"/>
    <x v="80"/>
    <x v="728"/>
    <x v="1"/>
    <s v="USD"/>
    <n v="1478844000"/>
    <n v="1479880800"/>
    <b v="0"/>
    <b v="0"/>
    <s v="music/indie rock"/>
    <x v="1"/>
    <s v="indie rock"/>
    <d v="2016-11-11T06:00:00"/>
    <d v="2016-11-23T06:00:00"/>
  </r>
  <r>
    <n v="74700"/>
    <x v="720"/>
    <x v="729"/>
    <x v="0"/>
    <x v="27"/>
    <x v="729"/>
    <x v="1"/>
    <s v="USD"/>
    <n v="1416117600"/>
    <n v="1418018400"/>
    <b v="0"/>
    <b v="1"/>
    <s v="theater/plays"/>
    <x v="3"/>
    <s v="plays"/>
    <d v="2014-11-16T06:00:00"/>
    <d v="2014-12-08T06:00:00"/>
  </r>
  <r>
    <n v="10000"/>
    <x v="721"/>
    <x v="730"/>
    <x v="0"/>
    <x v="271"/>
    <x v="730"/>
    <x v="1"/>
    <s v="USD"/>
    <n v="1340946000"/>
    <n v="1341032400"/>
    <b v="0"/>
    <b v="0"/>
    <s v="music/indie rock"/>
    <x v="1"/>
    <s v="indie rock"/>
    <d v="2012-06-29T05:00:00"/>
    <d v="2012-06-30T05:00:00"/>
  </r>
  <r>
    <n v="5300"/>
    <x v="722"/>
    <x v="731"/>
    <x v="0"/>
    <x v="36"/>
    <x v="731"/>
    <x v="1"/>
    <s v="USD"/>
    <n v="1486101600"/>
    <n v="1486360800"/>
    <b v="0"/>
    <b v="0"/>
    <s v="theater/plays"/>
    <x v="3"/>
    <s v="plays"/>
    <d v="2017-02-03T06:00:00"/>
    <d v="2017-02-06T06:00:00"/>
  </r>
  <r>
    <n v="1200"/>
    <x v="723"/>
    <x v="732"/>
    <x v="1"/>
    <x v="406"/>
    <x v="732"/>
    <x v="1"/>
    <s v="USD"/>
    <n v="1274590800"/>
    <n v="1274677200"/>
    <b v="0"/>
    <b v="0"/>
    <s v="theater/plays"/>
    <x v="3"/>
    <s v="plays"/>
    <d v="2010-05-23T05:00:00"/>
    <d v="2010-05-24T05:00:00"/>
  </r>
  <r>
    <n v="1200"/>
    <x v="724"/>
    <x v="733"/>
    <x v="1"/>
    <x v="393"/>
    <x v="733"/>
    <x v="1"/>
    <s v="USD"/>
    <n v="1263880800"/>
    <n v="1267509600"/>
    <b v="0"/>
    <b v="0"/>
    <s v="music/electric music"/>
    <x v="1"/>
    <s v="electric music"/>
    <d v="2010-01-19T06:00:00"/>
    <d v="2010-03-02T06:00:00"/>
  </r>
  <r>
    <n v="3900"/>
    <x v="725"/>
    <x v="734"/>
    <x v="0"/>
    <x v="68"/>
    <x v="734"/>
    <x v="1"/>
    <s v="USD"/>
    <n v="1445403600"/>
    <n v="1445922000"/>
    <b v="0"/>
    <b v="1"/>
    <s v="theater/plays"/>
    <x v="3"/>
    <s v="plays"/>
    <d v="2015-10-21T05:00:00"/>
    <d v="2015-10-27T05:00:00"/>
  </r>
  <r>
    <n v="2000"/>
    <x v="726"/>
    <x v="735"/>
    <x v="1"/>
    <x v="382"/>
    <x v="735"/>
    <x v="1"/>
    <s v="USD"/>
    <n v="1533877200"/>
    <n v="1534050000"/>
    <b v="0"/>
    <b v="1"/>
    <s v="theater/plays"/>
    <x v="3"/>
    <s v="plays"/>
    <d v="2018-08-10T05:00:00"/>
    <d v="2018-08-12T05:00:00"/>
  </r>
  <r>
    <n v="6900"/>
    <x v="727"/>
    <x v="736"/>
    <x v="0"/>
    <x v="298"/>
    <x v="736"/>
    <x v="1"/>
    <s v="USD"/>
    <n v="1275195600"/>
    <n v="1277528400"/>
    <b v="0"/>
    <b v="0"/>
    <s v="technology/wearables"/>
    <x v="2"/>
    <s v="wearables"/>
    <d v="2010-05-30T05:00:00"/>
    <d v="2010-06-26T05:00:00"/>
  </r>
  <r>
    <n v="55800"/>
    <x v="728"/>
    <x v="737"/>
    <x v="1"/>
    <x v="488"/>
    <x v="112"/>
    <x v="1"/>
    <s v="USD"/>
    <n v="1318136400"/>
    <n v="1318568400"/>
    <b v="0"/>
    <b v="0"/>
    <s v="technology/web"/>
    <x v="2"/>
    <s v="web"/>
    <d v="2011-10-09T05:00:00"/>
    <d v="2011-10-14T05:00:00"/>
  </r>
  <r>
    <n v="4900"/>
    <x v="729"/>
    <x v="738"/>
    <x v="1"/>
    <x v="489"/>
    <x v="737"/>
    <x v="1"/>
    <s v="USD"/>
    <n v="1283403600"/>
    <n v="1284354000"/>
    <b v="0"/>
    <b v="0"/>
    <s v="theater/plays"/>
    <x v="3"/>
    <s v="plays"/>
    <d v="2010-09-02T05:00:00"/>
    <d v="2010-09-13T05:00:00"/>
  </r>
  <r>
    <n v="194900"/>
    <x v="730"/>
    <x v="739"/>
    <x v="3"/>
    <x v="490"/>
    <x v="738"/>
    <x v="1"/>
    <s v="USD"/>
    <n v="1267423200"/>
    <n v="1269579600"/>
    <b v="0"/>
    <b v="1"/>
    <s v="film &amp; video/animation"/>
    <x v="4"/>
    <s v="animation"/>
    <d v="2010-03-01T06:00:00"/>
    <d v="2010-03-26T05:00:00"/>
  </r>
  <r>
    <n v="8600"/>
    <x v="731"/>
    <x v="740"/>
    <x v="1"/>
    <x v="491"/>
    <x v="739"/>
    <x v="6"/>
    <s v="EUR"/>
    <n v="1412744400"/>
    <n v="1413781200"/>
    <b v="0"/>
    <b v="1"/>
    <s v="technology/wearables"/>
    <x v="2"/>
    <s v="wearables"/>
    <d v="2014-10-08T05:00:00"/>
    <d v="2014-10-20T05:00:00"/>
  </r>
  <r>
    <n v="100"/>
    <x v="99"/>
    <x v="100"/>
    <x v="0"/>
    <x v="49"/>
    <x v="100"/>
    <x v="4"/>
    <s v="GBP"/>
    <n v="1277960400"/>
    <n v="1280120400"/>
    <b v="0"/>
    <b v="0"/>
    <s v="music/electric music"/>
    <x v="1"/>
    <s v="electric music"/>
    <d v="2010-07-01T05:00:00"/>
    <d v="2010-07-26T05:00:00"/>
  </r>
  <r>
    <n v="3600"/>
    <x v="732"/>
    <x v="741"/>
    <x v="1"/>
    <x v="492"/>
    <x v="740"/>
    <x v="1"/>
    <s v="USD"/>
    <n v="1458190800"/>
    <n v="1459486800"/>
    <b v="1"/>
    <b v="1"/>
    <s v="publishing/nonfiction"/>
    <x v="5"/>
    <s v="nonfiction"/>
    <d v="2016-03-17T05:00:00"/>
    <d v="2016-04-01T05:00:00"/>
  </r>
  <r>
    <n v="5800"/>
    <x v="733"/>
    <x v="742"/>
    <x v="3"/>
    <x v="493"/>
    <x v="741"/>
    <x v="1"/>
    <s v="USD"/>
    <n v="1280984400"/>
    <n v="1282539600"/>
    <b v="0"/>
    <b v="1"/>
    <s v="theater/plays"/>
    <x v="3"/>
    <s v="plays"/>
    <d v="2010-08-05T05:00:00"/>
    <d v="2010-08-23T05:00:00"/>
  </r>
  <r>
    <n v="4700"/>
    <x v="734"/>
    <x v="743"/>
    <x v="1"/>
    <x v="231"/>
    <x v="742"/>
    <x v="1"/>
    <s v="USD"/>
    <n v="1274590800"/>
    <n v="1275886800"/>
    <b v="0"/>
    <b v="0"/>
    <s v="photography/photography books"/>
    <x v="7"/>
    <s v="photography books"/>
    <d v="2010-05-23T05:00:00"/>
    <d v="2010-06-07T05:00:00"/>
  </r>
  <r>
    <n v="70400"/>
    <x v="735"/>
    <x v="744"/>
    <x v="1"/>
    <x v="494"/>
    <x v="743"/>
    <x v="1"/>
    <s v="USD"/>
    <n v="1351400400"/>
    <n v="1355983200"/>
    <b v="0"/>
    <b v="0"/>
    <s v="theater/plays"/>
    <x v="3"/>
    <s v="plays"/>
    <d v="2012-10-28T05:00:00"/>
    <d v="2012-12-20T06:00:00"/>
  </r>
  <r>
    <n v="4500"/>
    <x v="562"/>
    <x v="745"/>
    <x v="1"/>
    <x v="495"/>
    <x v="744"/>
    <x v="3"/>
    <s v="DKK"/>
    <n v="1514354400"/>
    <n v="1515391200"/>
    <b v="0"/>
    <b v="1"/>
    <s v="theater/plays"/>
    <x v="3"/>
    <s v="plays"/>
    <d v="2017-12-27T06:00:00"/>
    <d v="2018-01-08T06:00:00"/>
  </r>
  <r>
    <n v="1300"/>
    <x v="736"/>
    <x v="746"/>
    <x v="1"/>
    <x v="496"/>
    <x v="745"/>
    <x v="1"/>
    <s v="USD"/>
    <n v="1421733600"/>
    <n v="1422252000"/>
    <b v="0"/>
    <b v="0"/>
    <s v="theater/plays"/>
    <x v="3"/>
    <s v="plays"/>
    <d v="2015-01-20T06:00:00"/>
    <d v="2015-01-26T06:00:00"/>
  </r>
  <r>
    <n v="1400"/>
    <x v="737"/>
    <x v="747"/>
    <x v="1"/>
    <x v="493"/>
    <x v="746"/>
    <x v="1"/>
    <s v="USD"/>
    <n v="1305176400"/>
    <n v="1305522000"/>
    <b v="0"/>
    <b v="0"/>
    <s v="film &amp; video/drama"/>
    <x v="4"/>
    <s v="drama"/>
    <d v="2011-05-12T05:00:00"/>
    <d v="2011-05-16T05:00:00"/>
  </r>
  <r>
    <n v="29600"/>
    <x v="738"/>
    <x v="748"/>
    <x v="1"/>
    <x v="497"/>
    <x v="747"/>
    <x v="0"/>
    <s v="CAD"/>
    <n v="1414126800"/>
    <n v="1414904400"/>
    <b v="0"/>
    <b v="0"/>
    <s v="music/rock"/>
    <x v="1"/>
    <s v="rock"/>
    <d v="2014-10-24T05:00:00"/>
    <d v="2014-11-02T05:00:00"/>
  </r>
  <r>
    <n v="167500"/>
    <x v="739"/>
    <x v="749"/>
    <x v="0"/>
    <x v="498"/>
    <x v="748"/>
    <x v="1"/>
    <s v="USD"/>
    <n v="1517810400"/>
    <n v="1520402400"/>
    <b v="0"/>
    <b v="0"/>
    <s v="music/electric music"/>
    <x v="1"/>
    <s v="electric music"/>
    <d v="2018-02-05T06:00:00"/>
    <d v="2018-03-07T06:00:00"/>
  </r>
  <r>
    <n v="48300"/>
    <x v="740"/>
    <x v="750"/>
    <x v="0"/>
    <x v="155"/>
    <x v="749"/>
    <x v="6"/>
    <s v="EUR"/>
    <n v="1564635600"/>
    <n v="1567141200"/>
    <b v="0"/>
    <b v="1"/>
    <s v="games/video games"/>
    <x v="6"/>
    <s v="video games"/>
    <d v="2019-08-01T05:00:00"/>
    <d v="2019-08-30T05:00:00"/>
  </r>
  <r>
    <n v="2200"/>
    <x v="741"/>
    <x v="751"/>
    <x v="1"/>
    <x v="499"/>
    <x v="750"/>
    <x v="1"/>
    <s v="USD"/>
    <n v="1500699600"/>
    <n v="1501131600"/>
    <b v="0"/>
    <b v="0"/>
    <s v="music/rock"/>
    <x v="1"/>
    <s v="rock"/>
    <d v="2017-07-22T05:00:00"/>
    <d v="2017-07-27T05:00:00"/>
  </r>
  <r>
    <n v="3500"/>
    <x v="742"/>
    <x v="752"/>
    <x v="1"/>
    <x v="16"/>
    <x v="751"/>
    <x v="2"/>
    <s v="AUD"/>
    <n v="1354082400"/>
    <n v="1355032800"/>
    <b v="0"/>
    <b v="0"/>
    <s v="music/jazz"/>
    <x v="1"/>
    <s v="jazz"/>
    <d v="2012-11-28T06:00:00"/>
    <d v="2012-12-09T06:00:00"/>
  </r>
  <r>
    <n v="5600"/>
    <x v="207"/>
    <x v="753"/>
    <x v="1"/>
    <x v="500"/>
    <x v="752"/>
    <x v="1"/>
    <s v="USD"/>
    <n v="1336453200"/>
    <n v="1339477200"/>
    <b v="0"/>
    <b v="1"/>
    <s v="theater/plays"/>
    <x v="3"/>
    <s v="plays"/>
    <d v="2012-05-08T05:00:00"/>
    <d v="2012-06-12T05:00:00"/>
  </r>
  <r>
    <n v="1100"/>
    <x v="743"/>
    <x v="754"/>
    <x v="1"/>
    <x v="496"/>
    <x v="753"/>
    <x v="1"/>
    <s v="USD"/>
    <n v="1305262800"/>
    <n v="1305954000"/>
    <b v="0"/>
    <b v="0"/>
    <s v="music/rock"/>
    <x v="1"/>
    <s v="rock"/>
    <d v="2011-05-13T05:00:00"/>
    <d v="2011-05-21T05:00:00"/>
  </r>
  <r>
    <n v="3900"/>
    <x v="744"/>
    <x v="755"/>
    <x v="1"/>
    <x v="40"/>
    <x v="754"/>
    <x v="1"/>
    <s v="USD"/>
    <n v="1492232400"/>
    <n v="1494392400"/>
    <b v="1"/>
    <b v="1"/>
    <s v="music/indie rock"/>
    <x v="1"/>
    <s v="indie rock"/>
    <d v="2017-04-15T05:00:00"/>
    <d v="2017-05-10T05:00:00"/>
  </r>
  <r>
    <n v="43800"/>
    <x v="49"/>
    <x v="756"/>
    <x v="0"/>
    <x v="501"/>
    <x v="755"/>
    <x v="2"/>
    <s v="AUD"/>
    <n v="1537333200"/>
    <n v="1537419600"/>
    <b v="0"/>
    <b v="0"/>
    <s v="film &amp; video/science fiction"/>
    <x v="4"/>
    <s v="science fiction"/>
    <d v="2018-09-19T05:00:00"/>
    <d v="2018-09-20T05:00:00"/>
  </r>
  <r>
    <n v="97200"/>
    <x v="745"/>
    <x v="757"/>
    <x v="0"/>
    <x v="502"/>
    <x v="756"/>
    <x v="1"/>
    <s v="USD"/>
    <n v="1444107600"/>
    <n v="1447999200"/>
    <b v="0"/>
    <b v="0"/>
    <s v="publishing/translations"/>
    <x v="5"/>
    <s v="translations"/>
    <d v="2015-10-06T05:00:00"/>
    <d v="2015-11-20T06:00:00"/>
  </r>
  <r>
    <n v="4800"/>
    <x v="746"/>
    <x v="758"/>
    <x v="1"/>
    <x v="503"/>
    <x v="757"/>
    <x v="1"/>
    <s v="USD"/>
    <n v="1386741600"/>
    <n v="1388037600"/>
    <b v="0"/>
    <b v="0"/>
    <s v="theater/plays"/>
    <x v="3"/>
    <s v="plays"/>
    <d v="2013-12-11T06:00:00"/>
    <d v="2013-12-26T06:00:00"/>
  </r>
  <r>
    <n v="125600"/>
    <x v="747"/>
    <x v="759"/>
    <x v="0"/>
    <x v="504"/>
    <x v="758"/>
    <x v="1"/>
    <s v="USD"/>
    <n v="1376542800"/>
    <n v="1378789200"/>
    <b v="0"/>
    <b v="0"/>
    <s v="games/video games"/>
    <x v="6"/>
    <s v="video games"/>
    <d v="2013-08-15T05:00:00"/>
    <d v="2013-09-10T05:00:00"/>
  </r>
  <r>
    <n v="4300"/>
    <x v="748"/>
    <x v="760"/>
    <x v="1"/>
    <x v="505"/>
    <x v="759"/>
    <x v="6"/>
    <s v="EUR"/>
    <n v="1397451600"/>
    <n v="1398056400"/>
    <b v="0"/>
    <b v="1"/>
    <s v="theater/plays"/>
    <x v="3"/>
    <s v="plays"/>
    <d v="2014-04-14T05:00:00"/>
    <d v="2014-04-21T05:00:00"/>
  </r>
  <r>
    <n v="5600"/>
    <x v="749"/>
    <x v="761"/>
    <x v="3"/>
    <x v="150"/>
    <x v="760"/>
    <x v="1"/>
    <s v="USD"/>
    <n v="1548482400"/>
    <n v="1550815200"/>
    <b v="0"/>
    <b v="0"/>
    <s v="theater/plays"/>
    <x v="3"/>
    <s v="plays"/>
    <d v="2019-01-26T06:00:00"/>
    <d v="2019-02-22T06:00:00"/>
  </r>
  <r>
    <n v="149600"/>
    <x v="750"/>
    <x v="762"/>
    <x v="1"/>
    <x v="506"/>
    <x v="761"/>
    <x v="1"/>
    <s v="USD"/>
    <n v="1549692000"/>
    <n v="1550037600"/>
    <b v="0"/>
    <b v="0"/>
    <s v="music/indie rock"/>
    <x v="1"/>
    <s v="indie rock"/>
    <d v="2019-02-09T06:00:00"/>
    <d v="2019-02-13T06:00:00"/>
  </r>
  <r>
    <n v="53100"/>
    <x v="751"/>
    <x v="763"/>
    <x v="1"/>
    <x v="507"/>
    <x v="762"/>
    <x v="1"/>
    <s v="USD"/>
    <n v="1492059600"/>
    <n v="1492923600"/>
    <b v="0"/>
    <b v="0"/>
    <s v="theater/plays"/>
    <x v="3"/>
    <s v="plays"/>
    <d v="2017-04-13T05:00:00"/>
    <d v="2017-04-23T05:00:00"/>
  </r>
  <r>
    <n v="5000"/>
    <x v="752"/>
    <x v="764"/>
    <x v="1"/>
    <x v="373"/>
    <x v="763"/>
    <x v="6"/>
    <s v="EUR"/>
    <n v="1463979600"/>
    <n v="1467522000"/>
    <b v="0"/>
    <b v="0"/>
    <s v="technology/web"/>
    <x v="2"/>
    <s v="web"/>
    <d v="2016-05-23T05:00:00"/>
    <d v="2016-07-03T05:00:00"/>
  </r>
  <r>
    <n v="9400"/>
    <x v="197"/>
    <x v="765"/>
    <x v="0"/>
    <x v="234"/>
    <x v="764"/>
    <x v="1"/>
    <s v="USD"/>
    <n v="1415253600"/>
    <n v="1416117600"/>
    <b v="0"/>
    <b v="0"/>
    <s v="music/rock"/>
    <x v="1"/>
    <s v="rock"/>
    <d v="2014-11-06T06:00:00"/>
    <d v="2014-11-16T06:00:00"/>
  </r>
  <r>
    <n v="110800"/>
    <x v="753"/>
    <x v="766"/>
    <x v="0"/>
    <x v="508"/>
    <x v="765"/>
    <x v="1"/>
    <s v="USD"/>
    <n v="1562216400"/>
    <n v="1563771600"/>
    <b v="0"/>
    <b v="0"/>
    <s v="theater/plays"/>
    <x v="3"/>
    <s v="plays"/>
    <d v="2019-07-04T05:00:00"/>
    <d v="2019-07-22T05:00:00"/>
  </r>
  <r>
    <n v="93800"/>
    <x v="754"/>
    <x v="767"/>
    <x v="0"/>
    <x v="103"/>
    <x v="766"/>
    <x v="1"/>
    <s v="USD"/>
    <n v="1316754000"/>
    <n v="1319259600"/>
    <b v="0"/>
    <b v="0"/>
    <s v="theater/plays"/>
    <x v="3"/>
    <s v="plays"/>
    <d v="2011-09-23T05:00:00"/>
    <d v="2011-10-22T05:00:00"/>
  </r>
  <r>
    <n v="1300"/>
    <x v="755"/>
    <x v="768"/>
    <x v="1"/>
    <x v="5"/>
    <x v="767"/>
    <x v="5"/>
    <s v="CHF"/>
    <n v="1313211600"/>
    <n v="1313643600"/>
    <b v="0"/>
    <b v="0"/>
    <s v="film &amp; video/animation"/>
    <x v="4"/>
    <s v="animation"/>
    <d v="2011-08-13T05:00:00"/>
    <d v="2011-08-18T05:00:00"/>
  </r>
  <r>
    <n v="108700"/>
    <x v="756"/>
    <x v="769"/>
    <x v="0"/>
    <x v="509"/>
    <x v="768"/>
    <x v="1"/>
    <s v="USD"/>
    <n v="1439528400"/>
    <n v="1440306000"/>
    <b v="0"/>
    <b v="1"/>
    <s v="theater/plays"/>
    <x v="3"/>
    <s v="plays"/>
    <d v="2015-08-14T05:00:00"/>
    <d v="2015-08-23T05:00:00"/>
  </r>
  <r>
    <n v="5100"/>
    <x v="757"/>
    <x v="770"/>
    <x v="1"/>
    <x v="55"/>
    <x v="769"/>
    <x v="1"/>
    <s v="USD"/>
    <n v="1469163600"/>
    <n v="1470805200"/>
    <b v="0"/>
    <b v="1"/>
    <s v="film &amp; video/drama"/>
    <x v="4"/>
    <s v="drama"/>
    <d v="2016-07-22T05:00:00"/>
    <d v="2016-08-10T05:00:00"/>
  </r>
  <r>
    <n v="8700"/>
    <x v="758"/>
    <x v="771"/>
    <x v="3"/>
    <x v="75"/>
    <x v="770"/>
    <x v="5"/>
    <s v="CHF"/>
    <n v="1288501200"/>
    <n v="1292911200"/>
    <b v="0"/>
    <b v="0"/>
    <s v="theater/plays"/>
    <x v="3"/>
    <s v="plays"/>
    <d v="2010-10-31T05:00:00"/>
    <d v="2010-12-21T06:00:00"/>
  </r>
  <r>
    <n v="5100"/>
    <x v="759"/>
    <x v="772"/>
    <x v="1"/>
    <x v="510"/>
    <x v="771"/>
    <x v="1"/>
    <s v="USD"/>
    <n v="1298959200"/>
    <n v="1301374800"/>
    <b v="0"/>
    <b v="1"/>
    <s v="film &amp; video/animation"/>
    <x v="4"/>
    <s v="animation"/>
    <d v="2011-03-01T06:00:00"/>
    <d v="2011-03-29T05:00:00"/>
  </r>
  <r>
    <n v="7400"/>
    <x v="760"/>
    <x v="773"/>
    <x v="1"/>
    <x v="188"/>
    <x v="772"/>
    <x v="1"/>
    <s v="USD"/>
    <n v="1387260000"/>
    <n v="1387864800"/>
    <b v="0"/>
    <b v="0"/>
    <s v="music/rock"/>
    <x v="1"/>
    <s v="rock"/>
    <d v="2013-12-17T06:00:00"/>
    <d v="2013-12-24T06:00:00"/>
  </r>
  <r>
    <n v="88900"/>
    <x v="761"/>
    <x v="774"/>
    <x v="1"/>
    <x v="511"/>
    <x v="773"/>
    <x v="1"/>
    <s v="USD"/>
    <n v="1457244000"/>
    <n v="1458190800"/>
    <b v="0"/>
    <b v="0"/>
    <s v="technology/web"/>
    <x v="2"/>
    <s v="web"/>
    <d v="2016-03-06T06:00:00"/>
    <d v="2016-03-17T05:00:00"/>
  </r>
  <r>
    <n v="6700"/>
    <x v="762"/>
    <x v="775"/>
    <x v="1"/>
    <x v="78"/>
    <x v="774"/>
    <x v="2"/>
    <s v="AUD"/>
    <n v="1556341200"/>
    <n v="1559278800"/>
    <b v="0"/>
    <b v="1"/>
    <s v="film &amp; video/animation"/>
    <x v="4"/>
    <s v="animation"/>
    <d v="2019-04-27T05:00:00"/>
    <d v="2019-05-31T05:00:00"/>
  </r>
  <r>
    <n v="1500"/>
    <x v="763"/>
    <x v="776"/>
    <x v="1"/>
    <x v="512"/>
    <x v="775"/>
    <x v="6"/>
    <s v="EUR"/>
    <n v="1522126800"/>
    <n v="1522731600"/>
    <b v="0"/>
    <b v="1"/>
    <s v="music/jazz"/>
    <x v="1"/>
    <s v="jazz"/>
    <d v="2018-03-27T05:00:00"/>
    <d v="2018-04-03T05:00:00"/>
  </r>
  <r>
    <n v="61200"/>
    <x v="764"/>
    <x v="777"/>
    <x v="0"/>
    <x v="513"/>
    <x v="776"/>
    <x v="0"/>
    <s v="CAD"/>
    <n v="1305954000"/>
    <n v="1306731600"/>
    <b v="0"/>
    <b v="0"/>
    <s v="music/rock"/>
    <x v="1"/>
    <s v="rock"/>
    <d v="2011-05-21T05:00:00"/>
    <d v="2011-05-30T05:00:00"/>
  </r>
  <r>
    <n v="3600"/>
    <x v="765"/>
    <x v="778"/>
    <x v="2"/>
    <x v="249"/>
    <x v="777"/>
    <x v="1"/>
    <s v="USD"/>
    <n v="1350709200"/>
    <n v="1352527200"/>
    <b v="0"/>
    <b v="0"/>
    <s v="film &amp; video/animation"/>
    <x v="4"/>
    <s v="animation"/>
    <d v="2012-10-20T05:00:00"/>
    <d v="2012-11-10T06:00:00"/>
  </r>
  <r>
    <n v="9000"/>
    <x v="766"/>
    <x v="779"/>
    <x v="0"/>
    <x v="430"/>
    <x v="778"/>
    <x v="1"/>
    <s v="USD"/>
    <n v="1401166800"/>
    <n v="1404363600"/>
    <b v="0"/>
    <b v="0"/>
    <s v="theater/plays"/>
    <x v="3"/>
    <s v="plays"/>
    <d v="2014-05-27T05:00:00"/>
    <d v="2014-07-03T05:00:00"/>
  </r>
  <r>
    <n v="185900"/>
    <x v="767"/>
    <x v="780"/>
    <x v="3"/>
    <x v="260"/>
    <x v="779"/>
    <x v="1"/>
    <s v="USD"/>
    <n v="1266127200"/>
    <n v="1266645600"/>
    <b v="0"/>
    <b v="0"/>
    <s v="theater/plays"/>
    <x v="3"/>
    <s v="plays"/>
    <d v="2010-02-14T06:00:00"/>
    <d v="2010-02-20T06:00:00"/>
  </r>
  <r>
    <n v="2100"/>
    <x v="768"/>
    <x v="781"/>
    <x v="0"/>
    <x v="514"/>
    <x v="702"/>
    <x v="1"/>
    <s v="USD"/>
    <n v="1481436000"/>
    <n v="1482818400"/>
    <b v="0"/>
    <b v="0"/>
    <s v="food/food trucks"/>
    <x v="0"/>
    <s v="food trucks"/>
    <d v="2016-12-11T06:00:00"/>
    <d v="2016-12-27T06:00:00"/>
  </r>
  <r>
    <n v="2000"/>
    <x v="769"/>
    <x v="782"/>
    <x v="0"/>
    <x v="243"/>
    <x v="780"/>
    <x v="1"/>
    <s v="USD"/>
    <n v="1372222800"/>
    <n v="1374642000"/>
    <b v="0"/>
    <b v="1"/>
    <s v="theater/plays"/>
    <x v="3"/>
    <s v="plays"/>
    <d v="2013-06-26T05:00:00"/>
    <d v="2013-07-24T05:00:00"/>
  </r>
  <r>
    <n v="1100"/>
    <x v="770"/>
    <x v="783"/>
    <x v="1"/>
    <x v="483"/>
    <x v="781"/>
    <x v="5"/>
    <s v="CHF"/>
    <n v="1372136400"/>
    <n v="1372482000"/>
    <b v="0"/>
    <b v="0"/>
    <s v="publishing/nonfiction"/>
    <x v="5"/>
    <s v="nonfiction"/>
    <d v="2013-06-25T05:00:00"/>
    <d v="2013-06-29T05:00:00"/>
  </r>
  <r>
    <n v="6600"/>
    <x v="771"/>
    <x v="784"/>
    <x v="1"/>
    <x v="460"/>
    <x v="782"/>
    <x v="1"/>
    <s v="USD"/>
    <n v="1513922400"/>
    <n v="1514959200"/>
    <b v="0"/>
    <b v="0"/>
    <s v="music/rock"/>
    <x v="1"/>
    <s v="rock"/>
    <d v="2017-12-22T06:00:00"/>
    <d v="2018-01-03T06:00:00"/>
  </r>
  <r>
    <n v="7100"/>
    <x v="772"/>
    <x v="785"/>
    <x v="0"/>
    <x v="249"/>
    <x v="783"/>
    <x v="1"/>
    <s v="USD"/>
    <n v="1477976400"/>
    <n v="1478235600"/>
    <b v="0"/>
    <b v="0"/>
    <s v="film &amp; video/drama"/>
    <x v="4"/>
    <s v="drama"/>
    <d v="2016-11-01T05:00:00"/>
    <d v="2016-11-04T05:00:00"/>
  </r>
  <r>
    <n v="7800"/>
    <x v="773"/>
    <x v="786"/>
    <x v="0"/>
    <x v="373"/>
    <x v="784"/>
    <x v="1"/>
    <s v="USD"/>
    <n v="1407474000"/>
    <n v="1408078800"/>
    <b v="0"/>
    <b v="1"/>
    <s v="games/mobile games"/>
    <x v="6"/>
    <s v="mobile games"/>
    <d v="2014-08-08T05:00:00"/>
    <d v="2014-08-15T05:00:00"/>
  </r>
  <r>
    <n v="7600"/>
    <x v="774"/>
    <x v="787"/>
    <x v="1"/>
    <x v="515"/>
    <x v="785"/>
    <x v="1"/>
    <s v="USD"/>
    <n v="1546149600"/>
    <n v="1548136800"/>
    <b v="0"/>
    <b v="0"/>
    <s v="technology/web"/>
    <x v="2"/>
    <s v="web"/>
    <d v="2018-12-30T06:00:00"/>
    <d v="2019-01-22T06:00:00"/>
  </r>
  <r>
    <n v="3400"/>
    <x v="775"/>
    <x v="788"/>
    <x v="1"/>
    <x v="246"/>
    <x v="786"/>
    <x v="1"/>
    <s v="USD"/>
    <n v="1338440400"/>
    <n v="1340859600"/>
    <b v="0"/>
    <b v="1"/>
    <s v="theater/plays"/>
    <x v="3"/>
    <s v="plays"/>
    <d v="2012-05-31T05:00:00"/>
    <d v="2012-06-28T05:00:00"/>
  </r>
  <r>
    <n v="84500"/>
    <x v="776"/>
    <x v="789"/>
    <x v="0"/>
    <x v="516"/>
    <x v="787"/>
    <x v="4"/>
    <s v="GBP"/>
    <n v="1454133600"/>
    <n v="1454479200"/>
    <b v="0"/>
    <b v="0"/>
    <s v="theater/plays"/>
    <x v="3"/>
    <s v="plays"/>
    <d v="2016-01-30T06:00:00"/>
    <d v="2016-02-03T06:00:00"/>
  </r>
  <r>
    <n v="100"/>
    <x v="99"/>
    <x v="100"/>
    <x v="0"/>
    <x v="49"/>
    <x v="100"/>
    <x v="5"/>
    <s v="CHF"/>
    <n v="1434085200"/>
    <n v="1434430800"/>
    <b v="0"/>
    <b v="0"/>
    <s v="music/rock"/>
    <x v="1"/>
    <s v="rock"/>
    <d v="2015-06-12T05:00:00"/>
    <d v="2015-06-16T05:00:00"/>
  </r>
  <r>
    <n v="2300"/>
    <x v="777"/>
    <x v="790"/>
    <x v="1"/>
    <x v="88"/>
    <x v="788"/>
    <x v="1"/>
    <s v="USD"/>
    <n v="1577772000"/>
    <n v="1579672800"/>
    <b v="0"/>
    <b v="1"/>
    <s v="photography/photography books"/>
    <x v="7"/>
    <s v="photography books"/>
    <d v="2019-12-31T06:00:00"/>
    <d v="2020-01-22T06:00:00"/>
  </r>
  <r>
    <n v="6200"/>
    <x v="778"/>
    <x v="791"/>
    <x v="1"/>
    <x v="23"/>
    <x v="789"/>
    <x v="1"/>
    <s v="USD"/>
    <n v="1562216400"/>
    <n v="1562389200"/>
    <b v="0"/>
    <b v="0"/>
    <s v="photography/photography books"/>
    <x v="7"/>
    <s v="photography books"/>
    <d v="2019-07-04T05:00:00"/>
    <d v="2019-07-06T05:00:00"/>
  </r>
  <r>
    <n v="6100"/>
    <x v="106"/>
    <x v="792"/>
    <x v="1"/>
    <x v="517"/>
    <x v="790"/>
    <x v="1"/>
    <s v="USD"/>
    <n v="1548568800"/>
    <n v="1551506400"/>
    <b v="0"/>
    <b v="0"/>
    <s v="theater/plays"/>
    <x v="3"/>
    <s v="plays"/>
    <d v="2019-01-27T06:00:00"/>
    <d v="2019-03-02T06:00:00"/>
  </r>
  <r>
    <n v="2600"/>
    <x v="779"/>
    <x v="793"/>
    <x v="1"/>
    <x v="205"/>
    <x v="791"/>
    <x v="1"/>
    <s v="USD"/>
    <n v="1514872800"/>
    <n v="1516600800"/>
    <b v="0"/>
    <b v="0"/>
    <s v="music/rock"/>
    <x v="1"/>
    <s v="rock"/>
    <d v="2018-01-02T06:00:00"/>
    <d v="2018-01-22T06:00:00"/>
  </r>
  <r>
    <n v="9700"/>
    <x v="780"/>
    <x v="794"/>
    <x v="0"/>
    <x v="109"/>
    <x v="792"/>
    <x v="2"/>
    <s v="AUD"/>
    <n v="1416031200"/>
    <n v="1420437600"/>
    <b v="0"/>
    <b v="0"/>
    <s v="film &amp; video/documentary"/>
    <x v="4"/>
    <s v="documentary"/>
    <d v="2014-11-15T06:00:00"/>
    <d v="2015-01-05T06:00:00"/>
  </r>
  <r>
    <n v="700"/>
    <x v="781"/>
    <x v="795"/>
    <x v="1"/>
    <x v="70"/>
    <x v="793"/>
    <x v="1"/>
    <s v="USD"/>
    <n v="1330927200"/>
    <n v="1332997200"/>
    <b v="0"/>
    <b v="1"/>
    <s v="film &amp; video/drama"/>
    <x v="4"/>
    <s v="drama"/>
    <d v="2012-03-05T06:00:00"/>
    <d v="2012-03-29T05:00:00"/>
  </r>
  <r>
    <n v="700"/>
    <x v="782"/>
    <x v="796"/>
    <x v="1"/>
    <x v="177"/>
    <x v="794"/>
    <x v="1"/>
    <s v="USD"/>
    <n v="1571115600"/>
    <n v="1574920800"/>
    <b v="0"/>
    <b v="1"/>
    <s v="theater/plays"/>
    <x v="3"/>
    <s v="plays"/>
    <d v="2019-10-15T05:00:00"/>
    <d v="2019-11-28T06:00:00"/>
  </r>
  <r>
    <n v="5200"/>
    <x v="783"/>
    <x v="797"/>
    <x v="0"/>
    <x v="161"/>
    <x v="795"/>
    <x v="1"/>
    <s v="USD"/>
    <n v="1463461200"/>
    <n v="1464930000"/>
    <b v="0"/>
    <b v="0"/>
    <s v="food/food trucks"/>
    <x v="0"/>
    <s v="food trucks"/>
    <d v="2016-05-17T05:00:00"/>
    <d v="2016-06-03T05:00:00"/>
  </r>
  <r>
    <n v="140800"/>
    <x v="784"/>
    <x v="798"/>
    <x v="0"/>
    <x v="518"/>
    <x v="796"/>
    <x v="5"/>
    <s v="CHF"/>
    <n v="1344920400"/>
    <n v="1345006800"/>
    <b v="0"/>
    <b v="0"/>
    <s v="film &amp; video/documentary"/>
    <x v="4"/>
    <s v="documentary"/>
    <d v="2012-08-14T05:00:00"/>
    <d v="2012-08-15T05:00:00"/>
  </r>
  <r>
    <n v="6400"/>
    <x v="785"/>
    <x v="799"/>
    <x v="1"/>
    <x v="394"/>
    <x v="797"/>
    <x v="1"/>
    <s v="USD"/>
    <n v="1511848800"/>
    <n v="1512712800"/>
    <b v="0"/>
    <b v="1"/>
    <s v="theater/plays"/>
    <x v="3"/>
    <s v="plays"/>
    <d v="2017-11-28T06:00:00"/>
    <d v="2017-12-08T06:00:00"/>
  </r>
  <r>
    <n v="92500"/>
    <x v="786"/>
    <x v="800"/>
    <x v="0"/>
    <x v="89"/>
    <x v="798"/>
    <x v="1"/>
    <s v="USD"/>
    <n v="1452319200"/>
    <n v="1452492000"/>
    <b v="0"/>
    <b v="1"/>
    <s v="games/video games"/>
    <x v="6"/>
    <s v="video games"/>
    <d v="2016-01-09T06:00:00"/>
    <d v="2016-01-11T06:00:00"/>
  </r>
  <r>
    <n v="59700"/>
    <x v="787"/>
    <x v="801"/>
    <x v="1"/>
    <x v="519"/>
    <x v="799"/>
    <x v="0"/>
    <s v="CAD"/>
    <n v="1523854800"/>
    <n v="1524286800"/>
    <b v="0"/>
    <b v="0"/>
    <s v="publishing/nonfiction"/>
    <x v="5"/>
    <s v="nonfiction"/>
    <d v="2018-04-16T05:00:00"/>
    <d v="2018-04-21T05:00:00"/>
  </r>
  <r>
    <n v="3200"/>
    <x v="788"/>
    <x v="802"/>
    <x v="1"/>
    <x v="520"/>
    <x v="800"/>
    <x v="1"/>
    <s v="USD"/>
    <n v="1346043600"/>
    <n v="1346907600"/>
    <b v="0"/>
    <b v="0"/>
    <s v="games/video games"/>
    <x v="6"/>
    <s v="video games"/>
    <d v="2012-08-27T05:00:00"/>
    <d v="2012-09-06T05:00:00"/>
  </r>
  <r>
    <n v="3200"/>
    <x v="789"/>
    <x v="803"/>
    <x v="0"/>
    <x v="521"/>
    <x v="801"/>
    <x v="3"/>
    <s v="DKK"/>
    <n v="1464325200"/>
    <n v="1464498000"/>
    <b v="0"/>
    <b v="1"/>
    <s v="music/rock"/>
    <x v="1"/>
    <s v="rock"/>
    <d v="2016-05-27T05:00:00"/>
    <d v="2016-05-29T05:00:00"/>
  </r>
  <r>
    <n v="9000"/>
    <x v="790"/>
    <x v="804"/>
    <x v="1"/>
    <x v="236"/>
    <x v="802"/>
    <x v="0"/>
    <s v="CAD"/>
    <n v="1511935200"/>
    <n v="1514181600"/>
    <b v="0"/>
    <b v="0"/>
    <s v="music/rock"/>
    <x v="1"/>
    <s v="rock"/>
    <d v="2017-11-29T06:00:00"/>
    <d v="2017-12-25T06:00:00"/>
  </r>
  <r>
    <n v="2300"/>
    <x v="723"/>
    <x v="805"/>
    <x v="1"/>
    <x v="221"/>
    <x v="803"/>
    <x v="1"/>
    <s v="USD"/>
    <n v="1392012000"/>
    <n v="1392184800"/>
    <b v="1"/>
    <b v="1"/>
    <s v="theater/plays"/>
    <x v="3"/>
    <s v="plays"/>
    <d v="2014-02-10T06:00:00"/>
    <d v="2014-02-12T06:00:00"/>
  </r>
  <r>
    <n v="51300"/>
    <x v="791"/>
    <x v="806"/>
    <x v="1"/>
    <x v="522"/>
    <x v="804"/>
    <x v="6"/>
    <s v="EUR"/>
    <n v="1556946000"/>
    <n v="1559365200"/>
    <b v="0"/>
    <b v="1"/>
    <s v="publishing/nonfiction"/>
    <x v="5"/>
    <s v="nonfiction"/>
    <d v="2019-05-04T05:00:00"/>
    <d v="2019-06-01T05:00:00"/>
  </r>
  <r>
    <n v="700"/>
    <x v="792"/>
    <x v="807"/>
    <x v="1"/>
    <x v="464"/>
    <x v="805"/>
    <x v="1"/>
    <s v="USD"/>
    <n v="1548050400"/>
    <n v="1549173600"/>
    <b v="0"/>
    <b v="1"/>
    <s v="theater/plays"/>
    <x v="3"/>
    <s v="plays"/>
    <d v="2019-01-21T06:00:00"/>
    <d v="2019-02-03T06:00:00"/>
  </r>
  <r>
    <n v="8900"/>
    <x v="793"/>
    <x v="808"/>
    <x v="0"/>
    <x v="523"/>
    <x v="806"/>
    <x v="1"/>
    <s v="USD"/>
    <n v="1353736800"/>
    <n v="1355032800"/>
    <b v="1"/>
    <b v="0"/>
    <s v="games/video games"/>
    <x v="6"/>
    <s v="video games"/>
    <d v="2012-11-24T06:00:00"/>
    <d v="2012-12-09T06:00:00"/>
  </r>
  <r>
    <n v="1500"/>
    <x v="794"/>
    <x v="809"/>
    <x v="1"/>
    <x v="524"/>
    <x v="807"/>
    <x v="4"/>
    <s v="GBP"/>
    <n v="1532840400"/>
    <n v="1533963600"/>
    <b v="0"/>
    <b v="1"/>
    <s v="music/rock"/>
    <x v="1"/>
    <s v="rock"/>
    <d v="2018-07-29T05:00:00"/>
    <d v="2018-08-11T05:00:00"/>
  </r>
  <r>
    <n v="4900"/>
    <x v="795"/>
    <x v="810"/>
    <x v="1"/>
    <x v="155"/>
    <x v="808"/>
    <x v="1"/>
    <s v="USD"/>
    <n v="1488261600"/>
    <n v="1489381200"/>
    <b v="0"/>
    <b v="0"/>
    <s v="film &amp; video/documentary"/>
    <x v="4"/>
    <s v="documentary"/>
    <d v="2017-02-28T06:00:00"/>
    <d v="2017-03-13T05:00:00"/>
  </r>
  <r>
    <n v="54000"/>
    <x v="796"/>
    <x v="811"/>
    <x v="1"/>
    <x v="525"/>
    <x v="809"/>
    <x v="1"/>
    <s v="USD"/>
    <n v="1393567200"/>
    <n v="1395032400"/>
    <b v="0"/>
    <b v="0"/>
    <s v="music/rock"/>
    <x v="1"/>
    <s v="rock"/>
    <d v="2014-02-28T06:00:00"/>
    <d v="2014-03-17T05:00:00"/>
  </r>
  <r>
    <n v="4100"/>
    <x v="797"/>
    <x v="812"/>
    <x v="1"/>
    <x v="526"/>
    <x v="810"/>
    <x v="1"/>
    <s v="USD"/>
    <n v="1410325200"/>
    <n v="1412485200"/>
    <b v="1"/>
    <b v="1"/>
    <s v="music/rock"/>
    <x v="1"/>
    <s v="rock"/>
    <d v="2014-09-10T05:00:00"/>
    <d v="2014-10-05T05:00:00"/>
  </r>
  <r>
    <n v="85000"/>
    <x v="798"/>
    <x v="813"/>
    <x v="1"/>
    <x v="527"/>
    <x v="811"/>
    <x v="1"/>
    <s v="USD"/>
    <n v="1276923600"/>
    <n v="1279688400"/>
    <b v="0"/>
    <b v="1"/>
    <s v="publishing/nonfiction"/>
    <x v="5"/>
    <s v="nonfiction"/>
    <d v="2010-06-19T05:00:00"/>
    <d v="2010-07-21T05:00:00"/>
  </r>
  <r>
    <n v="3600"/>
    <x v="799"/>
    <x v="814"/>
    <x v="1"/>
    <x v="144"/>
    <x v="812"/>
    <x v="4"/>
    <s v="GBP"/>
    <n v="1500958800"/>
    <n v="1501995600"/>
    <b v="0"/>
    <b v="0"/>
    <s v="film &amp; video/shorts"/>
    <x v="4"/>
    <s v="shorts"/>
    <d v="2017-07-25T05:00:00"/>
    <d v="2017-08-06T05:00:00"/>
  </r>
  <r>
    <n v="2800"/>
    <x v="800"/>
    <x v="815"/>
    <x v="1"/>
    <x v="346"/>
    <x v="813"/>
    <x v="1"/>
    <s v="USD"/>
    <n v="1292220000"/>
    <n v="1294639200"/>
    <b v="0"/>
    <b v="1"/>
    <s v="theater/plays"/>
    <x v="3"/>
    <s v="plays"/>
    <d v="2010-12-13T06:00:00"/>
    <d v="2011-01-10T06:00:00"/>
  </r>
  <r>
    <n v="2300"/>
    <x v="801"/>
    <x v="816"/>
    <x v="1"/>
    <x v="172"/>
    <x v="814"/>
    <x v="2"/>
    <s v="AUD"/>
    <n v="1304398800"/>
    <n v="1305435600"/>
    <b v="0"/>
    <b v="1"/>
    <s v="film &amp; video/drama"/>
    <x v="4"/>
    <s v="drama"/>
    <d v="2011-05-03T05:00:00"/>
    <d v="2011-05-15T05:00:00"/>
  </r>
  <r>
    <n v="7100"/>
    <x v="802"/>
    <x v="817"/>
    <x v="0"/>
    <x v="131"/>
    <x v="815"/>
    <x v="1"/>
    <s v="USD"/>
    <n v="1535432400"/>
    <n v="1537592400"/>
    <b v="0"/>
    <b v="0"/>
    <s v="theater/plays"/>
    <x v="3"/>
    <s v="plays"/>
    <d v="2018-08-28T05:00:00"/>
    <d v="2018-09-22T05:00:00"/>
  </r>
  <r>
    <n v="9600"/>
    <x v="803"/>
    <x v="818"/>
    <x v="0"/>
    <x v="110"/>
    <x v="816"/>
    <x v="1"/>
    <s v="USD"/>
    <n v="1433826000"/>
    <n v="1435122000"/>
    <b v="0"/>
    <b v="0"/>
    <s v="theater/plays"/>
    <x v="3"/>
    <s v="plays"/>
    <d v="2015-06-09T05:00:00"/>
    <d v="2015-06-24T05:00:00"/>
  </r>
  <r>
    <n v="121600"/>
    <x v="804"/>
    <x v="819"/>
    <x v="0"/>
    <x v="528"/>
    <x v="817"/>
    <x v="1"/>
    <s v="USD"/>
    <n v="1514959200"/>
    <n v="1520056800"/>
    <b v="0"/>
    <b v="0"/>
    <s v="theater/plays"/>
    <x v="3"/>
    <s v="plays"/>
    <d v="2018-01-03T06:00:00"/>
    <d v="2018-03-03T06:00:00"/>
  </r>
  <r>
    <n v="97100"/>
    <x v="805"/>
    <x v="820"/>
    <x v="1"/>
    <x v="529"/>
    <x v="818"/>
    <x v="1"/>
    <s v="USD"/>
    <n v="1332738000"/>
    <n v="1335675600"/>
    <b v="0"/>
    <b v="0"/>
    <s v="photography/photography books"/>
    <x v="7"/>
    <s v="photography books"/>
    <d v="2012-03-26T05:00:00"/>
    <d v="2012-04-29T05:00:00"/>
  </r>
  <r>
    <n v="43200"/>
    <x v="806"/>
    <x v="821"/>
    <x v="1"/>
    <x v="265"/>
    <x v="819"/>
    <x v="3"/>
    <s v="DKK"/>
    <n v="1445490000"/>
    <n v="1448431200"/>
    <b v="1"/>
    <b v="0"/>
    <s v="publishing/translations"/>
    <x v="5"/>
    <s v="translations"/>
    <d v="2015-10-22T05:00:00"/>
    <d v="2015-11-25T06:00:00"/>
  </r>
  <r>
    <n v="6800"/>
    <x v="807"/>
    <x v="822"/>
    <x v="1"/>
    <x v="34"/>
    <x v="820"/>
    <x v="3"/>
    <s v="DKK"/>
    <n v="1297663200"/>
    <n v="1298613600"/>
    <b v="0"/>
    <b v="0"/>
    <s v="publishing/translations"/>
    <x v="5"/>
    <s v="translations"/>
    <d v="2011-02-14T06:00:00"/>
    <d v="2011-02-25T06:00:00"/>
  </r>
  <r>
    <n v="7300"/>
    <x v="808"/>
    <x v="823"/>
    <x v="1"/>
    <x v="530"/>
    <x v="821"/>
    <x v="1"/>
    <s v="USD"/>
    <n v="1371963600"/>
    <n v="1372482000"/>
    <b v="0"/>
    <b v="0"/>
    <s v="theater/plays"/>
    <x v="3"/>
    <s v="plays"/>
    <d v="2013-06-23T05:00:00"/>
    <d v="2013-06-29T05:00:00"/>
  </r>
  <r>
    <n v="86200"/>
    <x v="809"/>
    <x v="824"/>
    <x v="0"/>
    <x v="531"/>
    <x v="822"/>
    <x v="1"/>
    <s v="USD"/>
    <n v="1425103200"/>
    <n v="1425621600"/>
    <b v="0"/>
    <b v="0"/>
    <s v="technology/web"/>
    <x v="2"/>
    <s v="web"/>
    <d v="2015-02-28T06:00:00"/>
    <d v="2015-03-06T06:00:00"/>
  </r>
  <r>
    <n v="8100"/>
    <x v="810"/>
    <x v="825"/>
    <x v="0"/>
    <x v="115"/>
    <x v="823"/>
    <x v="1"/>
    <s v="USD"/>
    <n v="1265349600"/>
    <n v="1266300000"/>
    <b v="0"/>
    <b v="0"/>
    <s v="music/indie rock"/>
    <x v="1"/>
    <s v="indie rock"/>
    <d v="2010-02-05T06:00:00"/>
    <d v="2010-02-16T06:00:00"/>
  </r>
  <r>
    <n v="17700"/>
    <x v="811"/>
    <x v="826"/>
    <x v="1"/>
    <x v="532"/>
    <x v="824"/>
    <x v="1"/>
    <s v="USD"/>
    <n v="1301202000"/>
    <n v="1305867600"/>
    <b v="0"/>
    <b v="0"/>
    <s v="music/jazz"/>
    <x v="1"/>
    <s v="jazz"/>
    <d v="2011-03-27T05:00:00"/>
    <d v="2011-05-20T05:00:00"/>
  </r>
  <r>
    <n v="6400"/>
    <x v="812"/>
    <x v="827"/>
    <x v="1"/>
    <x v="210"/>
    <x v="825"/>
    <x v="1"/>
    <s v="USD"/>
    <n v="1538024400"/>
    <n v="1538802000"/>
    <b v="0"/>
    <b v="0"/>
    <s v="theater/plays"/>
    <x v="3"/>
    <s v="plays"/>
    <d v="2018-09-27T05:00:00"/>
    <d v="2018-10-06T05:00:00"/>
  </r>
  <r>
    <n v="7700"/>
    <x v="813"/>
    <x v="828"/>
    <x v="1"/>
    <x v="144"/>
    <x v="826"/>
    <x v="1"/>
    <s v="USD"/>
    <n v="1395032400"/>
    <n v="1398920400"/>
    <b v="0"/>
    <b v="1"/>
    <s v="film &amp; video/documentary"/>
    <x v="4"/>
    <s v="documentary"/>
    <d v="2014-03-17T05:00:00"/>
    <d v="2014-05-01T05:00:00"/>
  </r>
  <r>
    <n v="116300"/>
    <x v="814"/>
    <x v="829"/>
    <x v="1"/>
    <x v="533"/>
    <x v="827"/>
    <x v="1"/>
    <s v="USD"/>
    <n v="1405486800"/>
    <n v="1405659600"/>
    <b v="0"/>
    <b v="1"/>
    <s v="theater/plays"/>
    <x v="3"/>
    <s v="plays"/>
    <d v="2014-07-16T05:00:00"/>
    <d v="2014-07-18T05:00:00"/>
  </r>
  <r>
    <n v="9100"/>
    <x v="815"/>
    <x v="830"/>
    <x v="1"/>
    <x v="287"/>
    <x v="828"/>
    <x v="1"/>
    <s v="USD"/>
    <n v="1455861600"/>
    <n v="1457244000"/>
    <b v="0"/>
    <b v="0"/>
    <s v="technology/web"/>
    <x v="2"/>
    <s v="web"/>
    <d v="2016-02-19T06:00:00"/>
    <d v="2016-03-06T06:00:00"/>
  </r>
  <r>
    <n v="1500"/>
    <x v="816"/>
    <x v="831"/>
    <x v="1"/>
    <x v="227"/>
    <x v="829"/>
    <x v="6"/>
    <s v="EUR"/>
    <n v="1529038800"/>
    <n v="1529298000"/>
    <b v="0"/>
    <b v="0"/>
    <s v="technology/wearables"/>
    <x v="2"/>
    <s v="wearables"/>
    <d v="2018-06-15T05:00:00"/>
    <d v="2018-06-18T05:00:00"/>
  </r>
  <r>
    <n v="8800"/>
    <x v="817"/>
    <x v="832"/>
    <x v="0"/>
    <x v="254"/>
    <x v="830"/>
    <x v="1"/>
    <s v="USD"/>
    <n v="1535259600"/>
    <n v="1535778000"/>
    <b v="0"/>
    <b v="0"/>
    <s v="photography/photography books"/>
    <x v="7"/>
    <s v="photography books"/>
    <d v="2018-08-26T05:00:00"/>
    <d v="2018-09-01T05:00:00"/>
  </r>
  <r>
    <n v="8800"/>
    <x v="818"/>
    <x v="833"/>
    <x v="3"/>
    <x v="115"/>
    <x v="831"/>
    <x v="1"/>
    <s v="USD"/>
    <n v="1327212000"/>
    <n v="1327471200"/>
    <b v="0"/>
    <b v="0"/>
    <s v="film &amp; video/documentary"/>
    <x v="4"/>
    <s v="documentary"/>
    <d v="2012-01-22T06:00:00"/>
    <d v="2012-01-25T06:00:00"/>
  </r>
  <r>
    <n v="69900"/>
    <x v="819"/>
    <x v="834"/>
    <x v="1"/>
    <x v="534"/>
    <x v="832"/>
    <x v="4"/>
    <s v="GBP"/>
    <n v="1526360400"/>
    <n v="1529557200"/>
    <b v="0"/>
    <b v="0"/>
    <s v="technology/web"/>
    <x v="2"/>
    <s v="web"/>
    <d v="2018-05-15T05:00:00"/>
    <d v="2018-06-21T05:00:00"/>
  </r>
  <r>
    <n v="1000"/>
    <x v="820"/>
    <x v="835"/>
    <x v="1"/>
    <x v="44"/>
    <x v="833"/>
    <x v="1"/>
    <s v="USD"/>
    <n v="1532149200"/>
    <n v="1535259600"/>
    <b v="1"/>
    <b v="1"/>
    <s v="technology/web"/>
    <x v="2"/>
    <s v="web"/>
    <d v="2018-07-21T05:00:00"/>
    <d v="2018-08-26T05:00:00"/>
  </r>
  <r>
    <n v="4700"/>
    <x v="695"/>
    <x v="836"/>
    <x v="1"/>
    <x v="460"/>
    <x v="834"/>
    <x v="1"/>
    <s v="USD"/>
    <n v="1515304800"/>
    <n v="1515564000"/>
    <b v="0"/>
    <b v="0"/>
    <s v="food/food trucks"/>
    <x v="0"/>
    <s v="food trucks"/>
    <d v="2018-01-07T06:00:00"/>
    <d v="2018-01-10T06:00:00"/>
  </r>
  <r>
    <n v="3200"/>
    <x v="821"/>
    <x v="837"/>
    <x v="1"/>
    <x v="535"/>
    <x v="835"/>
    <x v="1"/>
    <s v="USD"/>
    <n v="1276318800"/>
    <n v="1277096400"/>
    <b v="0"/>
    <b v="0"/>
    <s v="film &amp; video/drama"/>
    <x v="4"/>
    <s v="drama"/>
    <d v="2010-06-12T05:00:00"/>
    <d v="2010-06-21T05:00:00"/>
  </r>
  <r>
    <n v="6700"/>
    <x v="822"/>
    <x v="838"/>
    <x v="1"/>
    <x v="253"/>
    <x v="836"/>
    <x v="1"/>
    <s v="USD"/>
    <n v="1328767200"/>
    <n v="1329026400"/>
    <b v="0"/>
    <b v="1"/>
    <s v="music/indie rock"/>
    <x v="1"/>
    <s v="indie rock"/>
    <d v="2012-02-09T06:00:00"/>
    <d v="2012-02-12T06:00:00"/>
  </r>
  <r>
    <n v="100"/>
    <x v="99"/>
    <x v="100"/>
    <x v="0"/>
    <x v="49"/>
    <x v="100"/>
    <x v="1"/>
    <s v="USD"/>
    <n v="1321682400"/>
    <n v="1322978400"/>
    <b v="1"/>
    <b v="0"/>
    <s v="music/rock"/>
    <x v="1"/>
    <s v="rock"/>
    <d v="2011-11-19T06:00:00"/>
    <d v="2011-12-04T06:00:00"/>
  </r>
  <r>
    <n v="6000"/>
    <x v="823"/>
    <x v="839"/>
    <x v="1"/>
    <x v="415"/>
    <x v="837"/>
    <x v="1"/>
    <s v="USD"/>
    <n v="1335934800"/>
    <n v="1338786000"/>
    <b v="0"/>
    <b v="0"/>
    <s v="music/electric music"/>
    <x v="1"/>
    <s v="electric music"/>
    <d v="2012-05-02T05:00:00"/>
    <d v="2012-06-04T05:00:00"/>
  </r>
  <r>
    <n v="4900"/>
    <x v="824"/>
    <x v="840"/>
    <x v="0"/>
    <x v="249"/>
    <x v="838"/>
    <x v="1"/>
    <s v="USD"/>
    <n v="1310792400"/>
    <n v="1311656400"/>
    <b v="0"/>
    <b v="1"/>
    <s v="games/video games"/>
    <x v="6"/>
    <s v="video games"/>
    <d v="2011-07-16T05:00:00"/>
    <d v="2011-07-26T05:00:00"/>
  </r>
  <r>
    <n v="17100"/>
    <x v="825"/>
    <x v="841"/>
    <x v="1"/>
    <x v="50"/>
    <x v="839"/>
    <x v="0"/>
    <s v="CAD"/>
    <n v="1308546000"/>
    <n v="1308978000"/>
    <b v="0"/>
    <b v="1"/>
    <s v="music/indie rock"/>
    <x v="1"/>
    <s v="indie rock"/>
    <d v="2011-06-20T05:00:00"/>
    <d v="2011-06-25T05:00:00"/>
  </r>
  <r>
    <n v="171000"/>
    <x v="826"/>
    <x v="842"/>
    <x v="1"/>
    <x v="536"/>
    <x v="840"/>
    <x v="0"/>
    <s v="CAD"/>
    <n v="1574056800"/>
    <n v="1576389600"/>
    <b v="0"/>
    <b v="0"/>
    <s v="publishing/fiction"/>
    <x v="5"/>
    <s v="fiction"/>
    <d v="2019-11-18T06:00:00"/>
    <d v="2019-12-15T06:00:00"/>
  </r>
  <r>
    <n v="23400"/>
    <x v="827"/>
    <x v="843"/>
    <x v="1"/>
    <x v="15"/>
    <x v="841"/>
    <x v="2"/>
    <s v="AUD"/>
    <n v="1308373200"/>
    <n v="1311051600"/>
    <b v="0"/>
    <b v="0"/>
    <s v="theater/plays"/>
    <x v="3"/>
    <s v="plays"/>
    <d v="2011-06-18T05:00:00"/>
    <d v="2011-07-19T05:00:00"/>
  </r>
  <r>
    <n v="2400"/>
    <x v="828"/>
    <x v="844"/>
    <x v="1"/>
    <x v="1"/>
    <x v="842"/>
    <x v="1"/>
    <s v="USD"/>
    <n v="1335243600"/>
    <n v="1336712400"/>
    <b v="0"/>
    <b v="0"/>
    <s v="food/food trucks"/>
    <x v="0"/>
    <s v="food trucks"/>
    <d v="2012-04-24T05:00:00"/>
    <d v="2012-05-11T05:00:00"/>
  </r>
  <r>
    <n v="5300"/>
    <x v="829"/>
    <x v="845"/>
    <x v="1"/>
    <x v="537"/>
    <x v="843"/>
    <x v="5"/>
    <s v="CHF"/>
    <n v="1328421600"/>
    <n v="1330408800"/>
    <b v="1"/>
    <b v="0"/>
    <s v="film &amp; video/shorts"/>
    <x v="4"/>
    <s v="shorts"/>
    <d v="2012-02-05T06:00:00"/>
    <d v="2012-02-28T06:00:00"/>
  </r>
  <r>
    <n v="4000"/>
    <x v="830"/>
    <x v="846"/>
    <x v="0"/>
    <x v="164"/>
    <x v="844"/>
    <x v="1"/>
    <s v="USD"/>
    <n v="1524286800"/>
    <n v="1524891600"/>
    <b v="1"/>
    <b v="0"/>
    <s v="food/food trucks"/>
    <x v="0"/>
    <s v="food trucks"/>
    <d v="2018-04-21T05:00:00"/>
    <d v="2018-04-28T05:00:00"/>
  </r>
  <r>
    <n v="7300"/>
    <x v="831"/>
    <x v="847"/>
    <x v="0"/>
    <x v="377"/>
    <x v="845"/>
    <x v="1"/>
    <s v="USD"/>
    <n v="1362117600"/>
    <n v="1363669200"/>
    <b v="0"/>
    <b v="1"/>
    <s v="theater/plays"/>
    <x v="3"/>
    <s v="plays"/>
    <d v="2013-03-01T06:00:00"/>
    <d v="2013-03-19T05:00:00"/>
  </r>
  <r>
    <n v="2000"/>
    <x v="832"/>
    <x v="848"/>
    <x v="1"/>
    <x v="167"/>
    <x v="846"/>
    <x v="1"/>
    <s v="USD"/>
    <n v="1550556000"/>
    <n v="1551420000"/>
    <b v="0"/>
    <b v="1"/>
    <s v="technology/wearables"/>
    <x v="2"/>
    <s v="wearables"/>
    <d v="2019-02-19T06:00:00"/>
    <d v="2019-03-01T06:00:00"/>
  </r>
  <r>
    <n v="8800"/>
    <x v="833"/>
    <x v="849"/>
    <x v="1"/>
    <x v="25"/>
    <x v="847"/>
    <x v="1"/>
    <s v="USD"/>
    <n v="1269147600"/>
    <n v="1269838800"/>
    <b v="0"/>
    <b v="0"/>
    <s v="theater/plays"/>
    <x v="3"/>
    <s v="plays"/>
    <d v="2010-03-21T05:00:00"/>
    <d v="2010-03-29T05:00:00"/>
  </r>
  <r>
    <n v="3500"/>
    <x v="834"/>
    <x v="850"/>
    <x v="1"/>
    <x v="72"/>
    <x v="848"/>
    <x v="1"/>
    <s v="USD"/>
    <n v="1312174800"/>
    <n v="1312520400"/>
    <b v="0"/>
    <b v="0"/>
    <s v="theater/plays"/>
    <x v="3"/>
    <s v="plays"/>
    <d v="2011-08-01T05:00:00"/>
    <d v="2011-08-05T05:00:00"/>
  </r>
  <r>
    <n v="1400"/>
    <x v="835"/>
    <x v="851"/>
    <x v="1"/>
    <x v="538"/>
    <x v="849"/>
    <x v="1"/>
    <s v="USD"/>
    <n v="1434517200"/>
    <n v="1436504400"/>
    <b v="0"/>
    <b v="1"/>
    <s v="film &amp; video/television"/>
    <x v="4"/>
    <s v="television"/>
    <d v="2015-06-17T05:00:00"/>
    <d v="2015-07-10T05:00:00"/>
  </r>
  <r>
    <n v="4200"/>
    <x v="836"/>
    <x v="852"/>
    <x v="1"/>
    <x v="503"/>
    <x v="850"/>
    <x v="1"/>
    <s v="USD"/>
    <n v="1471582800"/>
    <n v="1472014800"/>
    <b v="0"/>
    <b v="0"/>
    <s v="film &amp; video/shorts"/>
    <x v="4"/>
    <s v="shorts"/>
    <d v="2016-08-19T05:00:00"/>
    <d v="2016-08-24T05:00:00"/>
  </r>
  <r>
    <n v="81000"/>
    <x v="837"/>
    <x v="853"/>
    <x v="1"/>
    <x v="539"/>
    <x v="851"/>
    <x v="1"/>
    <s v="USD"/>
    <n v="1410757200"/>
    <n v="1411534800"/>
    <b v="0"/>
    <b v="0"/>
    <s v="theater/plays"/>
    <x v="3"/>
    <s v="plays"/>
    <d v="2014-09-15T05:00:00"/>
    <d v="2014-09-24T05:00:00"/>
  </r>
  <r>
    <n v="182800"/>
    <x v="838"/>
    <x v="854"/>
    <x v="3"/>
    <x v="540"/>
    <x v="852"/>
    <x v="1"/>
    <s v="USD"/>
    <n v="1304830800"/>
    <n v="1304917200"/>
    <b v="0"/>
    <b v="0"/>
    <s v="photography/photography books"/>
    <x v="7"/>
    <s v="photography books"/>
    <d v="2011-05-08T05:00:00"/>
    <d v="2011-05-09T05:00:00"/>
  </r>
  <r>
    <n v="4800"/>
    <x v="839"/>
    <x v="855"/>
    <x v="1"/>
    <x v="402"/>
    <x v="853"/>
    <x v="1"/>
    <s v="USD"/>
    <n v="1539061200"/>
    <n v="1539579600"/>
    <b v="0"/>
    <b v="0"/>
    <s v="food/food trucks"/>
    <x v="0"/>
    <s v="food trucks"/>
    <d v="2018-10-09T05:00:00"/>
    <d v="2018-10-15T05:00:00"/>
  </r>
  <r>
    <n v="7000"/>
    <x v="762"/>
    <x v="856"/>
    <x v="1"/>
    <x v="105"/>
    <x v="854"/>
    <x v="1"/>
    <s v="USD"/>
    <n v="1381554000"/>
    <n v="1382504400"/>
    <b v="0"/>
    <b v="0"/>
    <s v="theater/plays"/>
    <x v="3"/>
    <s v="plays"/>
    <d v="2013-10-12T05:00:00"/>
    <d v="2013-10-23T05:00:00"/>
  </r>
  <r>
    <n v="161900"/>
    <x v="840"/>
    <x v="857"/>
    <x v="0"/>
    <x v="541"/>
    <x v="855"/>
    <x v="1"/>
    <s v="USD"/>
    <n v="1277096400"/>
    <n v="1278306000"/>
    <b v="0"/>
    <b v="0"/>
    <s v="film &amp; video/drama"/>
    <x v="4"/>
    <s v="drama"/>
    <d v="2010-06-21T05:00:00"/>
    <d v="2010-07-05T05:00:00"/>
  </r>
  <r>
    <n v="7700"/>
    <x v="841"/>
    <x v="858"/>
    <x v="0"/>
    <x v="246"/>
    <x v="856"/>
    <x v="1"/>
    <s v="USD"/>
    <n v="1440392400"/>
    <n v="1442552400"/>
    <b v="0"/>
    <b v="0"/>
    <s v="theater/plays"/>
    <x v="3"/>
    <s v="plays"/>
    <d v="2015-08-24T05:00:00"/>
    <d v="2015-09-18T05:00:00"/>
  </r>
  <r>
    <n v="71500"/>
    <x v="842"/>
    <x v="859"/>
    <x v="1"/>
    <x v="542"/>
    <x v="857"/>
    <x v="1"/>
    <s v="USD"/>
    <n v="1509512400"/>
    <n v="1511071200"/>
    <b v="0"/>
    <b v="1"/>
    <s v="theater/plays"/>
    <x v="3"/>
    <s v="plays"/>
    <d v="2017-11-01T05:00:00"/>
    <d v="2017-11-19T06:00:00"/>
  </r>
  <r>
    <n v="4700"/>
    <x v="843"/>
    <x v="860"/>
    <x v="1"/>
    <x v="543"/>
    <x v="858"/>
    <x v="2"/>
    <s v="AUD"/>
    <n v="1535950800"/>
    <n v="1536382800"/>
    <b v="0"/>
    <b v="0"/>
    <s v="film &amp; video/science fiction"/>
    <x v="4"/>
    <s v="science fiction"/>
    <d v="2018-09-03T05:00:00"/>
    <d v="2018-09-08T05:00:00"/>
  </r>
  <r>
    <n v="42100"/>
    <x v="844"/>
    <x v="861"/>
    <x v="1"/>
    <x v="544"/>
    <x v="859"/>
    <x v="1"/>
    <s v="USD"/>
    <n v="1389160800"/>
    <n v="1389592800"/>
    <b v="0"/>
    <b v="0"/>
    <s v="photography/photography books"/>
    <x v="7"/>
    <s v="photography books"/>
    <d v="2014-01-08T06:00:00"/>
    <d v="2014-01-13T06:00:00"/>
  </r>
  <r>
    <n v="40200"/>
    <x v="845"/>
    <x v="862"/>
    <x v="1"/>
    <x v="545"/>
    <x v="860"/>
    <x v="1"/>
    <s v="USD"/>
    <n v="1271998800"/>
    <n v="1275282000"/>
    <b v="0"/>
    <b v="1"/>
    <s v="photography/photography books"/>
    <x v="7"/>
    <s v="photography books"/>
    <d v="2010-04-23T05:00:00"/>
    <d v="2010-05-31T05:00:00"/>
  </r>
  <r>
    <n v="7900"/>
    <x v="846"/>
    <x v="863"/>
    <x v="0"/>
    <x v="109"/>
    <x v="861"/>
    <x v="1"/>
    <s v="USD"/>
    <n v="1294898400"/>
    <n v="1294984800"/>
    <b v="0"/>
    <b v="0"/>
    <s v="music/rock"/>
    <x v="1"/>
    <s v="rock"/>
    <d v="2011-01-13T06:00:00"/>
    <d v="2011-01-14T06:00:00"/>
  </r>
  <r>
    <n v="8300"/>
    <x v="847"/>
    <x v="864"/>
    <x v="0"/>
    <x v="176"/>
    <x v="862"/>
    <x v="0"/>
    <s v="CAD"/>
    <n v="1559970000"/>
    <n v="1562043600"/>
    <b v="0"/>
    <b v="0"/>
    <s v="photography/photography books"/>
    <x v="7"/>
    <s v="photography books"/>
    <d v="2019-06-08T05:00:00"/>
    <d v="2019-07-02T05:00:00"/>
  </r>
  <r>
    <n v="163600"/>
    <x v="848"/>
    <x v="865"/>
    <x v="0"/>
    <x v="546"/>
    <x v="863"/>
    <x v="1"/>
    <s v="USD"/>
    <n v="1469509200"/>
    <n v="1469595600"/>
    <b v="0"/>
    <b v="0"/>
    <s v="food/food trucks"/>
    <x v="0"/>
    <s v="food trucks"/>
    <d v="2016-07-26T05:00:00"/>
    <d v="2016-07-27T05:00:00"/>
  </r>
  <r>
    <n v="2700"/>
    <x v="849"/>
    <x v="866"/>
    <x v="0"/>
    <x v="65"/>
    <x v="864"/>
    <x v="6"/>
    <s v="EUR"/>
    <n v="1579068000"/>
    <n v="1581141600"/>
    <b v="0"/>
    <b v="0"/>
    <s v="music/metal"/>
    <x v="1"/>
    <s v="metal"/>
    <d v="2020-01-15T06:00:00"/>
    <d v="2020-02-08T06:00:00"/>
  </r>
  <r>
    <n v="1000"/>
    <x v="675"/>
    <x v="867"/>
    <x v="1"/>
    <x v="4"/>
    <x v="865"/>
    <x v="1"/>
    <s v="USD"/>
    <n v="1487743200"/>
    <n v="1488520800"/>
    <b v="0"/>
    <b v="0"/>
    <s v="publishing/nonfiction"/>
    <x v="5"/>
    <s v="nonfiction"/>
    <d v="2017-02-22T06:00:00"/>
    <d v="2017-03-03T06:00:00"/>
  </r>
  <r>
    <n v="84500"/>
    <x v="850"/>
    <x v="868"/>
    <x v="1"/>
    <x v="547"/>
    <x v="866"/>
    <x v="1"/>
    <s v="USD"/>
    <n v="1563685200"/>
    <n v="1563858000"/>
    <b v="0"/>
    <b v="0"/>
    <s v="music/electric music"/>
    <x v="1"/>
    <s v="electric music"/>
    <d v="2019-07-21T05:00:00"/>
    <d v="2019-07-23T05:00:00"/>
  </r>
  <r>
    <n v="81300"/>
    <x v="851"/>
    <x v="869"/>
    <x v="0"/>
    <x v="15"/>
    <x v="867"/>
    <x v="1"/>
    <s v="USD"/>
    <n v="1436418000"/>
    <n v="1438923600"/>
    <b v="0"/>
    <b v="1"/>
    <s v="theater/plays"/>
    <x v="3"/>
    <s v="plays"/>
    <d v="2015-07-09T05:00:00"/>
    <d v="2015-08-07T05:00:00"/>
  </r>
  <r>
    <n v="800"/>
    <x v="852"/>
    <x v="870"/>
    <x v="1"/>
    <x v="175"/>
    <x v="868"/>
    <x v="1"/>
    <s v="USD"/>
    <n v="1421820000"/>
    <n v="1422165600"/>
    <b v="0"/>
    <b v="0"/>
    <s v="theater/plays"/>
    <x v="3"/>
    <s v="plays"/>
    <d v="2015-01-21T06:00:00"/>
    <d v="2015-01-25T06:00:00"/>
  </r>
  <r>
    <n v="3400"/>
    <x v="853"/>
    <x v="871"/>
    <x v="1"/>
    <x v="548"/>
    <x v="869"/>
    <x v="1"/>
    <s v="USD"/>
    <n v="1274763600"/>
    <n v="1277874000"/>
    <b v="0"/>
    <b v="0"/>
    <s v="film &amp; video/shorts"/>
    <x v="4"/>
    <s v="shorts"/>
    <d v="2010-05-25T05:00:00"/>
    <d v="2010-06-30T05:00:00"/>
  </r>
  <r>
    <n v="170800"/>
    <x v="854"/>
    <x v="872"/>
    <x v="0"/>
    <x v="549"/>
    <x v="870"/>
    <x v="1"/>
    <s v="USD"/>
    <n v="1399179600"/>
    <n v="1399352400"/>
    <b v="0"/>
    <b v="1"/>
    <s v="theater/plays"/>
    <x v="3"/>
    <s v="plays"/>
    <d v="2014-05-04T05:00:00"/>
    <d v="2014-05-06T05:00:00"/>
  </r>
  <r>
    <n v="1800"/>
    <x v="855"/>
    <x v="873"/>
    <x v="1"/>
    <x v="550"/>
    <x v="871"/>
    <x v="1"/>
    <s v="USD"/>
    <n v="1275800400"/>
    <n v="1279083600"/>
    <b v="0"/>
    <b v="0"/>
    <s v="theater/plays"/>
    <x v="3"/>
    <s v="plays"/>
    <d v="2010-06-06T05:00:00"/>
    <d v="2010-07-14T05:00:00"/>
  </r>
  <r>
    <n v="150600"/>
    <x v="856"/>
    <x v="874"/>
    <x v="0"/>
    <x v="551"/>
    <x v="872"/>
    <x v="1"/>
    <s v="USD"/>
    <n v="1282798800"/>
    <n v="1284354000"/>
    <b v="0"/>
    <b v="0"/>
    <s v="music/indie rock"/>
    <x v="1"/>
    <s v="indie rock"/>
    <d v="2010-08-26T05:00:00"/>
    <d v="2010-09-13T05:00:00"/>
  </r>
  <r>
    <n v="7800"/>
    <x v="857"/>
    <x v="875"/>
    <x v="0"/>
    <x v="249"/>
    <x v="873"/>
    <x v="1"/>
    <s v="USD"/>
    <n v="1437109200"/>
    <n v="1441170000"/>
    <b v="0"/>
    <b v="1"/>
    <s v="theater/plays"/>
    <x v="3"/>
    <s v="plays"/>
    <d v="2015-07-17T05:00:00"/>
    <d v="2015-09-02T05:00:00"/>
  </r>
  <r>
    <n v="5800"/>
    <x v="858"/>
    <x v="876"/>
    <x v="1"/>
    <x v="552"/>
    <x v="874"/>
    <x v="1"/>
    <s v="USD"/>
    <n v="1491886800"/>
    <n v="1493528400"/>
    <b v="0"/>
    <b v="0"/>
    <s v="theater/plays"/>
    <x v="3"/>
    <s v="plays"/>
    <d v="2017-04-11T05:00:00"/>
    <d v="2017-04-30T05:00:00"/>
  </r>
  <r>
    <n v="5600"/>
    <x v="859"/>
    <x v="877"/>
    <x v="1"/>
    <x v="393"/>
    <x v="875"/>
    <x v="1"/>
    <s v="USD"/>
    <n v="1394600400"/>
    <n v="1395205200"/>
    <b v="0"/>
    <b v="1"/>
    <s v="music/electric music"/>
    <x v="1"/>
    <s v="electric music"/>
    <d v="2014-03-12T05:00:00"/>
    <d v="2014-03-19T05:00:00"/>
  </r>
  <r>
    <n v="134400"/>
    <x v="860"/>
    <x v="878"/>
    <x v="1"/>
    <x v="553"/>
    <x v="876"/>
    <x v="1"/>
    <s v="USD"/>
    <n v="1561352400"/>
    <n v="1561438800"/>
    <b v="0"/>
    <b v="0"/>
    <s v="music/indie rock"/>
    <x v="1"/>
    <s v="indie rock"/>
    <d v="2019-06-24T05:00:00"/>
    <d v="2019-06-25T05:00:00"/>
  </r>
  <r>
    <n v="3000"/>
    <x v="861"/>
    <x v="879"/>
    <x v="1"/>
    <x v="34"/>
    <x v="877"/>
    <x v="0"/>
    <s v="CAD"/>
    <n v="1322892000"/>
    <n v="1326693600"/>
    <b v="0"/>
    <b v="0"/>
    <s v="film &amp; video/documentary"/>
    <x v="4"/>
    <s v="documentary"/>
    <d v="2011-12-03T06:00:00"/>
    <d v="2012-01-16T06:00:00"/>
  </r>
  <r>
    <n v="6000"/>
    <x v="862"/>
    <x v="880"/>
    <x v="1"/>
    <x v="554"/>
    <x v="878"/>
    <x v="1"/>
    <s v="USD"/>
    <n v="1274418000"/>
    <n v="1277960400"/>
    <b v="0"/>
    <b v="0"/>
    <s v="publishing/translations"/>
    <x v="5"/>
    <s v="translations"/>
    <d v="2010-05-21T05:00:00"/>
    <d v="2010-07-01T05:00:00"/>
  </r>
  <r>
    <n v="8400"/>
    <x v="863"/>
    <x v="881"/>
    <x v="1"/>
    <x v="134"/>
    <x v="879"/>
    <x v="6"/>
    <s v="EUR"/>
    <n v="1434344400"/>
    <n v="1434690000"/>
    <b v="0"/>
    <b v="1"/>
    <s v="film &amp; video/documentary"/>
    <x v="4"/>
    <s v="documentary"/>
    <d v="2015-06-15T05:00:00"/>
    <d v="2015-06-19T05:00:00"/>
  </r>
  <r>
    <n v="1700"/>
    <x v="9"/>
    <x v="882"/>
    <x v="1"/>
    <x v="75"/>
    <x v="880"/>
    <x v="4"/>
    <s v="GBP"/>
    <n v="1373518800"/>
    <n v="1376110800"/>
    <b v="0"/>
    <b v="1"/>
    <s v="film &amp; video/television"/>
    <x v="4"/>
    <s v="television"/>
    <d v="2013-07-11T05:00:00"/>
    <d v="2013-08-10T05:00:00"/>
  </r>
  <r>
    <n v="159800"/>
    <x v="611"/>
    <x v="883"/>
    <x v="0"/>
    <x v="37"/>
    <x v="881"/>
    <x v="1"/>
    <s v="USD"/>
    <n v="1517637600"/>
    <n v="1518415200"/>
    <b v="0"/>
    <b v="0"/>
    <s v="theater/plays"/>
    <x v="3"/>
    <s v="plays"/>
    <d v="2018-02-03T06:00:00"/>
    <d v="2018-02-12T06:00:00"/>
  </r>
  <r>
    <n v="19800"/>
    <x v="864"/>
    <x v="884"/>
    <x v="1"/>
    <x v="555"/>
    <x v="882"/>
    <x v="2"/>
    <s v="AUD"/>
    <n v="1310619600"/>
    <n v="1310878800"/>
    <b v="0"/>
    <b v="1"/>
    <s v="food/food trucks"/>
    <x v="0"/>
    <s v="food trucks"/>
    <d v="2011-07-14T05:00:00"/>
    <d v="2011-07-17T05:00:00"/>
  </r>
  <r>
    <n v="8800"/>
    <x v="865"/>
    <x v="885"/>
    <x v="0"/>
    <x v="11"/>
    <x v="883"/>
    <x v="1"/>
    <s v="USD"/>
    <n v="1556427600"/>
    <n v="1556600400"/>
    <b v="0"/>
    <b v="0"/>
    <s v="theater/plays"/>
    <x v="3"/>
    <s v="plays"/>
    <d v="2019-04-28T05:00:00"/>
    <d v="2019-04-30T05:00:00"/>
  </r>
  <r>
    <n v="179100"/>
    <x v="866"/>
    <x v="886"/>
    <x v="0"/>
    <x v="556"/>
    <x v="884"/>
    <x v="1"/>
    <s v="USD"/>
    <n v="1576476000"/>
    <n v="1576994400"/>
    <b v="0"/>
    <b v="0"/>
    <s v="film &amp; video/documentary"/>
    <x v="4"/>
    <s v="documentary"/>
    <d v="2019-12-16T06:00:00"/>
    <d v="2019-12-22T06:00:00"/>
  </r>
  <r>
    <n v="3100"/>
    <x v="867"/>
    <x v="887"/>
    <x v="1"/>
    <x v="300"/>
    <x v="885"/>
    <x v="5"/>
    <s v="CHF"/>
    <n v="1381122000"/>
    <n v="1382677200"/>
    <b v="0"/>
    <b v="0"/>
    <s v="music/jazz"/>
    <x v="1"/>
    <s v="jazz"/>
    <d v="2013-10-07T05:00:00"/>
    <d v="2013-10-25T05:00:00"/>
  </r>
  <r>
    <n v="100"/>
    <x v="50"/>
    <x v="50"/>
    <x v="0"/>
    <x v="49"/>
    <x v="50"/>
    <x v="1"/>
    <s v="USD"/>
    <n v="1411102800"/>
    <n v="1411189200"/>
    <b v="0"/>
    <b v="1"/>
    <s v="technology/web"/>
    <x v="2"/>
    <s v="web"/>
    <d v="2014-09-19T05:00:00"/>
    <d v="2014-09-20T05:00:00"/>
  </r>
  <r>
    <n v="5600"/>
    <x v="868"/>
    <x v="888"/>
    <x v="1"/>
    <x v="122"/>
    <x v="886"/>
    <x v="1"/>
    <s v="USD"/>
    <n v="1531803600"/>
    <n v="1534654800"/>
    <b v="0"/>
    <b v="1"/>
    <s v="music/rock"/>
    <x v="1"/>
    <s v="rock"/>
    <d v="2018-07-17T05:00:00"/>
    <d v="2018-08-19T05:00:00"/>
  </r>
  <r>
    <n v="1400"/>
    <x v="869"/>
    <x v="889"/>
    <x v="1"/>
    <x v="460"/>
    <x v="887"/>
    <x v="1"/>
    <s v="USD"/>
    <n v="1454133600"/>
    <n v="1457762400"/>
    <b v="0"/>
    <b v="0"/>
    <s v="technology/web"/>
    <x v="2"/>
    <s v="web"/>
    <d v="2016-01-30T06:00:00"/>
    <d v="2016-03-12T06:00:00"/>
  </r>
  <r>
    <n v="41000"/>
    <x v="870"/>
    <x v="890"/>
    <x v="2"/>
    <x v="443"/>
    <x v="888"/>
    <x v="1"/>
    <s v="USD"/>
    <n v="1336194000"/>
    <n v="1337490000"/>
    <b v="0"/>
    <b v="1"/>
    <s v="publishing/nonfiction"/>
    <x v="5"/>
    <s v="nonfiction"/>
    <d v="2012-05-05T05:00:00"/>
    <d v="2012-05-20T05:00:00"/>
  </r>
  <r>
    <n v="6500"/>
    <x v="871"/>
    <x v="891"/>
    <x v="0"/>
    <x v="36"/>
    <x v="889"/>
    <x v="1"/>
    <s v="USD"/>
    <n v="1349326800"/>
    <n v="1349672400"/>
    <b v="0"/>
    <b v="0"/>
    <s v="publishing/radio &amp; podcasts"/>
    <x v="5"/>
    <s v="radio &amp; podcasts"/>
    <d v="2012-10-04T05:00:00"/>
    <d v="2012-10-08T05:00:00"/>
  </r>
  <r>
    <n v="7900"/>
    <x v="872"/>
    <x v="892"/>
    <x v="1"/>
    <x v="64"/>
    <x v="890"/>
    <x v="1"/>
    <s v="USD"/>
    <n v="1379566800"/>
    <n v="1379826000"/>
    <b v="0"/>
    <b v="0"/>
    <s v="theater/plays"/>
    <x v="3"/>
    <s v="plays"/>
    <d v="2013-09-19T05:00:00"/>
    <d v="2013-09-22T05:00:00"/>
  </r>
  <r>
    <n v="5500"/>
    <x v="873"/>
    <x v="893"/>
    <x v="1"/>
    <x v="271"/>
    <x v="891"/>
    <x v="1"/>
    <s v="USD"/>
    <n v="1494651600"/>
    <n v="1497762000"/>
    <b v="1"/>
    <b v="1"/>
    <s v="film &amp; video/documentary"/>
    <x v="4"/>
    <s v="documentary"/>
    <d v="2017-05-13T05:00:00"/>
    <d v="2017-06-18T05:00:00"/>
  </r>
  <r>
    <n v="9100"/>
    <x v="874"/>
    <x v="894"/>
    <x v="0"/>
    <x v="142"/>
    <x v="892"/>
    <x v="1"/>
    <s v="USD"/>
    <n v="1303880400"/>
    <n v="1304485200"/>
    <b v="0"/>
    <b v="0"/>
    <s v="theater/plays"/>
    <x v="3"/>
    <s v="plays"/>
    <d v="2011-04-27T05:00:00"/>
    <d v="2011-05-04T05:00:00"/>
  </r>
  <r>
    <n v="38200"/>
    <x v="875"/>
    <x v="895"/>
    <x v="1"/>
    <x v="557"/>
    <x v="893"/>
    <x v="1"/>
    <s v="USD"/>
    <n v="1335934800"/>
    <n v="1336885200"/>
    <b v="0"/>
    <b v="0"/>
    <s v="games/video games"/>
    <x v="6"/>
    <s v="video games"/>
    <d v="2012-05-02T05:00:00"/>
    <d v="2012-05-13T05:00:00"/>
  </r>
  <r>
    <n v="1800"/>
    <x v="876"/>
    <x v="896"/>
    <x v="1"/>
    <x v="175"/>
    <x v="894"/>
    <x v="0"/>
    <s v="CAD"/>
    <n v="1528088400"/>
    <n v="1530421200"/>
    <b v="0"/>
    <b v="1"/>
    <s v="theater/plays"/>
    <x v="3"/>
    <s v="plays"/>
    <d v="2018-06-04T05:00:00"/>
    <d v="2018-07-01T05:00:00"/>
  </r>
  <r>
    <n v="154500"/>
    <x v="877"/>
    <x v="897"/>
    <x v="3"/>
    <x v="102"/>
    <x v="895"/>
    <x v="1"/>
    <s v="USD"/>
    <n v="1421906400"/>
    <n v="1421992800"/>
    <b v="0"/>
    <b v="0"/>
    <s v="theater/plays"/>
    <x v="3"/>
    <s v="plays"/>
    <d v="2015-01-22T06:00:00"/>
    <d v="2015-01-23T06:00:00"/>
  </r>
  <r>
    <n v="5800"/>
    <x v="878"/>
    <x v="898"/>
    <x v="1"/>
    <x v="558"/>
    <x v="896"/>
    <x v="1"/>
    <s v="USD"/>
    <n v="1568005200"/>
    <n v="1568178000"/>
    <b v="1"/>
    <b v="0"/>
    <s v="technology/web"/>
    <x v="2"/>
    <s v="web"/>
    <d v="2019-09-09T05:00:00"/>
    <d v="2019-09-11T05:00:00"/>
  </r>
  <r>
    <n v="1800"/>
    <x v="879"/>
    <x v="899"/>
    <x v="1"/>
    <x v="559"/>
    <x v="897"/>
    <x v="1"/>
    <s v="USD"/>
    <n v="1346821200"/>
    <n v="1347944400"/>
    <b v="1"/>
    <b v="0"/>
    <s v="film &amp; video/drama"/>
    <x v="4"/>
    <s v="drama"/>
    <d v="2012-09-05T05:00:00"/>
    <d v="2012-09-18T05:00:00"/>
  </r>
  <r>
    <n v="70200"/>
    <x v="880"/>
    <x v="900"/>
    <x v="0"/>
    <x v="560"/>
    <x v="898"/>
    <x v="2"/>
    <s v="AUD"/>
    <n v="1557637200"/>
    <n v="1558760400"/>
    <b v="0"/>
    <b v="0"/>
    <s v="film &amp; video/drama"/>
    <x v="4"/>
    <s v="drama"/>
    <d v="2019-05-12T05:00:00"/>
    <d v="2019-05-25T05:00:00"/>
  </r>
  <r>
    <n v="6400"/>
    <x v="881"/>
    <x v="901"/>
    <x v="0"/>
    <x v="561"/>
    <x v="899"/>
    <x v="4"/>
    <s v="GBP"/>
    <n v="1375592400"/>
    <n v="1376629200"/>
    <b v="0"/>
    <b v="0"/>
    <s v="theater/plays"/>
    <x v="3"/>
    <s v="plays"/>
    <d v="2013-08-04T05:00:00"/>
    <d v="2013-08-16T05:00:00"/>
  </r>
  <r>
    <n v="125900"/>
    <x v="882"/>
    <x v="902"/>
    <x v="1"/>
    <x v="562"/>
    <x v="900"/>
    <x v="4"/>
    <s v="GBP"/>
    <n v="1503982800"/>
    <n v="1504760400"/>
    <b v="0"/>
    <b v="0"/>
    <s v="film &amp; video/television"/>
    <x v="4"/>
    <s v="television"/>
    <d v="2017-08-29T05:00:00"/>
    <d v="2017-09-07T05:00:00"/>
  </r>
  <r>
    <n v="3700"/>
    <x v="883"/>
    <x v="903"/>
    <x v="0"/>
    <x v="550"/>
    <x v="901"/>
    <x v="1"/>
    <s v="USD"/>
    <n v="1418882400"/>
    <n v="1419660000"/>
    <b v="0"/>
    <b v="0"/>
    <s v="photography/photography books"/>
    <x v="7"/>
    <s v="photography books"/>
    <d v="2014-12-18T06:00:00"/>
    <d v="2014-12-27T06:00:00"/>
  </r>
  <r>
    <n v="3600"/>
    <x v="884"/>
    <x v="904"/>
    <x v="2"/>
    <x v="11"/>
    <x v="902"/>
    <x v="4"/>
    <s v="GBP"/>
    <n v="1309237200"/>
    <n v="1311310800"/>
    <b v="0"/>
    <b v="1"/>
    <s v="film &amp; video/shorts"/>
    <x v="4"/>
    <s v="shorts"/>
    <d v="2011-06-28T05:00:00"/>
    <d v="2011-07-22T05:00:00"/>
  </r>
  <r>
    <n v="3800"/>
    <x v="885"/>
    <x v="905"/>
    <x v="1"/>
    <x v="388"/>
    <x v="903"/>
    <x v="5"/>
    <s v="CHF"/>
    <n v="1343365200"/>
    <n v="1344315600"/>
    <b v="0"/>
    <b v="0"/>
    <s v="publishing/radio &amp; podcasts"/>
    <x v="5"/>
    <s v="radio &amp; podcasts"/>
    <d v="2012-07-27T05:00:00"/>
    <d v="2012-08-07T05:00:00"/>
  </r>
  <r>
    <n v="35600"/>
    <x v="886"/>
    <x v="906"/>
    <x v="0"/>
    <x v="537"/>
    <x v="904"/>
    <x v="2"/>
    <s v="AUD"/>
    <n v="1507957200"/>
    <n v="1510725600"/>
    <b v="0"/>
    <b v="1"/>
    <s v="theater/plays"/>
    <x v="3"/>
    <s v="plays"/>
    <d v="2017-10-14T05:00:00"/>
    <d v="2017-11-15T06:00:00"/>
  </r>
  <r>
    <n v="5300"/>
    <x v="887"/>
    <x v="907"/>
    <x v="1"/>
    <x v="563"/>
    <x v="905"/>
    <x v="1"/>
    <s v="USD"/>
    <n v="1549519200"/>
    <n v="1551247200"/>
    <b v="1"/>
    <b v="0"/>
    <s v="film &amp; video/animation"/>
    <x v="4"/>
    <s v="animation"/>
    <d v="2019-02-07T06:00:00"/>
    <d v="2019-02-27T06:00:00"/>
  </r>
  <r>
    <n v="160400"/>
    <x v="888"/>
    <x v="908"/>
    <x v="0"/>
    <x v="63"/>
    <x v="906"/>
    <x v="1"/>
    <s v="USD"/>
    <n v="1329026400"/>
    <n v="1330236000"/>
    <b v="0"/>
    <b v="0"/>
    <s v="technology/web"/>
    <x v="2"/>
    <s v="web"/>
    <d v="2012-02-12T06:00:00"/>
    <d v="2012-02-26T06:00:00"/>
  </r>
  <r>
    <n v="51400"/>
    <x v="889"/>
    <x v="909"/>
    <x v="1"/>
    <x v="564"/>
    <x v="907"/>
    <x v="1"/>
    <s v="USD"/>
    <n v="1544335200"/>
    <n v="1545112800"/>
    <b v="0"/>
    <b v="1"/>
    <s v="music/world music"/>
    <x v="1"/>
    <s v="world music"/>
    <d v="2018-12-09T06:00:00"/>
    <d v="2018-12-18T06:00:00"/>
  </r>
  <r>
    <n v="1700"/>
    <x v="890"/>
    <x v="910"/>
    <x v="1"/>
    <x v="174"/>
    <x v="908"/>
    <x v="1"/>
    <s v="USD"/>
    <n v="1279083600"/>
    <n v="1279170000"/>
    <b v="0"/>
    <b v="0"/>
    <s v="theater/plays"/>
    <x v="3"/>
    <s v="plays"/>
    <d v="2010-07-14T05:00:00"/>
    <d v="2010-07-15T05:00:00"/>
  </r>
  <r>
    <n v="39400"/>
    <x v="891"/>
    <x v="911"/>
    <x v="1"/>
    <x v="565"/>
    <x v="909"/>
    <x v="6"/>
    <s v="EUR"/>
    <n v="1572498000"/>
    <n v="1573452000"/>
    <b v="0"/>
    <b v="0"/>
    <s v="theater/plays"/>
    <x v="3"/>
    <s v="plays"/>
    <d v="2019-10-31T05:00:00"/>
    <d v="2019-11-11T06:00:00"/>
  </r>
  <r>
    <n v="3000"/>
    <x v="892"/>
    <x v="912"/>
    <x v="1"/>
    <x v="167"/>
    <x v="910"/>
    <x v="1"/>
    <s v="USD"/>
    <n v="1506056400"/>
    <n v="1507093200"/>
    <b v="0"/>
    <b v="0"/>
    <s v="theater/plays"/>
    <x v="3"/>
    <s v="plays"/>
    <d v="2017-09-22T05:00:00"/>
    <d v="2017-10-04T05:00:00"/>
  </r>
  <r>
    <n v="8700"/>
    <x v="893"/>
    <x v="913"/>
    <x v="0"/>
    <x v="27"/>
    <x v="911"/>
    <x v="1"/>
    <s v="USD"/>
    <n v="1463029200"/>
    <n v="1463374800"/>
    <b v="0"/>
    <b v="0"/>
    <s v="food/food trucks"/>
    <x v="0"/>
    <s v="food trucks"/>
    <d v="2016-05-12T05:00:00"/>
    <d v="2016-05-16T05:00:00"/>
  </r>
  <r>
    <n v="7200"/>
    <x v="894"/>
    <x v="914"/>
    <x v="0"/>
    <x v="95"/>
    <x v="912"/>
    <x v="1"/>
    <s v="USD"/>
    <n v="1342069200"/>
    <n v="1344574800"/>
    <b v="0"/>
    <b v="0"/>
    <s v="theater/plays"/>
    <x v="3"/>
    <s v="plays"/>
    <d v="2012-07-12T05:00:00"/>
    <d v="2012-08-10T05:00:00"/>
  </r>
  <r>
    <n v="167400"/>
    <x v="895"/>
    <x v="915"/>
    <x v="1"/>
    <x v="566"/>
    <x v="913"/>
    <x v="6"/>
    <s v="EUR"/>
    <n v="1388296800"/>
    <n v="1389074400"/>
    <b v="0"/>
    <b v="0"/>
    <s v="technology/web"/>
    <x v="2"/>
    <s v="web"/>
    <d v="2013-12-29T06:00:00"/>
    <d v="2014-01-07T06:00:00"/>
  </r>
  <r>
    <n v="5500"/>
    <x v="896"/>
    <x v="916"/>
    <x v="1"/>
    <x v="229"/>
    <x v="914"/>
    <x v="4"/>
    <s v="GBP"/>
    <n v="1493787600"/>
    <n v="1494997200"/>
    <b v="0"/>
    <b v="0"/>
    <s v="theater/plays"/>
    <x v="3"/>
    <s v="plays"/>
    <d v="2017-05-03T05:00:00"/>
    <d v="2017-05-17T05:00:00"/>
  </r>
  <r>
    <n v="3500"/>
    <x v="897"/>
    <x v="917"/>
    <x v="1"/>
    <x v="72"/>
    <x v="915"/>
    <x v="1"/>
    <s v="USD"/>
    <n v="1424844000"/>
    <n v="1425448800"/>
    <b v="0"/>
    <b v="1"/>
    <s v="theater/plays"/>
    <x v="3"/>
    <s v="plays"/>
    <d v="2015-02-25T06:00:00"/>
    <d v="2015-03-04T06:00:00"/>
  </r>
  <r>
    <n v="7900"/>
    <x v="898"/>
    <x v="918"/>
    <x v="0"/>
    <x v="192"/>
    <x v="916"/>
    <x v="1"/>
    <s v="USD"/>
    <n v="1403931600"/>
    <n v="1404104400"/>
    <b v="0"/>
    <b v="1"/>
    <s v="theater/plays"/>
    <x v="3"/>
    <s v="plays"/>
    <d v="2014-06-28T05:00:00"/>
    <d v="2014-06-30T05:00:00"/>
  </r>
  <r>
    <n v="2300"/>
    <x v="899"/>
    <x v="919"/>
    <x v="1"/>
    <x v="358"/>
    <x v="917"/>
    <x v="1"/>
    <s v="USD"/>
    <n v="1394514000"/>
    <n v="1394773200"/>
    <b v="0"/>
    <b v="0"/>
    <s v="music/rock"/>
    <x v="1"/>
    <s v="rock"/>
    <d v="2014-03-11T05:00:00"/>
    <d v="2014-03-14T05:00:00"/>
  </r>
  <r>
    <n v="73000"/>
    <x v="900"/>
    <x v="920"/>
    <x v="1"/>
    <x v="567"/>
    <x v="918"/>
    <x v="1"/>
    <s v="USD"/>
    <n v="1365397200"/>
    <n v="1366520400"/>
    <b v="0"/>
    <b v="0"/>
    <s v="theater/plays"/>
    <x v="3"/>
    <s v="plays"/>
    <d v="2013-04-08T05:00:00"/>
    <d v="2013-04-21T05:00:00"/>
  </r>
  <r>
    <n v="6200"/>
    <x v="901"/>
    <x v="921"/>
    <x v="1"/>
    <x v="339"/>
    <x v="919"/>
    <x v="1"/>
    <s v="USD"/>
    <n v="1456120800"/>
    <n v="1456639200"/>
    <b v="0"/>
    <b v="0"/>
    <s v="theater/plays"/>
    <x v="3"/>
    <s v="plays"/>
    <d v="2016-02-22T06:00:00"/>
    <d v="2016-02-28T06:00:00"/>
  </r>
  <r>
    <n v="6100"/>
    <x v="902"/>
    <x v="922"/>
    <x v="1"/>
    <x v="227"/>
    <x v="920"/>
    <x v="1"/>
    <s v="USD"/>
    <n v="1437714000"/>
    <n v="1438318800"/>
    <b v="0"/>
    <b v="0"/>
    <s v="theater/plays"/>
    <x v="3"/>
    <s v="plays"/>
    <d v="2015-07-24T05:00:00"/>
    <d v="2015-07-31T05:00:00"/>
  </r>
  <r>
    <n v="103200"/>
    <x v="903"/>
    <x v="923"/>
    <x v="0"/>
    <x v="356"/>
    <x v="921"/>
    <x v="1"/>
    <s v="USD"/>
    <n v="1563771600"/>
    <n v="1564030800"/>
    <b v="1"/>
    <b v="0"/>
    <s v="theater/plays"/>
    <x v="3"/>
    <s v="plays"/>
    <d v="2019-07-22T05:00:00"/>
    <d v="2019-07-25T05:00:00"/>
  </r>
  <r>
    <n v="171000"/>
    <x v="904"/>
    <x v="924"/>
    <x v="3"/>
    <x v="568"/>
    <x v="922"/>
    <x v="1"/>
    <s v="USD"/>
    <n v="1448517600"/>
    <n v="1449295200"/>
    <b v="0"/>
    <b v="0"/>
    <s v="film &amp; video/documentary"/>
    <x v="4"/>
    <s v="documentary"/>
    <d v="2015-11-26T06:00:00"/>
    <d v="2015-12-05T06:00:00"/>
  </r>
  <r>
    <n v="9200"/>
    <x v="905"/>
    <x v="925"/>
    <x v="1"/>
    <x v="87"/>
    <x v="923"/>
    <x v="1"/>
    <s v="USD"/>
    <n v="1528779600"/>
    <n v="1531890000"/>
    <b v="0"/>
    <b v="1"/>
    <s v="publishing/fiction"/>
    <x v="5"/>
    <s v="fiction"/>
    <d v="2018-06-12T05:00:00"/>
    <d v="2018-07-18T05:00:00"/>
  </r>
  <r>
    <n v="7800"/>
    <x v="906"/>
    <x v="926"/>
    <x v="0"/>
    <x v="109"/>
    <x v="924"/>
    <x v="1"/>
    <s v="USD"/>
    <n v="1304744400"/>
    <n v="1306213200"/>
    <b v="0"/>
    <b v="1"/>
    <s v="games/video games"/>
    <x v="6"/>
    <s v="video games"/>
    <d v="2011-05-07T05:00:00"/>
    <d v="2011-05-24T05:00:00"/>
  </r>
  <r>
    <n v="9900"/>
    <x v="907"/>
    <x v="927"/>
    <x v="2"/>
    <x v="569"/>
    <x v="925"/>
    <x v="0"/>
    <s v="CAD"/>
    <n v="1354341600"/>
    <n v="1356242400"/>
    <b v="0"/>
    <b v="0"/>
    <s v="technology/web"/>
    <x v="2"/>
    <s v="web"/>
    <d v="2012-12-01T06:00:00"/>
    <d v="2012-12-23T06:00:00"/>
  </r>
  <r>
    <n v="43000"/>
    <x v="908"/>
    <x v="928"/>
    <x v="0"/>
    <x v="373"/>
    <x v="926"/>
    <x v="1"/>
    <s v="USD"/>
    <n v="1294552800"/>
    <n v="1297576800"/>
    <b v="1"/>
    <b v="0"/>
    <s v="theater/plays"/>
    <x v="3"/>
    <s v="plays"/>
    <d v="2011-01-09T06:00:00"/>
    <d v="2011-02-13T06:00:00"/>
  </r>
  <r>
    <n v="9600"/>
    <x v="909"/>
    <x v="929"/>
    <x v="0"/>
    <x v="109"/>
    <x v="927"/>
    <x v="2"/>
    <s v="AUD"/>
    <n v="1295935200"/>
    <n v="1296194400"/>
    <b v="0"/>
    <b v="0"/>
    <s v="theater/plays"/>
    <x v="3"/>
    <s v="plays"/>
    <d v="2011-01-25T06:00:00"/>
    <d v="2011-01-28T06:00:00"/>
  </r>
  <r>
    <n v="7500"/>
    <x v="910"/>
    <x v="930"/>
    <x v="1"/>
    <x v="493"/>
    <x v="928"/>
    <x v="1"/>
    <s v="USD"/>
    <n v="1411534800"/>
    <n v="1414558800"/>
    <b v="0"/>
    <b v="0"/>
    <s v="food/food trucks"/>
    <x v="0"/>
    <s v="food trucks"/>
    <d v="2014-09-24T05:00:00"/>
    <d v="2014-10-29T05:00:00"/>
  </r>
  <r>
    <n v="10000"/>
    <x v="911"/>
    <x v="931"/>
    <x v="0"/>
    <x v="570"/>
    <x v="929"/>
    <x v="2"/>
    <s v="AUD"/>
    <n v="1486706400"/>
    <n v="1488348000"/>
    <b v="0"/>
    <b v="0"/>
    <s v="photography/photography books"/>
    <x v="7"/>
    <s v="photography books"/>
    <d v="2017-02-10T06:00:00"/>
    <d v="2017-03-01T06:00:00"/>
  </r>
  <r>
    <n v="172000"/>
    <x v="912"/>
    <x v="932"/>
    <x v="0"/>
    <x v="571"/>
    <x v="930"/>
    <x v="1"/>
    <s v="USD"/>
    <n v="1333602000"/>
    <n v="1334898000"/>
    <b v="1"/>
    <b v="0"/>
    <s v="photography/photography books"/>
    <x v="7"/>
    <s v="photography books"/>
    <d v="2012-04-05T05:00:00"/>
    <d v="2012-04-20T05:00:00"/>
  </r>
  <r>
    <n v="153700"/>
    <x v="913"/>
    <x v="933"/>
    <x v="0"/>
    <x v="483"/>
    <x v="931"/>
    <x v="1"/>
    <s v="USD"/>
    <n v="1308200400"/>
    <n v="1308373200"/>
    <b v="0"/>
    <b v="0"/>
    <s v="theater/plays"/>
    <x v="3"/>
    <s v="plays"/>
    <d v="2011-06-16T05:00:00"/>
    <d v="2011-06-18T05:00:00"/>
  </r>
  <r>
    <n v="3600"/>
    <x v="914"/>
    <x v="934"/>
    <x v="0"/>
    <x v="171"/>
    <x v="932"/>
    <x v="1"/>
    <s v="USD"/>
    <n v="1411707600"/>
    <n v="1412312400"/>
    <b v="0"/>
    <b v="0"/>
    <s v="theater/plays"/>
    <x v="3"/>
    <s v="plays"/>
    <d v="2014-09-26T05:00:00"/>
    <d v="2014-10-03T05:00:00"/>
  </r>
  <r>
    <n v="9400"/>
    <x v="915"/>
    <x v="935"/>
    <x v="3"/>
    <x v="415"/>
    <x v="933"/>
    <x v="1"/>
    <s v="USD"/>
    <n v="1418364000"/>
    <n v="1419228000"/>
    <b v="1"/>
    <b v="1"/>
    <s v="film &amp; video/documentary"/>
    <x v="4"/>
    <s v="documentary"/>
    <d v="2014-12-12T06:00:00"/>
    <d v="2014-12-22T06:00:00"/>
  </r>
  <r>
    <n v="5900"/>
    <x v="916"/>
    <x v="936"/>
    <x v="1"/>
    <x v="84"/>
    <x v="934"/>
    <x v="1"/>
    <s v="USD"/>
    <n v="1429333200"/>
    <n v="1430974800"/>
    <b v="0"/>
    <b v="0"/>
    <s v="technology/web"/>
    <x v="2"/>
    <s v="web"/>
    <d v="2015-04-18T05:00:00"/>
    <d v="2015-05-07T05:00:00"/>
  </r>
  <r>
    <n v="100"/>
    <x v="297"/>
    <x v="298"/>
    <x v="0"/>
    <x v="49"/>
    <x v="298"/>
    <x v="1"/>
    <s v="USD"/>
    <n v="1555390800"/>
    <n v="1555822800"/>
    <b v="0"/>
    <b v="1"/>
    <s v="theater/plays"/>
    <x v="3"/>
    <s v="plays"/>
    <d v="2019-04-16T05:00:00"/>
    <d v="2019-04-21T05:00:00"/>
  </r>
  <r>
    <n v="14500"/>
    <x v="917"/>
    <x v="937"/>
    <x v="1"/>
    <x v="572"/>
    <x v="935"/>
    <x v="1"/>
    <s v="USD"/>
    <n v="1482732000"/>
    <n v="1482818400"/>
    <b v="0"/>
    <b v="1"/>
    <s v="music/rock"/>
    <x v="1"/>
    <s v="rock"/>
    <d v="2016-12-26T06:00:00"/>
    <d v="2016-12-27T06:00:00"/>
  </r>
  <r>
    <n v="145500"/>
    <x v="918"/>
    <x v="938"/>
    <x v="3"/>
    <x v="428"/>
    <x v="936"/>
    <x v="1"/>
    <s v="USD"/>
    <n v="1470718800"/>
    <n v="1471928400"/>
    <b v="0"/>
    <b v="0"/>
    <s v="film &amp; video/documentary"/>
    <x v="4"/>
    <s v="documentary"/>
    <d v="2016-08-09T05:00:00"/>
    <d v="2016-08-23T05:00:00"/>
  </r>
  <r>
    <n v="3300"/>
    <x v="919"/>
    <x v="939"/>
    <x v="0"/>
    <x v="356"/>
    <x v="937"/>
    <x v="1"/>
    <s v="USD"/>
    <n v="1450591200"/>
    <n v="1453701600"/>
    <b v="0"/>
    <b v="1"/>
    <s v="film &amp; video/science fiction"/>
    <x v="4"/>
    <s v="science fiction"/>
    <d v="2015-12-20T06:00:00"/>
    <d v="2016-01-25T06:00:00"/>
  </r>
  <r>
    <n v="42600"/>
    <x v="920"/>
    <x v="940"/>
    <x v="1"/>
    <x v="573"/>
    <x v="938"/>
    <x v="2"/>
    <s v="AUD"/>
    <n v="1348290000"/>
    <n v="1350363600"/>
    <b v="0"/>
    <b v="0"/>
    <s v="technology/web"/>
    <x v="2"/>
    <s v="web"/>
    <d v="2012-09-22T05:00:00"/>
    <d v="2012-10-16T05:00:00"/>
  </r>
  <r>
    <n v="700"/>
    <x v="921"/>
    <x v="941"/>
    <x v="1"/>
    <x v="175"/>
    <x v="939"/>
    <x v="1"/>
    <s v="USD"/>
    <n v="1353823200"/>
    <n v="1353996000"/>
    <b v="0"/>
    <b v="0"/>
    <s v="theater/plays"/>
    <x v="3"/>
    <s v="plays"/>
    <d v="2012-11-25T06:00:00"/>
    <d v="2012-11-27T06:00:00"/>
  </r>
  <r>
    <n v="187600"/>
    <x v="922"/>
    <x v="942"/>
    <x v="0"/>
    <x v="268"/>
    <x v="940"/>
    <x v="1"/>
    <s v="USD"/>
    <n v="1450764000"/>
    <n v="1451109600"/>
    <b v="0"/>
    <b v="0"/>
    <s v="film &amp; video/science fiction"/>
    <x v="4"/>
    <s v="science fiction"/>
    <d v="2015-12-22T06:00:00"/>
    <d v="2015-12-26T06:00:00"/>
  </r>
  <r>
    <n v="9800"/>
    <x v="923"/>
    <x v="943"/>
    <x v="1"/>
    <x v="54"/>
    <x v="941"/>
    <x v="1"/>
    <s v="USD"/>
    <n v="1329372000"/>
    <n v="1329631200"/>
    <b v="0"/>
    <b v="0"/>
    <s v="theater/plays"/>
    <x v="3"/>
    <s v="plays"/>
    <d v="2012-02-16T06:00:00"/>
    <d v="2012-02-19T06:00:00"/>
  </r>
  <r>
    <n v="1100"/>
    <x v="924"/>
    <x v="944"/>
    <x v="1"/>
    <x v="192"/>
    <x v="942"/>
    <x v="1"/>
    <s v="USD"/>
    <n v="1277096400"/>
    <n v="1278997200"/>
    <b v="0"/>
    <b v="0"/>
    <s v="film &amp; video/animation"/>
    <x v="4"/>
    <s v="animation"/>
    <d v="2010-06-21T05:00:00"/>
    <d v="2010-07-13T05:00:00"/>
  </r>
  <r>
    <n v="145000"/>
    <x v="925"/>
    <x v="945"/>
    <x v="0"/>
    <x v="406"/>
    <x v="943"/>
    <x v="1"/>
    <s v="USD"/>
    <n v="1277701200"/>
    <n v="1280120400"/>
    <b v="0"/>
    <b v="0"/>
    <s v="publishing/translations"/>
    <x v="5"/>
    <s v="translations"/>
    <d v="2010-06-28T05:00:00"/>
    <d v="2010-07-26T05:00:00"/>
  </r>
  <r>
    <n v="5500"/>
    <x v="926"/>
    <x v="946"/>
    <x v="0"/>
    <x v="12"/>
    <x v="944"/>
    <x v="1"/>
    <s v="USD"/>
    <n v="1454911200"/>
    <n v="1458104400"/>
    <b v="0"/>
    <b v="0"/>
    <s v="technology/web"/>
    <x v="2"/>
    <s v="web"/>
    <d v="2016-02-08T06:00:00"/>
    <d v="2016-03-16T05:00:00"/>
  </r>
  <r>
    <n v="5700"/>
    <x v="927"/>
    <x v="947"/>
    <x v="1"/>
    <x v="287"/>
    <x v="945"/>
    <x v="1"/>
    <s v="USD"/>
    <n v="1297922400"/>
    <n v="1298268000"/>
    <b v="0"/>
    <b v="0"/>
    <s v="publishing/translations"/>
    <x v="5"/>
    <s v="translations"/>
    <d v="2011-02-17T06:00:00"/>
    <d v="2011-02-21T06:00:00"/>
  </r>
  <r>
    <n v="3600"/>
    <x v="928"/>
    <x v="948"/>
    <x v="1"/>
    <x v="574"/>
    <x v="946"/>
    <x v="1"/>
    <s v="USD"/>
    <n v="1384408800"/>
    <n v="1386223200"/>
    <b v="0"/>
    <b v="0"/>
    <s v="food/food trucks"/>
    <x v="0"/>
    <s v="food trucks"/>
    <d v="2013-11-14T06:00:00"/>
    <d v="2013-12-05T06:00:00"/>
  </r>
  <r>
    <n v="5900"/>
    <x v="929"/>
    <x v="949"/>
    <x v="0"/>
    <x v="493"/>
    <x v="947"/>
    <x v="6"/>
    <s v="EUR"/>
    <n v="1299304800"/>
    <n v="1299823200"/>
    <b v="0"/>
    <b v="1"/>
    <s v="photography/photography books"/>
    <x v="7"/>
    <s v="photography books"/>
    <d v="2011-03-05T06:00:00"/>
    <d v="2011-03-11T06:00:00"/>
  </r>
  <r>
    <n v="3700"/>
    <x v="930"/>
    <x v="950"/>
    <x v="1"/>
    <x v="287"/>
    <x v="948"/>
    <x v="1"/>
    <s v="USD"/>
    <n v="1431320400"/>
    <n v="1431752400"/>
    <b v="0"/>
    <b v="0"/>
    <s v="theater/plays"/>
    <x v="3"/>
    <s v="plays"/>
    <d v="2015-05-11T05:00:00"/>
    <d v="2015-05-16T05:00:00"/>
  </r>
  <r>
    <n v="2200"/>
    <x v="931"/>
    <x v="951"/>
    <x v="1"/>
    <x v="512"/>
    <x v="949"/>
    <x v="4"/>
    <s v="GBP"/>
    <n v="1264399200"/>
    <n v="1267855200"/>
    <b v="0"/>
    <b v="0"/>
    <s v="music/rock"/>
    <x v="1"/>
    <s v="rock"/>
    <d v="2010-01-25T06:00:00"/>
    <d v="2010-03-06T06:00:00"/>
  </r>
  <r>
    <n v="1700"/>
    <x v="932"/>
    <x v="952"/>
    <x v="1"/>
    <x v="242"/>
    <x v="950"/>
    <x v="1"/>
    <s v="USD"/>
    <n v="1497502800"/>
    <n v="1497675600"/>
    <b v="0"/>
    <b v="0"/>
    <s v="theater/plays"/>
    <x v="3"/>
    <s v="plays"/>
    <d v="2017-06-15T05:00:00"/>
    <d v="2017-06-17T05:00:00"/>
  </r>
  <r>
    <n v="88400"/>
    <x v="933"/>
    <x v="953"/>
    <x v="1"/>
    <x v="575"/>
    <x v="951"/>
    <x v="1"/>
    <s v="USD"/>
    <n v="1333688400"/>
    <n v="1336885200"/>
    <b v="0"/>
    <b v="0"/>
    <s v="music/world music"/>
    <x v="1"/>
    <s v="world music"/>
    <d v="2012-04-06T05:00:00"/>
    <d v="2012-05-13T05:00:00"/>
  </r>
  <r>
    <n v="2400"/>
    <x v="934"/>
    <x v="954"/>
    <x v="1"/>
    <x v="493"/>
    <x v="952"/>
    <x v="1"/>
    <s v="USD"/>
    <n v="1293861600"/>
    <n v="1295157600"/>
    <b v="0"/>
    <b v="0"/>
    <s v="food/food trucks"/>
    <x v="0"/>
    <s v="food trucks"/>
    <d v="2011-01-01T06:00:00"/>
    <d v="2011-01-16T06:00:00"/>
  </r>
  <r>
    <n v="7900"/>
    <x v="935"/>
    <x v="955"/>
    <x v="1"/>
    <x v="576"/>
    <x v="953"/>
    <x v="1"/>
    <s v="USD"/>
    <n v="1576994400"/>
    <n v="1577599200"/>
    <b v="0"/>
    <b v="0"/>
    <s v="theater/plays"/>
    <x v="3"/>
    <s v="plays"/>
    <d v="2019-12-22T06:00:00"/>
    <d v="2019-12-29T06:00:00"/>
  </r>
  <r>
    <n v="94900"/>
    <x v="936"/>
    <x v="956"/>
    <x v="0"/>
    <x v="577"/>
    <x v="954"/>
    <x v="1"/>
    <s v="USD"/>
    <n v="1304917200"/>
    <n v="1305003600"/>
    <b v="0"/>
    <b v="0"/>
    <s v="theater/plays"/>
    <x v="3"/>
    <s v="plays"/>
    <d v="2011-05-09T05:00:00"/>
    <d v="2011-05-10T05:00:00"/>
  </r>
  <r>
    <n v="5100"/>
    <x v="937"/>
    <x v="957"/>
    <x v="0"/>
    <x v="3"/>
    <x v="955"/>
    <x v="1"/>
    <s v="USD"/>
    <n v="1381208400"/>
    <n v="1381726800"/>
    <b v="0"/>
    <b v="0"/>
    <s v="film &amp; video/television"/>
    <x v="4"/>
    <s v="television"/>
    <d v="2013-10-08T05:00:00"/>
    <d v="2013-10-14T05:00:00"/>
  </r>
  <r>
    <n v="42700"/>
    <x v="938"/>
    <x v="958"/>
    <x v="1"/>
    <x v="578"/>
    <x v="956"/>
    <x v="1"/>
    <s v="USD"/>
    <n v="1401685200"/>
    <n v="1402462800"/>
    <b v="0"/>
    <b v="1"/>
    <s v="technology/web"/>
    <x v="2"/>
    <s v="web"/>
    <d v="2014-06-02T05:00:00"/>
    <d v="2014-06-11T05:00:00"/>
  </r>
  <r>
    <n v="121100"/>
    <x v="939"/>
    <x v="959"/>
    <x v="0"/>
    <x v="526"/>
    <x v="957"/>
    <x v="1"/>
    <s v="USD"/>
    <n v="1291960800"/>
    <n v="1292133600"/>
    <b v="0"/>
    <b v="1"/>
    <s v="theater/plays"/>
    <x v="3"/>
    <s v="plays"/>
    <d v="2010-12-10T06:00:00"/>
    <d v="2010-12-12T06:00:00"/>
  </r>
  <r>
    <n v="800"/>
    <x v="940"/>
    <x v="960"/>
    <x v="1"/>
    <x v="235"/>
    <x v="958"/>
    <x v="1"/>
    <s v="USD"/>
    <n v="1368853200"/>
    <n v="1368939600"/>
    <b v="0"/>
    <b v="0"/>
    <s v="music/indie rock"/>
    <x v="1"/>
    <s v="indie rock"/>
    <d v="2013-05-18T05:00:00"/>
    <d v="2013-05-19T05:00:00"/>
  </r>
  <r>
    <n v="5400"/>
    <x v="941"/>
    <x v="961"/>
    <x v="1"/>
    <x v="18"/>
    <x v="959"/>
    <x v="1"/>
    <s v="USD"/>
    <n v="1448776800"/>
    <n v="1452146400"/>
    <b v="0"/>
    <b v="1"/>
    <s v="theater/plays"/>
    <x v="3"/>
    <s v="plays"/>
    <d v="2015-11-29T06:00:00"/>
    <d v="2016-01-07T06:00:00"/>
  </r>
  <r>
    <n v="4000"/>
    <x v="942"/>
    <x v="962"/>
    <x v="1"/>
    <x v="382"/>
    <x v="960"/>
    <x v="1"/>
    <s v="USD"/>
    <n v="1296194400"/>
    <n v="1296712800"/>
    <b v="0"/>
    <b v="1"/>
    <s v="theater/plays"/>
    <x v="3"/>
    <s v="plays"/>
    <d v="2011-01-28T06:00:00"/>
    <d v="2011-02-03T06:00:00"/>
  </r>
  <r>
    <n v="7000"/>
    <x v="943"/>
    <x v="963"/>
    <x v="0"/>
    <x v="109"/>
    <x v="961"/>
    <x v="1"/>
    <s v="USD"/>
    <n v="1517983200"/>
    <n v="1520748000"/>
    <b v="0"/>
    <b v="0"/>
    <s v="food/food trucks"/>
    <x v="0"/>
    <s v="food trucks"/>
    <d v="2018-02-07T06:00:00"/>
    <d v="2018-03-11T06:00:00"/>
  </r>
  <r>
    <n v="1000"/>
    <x v="944"/>
    <x v="964"/>
    <x v="1"/>
    <x v="45"/>
    <x v="962"/>
    <x v="1"/>
    <s v="USD"/>
    <n v="1478930400"/>
    <n v="1480831200"/>
    <b v="0"/>
    <b v="0"/>
    <s v="games/video games"/>
    <x v="6"/>
    <s v="video games"/>
    <d v="2016-11-12T06:00:00"/>
    <d v="2016-12-04T06:00:00"/>
  </r>
  <r>
    <n v="60200"/>
    <x v="945"/>
    <x v="965"/>
    <x v="1"/>
    <x v="579"/>
    <x v="963"/>
    <x v="4"/>
    <s v="GBP"/>
    <n v="1426395600"/>
    <n v="1426914000"/>
    <b v="0"/>
    <b v="0"/>
    <s v="theater/plays"/>
    <x v="3"/>
    <s v="plays"/>
    <d v="2015-03-15T05:00:00"/>
    <d v="2015-03-21T05:00:00"/>
  </r>
  <r>
    <n v="195200"/>
    <x v="946"/>
    <x v="966"/>
    <x v="0"/>
    <x v="580"/>
    <x v="964"/>
    <x v="1"/>
    <s v="USD"/>
    <n v="1446181200"/>
    <n v="1446616800"/>
    <b v="1"/>
    <b v="0"/>
    <s v="publishing/nonfiction"/>
    <x v="5"/>
    <s v="nonfiction"/>
    <d v="2015-10-30T05:00:00"/>
    <d v="2015-11-04T06:00:00"/>
  </r>
  <r>
    <n v="6700"/>
    <x v="947"/>
    <x v="967"/>
    <x v="1"/>
    <x v="581"/>
    <x v="965"/>
    <x v="1"/>
    <s v="USD"/>
    <n v="1514181600"/>
    <n v="1517032800"/>
    <b v="0"/>
    <b v="0"/>
    <s v="technology/web"/>
    <x v="2"/>
    <s v="web"/>
    <d v="2017-12-25T06:00:00"/>
    <d v="2018-01-27T06:00:00"/>
  </r>
  <r>
    <n v="7200"/>
    <x v="948"/>
    <x v="968"/>
    <x v="0"/>
    <x v="51"/>
    <x v="966"/>
    <x v="1"/>
    <s v="USD"/>
    <n v="1311051600"/>
    <n v="1311224400"/>
    <b v="0"/>
    <b v="1"/>
    <s v="film &amp; video/documentary"/>
    <x v="4"/>
    <s v="documentary"/>
    <d v="2011-07-19T05:00:00"/>
    <d v="2011-07-21T05:00:00"/>
  </r>
  <r>
    <n v="129100"/>
    <x v="949"/>
    <x v="969"/>
    <x v="1"/>
    <x v="582"/>
    <x v="967"/>
    <x v="1"/>
    <s v="USD"/>
    <n v="1564894800"/>
    <n v="1566190800"/>
    <b v="0"/>
    <b v="0"/>
    <s v="film &amp; video/documentary"/>
    <x v="4"/>
    <s v="documentary"/>
    <d v="2019-08-04T05:00:00"/>
    <d v="2019-08-19T05:00:00"/>
  </r>
  <r>
    <n v="6500"/>
    <x v="950"/>
    <x v="970"/>
    <x v="1"/>
    <x v="345"/>
    <x v="968"/>
    <x v="1"/>
    <s v="USD"/>
    <n v="1567918800"/>
    <n v="1570165200"/>
    <b v="0"/>
    <b v="0"/>
    <s v="theater/plays"/>
    <x v="3"/>
    <s v="plays"/>
    <d v="2019-09-08T05:00:00"/>
    <d v="2019-10-04T05:00:00"/>
  </r>
  <r>
    <n v="170600"/>
    <x v="951"/>
    <x v="971"/>
    <x v="0"/>
    <x v="583"/>
    <x v="969"/>
    <x v="1"/>
    <s v="USD"/>
    <n v="1386309600"/>
    <n v="1388556000"/>
    <b v="0"/>
    <b v="1"/>
    <s v="music/rock"/>
    <x v="1"/>
    <s v="rock"/>
    <d v="2013-12-06T06:00:00"/>
    <d v="2014-01-01T06:00:00"/>
  </r>
  <r>
    <n v="7800"/>
    <x v="952"/>
    <x v="972"/>
    <x v="0"/>
    <x v="45"/>
    <x v="970"/>
    <x v="1"/>
    <s v="USD"/>
    <n v="1301979600"/>
    <n v="1303189200"/>
    <b v="0"/>
    <b v="0"/>
    <s v="music/rock"/>
    <x v="1"/>
    <s v="rock"/>
    <d v="2011-04-05T05:00:00"/>
    <d v="2011-04-19T05:00:00"/>
  </r>
  <r>
    <n v="6200"/>
    <x v="953"/>
    <x v="973"/>
    <x v="1"/>
    <x v="584"/>
    <x v="971"/>
    <x v="1"/>
    <s v="USD"/>
    <n v="1493269200"/>
    <n v="1494478800"/>
    <b v="0"/>
    <b v="0"/>
    <s v="film &amp; video/documentary"/>
    <x v="4"/>
    <s v="documentary"/>
    <d v="2017-04-27T05:00:00"/>
    <d v="2017-05-11T05:00:00"/>
  </r>
  <r>
    <n v="9400"/>
    <x v="802"/>
    <x v="974"/>
    <x v="0"/>
    <x v="251"/>
    <x v="972"/>
    <x v="1"/>
    <s v="USD"/>
    <n v="1478930400"/>
    <n v="1480744800"/>
    <b v="0"/>
    <b v="0"/>
    <s v="publishing/radio &amp; podcasts"/>
    <x v="5"/>
    <s v="radio &amp; podcasts"/>
    <d v="2016-11-12T06:00:00"/>
    <d v="2016-12-03T06:00:00"/>
  </r>
  <r>
    <n v="2400"/>
    <x v="954"/>
    <x v="975"/>
    <x v="1"/>
    <x v="31"/>
    <x v="973"/>
    <x v="1"/>
    <s v="USD"/>
    <n v="1555390800"/>
    <n v="1555822800"/>
    <b v="0"/>
    <b v="0"/>
    <s v="publishing/translations"/>
    <x v="5"/>
    <s v="translations"/>
    <d v="2019-04-16T05:00:00"/>
    <d v="2019-04-21T05:00:00"/>
  </r>
  <r>
    <n v="7800"/>
    <x v="955"/>
    <x v="976"/>
    <x v="0"/>
    <x v="251"/>
    <x v="974"/>
    <x v="1"/>
    <s v="USD"/>
    <n v="1456984800"/>
    <n v="1458882000"/>
    <b v="0"/>
    <b v="1"/>
    <s v="film &amp; video/drama"/>
    <x v="4"/>
    <s v="drama"/>
    <d v="2016-03-03T06:00:00"/>
    <d v="2016-03-25T05:00:00"/>
  </r>
  <r>
    <n v="9800"/>
    <x v="551"/>
    <x v="977"/>
    <x v="1"/>
    <x v="585"/>
    <x v="975"/>
    <x v="1"/>
    <s v="USD"/>
    <n v="1411621200"/>
    <n v="1411966800"/>
    <b v="0"/>
    <b v="1"/>
    <s v="music/rock"/>
    <x v="1"/>
    <s v="rock"/>
    <d v="2014-09-25T05:00:00"/>
    <d v="2014-09-29T05:00:00"/>
  </r>
  <r>
    <n v="3100"/>
    <x v="956"/>
    <x v="978"/>
    <x v="1"/>
    <x v="227"/>
    <x v="976"/>
    <x v="1"/>
    <s v="USD"/>
    <n v="1525669200"/>
    <n v="1526878800"/>
    <b v="0"/>
    <b v="1"/>
    <s v="film &amp; video/drama"/>
    <x v="4"/>
    <s v="drama"/>
    <d v="2018-05-07T05:00:00"/>
    <d v="2018-05-21T05:00:00"/>
  </r>
  <r>
    <n v="9800"/>
    <x v="957"/>
    <x v="979"/>
    <x v="3"/>
    <x v="51"/>
    <x v="977"/>
    <x v="6"/>
    <s v="EUR"/>
    <n v="1450936800"/>
    <n v="1452405600"/>
    <b v="0"/>
    <b v="1"/>
    <s v="photography/photography books"/>
    <x v="7"/>
    <s v="photography books"/>
    <d v="2015-12-24T06:00:00"/>
    <d v="2016-01-10T06:00:00"/>
  </r>
  <r>
    <n v="141100"/>
    <x v="958"/>
    <x v="980"/>
    <x v="0"/>
    <x v="586"/>
    <x v="978"/>
    <x v="1"/>
    <s v="USD"/>
    <n v="1413522000"/>
    <n v="1414040400"/>
    <b v="0"/>
    <b v="1"/>
    <s v="publishing/translations"/>
    <x v="5"/>
    <s v="translations"/>
    <d v="2014-10-17T05:00:00"/>
    <d v="2014-10-23T05:00:00"/>
  </r>
  <r>
    <n v="97300"/>
    <x v="959"/>
    <x v="981"/>
    <x v="1"/>
    <x v="587"/>
    <x v="979"/>
    <x v="1"/>
    <s v="USD"/>
    <n v="1541307600"/>
    <n v="1543816800"/>
    <b v="0"/>
    <b v="1"/>
    <s v="food/food trucks"/>
    <x v="0"/>
    <s v="food trucks"/>
    <d v="2018-11-04T05:00:00"/>
    <d v="2018-12-03T06:00:00"/>
  </r>
  <r>
    <n v="6600"/>
    <x v="960"/>
    <x v="982"/>
    <x v="0"/>
    <x v="192"/>
    <x v="980"/>
    <x v="1"/>
    <s v="USD"/>
    <n v="1357106400"/>
    <n v="1359698400"/>
    <b v="0"/>
    <b v="0"/>
    <s v="theater/plays"/>
    <x v="3"/>
    <s v="plays"/>
    <d v="2013-01-02T06:00:00"/>
    <d v="2013-02-01T06:00:00"/>
  </r>
  <r>
    <n v="7600"/>
    <x v="961"/>
    <x v="983"/>
    <x v="3"/>
    <x v="279"/>
    <x v="981"/>
    <x v="6"/>
    <s v="EUR"/>
    <n v="1390197600"/>
    <n v="1390629600"/>
    <b v="0"/>
    <b v="0"/>
    <s v="theater/plays"/>
    <x v="3"/>
    <s v="plays"/>
    <d v="2014-01-20T06:00:00"/>
    <d v="2014-01-25T06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10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6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8" type="button" dataOnly="0" labelOnly="1" outline="0" axis="axisRow" fieldPosition="0"/>
    </format>
    <format dxfId="34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</format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5">
    <format dxfId="9">
      <pivotArea type="all" dataOnly="0" outline="0" fieldPosition="0"/>
    </format>
    <format dxfId="7">
      <pivotArea field="9" type="button" dataOnly="0" labelOnly="1" outline="0" axis="axisPage" fieldPosition="0"/>
    </format>
    <format dxfId="5">
      <pivotArea dataOnly="0" labelOnly="1" outline="0" fieldPosition="0">
        <references count="1">
          <reference field="9" count="0"/>
        </references>
      </pivotArea>
    </format>
    <format dxfId="3">
      <pivotArea field="16" type="button" dataOnly="0" labelOnly="1" outline="0" axis="axisPage" fieldPosition="1"/>
    </format>
    <format dxfId="1">
      <pivotArea dataOnly="0" labelOnly="1" outline="0" fieldPosition="0">
        <references count="1">
          <reference field="16" count="0"/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K13" firstHeaderRow="1" firstDataRow="3" firstDataCol="1" rowPageCount="1" colPageCount="1"/>
  <pivotFields count="17">
    <pivotField showAll="0"/>
    <pivotField showAll="0">
      <items count="963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9" showAll="0">
      <items count="985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dataField="1" showAll="0">
      <items count="589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983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Row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13" item="0" hier="-1"/>
  </pageFields>
  <dataFields count="2">
    <dataField name="Count of outcome" fld="3" subtotal="count" baseField="0" baseItem="0"/>
    <dataField name="Sum of backers_count" fld="4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T1001"/>
  <sheetViews>
    <sheetView topLeftCell="A20" workbookViewId="0">
      <selection activeCell="I6" sqref="I6"/>
    </sheetView>
  </sheetViews>
  <sheetFormatPr defaultColWidth="11.1640625" defaultRowHeight="16.5" customHeight="1" x14ac:dyDescent="0.35"/>
  <cols>
    <col min="1" max="1" width="4.1640625" style="3" bestFit="1" customWidth="1"/>
    <col min="2" max="2" width="30.6640625" style="3" bestFit="1" customWidth="1"/>
    <col min="3" max="3" width="33.5" style="4" customWidth="1"/>
    <col min="4" max="5" width="11.1640625" style="3"/>
    <col min="6" max="6" width="18.1640625" style="5" bestFit="1" customWidth="1"/>
    <col min="7" max="7" width="12.33203125" style="3" bestFit="1" customWidth="1"/>
    <col min="8" max="8" width="13" style="3" bestFit="1" customWidth="1"/>
    <col min="9" max="9" width="16.08203125" style="3" bestFit="1" customWidth="1"/>
    <col min="10" max="11" width="11.1640625" style="3"/>
    <col min="12" max="13" width="11.1640625" style="3" bestFit="1" customWidth="1"/>
    <col min="14" max="15" width="11.1640625" style="3"/>
    <col min="16" max="16" width="28" style="3" bestFit="1" customWidth="1"/>
    <col min="17" max="17" width="14.5" style="3" bestFit="1" customWidth="1"/>
    <col min="18" max="18" width="17.4140625" style="3" bestFit="1" customWidth="1"/>
    <col min="19" max="19" width="24.1640625" style="43" customWidth="1"/>
    <col min="20" max="20" width="22.08203125" style="43" customWidth="1"/>
    <col min="21" max="16384" width="11.1640625" style="3"/>
  </cols>
  <sheetData>
    <row r="1" spans="1:20" s="1" customFormat="1" ht="16.5" customHeigh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4" t="s">
        <v>2029</v>
      </c>
      <c r="G1" s="1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0" t="s">
        <v>2046</v>
      </c>
      <c r="R1" s="10" t="s">
        <v>2031</v>
      </c>
      <c r="S1" s="42" t="s">
        <v>2071</v>
      </c>
      <c r="T1" s="42" t="s">
        <v>2072</v>
      </c>
    </row>
    <row r="2" spans="1:20" ht="16.5" hidden="1" customHeight="1" x14ac:dyDescent="0.35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5">
        <f>E2/D2</f>
        <v>0</v>
      </c>
      <c r="G2" s="3" t="s">
        <v>14</v>
      </c>
      <c r="H2" s="3">
        <v>0</v>
      </c>
      <c r="I2" s="6" t="str">
        <f t="shared" ref="I2:I65" si="0">IFERROR(E2/H2,"0")</f>
        <v>0</v>
      </c>
      <c r="J2" s="3" t="s">
        <v>15</v>
      </c>
      <c r="K2" s="3" t="s">
        <v>16</v>
      </c>
      <c r="L2" s="3">
        <v>1448690400</v>
      </c>
      <c r="M2" s="3">
        <v>1450159200</v>
      </c>
      <c r="N2" s="3" t="b">
        <v>0</v>
      </c>
      <c r="O2" s="3" t="b">
        <v>0</v>
      </c>
      <c r="P2" s="3" t="s">
        <v>17</v>
      </c>
      <c r="Q2" s="3" t="str">
        <f>LEFT(P2,FIND("/",P2)-1)</f>
        <v>food</v>
      </c>
      <c r="R2" s="3" t="str">
        <f>RIGHT(P2,LEN(P2)-FIND("/",P2))</f>
        <v>food trucks</v>
      </c>
      <c r="S2" s="43">
        <f>(L2/86400)+25569</f>
        <v>42336.25</v>
      </c>
      <c r="T2" s="43">
        <f>(M2/86400)+25569</f>
        <v>42353.25</v>
      </c>
    </row>
    <row r="3" spans="1:20" ht="16.5" hidden="1" customHeight="1" x14ac:dyDescent="0.35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5">
        <f t="shared" ref="F3:F66" si="1">E3/D3</f>
        <v>10.4</v>
      </c>
      <c r="G3" s="3" t="s">
        <v>20</v>
      </c>
      <c r="H3" s="3">
        <v>158</v>
      </c>
      <c r="I3" s="6">
        <f t="shared" si="0"/>
        <v>92.151898734177209</v>
      </c>
      <c r="J3" s="3" t="s">
        <v>21</v>
      </c>
      <c r="K3" s="3" t="s">
        <v>22</v>
      </c>
      <c r="L3" s="3">
        <v>1408424400</v>
      </c>
      <c r="M3" s="3">
        <v>1408597200</v>
      </c>
      <c r="N3" s="3" t="b">
        <v>0</v>
      </c>
      <c r="O3" s="3" t="b">
        <v>1</v>
      </c>
      <c r="P3" s="3" t="s">
        <v>23</v>
      </c>
      <c r="Q3" s="3" t="str">
        <f t="shared" ref="Q3:Q66" si="2">LEFT(P3,FIND("/",P3)-1)</f>
        <v>music</v>
      </c>
      <c r="R3" s="3" t="str">
        <f t="shared" ref="R3:R66" si="3">RIGHT(P3,LEN(P3)-FIND("/",P3))</f>
        <v>rock</v>
      </c>
      <c r="S3" s="43">
        <f t="shared" ref="S3:S66" si="4">(L3/86400)+25569</f>
        <v>41870.208333333336</v>
      </c>
      <c r="T3" s="43">
        <f t="shared" ref="T3:T66" si="5">(M3/86400)+25569</f>
        <v>41872.208333333336</v>
      </c>
    </row>
    <row r="4" spans="1:20" ht="16.5" hidden="1" customHeight="1" x14ac:dyDescent="0.35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5">
        <f t="shared" si="1"/>
        <v>1.3147878228782288</v>
      </c>
      <c r="G4" s="3" t="s">
        <v>20</v>
      </c>
      <c r="H4" s="3">
        <v>1425</v>
      </c>
      <c r="I4" s="6">
        <f t="shared" si="0"/>
        <v>100.01614035087719</v>
      </c>
      <c r="J4" s="3" t="s">
        <v>26</v>
      </c>
      <c r="K4" s="3" t="s">
        <v>27</v>
      </c>
      <c r="L4" s="3">
        <v>1384668000</v>
      </c>
      <c r="M4" s="3">
        <v>1384840800</v>
      </c>
      <c r="N4" s="3" t="b">
        <v>0</v>
      </c>
      <c r="O4" s="3" t="b">
        <v>0</v>
      </c>
      <c r="P4" s="3" t="s">
        <v>28</v>
      </c>
      <c r="Q4" s="3" t="str">
        <f t="shared" si="2"/>
        <v>technology</v>
      </c>
      <c r="R4" s="3" t="str">
        <f t="shared" si="3"/>
        <v>web</v>
      </c>
      <c r="S4" s="43">
        <f t="shared" si="4"/>
        <v>41595.25</v>
      </c>
      <c r="T4" s="43">
        <f t="shared" si="5"/>
        <v>41597.25</v>
      </c>
    </row>
    <row r="5" spans="1:20" ht="16.5" hidden="1" customHeight="1" x14ac:dyDescent="0.35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5">
        <f t="shared" si="1"/>
        <v>0.58976190476190471</v>
      </c>
      <c r="G5" s="3" t="s">
        <v>14</v>
      </c>
      <c r="H5" s="3">
        <v>24</v>
      </c>
      <c r="I5" s="6">
        <f t="shared" si="0"/>
        <v>103.20833333333333</v>
      </c>
      <c r="J5" s="3" t="s">
        <v>21</v>
      </c>
      <c r="K5" s="3" t="s">
        <v>22</v>
      </c>
      <c r="L5" s="3">
        <v>1565499600</v>
      </c>
      <c r="M5" s="3">
        <v>1568955600</v>
      </c>
      <c r="N5" s="3" t="b">
        <v>0</v>
      </c>
      <c r="O5" s="3" t="b">
        <v>0</v>
      </c>
      <c r="P5" s="3" t="s">
        <v>23</v>
      </c>
      <c r="Q5" s="3" t="str">
        <f t="shared" si="2"/>
        <v>music</v>
      </c>
      <c r="R5" s="3" t="str">
        <f t="shared" si="3"/>
        <v>rock</v>
      </c>
      <c r="S5" s="43">
        <f t="shared" si="4"/>
        <v>43688.208333333328</v>
      </c>
      <c r="T5" s="43">
        <f t="shared" si="5"/>
        <v>43728.208333333328</v>
      </c>
    </row>
    <row r="6" spans="1:20" ht="16.5" customHeight="1" x14ac:dyDescent="0.35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5">
        <f t="shared" si="1"/>
        <v>0.69276315789473686</v>
      </c>
      <c r="G6" s="3" t="s">
        <v>14</v>
      </c>
      <c r="H6" s="3">
        <v>53</v>
      </c>
      <c r="I6" s="6">
        <f t="shared" si="0"/>
        <v>99.339622641509436</v>
      </c>
      <c r="J6" s="3" t="s">
        <v>21</v>
      </c>
      <c r="K6" s="3" t="s">
        <v>22</v>
      </c>
      <c r="L6" s="3">
        <v>1547964000</v>
      </c>
      <c r="M6" s="3">
        <v>1548309600</v>
      </c>
      <c r="N6" s="3" t="b">
        <v>0</v>
      </c>
      <c r="O6" s="3" t="b">
        <v>0</v>
      </c>
      <c r="P6" s="3" t="s">
        <v>33</v>
      </c>
      <c r="Q6" s="3" t="str">
        <f t="shared" si="2"/>
        <v>theater</v>
      </c>
      <c r="R6" s="3" t="str">
        <f t="shared" si="3"/>
        <v>plays</v>
      </c>
      <c r="S6" s="43">
        <f t="shared" si="4"/>
        <v>43485.25</v>
      </c>
      <c r="T6" s="43">
        <f t="shared" si="5"/>
        <v>43489.25</v>
      </c>
    </row>
    <row r="7" spans="1:20" ht="16.5" customHeight="1" x14ac:dyDescent="0.35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5">
        <f t="shared" si="1"/>
        <v>1.7361842105263159</v>
      </c>
      <c r="G7" s="3" t="s">
        <v>20</v>
      </c>
      <c r="H7" s="3">
        <v>174</v>
      </c>
      <c r="I7" s="6">
        <f t="shared" si="0"/>
        <v>75.833333333333329</v>
      </c>
      <c r="J7" s="3" t="s">
        <v>36</v>
      </c>
      <c r="K7" s="3" t="s">
        <v>37</v>
      </c>
      <c r="L7" s="3">
        <v>1346130000</v>
      </c>
      <c r="M7" s="3">
        <v>1347080400</v>
      </c>
      <c r="N7" s="3" t="b">
        <v>0</v>
      </c>
      <c r="O7" s="3" t="b">
        <v>0</v>
      </c>
      <c r="P7" s="3" t="s">
        <v>33</v>
      </c>
      <c r="Q7" s="3" t="str">
        <f t="shared" si="2"/>
        <v>theater</v>
      </c>
      <c r="R7" s="3" t="str">
        <f t="shared" si="3"/>
        <v>plays</v>
      </c>
      <c r="S7" s="43">
        <f t="shared" si="4"/>
        <v>41149.208333333336</v>
      </c>
      <c r="T7" s="43">
        <f t="shared" si="5"/>
        <v>41160.208333333336</v>
      </c>
    </row>
    <row r="8" spans="1:20" ht="16.5" hidden="1" customHeight="1" x14ac:dyDescent="0.35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5">
        <f t="shared" si="1"/>
        <v>0.20961538461538462</v>
      </c>
      <c r="G8" s="3" t="s">
        <v>14</v>
      </c>
      <c r="H8" s="3">
        <v>18</v>
      </c>
      <c r="I8" s="6">
        <f t="shared" si="0"/>
        <v>60.555555555555557</v>
      </c>
      <c r="J8" s="3" t="s">
        <v>40</v>
      </c>
      <c r="K8" s="3" t="s">
        <v>41</v>
      </c>
      <c r="L8" s="3">
        <v>1505278800</v>
      </c>
      <c r="M8" s="3">
        <v>1505365200</v>
      </c>
      <c r="N8" s="3" t="b">
        <v>0</v>
      </c>
      <c r="O8" s="3" t="b">
        <v>0</v>
      </c>
      <c r="P8" s="3" t="s">
        <v>42</v>
      </c>
      <c r="Q8" s="3" t="str">
        <f t="shared" si="2"/>
        <v>film &amp; video</v>
      </c>
      <c r="R8" s="3" t="str">
        <f t="shared" si="3"/>
        <v>documentary</v>
      </c>
      <c r="S8" s="43">
        <f t="shared" si="4"/>
        <v>42991.208333333328</v>
      </c>
      <c r="T8" s="43">
        <f t="shared" si="5"/>
        <v>42992.208333333328</v>
      </c>
    </row>
    <row r="9" spans="1:20" ht="16.5" customHeight="1" x14ac:dyDescent="0.35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5">
        <f t="shared" si="1"/>
        <v>3.2757777777777779</v>
      </c>
      <c r="G9" s="3" t="s">
        <v>20</v>
      </c>
      <c r="H9" s="3">
        <v>227</v>
      </c>
      <c r="I9" s="6">
        <f t="shared" si="0"/>
        <v>64.93832599118943</v>
      </c>
      <c r="J9" s="3" t="s">
        <v>36</v>
      </c>
      <c r="K9" s="3" t="s">
        <v>37</v>
      </c>
      <c r="L9" s="3">
        <v>1439442000</v>
      </c>
      <c r="M9" s="3">
        <v>1439614800</v>
      </c>
      <c r="N9" s="3" t="b">
        <v>0</v>
      </c>
      <c r="O9" s="3" t="b">
        <v>0</v>
      </c>
      <c r="P9" s="3" t="s">
        <v>33</v>
      </c>
      <c r="Q9" s="3" t="str">
        <f t="shared" si="2"/>
        <v>theater</v>
      </c>
      <c r="R9" s="3" t="str">
        <f t="shared" si="3"/>
        <v>plays</v>
      </c>
      <c r="S9" s="43">
        <f t="shared" si="4"/>
        <v>42229.208333333328</v>
      </c>
      <c r="T9" s="43">
        <f t="shared" si="5"/>
        <v>42231.208333333328</v>
      </c>
    </row>
    <row r="10" spans="1:20" ht="16.5" customHeight="1" x14ac:dyDescent="0.35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5">
        <f t="shared" si="1"/>
        <v>0.19932788374205268</v>
      </c>
      <c r="G10" s="3" t="s">
        <v>47</v>
      </c>
      <c r="H10" s="3">
        <v>708</v>
      </c>
      <c r="I10" s="6">
        <f t="shared" si="0"/>
        <v>30.997175141242938</v>
      </c>
      <c r="J10" s="3" t="s">
        <v>36</v>
      </c>
      <c r="K10" s="3" t="s">
        <v>37</v>
      </c>
      <c r="L10" s="3">
        <v>1281330000</v>
      </c>
      <c r="M10" s="3">
        <v>1281502800</v>
      </c>
      <c r="N10" s="3" t="b">
        <v>0</v>
      </c>
      <c r="O10" s="3" t="b">
        <v>0</v>
      </c>
      <c r="P10" s="3" t="s">
        <v>33</v>
      </c>
      <c r="Q10" s="3" t="str">
        <f t="shared" si="2"/>
        <v>theater</v>
      </c>
      <c r="R10" s="3" t="str">
        <f t="shared" si="3"/>
        <v>plays</v>
      </c>
      <c r="S10" s="43">
        <f t="shared" si="4"/>
        <v>40399.208333333336</v>
      </c>
      <c r="T10" s="43">
        <f t="shared" si="5"/>
        <v>40401.208333333336</v>
      </c>
    </row>
    <row r="11" spans="1:20" ht="16.5" hidden="1" customHeight="1" x14ac:dyDescent="0.35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5">
        <f t="shared" si="1"/>
        <v>0.51741935483870971</v>
      </c>
      <c r="G11" s="3" t="s">
        <v>14</v>
      </c>
      <c r="H11" s="3">
        <v>44</v>
      </c>
      <c r="I11" s="6">
        <f t="shared" si="0"/>
        <v>72.909090909090907</v>
      </c>
      <c r="J11" s="3" t="s">
        <v>21</v>
      </c>
      <c r="K11" s="3" t="s">
        <v>22</v>
      </c>
      <c r="L11" s="3">
        <v>1379566800</v>
      </c>
      <c r="M11" s="3">
        <v>1383804000</v>
      </c>
      <c r="N11" s="3" t="b">
        <v>0</v>
      </c>
      <c r="O11" s="3" t="b">
        <v>0</v>
      </c>
      <c r="P11" s="3" t="s">
        <v>50</v>
      </c>
      <c r="Q11" s="3" t="str">
        <f t="shared" si="2"/>
        <v>music</v>
      </c>
      <c r="R11" s="3" t="str">
        <f t="shared" si="3"/>
        <v>electric music</v>
      </c>
      <c r="S11" s="43">
        <f t="shared" si="4"/>
        <v>41536.208333333336</v>
      </c>
      <c r="T11" s="43">
        <f t="shared" si="5"/>
        <v>41585.25</v>
      </c>
    </row>
    <row r="12" spans="1:20" ht="16.5" hidden="1" customHeight="1" x14ac:dyDescent="0.35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5">
        <f t="shared" si="1"/>
        <v>2.6611538461538462</v>
      </c>
      <c r="G12" s="3" t="s">
        <v>20</v>
      </c>
      <c r="H12" s="3">
        <v>220</v>
      </c>
      <c r="I12" s="6">
        <f t="shared" si="0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3" t="b">
        <v>0</v>
      </c>
      <c r="O12" s="3" t="b">
        <v>0</v>
      </c>
      <c r="P12" s="3" t="s">
        <v>53</v>
      </c>
      <c r="Q12" s="3" t="str">
        <f t="shared" si="2"/>
        <v>film &amp; video</v>
      </c>
      <c r="R12" s="3" t="str">
        <f t="shared" si="3"/>
        <v>drama</v>
      </c>
      <c r="S12" s="43">
        <f t="shared" si="4"/>
        <v>40404.208333333336</v>
      </c>
      <c r="T12" s="43">
        <f t="shared" si="5"/>
        <v>40452.208333333336</v>
      </c>
    </row>
    <row r="13" spans="1:20" ht="16.5" customHeight="1" x14ac:dyDescent="0.35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5">
        <f t="shared" si="1"/>
        <v>0.48095238095238096</v>
      </c>
      <c r="G13" s="3" t="s">
        <v>14</v>
      </c>
      <c r="H13" s="3">
        <v>27</v>
      </c>
      <c r="I13" s="6">
        <f t="shared" si="0"/>
        <v>112.22222222222223</v>
      </c>
      <c r="J13" s="3" t="s">
        <v>21</v>
      </c>
      <c r="K13" s="3" t="s">
        <v>22</v>
      </c>
      <c r="L13" s="3">
        <v>1285045200</v>
      </c>
      <c r="M13" s="3">
        <v>1285563600</v>
      </c>
      <c r="N13" s="3" t="b">
        <v>0</v>
      </c>
      <c r="O13" s="3" t="b">
        <v>1</v>
      </c>
      <c r="P13" s="3" t="s">
        <v>33</v>
      </c>
      <c r="Q13" s="3" t="str">
        <f t="shared" si="2"/>
        <v>theater</v>
      </c>
      <c r="R13" s="3" t="str">
        <f t="shared" si="3"/>
        <v>plays</v>
      </c>
      <c r="S13" s="43">
        <f t="shared" si="4"/>
        <v>40442.208333333336</v>
      </c>
      <c r="T13" s="43">
        <f t="shared" si="5"/>
        <v>40448.208333333336</v>
      </c>
    </row>
    <row r="14" spans="1:20" ht="16.5" hidden="1" customHeight="1" x14ac:dyDescent="0.35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5">
        <f t="shared" si="1"/>
        <v>0.89349206349206345</v>
      </c>
      <c r="G14" s="3" t="s">
        <v>14</v>
      </c>
      <c r="H14" s="3">
        <v>55</v>
      </c>
      <c r="I14" s="6">
        <f t="shared" si="0"/>
        <v>102.34545454545454</v>
      </c>
      <c r="J14" s="3" t="s">
        <v>21</v>
      </c>
      <c r="K14" s="3" t="s">
        <v>22</v>
      </c>
      <c r="L14" s="3">
        <v>1571720400</v>
      </c>
      <c r="M14" s="3">
        <v>1572411600</v>
      </c>
      <c r="N14" s="3" t="b">
        <v>0</v>
      </c>
      <c r="O14" s="3" t="b">
        <v>0</v>
      </c>
      <c r="P14" s="3" t="s">
        <v>53</v>
      </c>
      <c r="Q14" s="3" t="str">
        <f t="shared" si="2"/>
        <v>film &amp; video</v>
      </c>
      <c r="R14" s="3" t="str">
        <f t="shared" si="3"/>
        <v>drama</v>
      </c>
      <c r="S14" s="43">
        <f t="shared" si="4"/>
        <v>43760.208333333328</v>
      </c>
      <c r="T14" s="43">
        <f t="shared" si="5"/>
        <v>43768.208333333328</v>
      </c>
    </row>
    <row r="15" spans="1:20" ht="16.5" hidden="1" customHeight="1" x14ac:dyDescent="0.35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5">
        <f t="shared" si="1"/>
        <v>2.4511904761904764</v>
      </c>
      <c r="G15" s="3" t="s">
        <v>20</v>
      </c>
      <c r="H15" s="3">
        <v>98</v>
      </c>
      <c r="I15" s="6">
        <f t="shared" si="0"/>
        <v>105.05102040816327</v>
      </c>
      <c r="J15" s="3" t="s">
        <v>21</v>
      </c>
      <c r="K15" s="3" t="s">
        <v>22</v>
      </c>
      <c r="L15" s="3">
        <v>1465621200</v>
      </c>
      <c r="M15" s="3">
        <v>1466658000</v>
      </c>
      <c r="N15" s="3" t="b">
        <v>0</v>
      </c>
      <c r="O15" s="3" t="b">
        <v>0</v>
      </c>
      <c r="P15" s="3" t="s">
        <v>60</v>
      </c>
      <c r="Q15" s="3" t="str">
        <f t="shared" si="2"/>
        <v>music</v>
      </c>
      <c r="R15" s="3" t="str">
        <f t="shared" si="3"/>
        <v>indie rock</v>
      </c>
      <c r="S15" s="43">
        <f t="shared" si="4"/>
        <v>42532.208333333328</v>
      </c>
      <c r="T15" s="43">
        <f t="shared" si="5"/>
        <v>42544.208333333328</v>
      </c>
    </row>
    <row r="16" spans="1:20" ht="16.5" hidden="1" customHeight="1" x14ac:dyDescent="0.35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5">
        <f t="shared" si="1"/>
        <v>0.66769503546099296</v>
      </c>
      <c r="G16" s="3" t="s">
        <v>14</v>
      </c>
      <c r="H16" s="3">
        <v>200</v>
      </c>
      <c r="I16" s="6">
        <f t="shared" si="0"/>
        <v>94.144999999999996</v>
      </c>
      <c r="J16" s="3" t="s">
        <v>21</v>
      </c>
      <c r="K16" s="3" t="s">
        <v>22</v>
      </c>
      <c r="L16" s="3">
        <v>1331013600</v>
      </c>
      <c r="M16" s="3">
        <v>1333342800</v>
      </c>
      <c r="N16" s="3" t="b">
        <v>0</v>
      </c>
      <c r="O16" s="3" t="b">
        <v>0</v>
      </c>
      <c r="P16" s="3" t="s">
        <v>60</v>
      </c>
      <c r="Q16" s="3" t="str">
        <f t="shared" si="2"/>
        <v>music</v>
      </c>
      <c r="R16" s="3" t="str">
        <f t="shared" si="3"/>
        <v>indie rock</v>
      </c>
      <c r="S16" s="43">
        <f t="shared" si="4"/>
        <v>40974.25</v>
      </c>
      <c r="T16" s="43">
        <f t="shared" si="5"/>
        <v>41001.208333333336</v>
      </c>
    </row>
    <row r="17" spans="1:20" ht="16.5" hidden="1" customHeight="1" x14ac:dyDescent="0.35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5">
        <f t="shared" si="1"/>
        <v>0.47307881773399013</v>
      </c>
      <c r="G17" s="3" t="s">
        <v>14</v>
      </c>
      <c r="H17" s="3">
        <v>452</v>
      </c>
      <c r="I17" s="6">
        <f t="shared" si="0"/>
        <v>84.986725663716811</v>
      </c>
      <c r="J17" s="3" t="s">
        <v>21</v>
      </c>
      <c r="K17" s="3" t="s">
        <v>22</v>
      </c>
      <c r="L17" s="3">
        <v>1575957600</v>
      </c>
      <c r="M17" s="3">
        <v>1576303200</v>
      </c>
      <c r="N17" s="3" t="b">
        <v>0</v>
      </c>
      <c r="O17" s="3" t="b">
        <v>0</v>
      </c>
      <c r="P17" s="3" t="s">
        <v>65</v>
      </c>
      <c r="Q17" s="3" t="str">
        <f t="shared" si="2"/>
        <v>technology</v>
      </c>
      <c r="R17" s="3" t="str">
        <f t="shared" si="3"/>
        <v>wearables</v>
      </c>
      <c r="S17" s="43">
        <f t="shared" si="4"/>
        <v>43809.25</v>
      </c>
      <c r="T17" s="43">
        <f t="shared" si="5"/>
        <v>43813.25</v>
      </c>
    </row>
    <row r="18" spans="1:20" ht="16.5" hidden="1" customHeight="1" x14ac:dyDescent="0.35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5">
        <f t="shared" si="1"/>
        <v>6.4947058823529416</v>
      </c>
      <c r="G18" s="3" t="s">
        <v>20</v>
      </c>
      <c r="H18" s="3">
        <v>100</v>
      </c>
      <c r="I18" s="6">
        <f t="shared" si="0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3" t="b">
        <v>0</v>
      </c>
      <c r="O18" s="3" t="b">
        <v>0</v>
      </c>
      <c r="P18" s="3" t="s">
        <v>68</v>
      </c>
      <c r="Q18" s="3" t="str">
        <f t="shared" si="2"/>
        <v>publishing</v>
      </c>
      <c r="R18" s="3" t="str">
        <f t="shared" si="3"/>
        <v>nonfiction</v>
      </c>
      <c r="S18" s="43">
        <f t="shared" si="4"/>
        <v>41661.25</v>
      </c>
      <c r="T18" s="43">
        <f t="shared" si="5"/>
        <v>41683.25</v>
      </c>
    </row>
    <row r="19" spans="1:20" ht="16.5" hidden="1" customHeight="1" x14ac:dyDescent="0.35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5">
        <f t="shared" si="1"/>
        <v>1.5939125295508274</v>
      </c>
      <c r="G19" s="3" t="s">
        <v>20</v>
      </c>
      <c r="H19" s="3">
        <v>1249</v>
      </c>
      <c r="I19" s="6">
        <f t="shared" si="0"/>
        <v>107.96236989591674</v>
      </c>
      <c r="J19" s="3" t="s">
        <v>21</v>
      </c>
      <c r="K19" s="3" t="s">
        <v>22</v>
      </c>
      <c r="L19" s="3">
        <v>1294812000</v>
      </c>
      <c r="M19" s="3">
        <v>1294898400</v>
      </c>
      <c r="N19" s="3" t="b">
        <v>0</v>
      </c>
      <c r="O19" s="3" t="b">
        <v>0</v>
      </c>
      <c r="P19" s="3" t="s">
        <v>71</v>
      </c>
      <c r="Q19" s="3" t="str">
        <f t="shared" si="2"/>
        <v>film &amp; video</v>
      </c>
      <c r="R19" s="3" t="str">
        <f t="shared" si="3"/>
        <v>animation</v>
      </c>
      <c r="S19" s="43">
        <f t="shared" si="4"/>
        <v>40555.25</v>
      </c>
      <c r="T19" s="43">
        <f t="shared" si="5"/>
        <v>40556.25</v>
      </c>
    </row>
    <row r="20" spans="1:20" ht="16.5" customHeight="1" x14ac:dyDescent="0.35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5">
        <f t="shared" si="1"/>
        <v>0.66912087912087914</v>
      </c>
      <c r="G20" s="3" t="s">
        <v>74</v>
      </c>
      <c r="H20" s="3">
        <v>135</v>
      </c>
      <c r="I20" s="6">
        <f t="shared" si="0"/>
        <v>45.103703703703701</v>
      </c>
      <c r="J20" s="3" t="s">
        <v>21</v>
      </c>
      <c r="K20" s="3" t="s">
        <v>22</v>
      </c>
      <c r="L20" s="3">
        <v>1536382800</v>
      </c>
      <c r="M20" s="3">
        <v>1537074000</v>
      </c>
      <c r="N20" s="3" t="b">
        <v>0</v>
      </c>
      <c r="O20" s="3" t="b">
        <v>0</v>
      </c>
      <c r="P20" s="3" t="s">
        <v>33</v>
      </c>
      <c r="Q20" s="3" t="str">
        <f t="shared" si="2"/>
        <v>theater</v>
      </c>
      <c r="R20" s="3" t="str">
        <f t="shared" si="3"/>
        <v>plays</v>
      </c>
      <c r="S20" s="43">
        <f t="shared" si="4"/>
        <v>43351.208333333328</v>
      </c>
      <c r="T20" s="43">
        <f t="shared" si="5"/>
        <v>43359.208333333328</v>
      </c>
    </row>
    <row r="21" spans="1:20" ht="16.5" customHeight="1" x14ac:dyDescent="0.35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5">
        <f t="shared" si="1"/>
        <v>0.48529600000000001</v>
      </c>
      <c r="G21" s="3" t="s">
        <v>14</v>
      </c>
      <c r="H21" s="3">
        <v>674</v>
      </c>
      <c r="I21" s="6">
        <f t="shared" si="0"/>
        <v>45.001483679525222</v>
      </c>
      <c r="J21" s="3" t="s">
        <v>21</v>
      </c>
      <c r="K21" s="3" t="s">
        <v>22</v>
      </c>
      <c r="L21" s="3">
        <v>1551679200</v>
      </c>
      <c r="M21" s="3">
        <v>1553490000</v>
      </c>
      <c r="N21" s="3" t="b">
        <v>0</v>
      </c>
      <c r="O21" s="3" t="b">
        <v>1</v>
      </c>
      <c r="P21" s="3" t="s">
        <v>33</v>
      </c>
      <c r="Q21" s="3" t="str">
        <f t="shared" si="2"/>
        <v>theater</v>
      </c>
      <c r="R21" s="3" t="str">
        <f t="shared" si="3"/>
        <v>plays</v>
      </c>
      <c r="S21" s="43">
        <f t="shared" si="4"/>
        <v>43528.25</v>
      </c>
      <c r="T21" s="43">
        <f t="shared" si="5"/>
        <v>43549.208333333328</v>
      </c>
    </row>
    <row r="22" spans="1:20" ht="16.5" hidden="1" customHeight="1" x14ac:dyDescent="0.35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5">
        <f t="shared" si="1"/>
        <v>1.1224279210925645</v>
      </c>
      <c r="G22" s="3" t="s">
        <v>20</v>
      </c>
      <c r="H22" s="3">
        <v>1396</v>
      </c>
      <c r="I22" s="6">
        <f t="shared" si="0"/>
        <v>105.97134670487107</v>
      </c>
      <c r="J22" s="3" t="s">
        <v>21</v>
      </c>
      <c r="K22" s="3" t="s">
        <v>22</v>
      </c>
      <c r="L22" s="3">
        <v>1406523600</v>
      </c>
      <c r="M22" s="3">
        <v>1406523600</v>
      </c>
      <c r="N22" s="3" t="b">
        <v>0</v>
      </c>
      <c r="O22" s="3" t="b">
        <v>0</v>
      </c>
      <c r="P22" s="3" t="s">
        <v>53</v>
      </c>
      <c r="Q22" s="3" t="str">
        <f t="shared" si="2"/>
        <v>film &amp; video</v>
      </c>
      <c r="R22" s="3" t="str">
        <f t="shared" si="3"/>
        <v>drama</v>
      </c>
      <c r="S22" s="43">
        <f t="shared" si="4"/>
        <v>41848.208333333336</v>
      </c>
      <c r="T22" s="43">
        <f t="shared" si="5"/>
        <v>41848.208333333336</v>
      </c>
    </row>
    <row r="23" spans="1:20" ht="16.5" customHeight="1" x14ac:dyDescent="0.35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5">
        <f t="shared" si="1"/>
        <v>0.40992553191489361</v>
      </c>
      <c r="G23" s="3" t="s">
        <v>14</v>
      </c>
      <c r="H23" s="3">
        <v>558</v>
      </c>
      <c r="I23" s="6">
        <f t="shared" si="0"/>
        <v>69.055555555555557</v>
      </c>
      <c r="J23" s="3" t="s">
        <v>21</v>
      </c>
      <c r="K23" s="3" t="s">
        <v>22</v>
      </c>
      <c r="L23" s="3">
        <v>1313384400</v>
      </c>
      <c r="M23" s="3">
        <v>1316322000</v>
      </c>
      <c r="N23" s="3" t="b">
        <v>0</v>
      </c>
      <c r="O23" s="3" t="b">
        <v>0</v>
      </c>
      <c r="P23" s="3" t="s">
        <v>33</v>
      </c>
      <c r="Q23" s="3" t="str">
        <f t="shared" si="2"/>
        <v>theater</v>
      </c>
      <c r="R23" s="3" t="str">
        <f t="shared" si="3"/>
        <v>plays</v>
      </c>
      <c r="S23" s="43">
        <f t="shared" si="4"/>
        <v>40770.208333333336</v>
      </c>
      <c r="T23" s="43">
        <f t="shared" si="5"/>
        <v>40804.208333333336</v>
      </c>
    </row>
    <row r="24" spans="1:20" ht="16.5" customHeight="1" x14ac:dyDescent="0.35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5">
        <f t="shared" si="1"/>
        <v>1.2807106598984772</v>
      </c>
      <c r="G24" s="3" t="s">
        <v>20</v>
      </c>
      <c r="H24" s="3">
        <v>890</v>
      </c>
      <c r="I24" s="6">
        <f t="shared" si="0"/>
        <v>85.044943820224717</v>
      </c>
      <c r="J24" s="3" t="s">
        <v>21</v>
      </c>
      <c r="K24" s="3" t="s">
        <v>22</v>
      </c>
      <c r="L24" s="3">
        <v>1522731600</v>
      </c>
      <c r="M24" s="3">
        <v>1524027600</v>
      </c>
      <c r="N24" s="3" t="b">
        <v>0</v>
      </c>
      <c r="O24" s="3" t="b">
        <v>0</v>
      </c>
      <c r="P24" s="3" t="s">
        <v>33</v>
      </c>
      <c r="Q24" s="3" t="str">
        <f t="shared" si="2"/>
        <v>theater</v>
      </c>
      <c r="R24" s="3" t="str">
        <f t="shared" si="3"/>
        <v>plays</v>
      </c>
      <c r="S24" s="43">
        <f t="shared" si="4"/>
        <v>43193.208333333328</v>
      </c>
      <c r="T24" s="43">
        <f t="shared" si="5"/>
        <v>43208.208333333328</v>
      </c>
    </row>
    <row r="25" spans="1:20" ht="16.5" hidden="1" customHeight="1" x14ac:dyDescent="0.35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5">
        <f t="shared" si="1"/>
        <v>3.3204444444444445</v>
      </c>
      <c r="G25" s="3" t="s">
        <v>20</v>
      </c>
      <c r="H25" s="3">
        <v>142</v>
      </c>
      <c r="I25" s="6">
        <f t="shared" si="0"/>
        <v>105.22535211267606</v>
      </c>
      <c r="J25" s="3" t="s">
        <v>40</v>
      </c>
      <c r="K25" s="3" t="s">
        <v>41</v>
      </c>
      <c r="L25" s="3">
        <v>1550124000</v>
      </c>
      <c r="M25" s="3">
        <v>1554699600</v>
      </c>
      <c r="N25" s="3" t="b">
        <v>0</v>
      </c>
      <c r="O25" s="3" t="b">
        <v>0</v>
      </c>
      <c r="P25" s="3" t="s">
        <v>42</v>
      </c>
      <c r="Q25" s="3" t="str">
        <f t="shared" si="2"/>
        <v>film &amp; video</v>
      </c>
      <c r="R25" s="3" t="str">
        <f t="shared" si="3"/>
        <v>documentary</v>
      </c>
      <c r="S25" s="43">
        <f t="shared" si="4"/>
        <v>43510.25</v>
      </c>
      <c r="T25" s="43">
        <f t="shared" si="5"/>
        <v>43563.208333333328</v>
      </c>
    </row>
    <row r="26" spans="1:20" ht="16.5" hidden="1" customHeight="1" x14ac:dyDescent="0.35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5">
        <f t="shared" si="1"/>
        <v>1.1283225108225108</v>
      </c>
      <c r="G26" s="3" t="s">
        <v>20</v>
      </c>
      <c r="H26" s="3">
        <v>2673</v>
      </c>
      <c r="I26" s="6">
        <f t="shared" si="0"/>
        <v>39.003741114852225</v>
      </c>
      <c r="J26" s="3" t="s">
        <v>21</v>
      </c>
      <c r="K26" s="3" t="s">
        <v>22</v>
      </c>
      <c r="L26" s="3">
        <v>1403326800</v>
      </c>
      <c r="M26" s="3">
        <v>1403499600</v>
      </c>
      <c r="N26" s="3" t="b">
        <v>0</v>
      </c>
      <c r="O26" s="3" t="b">
        <v>0</v>
      </c>
      <c r="P26" s="3" t="s">
        <v>65</v>
      </c>
      <c r="Q26" s="3" t="str">
        <f t="shared" si="2"/>
        <v>technology</v>
      </c>
      <c r="R26" s="3" t="str">
        <f t="shared" si="3"/>
        <v>wearables</v>
      </c>
      <c r="S26" s="43">
        <f t="shared" si="4"/>
        <v>41811.208333333336</v>
      </c>
      <c r="T26" s="43">
        <f t="shared" si="5"/>
        <v>41813.208333333336</v>
      </c>
    </row>
    <row r="27" spans="1:20" ht="16.5" hidden="1" customHeight="1" x14ac:dyDescent="0.35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5">
        <f t="shared" si="1"/>
        <v>2.1643636363636363</v>
      </c>
      <c r="G27" s="3" t="s">
        <v>20</v>
      </c>
      <c r="H27" s="3">
        <v>163</v>
      </c>
      <c r="I27" s="6">
        <f t="shared" si="0"/>
        <v>73.030674846625772</v>
      </c>
      <c r="J27" s="3" t="s">
        <v>21</v>
      </c>
      <c r="K27" s="3" t="s">
        <v>22</v>
      </c>
      <c r="L27" s="3">
        <v>1305694800</v>
      </c>
      <c r="M27" s="3">
        <v>1307422800</v>
      </c>
      <c r="N27" s="3" t="b">
        <v>0</v>
      </c>
      <c r="O27" s="3" t="b">
        <v>1</v>
      </c>
      <c r="P27" s="3" t="s">
        <v>89</v>
      </c>
      <c r="Q27" s="3" t="str">
        <f t="shared" si="2"/>
        <v>games</v>
      </c>
      <c r="R27" s="3" t="str">
        <f t="shared" si="3"/>
        <v>video games</v>
      </c>
      <c r="S27" s="43">
        <f t="shared" si="4"/>
        <v>40681.208333333336</v>
      </c>
      <c r="T27" s="43">
        <f t="shared" si="5"/>
        <v>40701.208333333336</v>
      </c>
    </row>
    <row r="28" spans="1:20" ht="16.5" customHeight="1" x14ac:dyDescent="0.35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5">
        <f t="shared" si="1"/>
        <v>0.4819906976744186</v>
      </c>
      <c r="G28" s="3" t="s">
        <v>74</v>
      </c>
      <c r="H28" s="3">
        <v>1480</v>
      </c>
      <c r="I28" s="6">
        <f t="shared" si="0"/>
        <v>35.009459459459457</v>
      </c>
      <c r="J28" s="3" t="s">
        <v>21</v>
      </c>
      <c r="K28" s="3" t="s">
        <v>22</v>
      </c>
      <c r="L28" s="3">
        <v>1533013200</v>
      </c>
      <c r="M28" s="3">
        <v>1535346000</v>
      </c>
      <c r="N28" s="3" t="b">
        <v>0</v>
      </c>
      <c r="O28" s="3" t="b">
        <v>0</v>
      </c>
      <c r="P28" s="3" t="s">
        <v>33</v>
      </c>
      <c r="Q28" s="3" t="str">
        <f t="shared" si="2"/>
        <v>theater</v>
      </c>
      <c r="R28" s="3" t="str">
        <f t="shared" si="3"/>
        <v>plays</v>
      </c>
      <c r="S28" s="43">
        <f t="shared" si="4"/>
        <v>43312.208333333328</v>
      </c>
      <c r="T28" s="43">
        <f t="shared" si="5"/>
        <v>43339.208333333328</v>
      </c>
    </row>
    <row r="29" spans="1:20" ht="16.5" hidden="1" customHeight="1" x14ac:dyDescent="0.35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5">
        <f t="shared" si="1"/>
        <v>0.79949999999999999</v>
      </c>
      <c r="G29" s="3" t="s">
        <v>14</v>
      </c>
      <c r="H29" s="3">
        <v>15</v>
      </c>
      <c r="I29" s="6">
        <f t="shared" si="0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3" t="b">
        <v>0</v>
      </c>
      <c r="O29" s="3" t="b">
        <v>0</v>
      </c>
      <c r="P29" s="3" t="s">
        <v>23</v>
      </c>
      <c r="Q29" s="3" t="str">
        <f t="shared" si="2"/>
        <v>music</v>
      </c>
      <c r="R29" s="3" t="str">
        <f t="shared" si="3"/>
        <v>rock</v>
      </c>
      <c r="S29" s="43">
        <f t="shared" si="4"/>
        <v>42280.208333333328</v>
      </c>
      <c r="T29" s="43">
        <f t="shared" si="5"/>
        <v>42288.208333333328</v>
      </c>
    </row>
    <row r="30" spans="1:20" ht="16.5" customHeight="1" x14ac:dyDescent="0.35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5">
        <f t="shared" si="1"/>
        <v>1.0522553516819573</v>
      </c>
      <c r="G30" s="3" t="s">
        <v>20</v>
      </c>
      <c r="H30" s="3">
        <v>2220</v>
      </c>
      <c r="I30" s="6">
        <f t="shared" si="0"/>
        <v>61.997747747747745</v>
      </c>
      <c r="J30" s="3" t="s">
        <v>21</v>
      </c>
      <c r="K30" s="3" t="s">
        <v>22</v>
      </c>
      <c r="L30" s="3">
        <v>1265695200</v>
      </c>
      <c r="M30" s="3">
        <v>1267682400</v>
      </c>
      <c r="N30" s="3" t="b">
        <v>0</v>
      </c>
      <c r="O30" s="3" t="b">
        <v>1</v>
      </c>
      <c r="P30" s="3" t="s">
        <v>33</v>
      </c>
      <c r="Q30" s="3" t="str">
        <f t="shared" si="2"/>
        <v>theater</v>
      </c>
      <c r="R30" s="3" t="str">
        <f t="shared" si="3"/>
        <v>plays</v>
      </c>
      <c r="S30" s="43">
        <f t="shared" si="4"/>
        <v>40218.25</v>
      </c>
      <c r="T30" s="43">
        <f t="shared" si="5"/>
        <v>40241.25</v>
      </c>
    </row>
    <row r="31" spans="1:20" ht="16.5" hidden="1" customHeight="1" x14ac:dyDescent="0.35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5">
        <f t="shared" si="1"/>
        <v>3.2889978213507627</v>
      </c>
      <c r="G31" s="3" t="s">
        <v>20</v>
      </c>
      <c r="H31" s="3">
        <v>1606</v>
      </c>
      <c r="I31" s="6">
        <f t="shared" si="0"/>
        <v>94.000622665006233</v>
      </c>
      <c r="J31" s="3" t="s">
        <v>98</v>
      </c>
      <c r="K31" s="3" t="s">
        <v>99</v>
      </c>
      <c r="L31" s="3">
        <v>1532062800</v>
      </c>
      <c r="M31" s="3">
        <v>1535518800</v>
      </c>
      <c r="N31" s="3" t="b">
        <v>0</v>
      </c>
      <c r="O31" s="3" t="b">
        <v>0</v>
      </c>
      <c r="P31" s="3" t="s">
        <v>100</v>
      </c>
      <c r="Q31" s="3" t="str">
        <f t="shared" si="2"/>
        <v>film &amp; video</v>
      </c>
      <c r="R31" s="3" t="str">
        <f t="shared" si="3"/>
        <v>shorts</v>
      </c>
      <c r="S31" s="43">
        <f t="shared" si="4"/>
        <v>43301.208333333328</v>
      </c>
      <c r="T31" s="43">
        <f t="shared" si="5"/>
        <v>43341.208333333328</v>
      </c>
    </row>
    <row r="32" spans="1:20" ht="16.5" hidden="1" customHeight="1" x14ac:dyDescent="0.35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5">
        <f t="shared" si="1"/>
        <v>1.606111111111111</v>
      </c>
      <c r="G32" s="3" t="s">
        <v>20</v>
      </c>
      <c r="H32" s="3">
        <v>129</v>
      </c>
      <c r="I32" s="6">
        <f t="shared" si="0"/>
        <v>112.05426356589147</v>
      </c>
      <c r="J32" s="3" t="s">
        <v>21</v>
      </c>
      <c r="K32" s="3" t="s">
        <v>22</v>
      </c>
      <c r="L32" s="3">
        <v>1558674000</v>
      </c>
      <c r="M32" s="3">
        <v>1559106000</v>
      </c>
      <c r="N32" s="3" t="b">
        <v>0</v>
      </c>
      <c r="O32" s="3" t="b">
        <v>0</v>
      </c>
      <c r="P32" s="3" t="s">
        <v>71</v>
      </c>
      <c r="Q32" s="3" t="str">
        <f t="shared" si="2"/>
        <v>film &amp; video</v>
      </c>
      <c r="R32" s="3" t="str">
        <f t="shared" si="3"/>
        <v>animation</v>
      </c>
      <c r="S32" s="43">
        <f t="shared" si="4"/>
        <v>43609.208333333328</v>
      </c>
      <c r="T32" s="43">
        <f t="shared" si="5"/>
        <v>43614.208333333328</v>
      </c>
    </row>
    <row r="33" spans="1:20" ht="16.5" hidden="1" customHeight="1" x14ac:dyDescent="0.35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5">
        <f t="shared" si="1"/>
        <v>3.1</v>
      </c>
      <c r="G33" s="3" t="s">
        <v>20</v>
      </c>
      <c r="H33" s="3">
        <v>226</v>
      </c>
      <c r="I33" s="6">
        <f t="shared" si="0"/>
        <v>48.008849557522126</v>
      </c>
      <c r="J33" s="3" t="s">
        <v>40</v>
      </c>
      <c r="K33" s="3" t="s">
        <v>41</v>
      </c>
      <c r="L33" s="3">
        <v>1451973600</v>
      </c>
      <c r="M33" s="3">
        <v>1454392800</v>
      </c>
      <c r="N33" s="3" t="b">
        <v>0</v>
      </c>
      <c r="O33" s="3" t="b">
        <v>0</v>
      </c>
      <c r="P33" s="3" t="s">
        <v>89</v>
      </c>
      <c r="Q33" s="3" t="str">
        <f t="shared" si="2"/>
        <v>games</v>
      </c>
      <c r="R33" s="3" t="str">
        <f t="shared" si="3"/>
        <v>video games</v>
      </c>
      <c r="S33" s="43">
        <f t="shared" si="4"/>
        <v>42374.25</v>
      </c>
      <c r="T33" s="43">
        <f t="shared" si="5"/>
        <v>42402.25</v>
      </c>
    </row>
    <row r="34" spans="1:20" ht="16.5" hidden="1" customHeight="1" x14ac:dyDescent="0.35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5">
        <f t="shared" si="1"/>
        <v>0.86807920792079207</v>
      </c>
      <c r="G34" s="3" t="s">
        <v>14</v>
      </c>
      <c r="H34" s="3">
        <v>2307</v>
      </c>
      <c r="I34" s="6">
        <f t="shared" si="0"/>
        <v>38.004334633723452</v>
      </c>
      <c r="J34" s="3" t="s">
        <v>107</v>
      </c>
      <c r="K34" s="3" t="s">
        <v>108</v>
      </c>
      <c r="L34" s="3">
        <v>1515564000</v>
      </c>
      <c r="M34" s="3">
        <v>1517896800</v>
      </c>
      <c r="N34" s="3" t="b">
        <v>0</v>
      </c>
      <c r="O34" s="3" t="b">
        <v>0</v>
      </c>
      <c r="P34" s="3" t="s">
        <v>42</v>
      </c>
      <c r="Q34" s="3" t="str">
        <f t="shared" si="2"/>
        <v>film &amp; video</v>
      </c>
      <c r="R34" s="3" t="str">
        <f t="shared" si="3"/>
        <v>documentary</v>
      </c>
      <c r="S34" s="43">
        <f t="shared" si="4"/>
        <v>43110.25</v>
      </c>
      <c r="T34" s="43">
        <f t="shared" si="5"/>
        <v>43137.25</v>
      </c>
    </row>
    <row r="35" spans="1:20" ht="16.5" customHeight="1" x14ac:dyDescent="0.35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5">
        <f t="shared" si="1"/>
        <v>3.7782071713147412</v>
      </c>
      <c r="G35" s="3" t="s">
        <v>20</v>
      </c>
      <c r="H35" s="3">
        <v>5419</v>
      </c>
      <c r="I35" s="6">
        <f t="shared" si="0"/>
        <v>35.000184535892231</v>
      </c>
      <c r="J35" s="3" t="s">
        <v>21</v>
      </c>
      <c r="K35" s="3" t="s">
        <v>22</v>
      </c>
      <c r="L35" s="3">
        <v>1412485200</v>
      </c>
      <c r="M35" s="3">
        <v>1415685600</v>
      </c>
      <c r="N35" s="3" t="b">
        <v>0</v>
      </c>
      <c r="O35" s="3" t="b">
        <v>0</v>
      </c>
      <c r="P35" s="3" t="s">
        <v>33</v>
      </c>
      <c r="Q35" s="3" t="str">
        <f t="shared" si="2"/>
        <v>theater</v>
      </c>
      <c r="R35" s="3" t="str">
        <f t="shared" si="3"/>
        <v>plays</v>
      </c>
      <c r="S35" s="43">
        <f t="shared" si="4"/>
        <v>41917.208333333336</v>
      </c>
      <c r="T35" s="43">
        <f t="shared" si="5"/>
        <v>41954.25</v>
      </c>
    </row>
    <row r="36" spans="1:20" ht="16.5" hidden="1" customHeight="1" x14ac:dyDescent="0.35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5">
        <f t="shared" si="1"/>
        <v>1.5080645161290323</v>
      </c>
      <c r="G36" s="3" t="s">
        <v>20</v>
      </c>
      <c r="H36" s="3">
        <v>165</v>
      </c>
      <c r="I36" s="6">
        <f t="shared" si="0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3" t="b">
        <v>0</v>
      </c>
      <c r="O36" s="3" t="b">
        <v>0</v>
      </c>
      <c r="P36" s="3" t="s">
        <v>42</v>
      </c>
      <c r="Q36" s="3" t="str">
        <f t="shared" si="2"/>
        <v>film &amp; video</v>
      </c>
      <c r="R36" s="3" t="str">
        <f t="shared" si="3"/>
        <v>documentary</v>
      </c>
      <c r="S36" s="43">
        <f t="shared" si="4"/>
        <v>42817.208333333328</v>
      </c>
      <c r="T36" s="43">
        <f t="shared" si="5"/>
        <v>42822.208333333328</v>
      </c>
    </row>
    <row r="37" spans="1:20" ht="16.5" hidden="1" customHeight="1" x14ac:dyDescent="0.35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5">
        <f t="shared" si="1"/>
        <v>1.5030119521912351</v>
      </c>
      <c r="G37" s="3" t="s">
        <v>20</v>
      </c>
      <c r="H37" s="3">
        <v>1965</v>
      </c>
      <c r="I37" s="6">
        <f t="shared" si="0"/>
        <v>95.993893129770996</v>
      </c>
      <c r="J37" s="3" t="s">
        <v>36</v>
      </c>
      <c r="K37" s="3" t="s">
        <v>37</v>
      </c>
      <c r="L37" s="3">
        <v>1547877600</v>
      </c>
      <c r="M37" s="3">
        <v>1551506400</v>
      </c>
      <c r="N37" s="3" t="b">
        <v>0</v>
      </c>
      <c r="O37" s="3" t="b">
        <v>1</v>
      </c>
      <c r="P37" s="3" t="s">
        <v>53</v>
      </c>
      <c r="Q37" s="3" t="str">
        <f t="shared" si="2"/>
        <v>film &amp; video</v>
      </c>
      <c r="R37" s="3" t="str">
        <f t="shared" si="3"/>
        <v>drama</v>
      </c>
      <c r="S37" s="43">
        <f t="shared" si="4"/>
        <v>43484.25</v>
      </c>
      <c r="T37" s="43">
        <f t="shared" si="5"/>
        <v>43526.25</v>
      </c>
    </row>
    <row r="38" spans="1:20" ht="16.5" customHeight="1" x14ac:dyDescent="0.35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5">
        <f t="shared" si="1"/>
        <v>1.572857142857143</v>
      </c>
      <c r="G38" s="3" t="s">
        <v>20</v>
      </c>
      <c r="H38" s="3">
        <v>16</v>
      </c>
      <c r="I38" s="6">
        <f t="shared" si="0"/>
        <v>68.8125</v>
      </c>
      <c r="J38" s="3" t="s">
        <v>21</v>
      </c>
      <c r="K38" s="3" t="s">
        <v>22</v>
      </c>
      <c r="L38" s="3">
        <v>1298700000</v>
      </c>
      <c r="M38" s="3">
        <v>1300856400</v>
      </c>
      <c r="N38" s="3" t="b">
        <v>0</v>
      </c>
      <c r="O38" s="3" t="b">
        <v>0</v>
      </c>
      <c r="P38" s="3" t="s">
        <v>33</v>
      </c>
      <c r="Q38" s="3" t="str">
        <f t="shared" si="2"/>
        <v>theater</v>
      </c>
      <c r="R38" s="3" t="str">
        <f t="shared" si="3"/>
        <v>plays</v>
      </c>
      <c r="S38" s="43">
        <f t="shared" si="4"/>
        <v>40600.25</v>
      </c>
      <c r="T38" s="43">
        <f t="shared" si="5"/>
        <v>40625.208333333336</v>
      </c>
    </row>
    <row r="39" spans="1:20" ht="16.5" hidden="1" customHeight="1" x14ac:dyDescent="0.35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5">
        <f t="shared" si="1"/>
        <v>1.3998765432098765</v>
      </c>
      <c r="G39" s="3" t="s">
        <v>20</v>
      </c>
      <c r="H39" s="3">
        <v>107</v>
      </c>
      <c r="I39" s="6">
        <f t="shared" si="0"/>
        <v>105.97196261682242</v>
      </c>
      <c r="J39" s="3" t="s">
        <v>21</v>
      </c>
      <c r="K39" s="3" t="s">
        <v>22</v>
      </c>
      <c r="L39" s="3">
        <v>1570338000</v>
      </c>
      <c r="M39" s="3">
        <v>1573192800</v>
      </c>
      <c r="N39" s="3" t="b">
        <v>0</v>
      </c>
      <c r="O39" s="3" t="b">
        <v>1</v>
      </c>
      <c r="P39" s="3" t="s">
        <v>119</v>
      </c>
      <c r="Q39" s="3" t="str">
        <f t="shared" si="2"/>
        <v>publishing</v>
      </c>
      <c r="R39" s="3" t="str">
        <f t="shared" si="3"/>
        <v>fiction</v>
      </c>
      <c r="S39" s="43">
        <f t="shared" si="4"/>
        <v>43744.208333333328</v>
      </c>
      <c r="T39" s="43">
        <f t="shared" si="5"/>
        <v>43777.25</v>
      </c>
    </row>
    <row r="40" spans="1:20" ht="16.5" hidden="1" customHeight="1" x14ac:dyDescent="0.35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5">
        <f t="shared" si="1"/>
        <v>3.2532258064516131</v>
      </c>
      <c r="G40" s="3" t="s">
        <v>20</v>
      </c>
      <c r="H40" s="3">
        <v>134</v>
      </c>
      <c r="I40" s="6">
        <f t="shared" si="0"/>
        <v>75.261194029850742</v>
      </c>
      <c r="J40" s="3" t="s">
        <v>21</v>
      </c>
      <c r="K40" s="3" t="s">
        <v>22</v>
      </c>
      <c r="L40" s="3">
        <v>1287378000</v>
      </c>
      <c r="M40" s="3">
        <v>1287810000</v>
      </c>
      <c r="N40" s="3" t="b">
        <v>0</v>
      </c>
      <c r="O40" s="3" t="b">
        <v>0</v>
      </c>
      <c r="P40" s="3" t="s">
        <v>122</v>
      </c>
      <c r="Q40" s="3" t="str">
        <f t="shared" si="2"/>
        <v>photography</v>
      </c>
      <c r="R40" s="3" t="str">
        <f t="shared" si="3"/>
        <v>photography books</v>
      </c>
      <c r="S40" s="43">
        <f t="shared" si="4"/>
        <v>40469.208333333336</v>
      </c>
      <c r="T40" s="43">
        <f t="shared" si="5"/>
        <v>40474.208333333336</v>
      </c>
    </row>
    <row r="41" spans="1:20" ht="16.5" customHeight="1" x14ac:dyDescent="0.35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5">
        <f t="shared" si="1"/>
        <v>0.50777777777777777</v>
      </c>
      <c r="G41" s="3" t="s">
        <v>14</v>
      </c>
      <c r="H41" s="3">
        <v>88</v>
      </c>
      <c r="I41" s="6">
        <f t="shared" si="0"/>
        <v>57.125</v>
      </c>
      <c r="J41" s="3" t="s">
        <v>36</v>
      </c>
      <c r="K41" s="3" t="s">
        <v>37</v>
      </c>
      <c r="L41" s="3">
        <v>1361772000</v>
      </c>
      <c r="M41" s="3">
        <v>1362978000</v>
      </c>
      <c r="N41" s="3" t="b">
        <v>0</v>
      </c>
      <c r="O41" s="3" t="b">
        <v>0</v>
      </c>
      <c r="P41" s="3" t="s">
        <v>33</v>
      </c>
      <c r="Q41" s="3" t="str">
        <f t="shared" si="2"/>
        <v>theater</v>
      </c>
      <c r="R41" s="3" t="str">
        <f t="shared" si="3"/>
        <v>plays</v>
      </c>
      <c r="S41" s="43">
        <f t="shared" si="4"/>
        <v>41330.25</v>
      </c>
      <c r="T41" s="43">
        <f t="shared" si="5"/>
        <v>41344.208333333336</v>
      </c>
    </row>
    <row r="42" spans="1:20" ht="16.5" hidden="1" customHeight="1" x14ac:dyDescent="0.35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5">
        <f t="shared" si="1"/>
        <v>1.6906818181818182</v>
      </c>
      <c r="G42" s="3" t="s">
        <v>20</v>
      </c>
      <c r="H42" s="3">
        <v>198</v>
      </c>
      <c r="I42" s="6">
        <f t="shared" si="0"/>
        <v>75.141414141414145</v>
      </c>
      <c r="J42" s="3" t="s">
        <v>21</v>
      </c>
      <c r="K42" s="3" t="s">
        <v>22</v>
      </c>
      <c r="L42" s="3">
        <v>1275714000</v>
      </c>
      <c r="M42" s="3">
        <v>1277355600</v>
      </c>
      <c r="N42" s="3" t="b">
        <v>0</v>
      </c>
      <c r="O42" s="3" t="b">
        <v>1</v>
      </c>
      <c r="P42" s="3" t="s">
        <v>65</v>
      </c>
      <c r="Q42" s="3" t="str">
        <f t="shared" si="2"/>
        <v>technology</v>
      </c>
      <c r="R42" s="3" t="str">
        <f t="shared" si="3"/>
        <v>wearables</v>
      </c>
      <c r="S42" s="43">
        <f t="shared" si="4"/>
        <v>40334.208333333336</v>
      </c>
      <c r="T42" s="43">
        <f t="shared" si="5"/>
        <v>40353.208333333336</v>
      </c>
    </row>
    <row r="43" spans="1:20" ht="16.5" hidden="1" customHeight="1" x14ac:dyDescent="0.35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5">
        <f t="shared" si="1"/>
        <v>2.1292857142857144</v>
      </c>
      <c r="G43" s="3" t="s">
        <v>20</v>
      </c>
      <c r="H43" s="3">
        <v>111</v>
      </c>
      <c r="I43" s="6">
        <f t="shared" si="0"/>
        <v>107.42342342342343</v>
      </c>
      <c r="J43" s="3" t="s">
        <v>107</v>
      </c>
      <c r="K43" s="3" t="s">
        <v>108</v>
      </c>
      <c r="L43" s="3">
        <v>1346734800</v>
      </c>
      <c r="M43" s="3">
        <v>1348981200</v>
      </c>
      <c r="N43" s="3" t="b">
        <v>0</v>
      </c>
      <c r="O43" s="3" t="b">
        <v>1</v>
      </c>
      <c r="P43" s="3" t="s">
        <v>23</v>
      </c>
      <c r="Q43" s="3" t="str">
        <f t="shared" si="2"/>
        <v>music</v>
      </c>
      <c r="R43" s="3" t="str">
        <f t="shared" si="3"/>
        <v>rock</v>
      </c>
      <c r="S43" s="43">
        <f t="shared" si="4"/>
        <v>41156.208333333336</v>
      </c>
      <c r="T43" s="43">
        <f t="shared" si="5"/>
        <v>41182.208333333336</v>
      </c>
    </row>
    <row r="44" spans="1:20" ht="16.5" hidden="1" customHeight="1" x14ac:dyDescent="0.35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5">
        <f t="shared" si="1"/>
        <v>4.4394444444444447</v>
      </c>
      <c r="G44" s="3" t="s">
        <v>20</v>
      </c>
      <c r="H44" s="3">
        <v>222</v>
      </c>
      <c r="I44" s="6">
        <f t="shared" si="0"/>
        <v>35.995495495495497</v>
      </c>
      <c r="J44" s="3" t="s">
        <v>21</v>
      </c>
      <c r="K44" s="3" t="s">
        <v>22</v>
      </c>
      <c r="L44" s="3">
        <v>1309755600</v>
      </c>
      <c r="M44" s="3">
        <v>1310533200</v>
      </c>
      <c r="N44" s="3" t="b">
        <v>0</v>
      </c>
      <c r="O44" s="3" t="b">
        <v>0</v>
      </c>
      <c r="P44" s="3" t="s">
        <v>17</v>
      </c>
      <c r="Q44" s="3" t="str">
        <f t="shared" si="2"/>
        <v>food</v>
      </c>
      <c r="R44" s="3" t="str">
        <f t="shared" si="3"/>
        <v>food trucks</v>
      </c>
      <c r="S44" s="43">
        <f t="shared" si="4"/>
        <v>40728.208333333336</v>
      </c>
      <c r="T44" s="43">
        <f t="shared" si="5"/>
        <v>40737.208333333336</v>
      </c>
    </row>
    <row r="45" spans="1:20" ht="16.5" hidden="1" customHeight="1" x14ac:dyDescent="0.35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5">
        <f t="shared" si="1"/>
        <v>1.859390243902439</v>
      </c>
      <c r="G45" s="3" t="s">
        <v>20</v>
      </c>
      <c r="H45" s="3">
        <v>6212</v>
      </c>
      <c r="I45" s="6">
        <f t="shared" si="0"/>
        <v>26.998873148744366</v>
      </c>
      <c r="J45" s="3" t="s">
        <v>21</v>
      </c>
      <c r="K45" s="3" t="s">
        <v>22</v>
      </c>
      <c r="L45" s="3">
        <v>1406178000</v>
      </c>
      <c r="M45" s="3">
        <v>1407560400</v>
      </c>
      <c r="N45" s="3" t="b">
        <v>0</v>
      </c>
      <c r="O45" s="3" t="b">
        <v>0</v>
      </c>
      <c r="P45" s="3" t="s">
        <v>133</v>
      </c>
      <c r="Q45" s="3" t="str">
        <f t="shared" si="2"/>
        <v>publishing</v>
      </c>
      <c r="R45" s="3" t="str">
        <f t="shared" si="3"/>
        <v>radio &amp; podcasts</v>
      </c>
      <c r="S45" s="43">
        <f t="shared" si="4"/>
        <v>41844.208333333336</v>
      </c>
      <c r="T45" s="43">
        <f t="shared" si="5"/>
        <v>41860.208333333336</v>
      </c>
    </row>
    <row r="46" spans="1:20" ht="16.5" hidden="1" customHeight="1" x14ac:dyDescent="0.35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5">
        <f t="shared" si="1"/>
        <v>6.5881249999999998</v>
      </c>
      <c r="G46" s="3" t="s">
        <v>20</v>
      </c>
      <c r="H46" s="3">
        <v>98</v>
      </c>
      <c r="I46" s="6">
        <f t="shared" si="0"/>
        <v>107.56122448979592</v>
      </c>
      <c r="J46" s="3" t="s">
        <v>36</v>
      </c>
      <c r="K46" s="3" t="s">
        <v>37</v>
      </c>
      <c r="L46" s="3">
        <v>1552798800</v>
      </c>
      <c r="M46" s="3">
        <v>1552885200</v>
      </c>
      <c r="N46" s="3" t="b">
        <v>0</v>
      </c>
      <c r="O46" s="3" t="b">
        <v>0</v>
      </c>
      <c r="P46" s="3" t="s">
        <v>119</v>
      </c>
      <c r="Q46" s="3" t="str">
        <f t="shared" si="2"/>
        <v>publishing</v>
      </c>
      <c r="R46" s="3" t="str">
        <f t="shared" si="3"/>
        <v>fiction</v>
      </c>
      <c r="S46" s="43">
        <f t="shared" si="4"/>
        <v>43541.208333333328</v>
      </c>
      <c r="T46" s="43">
        <f t="shared" si="5"/>
        <v>43542.208333333328</v>
      </c>
    </row>
    <row r="47" spans="1:20" ht="16.5" customHeight="1" x14ac:dyDescent="0.35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5">
        <f t="shared" si="1"/>
        <v>0.4768421052631579</v>
      </c>
      <c r="G47" s="3" t="s">
        <v>14</v>
      </c>
      <c r="H47" s="3">
        <v>48</v>
      </c>
      <c r="I47" s="6">
        <f t="shared" si="0"/>
        <v>94.375</v>
      </c>
      <c r="J47" s="3" t="s">
        <v>21</v>
      </c>
      <c r="K47" s="3" t="s">
        <v>22</v>
      </c>
      <c r="L47" s="3">
        <v>1478062800</v>
      </c>
      <c r="M47" s="3">
        <v>1479362400</v>
      </c>
      <c r="N47" s="3" t="b">
        <v>0</v>
      </c>
      <c r="O47" s="3" t="b">
        <v>1</v>
      </c>
      <c r="P47" s="3" t="s">
        <v>33</v>
      </c>
      <c r="Q47" s="3" t="str">
        <f t="shared" si="2"/>
        <v>theater</v>
      </c>
      <c r="R47" s="3" t="str">
        <f t="shared" si="3"/>
        <v>plays</v>
      </c>
      <c r="S47" s="43">
        <f t="shared" si="4"/>
        <v>42676.208333333328</v>
      </c>
      <c r="T47" s="43">
        <f t="shared" si="5"/>
        <v>42691.25</v>
      </c>
    </row>
    <row r="48" spans="1:20" ht="16.5" hidden="1" customHeight="1" x14ac:dyDescent="0.35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5">
        <f t="shared" si="1"/>
        <v>1.1478378378378378</v>
      </c>
      <c r="G48" s="3" t="s">
        <v>20</v>
      </c>
      <c r="H48" s="3">
        <v>92</v>
      </c>
      <c r="I48" s="6">
        <f t="shared" si="0"/>
        <v>46.163043478260867</v>
      </c>
      <c r="J48" s="3" t="s">
        <v>21</v>
      </c>
      <c r="K48" s="3" t="s">
        <v>22</v>
      </c>
      <c r="L48" s="3">
        <v>1278565200</v>
      </c>
      <c r="M48" s="3">
        <v>1280552400</v>
      </c>
      <c r="N48" s="3" t="b">
        <v>0</v>
      </c>
      <c r="O48" s="3" t="b">
        <v>0</v>
      </c>
      <c r="P48" s="3" t="s">
        <v>23</v>
      </c>
      <c r="Q48" s="3" t="str">
        <f t="shared" si="2"/>
        <v>music</v>
      </c>
      <c r="R48" s="3" t="str">
        <f t="shared" si="3"/>
        <v>rock</v>
      </c>
      <c r="S48" s="43">
        <f t="shared" si="4"/>
        <v>40367.208333333336</v>
      </c>
      <c r="T48" s="43">
        <f t="shared" si="5"/>
        <v>40390.208333333336</v>
      </c>
    </row>
    <row r="49" spans="1:20" ht="16.5" customHeight="1" x14ac:dyDescent="0.35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5">
        <f t="shared" si="1"/>
        <v>4.7526666666666664</v>
      </c>
      <c r="G49" s="3" t="s">
        <v>20</v>
      </c>
      <c r="H49" s="3">
        <v>149</v>
      </c>
      <c r="I49" s="6">
        <f t="shared" si="0"/>
        <v>47.845637583892618</v>
      </c>
      <c r="J49" s="3" t="s">
        <v>21</v>
      </c>
      <c r="K49" s="3" t="s">
        <v>22</v>
      </c>
      <c r="L49" s="3">
        <v>1396069200</v>
      </c>
      <c r="M49" s="3">
        <v>1398661200</v>
      </c>
      <c r="N49" s="3" t="b">
        <v>0</v>
      </c>
      <c r="O49" s="3" t="b">
        <v>0</v>
      </c>
      <c r="P49" s="3" t="s">
        <v>33</v>
      </c>
      <c r="Q49" s="3" t="str">
        <f t="shared" si="2"/>
        <v>theater</v>
      </c>
      <c r="R49" s="3" t="str">
        <f t="shared" si="3"/>
        <v>plays</v>
      </c>
      <c r="S49" s="43">
        <f t="shared" si="4"/>
        <v>41727.208333333336</v>
      </c>
      <c r="T49" s="43">
        <f t="shared" si="5"/>
        <v>41757.208333333336</v>
      </c>
    </row>
    <row r="50" spans="1:20" ht="16.5" customHeight="1" x14ac:dyDescent="0.35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5">
        <f t="shared" si="1"/>
        <v>3.86972972972973</v>
      </c>
      <c r="G50" s="3" t="s">
        <v>20</v>
      </c>
      <c r="H50" s="3">
        <v>2431</v>
      </c>
      <c r="I50" s="6">
        <f t="shared" si="0"/>
        <v>53.007815713698065</v>
      </c>
      <c r="J50" s="3" t="s">
        <v>21</v>
      </c>
      <c r="K50" s="3" t="s">
        <v>22</v>
      </c>
      <c r="L50" s="3">
        <v>1435208400</v>
      </c>
      <c r="M50" s="3">
        <v>1436245200</v>
      </c>
      <c r="N50" s="3" t="b">
        <v>0</v>
      </c>
      <c r="O50" s="3" t="b">
        <v>0</v>
      </c>
      <c r="P50" s="3" t="s">
        <v>33</v>
      </c>
      <c r="Q50" s="3" t="str">
        <f t="shared" si="2"/>
        <v>theater</v>
      </c>
      <c r="R50" s="3" t="str">
        <f t="shared" si="3"/>
        <v>plays</v>
      </c>
      <c r="S50" s="43">
        <f t="shared" si="4"/>
        <v>42180.208333333328</v>
      </c>
      <c r="T50" s="43">
        <f t="shared" si="5"/>
        <v>42192.208333333328</v>
      </c>
    </row>
    <row r="51" spans="1:20" ht="16.5" hidden="1" customHeight="1" x14ac:dyDescent="0.35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5">
        <f t="shared" si="1"/>
        <v>1.89625</v>
      </c>
      <c r="G51" s="3" t="s">
        <v>20</v>
      </c>
      <c r="H51" s="3">
        <v>303</v>
      </c>
      <c r="I51" s="6">
        <f t="shared" si="0"/>
        <v>45.059405940594061</v>
      </c>
      <c r="J51" s="3" t="s">
        <v>21</v>
      </c>
      <c r="K51" s="3" t="s">
        <v>22</v>
      </c>
      <c r="L51" s="3">
        <v>1571547600</v>
      </c>
      <c r="M51" s="3">
        <v>1575439200</v>
      </c>
      <c r="N51" s="3" t="b">
        <v>0</v>
      </c>
      <c r="O51" s="3" t="b">
        <v>0</v>
      </c>
      <c r="P51" s="3" t="s">
        <v>23</v>
      </c>
      <c r="Q51" s="3" t="str">
        <f t="shared" si="2"/>
        <v>music</v>
      </c>
      <c r="R51" s="3" t="str">
        <f t="shared" si="3"/>
        <v>rock</v>
      </c>
      <c r="S51" s="43">
        <f t="shared" si="4"/>
        <v>43758.208333333328</v>
      </c>
      <c r="T51" s="43">
        <f t="shared" si="5"/>
        <v>43803.25</v>
      </c>
    </row>
    <row r="52" spans="1:20" ht="16.5" hidden="1" customHeight="1" x14ac:dyDescent="0.35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5">
        <f t="shared" si="1"/>
        <v>0.02</v>
      </c>
      <c r="G52" s="3" t="s">
        <v>14</v>
      </c>
      <c r="H52" s="3">
        <v>1</v>
      </c>
      <c r="I52" s="6">
        <f t="shared" si="0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3" t="b">
        <v>0</v>
      </c>
      <c r="O52" s="3" t="b">
        <v>0</v>
      </c>
      <c r="P52" s="3" t="s">
        <v>148</v>
      </c>
      <c r="Q52" s="3" t="str">
        <f t="shared" si="2"/>
        <v>music</v>
      </c>
      <c r="R52" s="3" t="str">
        <f t="shared" si="3"/>
        <v>metal</v>
      </c>
      <c r="S52" s="43">
        <f t="shared" si="4"/>
        <v>41487.208333333336</v>
      </c>
      <c r="T52" s="43">
        <f t="shared" si="5"/>
        <v>41515.208333333336</v>
      </c>
    </row>
    <row r="53" spans="1:20" ht="16.5" hidden="1" customHeight="1" x14ac:dyDescent="0.35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5">
        <f t="shared" si="1"/>
        <v>0.91867805186590767</v>
      </c>
      <c r="G53" s="3" t="s">
        <v>14</v>
      </c>
      <c r="H53" s="3">
        <v>1467</v>
      </c>
      <c r="I53" s="6">
        <f t="shared" si="0"/>
        <v>99.006816632583508</v>
      </c>
      <c r="J53" s="3" t="s">
        <v>40</v>
      </c>
      <c r="K53" s="3" t="s">
        <v>41</v>
      </c>
      <c r="L53" s="3">
        <v>1332824400</v>
      </c>
      <c r="M53" s="3">
        <v>1334206800</v>
      </c>
      <c r="N53" s="3" t="b">
        <v>0</v>
      </c>
      <c r="O53" s="3" t="b">
        <v>1</v>
      </c>
      <c r="P53" s="3" t="s">
        <v>65</v>
      </c>
      <c r="Q53" s="3" t="str">
        <f t="shared" si="2"/>
        <v>technology</v>
      </c>
      <c r="R53" s="3" t="str">
        <f t="shared" si="3"/>
        <v>wearables</v>
      </c>
      <c r="S53" s="43">
        <f t="shared" si="4"/>
        <v>40995.208333333336</v>
      </c>
      <c r="T53" s="43">
        <f t="shared" si="5"/>
        <v>41011.208333333336</v>
      </c>
    </row>
    <row r="54" spans="1:20" ht="16.5" customHeight="1" x14ac:dyDescent="0.35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5">
        <f t="shared" si="1"/>
        <v>0.34152777777777776</v>
      </c>
      <c r="G54" s="3" t="s">
        <v>14</v>
      </c>
      <c r="H54" s="3">
        <v>75</v>
      </c>
      <c r="I54" s="6">
        <f t="shared" si="0"/>
        <v>32.786666666666669</v>
      </c>
      <c r="J54" s="3" t="s">
        <v>21</v>
      </c>
      <c r="K54" s="3" t="s">
        <v>22</v>
      </c>
      <c r="L54" s="3">
        <v>1284526800</v>
      </c>
      <c r="M54" s="3">
        <v>1284872400</v>
      </c>
      <c r="N54" s="3" t="b">
        <v>0</v>
      </c>
      <c r="O54" s="3" t="b">
        <v>0</v>
      </c>
      <c r="P54" s="3" t="s">
        <v>33</v>
      </c>
      <c r="Q54" s="3" t="str">
        <f t="shared" si="2"/>
        <v>theater</v>
      </c>
      <c r="R54" s="3" t="str">
        <f t="shared" si="3"/>
        <v>plays</v>
      </c>
      <c r="S54" s="43">
        <f t="shared" si="4"/>
        <v>40436.208333333336</v>
      </c>
      <c r="T54" s="43">
        <f t="shared" si="5"/>
        <v>40440.208333333336</v>
      </c>
    </row>
    <row r="55" spans="1:20" ht="16.5" hidden="1" customHeight="1" x14ac:dyDescent="0.35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5">
        <f t="shared" si="1"/>
        <v>1.4040909090909091</v>
      </c>
      <c r="G55" s="3" t="s">
        <v>20</v>
      </c>
      <c r="H55" s="3">
        <v>209</v>
      </c>
      <c r="I55" s="6">
        <f t="shared" si="0"/>
        <v>59.119617224880386</v>
      </c>
      <c r="J55" s="3" t="s">
        <v>21</v>
      </c>
      <c r="K55" s="3" t="s">
        <v>22</v>
      </c>
      <c r="L55" s="3">
        <v>1400562000</v>
      </c>
      <c r="M55" s="3">
        <v>1403931600</v>
      </c>
      <c r="N55" s="3" t="b">
        <v>0</v>
      </c>
      <c r="O55" s="3" t="b">
        <v>0</v>
      </c>
      <c r="P55" s="3" t="s">
        <v>53</v>
      </c>
      <c r="Q55" s="3" t="str">
        <f t="shared" si="2"/>
        <v>film &amp; video</v>
      </c>
      <c r="R55" s="3" t="str">
        <f t="shared" si="3"/>
        <v>drama</v>
      </c>
      <c r="S55" s="43">
        <f t="shared" si="4"/>
        <v>41779.208333333336</v>
      </c>
      <c r="T55" s="43">
        <f t="shared" si="5"/>
        <v>41818.208333333336</v>
      </c>
    </row>
    <row r="56" spans="1:20" ht="16.5" hidden="1" customHeight="1" x14ac:dyDescent="0.35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5">
        <f t="shared" si="1"/>
        <v>0.89866666666666661</v>
      </c>
      <c r="G56" s="3" t="s">
        <v>14</v>
      </c>
      <c r="H56" s="3">
        <v>120</v>
      </c>
      <c r="I56" s="6">
        <f t="shared" si="0"/>
        <v>44.93333333333333</v>
      </c>
      <c r="J56" s="3" t="s">
        <v>21</v>
      </c>
      <c r="K56" s="3" t="s">
        <v>22</v>
      </c>
      <c r="L56" s="3">
        <v>1520748000</v>
      </c>
      <c r="M56" s="3">
        <v>1521262800</v>
      </c>
      <c r="N56" s="3" t="b">
        <v>0</v>
      </c>
      <c r="O56" s="3" t="b">
        <v>0</v>
      </c>
      <c r="P56" s="3" t="s">
        <v>65</v>
      </c>
      <c r="Q56" s="3" t="str">
        <f t="shared" si="2"/>
        <v>technology</v>
      </c>
      <c r="R56" s="3" t="str">
        <f t="shared" si="3"/>
        <v>wearables</v>
      </c>
      <c r="S56" s="43">
        <f t="shared" si="4"/>
        <v>43170.25</v>
      </c>
      <c r="T56" s="43">
        <f t="shared" si="5"/>
        <v>43176.208333333328</v>
      </c>
    </row>
    <row r="57" spans="1:20" ht="16.5" hidden="1" customHeight="1" x14ac:dyDescent="0.35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5">
        <f t="shared" si="1"/>
        <v>1.7796969696969698</v>
      </c>
      <c r="G57" s="3" t="s">
        <v>20</v>
      </c>
      <c r="H57" s="3">
        <v>131</v>
      </c>
      <c r="I57" s="6">
        <f t="shared" si="0"/>
        <v>89.664122137404576</v>
      </c>
      <c r="J57" s="3" t="s">
        <v>21</v>
      </c>
      <c r="K57" s="3" t="s">
        <v>22</v>
      </c>
      <c r="L57" s="3">
        <v>1532926800</v>
      </c>
      <c r="M57" s="3">
        <v>1533358800</v>
      </c>
      <c r="N57" s="3" t="b">
        <v>0</v>
      </c>
      <c r="O57" s="3" t="b">
        <v>0</v>
      </c>
      <c r="P57" s="3" t="s">
        <v>159</v>
      </c>
      <c r="Q57" s="3" t="str">
        <f t="shared" si="2"/>
        <v>music</v>
      </c>
      <c r="R57" s="3" t="str">
        <f t="shared" si="3"/>
        <v>jazz</v>
      </c>
      <c r="S57" s="43">
        <f t="shared" si="4"/>
        <v>43311.208333333328</v>
      </c>
      <c r="T57" s="43">
        <f t="shared" si="5"/>
        <v>43316.208333333328</v>
      </c>
    </row>
    <row r="58" spans="1:20" ht="16.5" hidden="1" customHeight="1" x14ac:dyDescent="0.35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5">
        <f t="shared" si="1"/>
        <v>1.436625</v>
      </c>
      <c r="G58" s="3" t="s">
        <v>20</v>
      </c>
      <c r="H58" s="3">
        <v>164</v>
      </c>
      <c r="I58" s="6">
        <f t="shared" si="0"/>
        <v>70.079268292682926</v>
      </c>
      <c r="J58" s="3" t="s">
        <v>21</v>
      </c>
      <c r="K58" s="3" t="s">
        <v>22</v>
      </c>
      <c r="L58" s="3">
        <v>1420869600</v>
      </c>
      <c r="M58" s="3">
        <v>1421474400</v>
      </c>
      <c r="N58" s="3" t="b">
        <v>0</v>
      </c>
      <c r="O58" s="3" t="b">
        <v>0</v>
      </c>
      <c r="P58" s="3" t="s">
        <v>65</v>
      </c>
      <c r="Q58" s="3" t="str">
        <f t="shared" si="2"/>
        <v>technology</v>
      </c>
      <c r="R58" s="3" t="str">
        <f t="shared" si="3"/>
        <v>wearables</v>
      </c>
      <c r="S58" s="43">
        <f t="shared" si="4"/>
        <v>42014.25</v>
      </c>
      <c r="T58" s="43">
        <f t="shared" si="5"/>
        <v>42021.25</v>
      </c>
    </row>
    <row r="59" spans="1:20" ht="16.5" hidden="1" customHeight="1" x14ac:dyDescent="0.35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5">
        <f t="shared" si="1"/>
        <v>2.1527586206896552</v>
      </c>
      <c r="G59" s="3" t="s">
        <v>20</v>
      </c>
      <c r="H59" s="3">
        <v>201</v>
      </c>
      <c r="I59" s="6">
        <f t="shared" si="0"/>
        <v>31.059701492537314</v>
      </c>
      <c r="J59" s="3" t="s">
        <v>21</v>
      </c>
      <c r="K59" s="3" t="s">
        <v>22</v>
      </c>
      <c r="L59" s="3">
        <v>1504242000</v>
      </c>
      <c r="M59" s="3">
        <v>1505278800</v>
      </c>
      <c r="N59" s="3" t="b">
        <v>0</v>
      </c>
      <c r="O59" s="3" t="b">
        <v>0</v>
      </c>
      <c r="P59" s="3" t="s">
        <v>89</v>
      </c>
      <c r="Q59" s="3" t="str">
        <f t="shared" si="2"/>
        <v>games</v>
      </c>
      <c r="R59" s="3" t="str">
        <f t="shared" si="3"/>
        <v>video games</v>
      </c>
      <c r="S59" s="43">
        <f t="shared" si="4"/>
        <v>42979.208333333328</v>
      </c>
      <c r="T59" s="43">
        <f t="shared" si="5"/>
        <v>42991.208333333328</v>
      </c>
    </row>
    <row r="60" spans="1:20" ht="16.5" customHeight="1" x14ac:dyDescent="0.35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5">
        <f t="shared" si="1"/>
        <v>2.2711111111111113</v>
      </c>
      <c r="G60" s="3" t="s">
        <v>20</v>
      </c>
      <c r="H60" s="3">
        <v>211</v>
      </c>
      <c r="I60" s="6">
        <f t="shared" si="0"/>
        <v>29.061611374407583</v>
      </c>
      <c r="J60" s="3" t="s">
        <v>21</v>
      </c>
      <c r="K60" s="3" t="s">
        <v>22</v>
      </c>
      <c r="L60" s="3">
        <v>1442811600</v>
      </c>
      <c r="M60" s="3">
        <v>1443934800</v>
      </c>
      <c r="N60" s="3" t="b">
        <v>0</v>
      </c>
      <c r="O60" s="3" t="b">
        <v>0</v>
      </c>
      <c r="P60" s="3" t="s">
        <v>33</v>
      </c>
      <c r="Q60" s="3" t="str">
        <f t="shared" si="2"/>
        <v>theater</v>
      </c>
      <c r="R60" s="3" t="str">
        <f t="shared" si="3"/>
        <v>plays</v>
      </c>
      <c r="S60" s="43">
        <f t="shared" si="4"/>
        <v>42268.208333333328</v>
      </c>
      <c r="T60" s="43">
        <f t="shared" si="5"/>
        <v>42281.208333333328</v>
      </c>
    </row>
    <row r="61" spans="1:20" ht="16.5" customHeight="1" x14ac:dyDescent="0.35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5">
        <f t="shared" si="1"/>
        <v>2.7507142857142859</v>
      </c>
      <c r="G61" s="3" t="s">
        <v>20</v>
      </c>
      <c r="H61" s="3">
        <v>128</v>
      </c>
      <c r="I61" s="6">
        <f t="shared" si="0"/>
        <v>30.0859375</v>
      </c>
      <c r="J61" s="3" t="s">
        <v>21</v>
      </c>
      <c r="K61" s="3" t="s">
        <v>22</v>
      </c>
      <c r="L61" s="3">
        <v>1497243600</v>
      </c>
      <c r="M61" s="3">
        <v>1498539600</v>
      </c>
      <c r="N61" s="3" t="b">
        <v>0</v>
      </c>
      <c r="O61" s="3" t="b">
        <v>1</v>
      </c>
      <c r="P61" s="3" t="s">
        <v>33</v>
      </c>
      <c r="Q61" s="3" t="str">
        <f t="shared" si="2"/>
        <v>theater</v>
      </c>
      <c r="R61" s="3" t="str">
        <f t="shared" si="3"/>
        <v>plays</v>
      </c>
      <c r="S61" s="43">
        <f t="shared" si="4"/>
        <v>42898.208333333328</v>
      </c>
      <c r="T61" s="43">
        <f t="shared" si="5"/>
        <v>42913.208333333328</v>
      </c>
    </row>
    <row r="62" spans="1:20" ht="16.5" customHeight="1" x14ac:dyDescent="0.35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5">
        <f t="shared" si="1"/>
        <v>1.4437048832271762</v>
      </c>
      <c r="G62" s="3" t="s">
        <v>20</v>
      </c>
      <c r="H62" s="3">
        <v>1600</v>
      </c>
      <c r="I62" s="6">
        <f t="shared" si="0"/>
        <v>84.998125000000002</v>
      </c>
      <c r="J62" s="3" t="s">
        <v>15</v>
      </c>
      <c r="K62" s="3" t="s">
        <v>16</v>
      </c>
      <c r="L62" s="3">
        <v>1342501200</v>
      </c>
      <c r="M62" s="3">
        <v>1342760400</v>
      </c>
      <c r="N62" s="3" t="b">
        <v>0</v>
      </c>
      <c r="O62" s="3" t="b">
        <v>0</v>
      </c>
      <c r="P62" s="3" t="s">
        <v>33</v>
      </c>
      <c r="Q62" s="3" t="str">
        <f t="shared" si="2"/>
        <v>theater</v>
      </c>
      <c r="R62" s="3" t="str">
        <f t="shared" si="3"/>
        <v>plays</v>
      </c>
      <c r="S62" s="43">
        <f t="shared" si="4"/>
        <v>41107.208333333336</v>
      </c>
      <c r="T62" s="43">
        <f t="shared" si="5"/>
        <v>41110.208333333336</v>
      </c>
    </row>
    <row r="63" spans="1:20" ht="16.5" customHeight="1" x14ac:dyDescent="0.35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5">
        <f t="shared" si="1"/>
        <v>0.92745983935742971</v>
      </c>
      <c r="G63" s="3" t="s">
        <v>14</v>
      </c>
      <c r="H63" s="3">
        <v>2253</v>
      </c>
      <c r="I63" s="6">
        <f t="shared" si="0"/>
        <v>82.001775410563695</v>
      </c>
      <c r="J63" s="3" t="s">
        <v>15</v>
      </c>
      <c r="K63" s="3" t="s">
        <v>16</v>
      </c>
      <c r="L63" s="3">
        <v>1298268000</v>
      </c>
      <c r="M63" s="3">
        <v>1301720400</v>
      </c>
      <c r="N63" s="3" t="b">
        <v>0</v>
      </c>
      <c r="O63" s="3" t="b">
        <v>0</v>
      </c>
      <c r="P63" s="3" t="s">
        <v>33</v>
      </c>
      <c r="Q63" s="3" t="str">
        <f t="shared" si="2"/>
        <v>theater</v>
      </c>
      <c r="R63" s="3" t="str">
        <f t="shared" si="3"/>
        <v>plays</v>
      </c>
      <c r="S63" s="43">
        <f t="shared" si="4"/>
        <v>40595.25</v>
      </c>
      <c r="T63" s="43">
        <f t="shared" si="5"/>
        <v>40635.208333333336</v>
      </c>
    </row>
    <row r="64" spans="1:20" ht="16.5" hidden="1" customHeight="1" x14ac:dyDescent="0.35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5">
        <f t="shared" si="1"/>
        <v>7.226</v>
      </c>
      <c r="G64" s="3" t="s">
        <v>20</v>
      </c>
      <c r="H64" s="3">
        <v>249</v>
      </c>
      <c r="I64" s="6">
        <f t="shared" si="0"/>
        <v>58.040160642570278</v>
      </c>
      <c r="J64" s="3" t="s">
        <v>21</v>
      </c>
      <c r="K64" s="3" t="s">
        <v>22</v>
      </c>
      <c r="L64" s="3">
        <v>1433480400</v>
      </c>
      <c r="M64" s="3">
        <v>1433566800</v>
      </c>
      <c r="N64" s="3" t="b">
        <v>0</v>
      </c>
      <c r="O64" s="3" t="b">
        <v>0</v>
      </c>
      <c r="P64" s="3" t="s">
        <v>28</v>
      </c>
      <c r="Q64" s="3" t="str">
        <f t="shared" si="2"/>
        <v>technology</v>
      </c>
      <c r="R64" s="3" t="str">
        <f t="shared" si="3"/>
        <v>web</v>
      </c>
      <c r="S64" s="43">
        <f t="shared" si="4"/>
        <v>42160.208333333328</v>
      </c>
      <c r="T64" s="43">
        <f t="shared" si="5"/>
        <v>42161.208333333328</v>
      </c>
    </row>
    <row r="65" spans="1:20" ht="16.5" customHeight="1" x14ac:dyDescent="0.35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5">
        <f t="shared" si="1"/>
        <v>0.11851063829787234</v>
      </c>
      <c r="G65" s="3" t="s">
        <v>14</v>
      </c>
      <c r="H65" s="3">
        <v>5</v>
      </c>
      <c r="I65" s="6">
        <f t="shared" si="0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3" t="b">
        <v>0</v>
      </c>
      <c r="O65" s="3" t="b">
        <v>0</v>
      </c>
      <c r="P65" s="3" t="s">
        <v>33</v>
      </c>
      <c r="Q65" s="3" t="str">
        <f t="shared" si="2"/>
        <v>theater</v>
      </c>
      <c r="R65" s="3" t="str">
        <f t="shared" si="3"/>
        <v>plays</v>
      </c>
      <c r="S65" s="43">
        <f t="shared" si="4"/>
        <v>42853.208333333328</v>
      </c>
      <c r="T65" s="43">
        <f t="shared" si="5"/>
        <v>42859.208333333328</v>
      </c>
    </row>
    <row r="66" spans="1:20" ht="16.5" hidden="1" customHeight="1" x14ac:dyDescent="0.35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5">
        <f t="shared" si="1"/>
        <v>0.97642857142857142</v>
      </c>
      <c r="G66" s="3" t="s">
        <v>14</v>
      </c>
      <c r="H66" s="3">
        <v>38</v>
      </c>
      <c r="I66" s="6">
        <f t="shared" ref="I66:I129" si="6">IFERROR(E66/H66,"0")</f>
        <v>71.94736842105263</v>
      </c>
      <c r="J66" s="3" t="s">
        <v>21</v>
      </c>
      <c r="K66" s="3" t="s">
        <v>22</v>
      </c>
      <c r="L66" s="3">
        <v>1530507600</v>
      </c>
      <c r="M66" s="3">
        <v>1531803600</v>
      </c>
      <c r="N66" s="3" t="b">
        <v>0</v>
      </c>
      <c r="O66" s="3" t="b">
        <v>1</v>
      </c>
      <c r="P66" s="3" t="s">
        <v>28</v>
      </c>
      <c r="Q66" s="3" t="str">
        <f t="shared" si="2"/>
        <v>technology</v>
      </c>
      <c r="R66" s="3" t="str">
        <f t="shared" si="3"/>
        <v>web</v>
      </c>
      <c r="S66" s="43">
        <f t="shared" si="4"/>
        <v>43283.208333333328</v>
      </c>
      <c r="T66" s="43">
        <f t="shared" si="5"/>
        <v>43298.208333333328</v>
      </c>
    </row>
    <row r="67" spans="1:20" ht="16.5" customHeight="1" x14ac:dyDescent="0.35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5">
        <f t="shared" ref="F67:F130" si="7">E67/D67</f>
        <v>2.3614754098360655</v>
      </c>
      <c r="G67" s="3" t="s">
        <v>20</v>
      </c>
      <c r="H67" s="3">
        <v>236</v>
      </c>
      <c r="I67" s="6">
        <f t="shared" si="6"/>
        <v>61.038135593220339</v>
      </c>
      <c r="J67" s="3" t="s">
        <v>21</v>
      </c>
      <c r="K67" s="3" t="s">
        <v>22</v>
      </c>
      <c r="L67" s="3">
        <v>1296108000</v>
      </c>
      <c r="M67" s="3">
        <v>1296712800</v>
      </c>
      <c r="N67" s="3" t="b">
        <v>0</v>
      </c>
      <c r="O67" s="3" t="b">
        <v>0</v>
      </c>
      <c r="P67" s="3" t="s">
        <v>33</v>
      </c>
      <c r="Q67" s="3" t="str">
        <f t="shared" ref="Q67:Q130" si="8">LEFT(P67,FIND("/",P67)-1)</f>
        <v>theater</v>
      </c>
      <c r="R67" s="3" t="str">
        <f t="shared" ref="R67:R130" si="9">RIGHT(P67,LEN(P67)-FIND("/",P67))</f>
        <v>plays</v>
      </c>
      <c r="S67" s="43">
        <f t="shared" ref="S67:S130" si="10">(L67/86400)+25569</f>
        <v>40570.25</v>
      </c>
      <c r="T67" s="43">
        <f t="shared" ref="T67:T130" si="11">(M67/86400)+25569</f>
        <v>40577.25</v>
      </c>
    </row>
    <row r="68" spans="1:20" ht="16.5" customHeight="1" x14ac:dyDescent="0.35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5">
        <f t="shared" si="7"/>
        <v>0.45068965517241377</v>
      </c>
      <c r="G68" s="3" t="s">
        <v>14</v>
      </c>
      <c r="H68" s="3">
        <v>12</v>
      </c>
      <c r="I68" s="6">
        <f t="shared" si="6"/>
        <v>108.91666666666667</v>
      </c>
      <c r="J68" s="3" t="s">
        <v>21</v>
      </c>
      <c r="K68" s="3" t="s">
        <v>22</v>
      </c>
      <c r="L68" s="3">
        <v>1428469200</v>
      </c>
      <c r="M68" s="3">
        <v>1428901200</v>
      </c>
      <c r="N68" s="3" t="b">
        <v>0</v>
      </c>
      <c r="O68" s="3" t="b">
        <v>1</v>
      </c>
      <c r="P68" s="3" t="s">
        <v>33</v>
      </c>
      <c r="Q68" s="3" t="str">
        <f t="shared" si="8"/>
        <v>theater</v>
      </c>
      <c r="R68" s="3" t="str">
        <f t="shared" si="9"/>
        <v>plays</v>
      </c>
      <c r="S68" s="43">
        <f t="shared" si="10"/>
        <v>42102.208333333328</v>
      </c>
      <c r="T68" s="43">
        <f t="shared" si="11"/>
        <v>42107.208333333328</v>
      </c>
    </row>
    <row r="69" spans="1:20" ht="16.5" hidden="1" customHeight="1" x14ac:dyDescent="0.35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5">
        <f t="shared" si="7"/>
        <v>1.6238567493112948</v>
      </c>
      <c r="G69" s="3" t="s">
        <v>20</v>
      </c>
      <c r="H69" s="3">
        <v>4065</v>
      </c>
      <c r="I69" s="6">
        <f t="shared" si="6"/>
        <v>29.001722017220171</v>
      </c>
      <c r="J69" s="3" t="s">
        <v>40</v>
      </c>
      <c r="K69" s="3" t="s">
        <v>41</v>
      </c>
      <c r="L69" s="3">
        <v>1264399200</v>
      </c>
      <c r="M69" s="3">
        <v>1264831200</v>
      </c>
      <c r="N69" s="3" t="b">
        <v>0</v>
      </c>
      <c r="O69" s="3" t="b">
        <v>1</v>
      </c>
      <c r="P69" s="3" t="s">
        <v>65</v>
      </c>
      <c r="Q69" s="3" t="str">
        <f t="shared" si="8"/>
        <v>technology</v>
      </c>
      <c r="R69" s="3" t="str">
        <f t="shared" si="9"/>
        <v>wearables</v>
      </c>
      <c r="S69" s="43">
        <f t="shared" si="10"/>
        <v>40203.25</v>
      </c>
      <c r="T69" s="43">
        <f t="shared" si="11"/>
        <v>40208.25</v>
      </c>
    </row>
    <row r="70" spans="1:20" ht="16.5" customHeight="1" x14ac:dyDescent="0.35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5">
        <f t="shared" si="7"/>
        <v>2.5452631578947367</v>
      </c>
      <c r="G70" s="3" t="s">
        <v>20</v>
      </c>
      <c r="H70" s="3">
        <v>246</v>
      </c>
      <c r="I70" s="6">
        <f t="shared" si="6"/>
        <v>58.975609756097562</v>
      </c>
      <c r="J70" s="3" t="s">
        <v>107</v>
      </c>
      <c r="K70" s="3" t="s">
        <v>108</v>
      </c>
      <c r="L70" s="3">
        <v>1501131600</v>
      </c>
      <c r="M70" s="3">
        <v>1505192400</v>
      </c>
      <c r="N70" s="3" t="b">
        <v>0</v>
      </c>
      <c r="O70" s="3" t="b">
        <v>1</v>
      </c>
      <c r="P70" s="3" t="s">
        <v>33</v>
      </c>
      <c r="Q70" s="3" t="str">
        <f t="shared" si="8"/>
        <v>theater</v>
      </c>
      <c r="R70" s="3" t="str">
        <f t="shared" si="9"/>
        <v>plays</v>
      </c>
      <c r="S70" s="43">
        <f t="shared" si="10"/>
        <v>42943.208333333328</v>
      </c>
      <c r="T70" s="43">
        <f t="shared" si="11"/>
        <v>42990.208333333328</v>
      </c>
    </row>
    <row r="71" spans="1:20" ht="16.5" customHeight="1" x14ac:dyDescent="0.35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5">
        <f t="shared" si="7"/>
        <v>0.24063291139240506</v>
      </c>
      <c r="G71" s="3" t="s">
        <v>74</v>
      </c>
      <c r="H71" s="3">
        <v>17</v>
      </c>
      <c r="I71" s="6">
        <f t="shared" si="6"/>
        <v>111.82352941176471</v>
      </c>
      <c r="J71" s="3" t="s">
        <v>21</v>
      </c>
      <c r="K71" s="3" t="s">
        <v>22</v>
      </c>
      <c r="L71" s="3">
        <v>1292738400</v>
      </c>
      <c r="M71" s="3">
        <v>1295676000</v>
      </c>
      <c r="N71" s="3" t="b">
        <v>0</v>
      </c>
      <c r="O71" s="3" t="b">
        <v>0</v>
      </c>
      <c r="P71" s="3" t="s">
        <v>33</v>
      </c>
      <c r="Q71" s="3" t="str">
        <f t="shared" si="8"/>
        <v>theater</v>
      </c>
      <c r="R71" s="3" t="str">
        <f t="shared" si="9"/>
        <v>plays</v>
      </c>
      <c r="S71" s="43">
        <f t="shared" si="10"/>
        <v>40531.25</v>
      </c>
      <c r="T71" s="43">
        <f t="shared" si="11"/>
        <v>40565.25</v>
      </c>
    </row>
    <row r="72" spans="1:20" ht="16.5" customHeight="1" x14ac:dyDescent="0.35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5">
        <f t="shared" si="7"/>
        <v>1.2374140625000001</v>
      </c>
      <c r="G72" s="3" t="s">
        <v>20</v>
      </c>
      <c r="H72" s="3">
        <v>2475</v>
      </c>
      <c r="I72" s="6">
        <f t="shared" si="6"/>
        <v>63.995555555555555</v>
      </c>
      <c r="J72" s="3" t="s">
        <v>107</v>
      </c>
      <c r="K72" s="3" t="s">
        <v>108</v>
      </c>
      <c r="L72" s="3">
        <v>1288674000</v>
      </c>
      <c r="M72" s="3">
        <v>1292911200</v>
      </c>
      <c r="N72" s="3" t="b">
        <v>0</v>
      </c>
      <c r="O72" s="3" t="b">
        <v>1</v>
      </c>
      <c r="P72" s="3" t="s">
        <v>33</v>
      </c>
      <c r="Q72" s="3" t="str">
        <f t="shared" si="8"/>
        <v>theater</v>
      </c>
      <c r="R72" s="3" t="str">
        <f t="shared" si="9"/>
        <v>plays</v>
      </c>
      <c r="S72" s="43">
        <f t="shared" si="10"/>
        <v>40484.208333333336</v>
      </c>
      <c r="T72" s="43">
        <f t="shared" si="11"/>
        <v>40533.25</v>
      </c>
    </row>
    <row r="73" spans="1:20" ht="16.5" customHeight="1" x14ac:dyDescent="0.35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5">
        <f t="shared" si="7"/>
        <v>1.0806666666666667</v>
      </c>
      <c r="G73" s="3" t="s">
        <v>20</v>
      </c>
      <c r="H73" s="3">
        <v>76</v>
      </c>
      <c r="I73" s="6">
        <f t="shared" si="6"/>
        <v>85.315789473684205</v>
      </c>
      <c r="J73" s="3" t="s">
        <v>21</v>
      </c>
      <c r="K73" s="3" t="s">
        <v>22</v>
      </c>
      <c r="L73" s="3">
        <v>1575093600</v>
      </c>
      <c r="M73" s="3">
        <v>1575439200</v>
      </c>
      <c r="N73" s="3" t="b">
        <v>0</v>
      </c>
      <c r="O73" s="3" t="b">
        <v>0</v>
      </c>
      <c r="P73" s="3" t="s">
        <v>33</v>
      </c>
      <c r="Q73" s="3" t="str">
        <f t="shared" si="8"/>
        <v>theater</v>
      </c>
      <c r="R73" s="3" t="str">
        <f t="shared" si="9"/>
        <v>plays</v>
      </c>
      <c r="S73" s="43">
        <f t="shared" si="10"/>
        <v>43799.25</v>
      </c>
      <c r="T73" s="43">
        <f t="shared" si="11"/>
        <v>43803.25</v>
      </c>
    </row>
    <row r="74" spans="1:20" ht="16.5" hidden="1" customHeight="1" x14ac:dyDescent="0.35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5">
        <f t="shared" si="7"/>
        <v>6.7033333333333331</v>
      </c>
      <c r="G74" s="3" t="s">
        <v>20</v>
      </c>
      <c r="H74" s="3">
        <v>54</v>
      </c>
      <c r="I74" s="6">
        <f t="shared" si="6"/>
        <v>74.481481481481481</v>
      </c>
      <c r="J74" s="3" t="s">
        <v>21</v>
      </c>
      <c r="K74" s="3" t="s">
        <v>22</v>
      </c>
      <c r="L74" s="3">
        <v>1435726800</v>
      </c>
      <c r="M74" s="3">
        <v>1438837200</v>
      </c>
      <c r="N74" s="3" t="b">
        <v>0</v>
      </c>
      <c r="O74" s="3" t="b">
        <v>0</v>
      </c>
      <c r="P74" s="3" t="s">
        <v>71</v>
      </c>
      <c r="Q74" s="3" t="str">
        <f t="shared" si="8"/>
        <v>film &amp; video</v>
      </c>
      <c r="R74" s="3" t="str">
        <f t="shared" si="9"/>
        <v>animation</v>
      </c>
      <c r="S74" s="43">
        <f t="shared" si="10"/>
        <v>42186.208333333328</v>
      </c>
      <c r="T74" s="43">
        <f t="shared" si="11"/>
        <v>42222.208333333328</v>
      </c>
    </row>
    <row r="75" spans="1:20" ht="16.5" hidden="1" customHeight="1" x14ac:dyDescent="0.35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5">
        <f t="shared" si="7"/>
        <v>6.609285714285714</v>
      </c>
      <c r="G75" s="3" t="s">
        <v>20</v>
      </c>
      <c r="H75" s="3">
        <v>88</v>
      </c>
      <c r="I75" s="6">
        <f t="shared" si="6"/>
        <v>105.14772727272727</v>
      </c>
      <c r="J75" s="3" t="s">
        <v>21</v>
      </c>
      <c r="K75" s="3" t="s">
        <v>22</v>
      </c>
      <c r="L75" s="3">
        <v>1480226400</v>
      </c>
      <c r="M75" s="3">
        <v>1480485600</v>
      </c>
      <c r="N75" s="3" t="b">
        <v>0</v>
      </c>
      <c r="O75" s="3" t="b">
        <v>0</v>
      </c>
      <c r="P75" s="3" t="s">
        <v>159</v>
      </c>
      <c r="Q75" s="3" t="str">
        <f t="shared" si="8"/>
        <v>music</v>
      </c>
      <c r="R75" s="3" t="str">
        <f t="shared" si="9"/>
        <v>jazz</v>
      </c>
      <c r="S75" s="43">
        <f t="shared" si="10"/>
        <v>42701.25</v>
      </c>
      <c r="T75" s="43">
        <f t="shared" si="11"/>
        <v>42704.25</v>
      </c>
    </row>
    <row r="76" spans="1:20" ht="16.5" hidden="1" customHeight="1" x14ac:dyDescent="0.35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5">
        <f t="shared" si="7"/>
        <v>1.2246153846153847</v>
      </c>
      <c r="G76" s="3" t="s">
        <v>20</v>
      </c>
      <c r="H76" s="3">
        <v>85</v>
      </c>
      <c r="I76" s="6">
        <f t="shared" si="6"/>
        <v>56.188235294117646</v>
      </c>
      <c r="J76" s="3" t="s">
        <v>40</v>
      </c>
      <c r="K76" s="3" t="s">
        <v>41</v>
      </c>
      <c r="L76" s="3">
        <v>1459054800</v>
      </c>
      <c r="M76" s="3">
        <v>1459141200</v>
      </c>
      <c r="N76" s="3" t="b">
        <v>0</v>
      </c>
      <c r="O76" s="3" t="b">
        <v>0</v>
      </c>
      <c r="P76" s="3" t="s">
        <v>148</v>
      </c>
      <c r="Q76" s="3" t="str">
        <f t="shared" si="8"/>
        <v>music</v>
      </c>
      <c r="R76" s="3" t="str">
        <f t="shared" si="9"/>
        <v>metal</v>
      </c>
      <c r="S76" s="43">
        <f t="shared" si="10"/>
        <v>42456.208333333328</v>
      </c>
      <c r="T76" s="43">
        <f t="shared" si="11"/>
        <v>42457.208333333328</v>
      </c>
    </row>
    <row r="77" spans="1:20" ht="16.5" hidden="1" customHeight="1" x14ac:dyDescent="0.35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5">
        <f t="shared" si="7"/>
        <v>1.5057731958762886</v>
      </c>
      <c r="G77" s="3" t="s">
        <v>20</v>
      </c>
      <c r="H77" s="3">
        <v>170</v>
      </c>
      <c r="I77" s="6">
        <f t="shared" si="6"/>
        <v>85.917647058823533</v>
      </c>
      <c r="J77" s="3" t="s">
        <v>21</v>
      </c>
      <c r="K77" s="3" t="s">
        <v>22</v>
      </c>
      <c r="L77" s="3">
        <v>1531630800</v>
      </c>
      <c r="M77" s="3">
        <v>1532322000</v>
      </c>
      <c r="N77" s="3" t="b">
        <v>0</v>
      </c>
      <c r="O77" s="3" t="b">
        <v>0</v>
      </c>
      <c r="P77" s="3" t="s">
        <v>122</v>
      </c>
      <c r="Q77" s="3" t="str">
        <f t="shared" si="8"/>
        <v>photography</v>
      </c>
      <c r="R77" s="3" t="str">
        <f t="shared" si="9"/>
        <v>photography books</v>
      </c>
      <c r="S77" s="43">
        <f t="shared" si="10"/>
        <v>43296.208333333328</v>
      </c>
      <c r="T77" s="43">
        <f t="shared" si="11"/>
        <v>43304.208333333328</v>
      </c>
    </row>
    <row r="78" spans="1:20" ht="16.5" customHeight="1" x14ac:dyDescent="0.35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5">
        <f t="shared" si="7"/>
        <v>0.78106590724165992</v>
      </c>
      <c r="G78" s="3" t="s">
        <v>14</v>
      </c>
      <c r="H78" s="3">
        <v>1684</v>
      </c>
      <c r="I78" s="6">
        <f t="shared" si="6"/>
        <v>57.00296912114014</v>
      </c>
      <c r="J78" s="3" t="s">
        <v>21</v>
      </c>
      <c r="K78" s="3" t="s">
        <v>22</v>
      </c>
      <c r="L78" s="3">
        <v>1421992800</v>
      </c>
      <c r="M78" s="3">
        <v>1426222800</v>
      </c>
      <c r="N78" s="3" t="b">
        <v>1</v>
      </c>
      <c r="O78" s="3" t="b">
        <v>1</v>
      </c>
      <c r="P78" s="3" t="s">
        <v>33</v>
      </c>
      <c r="Q78" s="3" t="str">
        <f t="shared" si="8"/>
        <v>theater</v>
      </c>
      <c r="R78" s="3" t="str">
        <f t="shared" si="9"/>
        <v>plays</v>
      </c>
      <c r="S78" s="43">
        <f t="shared" si="10"/>
        <v>42027.25</v>
      </c>
      <c r="T78" s="43">
        <f t="shared" si="11"/>
        <v>42076.208333333328</v>
      </c>
    </row>
    <row r="79" spans="1:20" ht="16.5" hidden="1" customHeight="1" x14ac:dyDescent="0.35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5">
        <f t="shared" si="7"/>
        <v>0.46947368421052632</v>
      </c>
      <c r="G79" s="3" t="s">
        <v>14</v>
      </c>
      <c r="H79" s="3">
        <v>56</v>
      </c>
      <c r="I79" s="6">
        <f t="shared" si="6"/>
        <v>79.642857142857139</v>
      </c>
      <c r="J79" s="3" t="s">
        <v>21</v>
      </c>
      <c r="K79" s="3" t="s">
        <v>22</v>
      </c>
      <c r="L79" s="3">
        <v>1285563600</v>
      </c>
      <c r="M79" s="3">
        <v>1286773200</v>
      </c>
      <c r="N79" s="3" t="b">
        <v>0</v>
      </c>
      <c r="O79" s="3" t="b">
        <v>1</v>
      </c>
      <c r="P79" s="3" t="s">
        <v>71</v>
      </c>
      <c r="Q79" s="3" t="str">
        <f t="shared" si="8"/>
        <v>film &amp; video</v>
      </c>
      <c r="R79" s="3" t="str">
        <f t="shared" si="9"/>
        <v>animation</v>
      </c>
      <c r="S79" s="43">
        <f t="shared" si="10"/>
        <v>40448.208333333336</v>
      </c>
      <c r="T79" s="43">
        <f t="shared" si="11"/>
        <v>40462.208333333336</v>
      </c>
    </row>
    <row r="80" spans="1:20" ht="16.5" hidden="1" customHeight="1" x14ac:dyDescent="0.35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5">
        <f t="shared" si="7"/>
        <v>3.008</v>
      </c>
      <c r="G80" s="3" t="s">
        <v>20</v>
      </c>
      <c r="H80" s="3">
        <v>330</v>
      </c>
      <c r="I80" s="6">
        <f t="shared" si="6"/>
        <v>41.018181818181816</v>
      </c>
      <c r="J80" s="3" t="s">
        <v>21</v>
      </c>
      <c r="K80" s="3" t="s">
        <v>22</v>
      </c>
      <c r="L80" s="3">
        <v>1523854800</v>
      </c>
      <c r="M80" s="3">
        <v>1523941200</v>
      </c>
      <c r="N80" s="3" t="b">
        <v>0</v>
      </c>
      <c r="O80" s="3" t="b">
        <v>0</v>
      </c>
      <c r="P80" s="3" t="s">
        <v>206</v>
      </c>
      <c r="Q80" s="3" t="str">
        <f t="shared" si="8"/>
        <v>publishing</v>
      </c>
      <c r="R80" s="3" t="str">
        <f t="shared" si="9"/>
        <v>translations</v>
      </c>
      <c r="S80" s="43">
        <f t="shared" si="10"/>
        <v>43206.208333333328</v>
      </c>
      <c r="T80" s="43">
        <f t="shared" si="11"/>
        <v>43207.208333333328</v>
      </c>
    </row>
    <row r="81" spans="1:20" ht="16.5" customHeight="1" x14ac:dyDescent="0.35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5">
        <f t="shared" si="7"/>
        <v>0.6959861591695502</v>
      </c>
      <c r="G81" s="3" t="s">
        <v>14</v>
      </c>
      <c r="H81" s="3">
        <v>838</v>
      </c>
      <c r="I81" s="6">
        <f t="shared" si="6"/>
        <v>48.004773269689736</v>
      </c>
      <c r="J81" s="3" t="s">
        <v>21</v>
      </c>
      <c r="K81" s="3" t="s">
        <v>22</v>
      </c>
      <c r="L81" s="3">
        <v>1529125200</v>
      </c>
      <c r="M81" s="3">
        <v>1529557200</v>
      </c>
      <c r="N81" s="3" t="b">
        <v>0</v>
      </c>
      <c r="O81" s="3" t="b">
        <v>0</v>
      </c>
      <c r="P81" s="3" t="s">
        <v>33</v>
      </c>
      <c r="Q81" s="3" t="str">
        <f t="shared" si="8"/>
        <v>theater</v>
      </c>
      <c r="R81" s="3" t="str">
        <f t="shared" si="9"/>
        <v>plays</v>
      </c>
      <c r="S81" s="43">
        <f t="shared" si="10"/>
        <v>43267.208333333328</v>
      </c>
      <c r="T81" s="43">
        <f t="shared" si="11"/>
        <v>43272.208333333328</v>
      </c>
    </row>
    <row r="82" spans="1:20" ht="16.5" hidden="1" customHeight="1" x14ac:dyDescent="0.35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5">
        <f t="shared" si="7"/>
        <v>6.374545454545455</v>
      </c>
      <c r="G82" s="3" t="s">
        <v>20</v>
      </c>
      <c r="H82" s="3">
        <v>127</v>
      </c>
      <c r="I82" s="6">
        <f t="shared" si="6"/>
        <v>55.212598425196852</v>
      </c>
      <c r="J82" s="3" t="s">
        <v>21</v>
      </c>
      <c r="K82" s="3" t="s">
        <v>22</v>
      </c>
      <c r="L82" s="3">
        <v>1503982800</v>
      </c>
      <c r="M82" s="3">
        <v>1506574800</v>
      </c>
      <c r="N82" s="3" t="b">
        <v>0</v>
      </c>
      <c r="O82" s="3" t="b">
        <v>0</v>
      </c>
      <c r="P82" s="3" t="s">
        <v>89</v>
      </c>
      <c r="Q82" s="3" t="str">
        <f t="shared" si="8"/>
        <v>games</v>
      </c>
      <c r="R82" s="3" t="str">
        <f t="shared" si="9"/>
        <v>video games</v>
      </c>
      <c r="S82" s="43">
        <f t="shared" si="10"/>
        <v>42976.208333333328</v>
      </c>
      <c r="T82" s="43">
        <f t="shared" si="11"/>
        <v>43006.208333333328</v>
      </c>
    </row>
    <row r="83" spans="1:20" ht="16.5" hidden="1" customHeight="1" x14ac:dyDescent="0.35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5">
        <f t="shared" si="7"/>
        <v>2.253392857142857</v>
      </c>
      <c r="G83" s="3" t="s">
        <v>20</v>
      </c>
      <c r="H83" s="3">
        <v>411</v>
      </c>
      <c r="I83" s="6">
        <f t="shared" si="6"/>
        <v>92.109489051094897</v>
      </c>
      <c r="J83" s="3" t="s">
        <v>21</v>
      </c>
      <c r="K83" s="3" t="s">
        <v>22</v>
      </c>
      <c r="L83" s="3">
        <v>1511416800</v>
      </c>
      <c r="M83" s="3">
        <v>1513576800</v>
      </c>
      <c r="N83" s="3" t="b">
        <v>0</v>
      </c>
      <c r="O83" s="3" t="b">
        <v>0</v>
      </c>
      <c r="P83" s="3" t="s">
        <v>23</v>
      </c>
      <c r="Q83" s="3" t="str">
        <f t="shared" si="8"/>
        <v>music</v>
      </c>
      <c r="R83" s="3" t="str">
        <f t="shared" si="9"/>
        <v>rock</v>
      </c>
      <c r="S83" s="43">
        <f t="shared" si="10"/>
        <v>43062.25</v>
      </c>
      <c r="T83" s="43">
        <f t="shared" si="11"/>
        <v>43087.25</v>
      </c>
    </row>
    <row r="84" spans="1:20" ht="16.5" hidden="1" customHeight="1" x14ac:dyDescent="0.35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5">
        <f t="shared" si="7"/>
        <v>14.973000000000001</v>
      </c>
      <c r="G84" s="3" t="s">
        <v>20</v>
      </c>
      <c r="H84" s="3">
        <v>180</v>
      </c>
      <c r="I84" s="6">
        <f t="shared" si="6"/>
        <v>83.183333333333337</v>
      </c>
      <c r="J84" s="3" t="s">
        <v>40</v>
      </c>
      <c r="K84" s="3" t="s">
        <v>41</v>
      </c>
      <c r="L84" s="3">
        <v>1547704800</v>
      </c>
      <c r="M84" s="3">
        <v>1548309600</v>
      </c>
      <c r="N84" s="3" t="b">
        <v>0</v>
      </c>
      <c r="O84" s="3" t="b">
        <v>1</v>
      </c>
      <c r="P84" s="3" t="s">
        <v>89</v>
      </c>
      <c r="Q84" s="3" t="str">
        <f t="shared" si="8"/>
        <v>games</v>
      </c>
      <c r="R84" s="3" t="str">
        <f t="shared" si="9"/>
        <v>video games</v>
      </c>
      <c r="S84" s="43">
        <f t="shared" si="10"/>
        <v>43482.25</v>
      </c>
      <c r="T84" s="43">
        <f t="shared" si="11"/>
        <v>43489.25</v>
      </c>
    </row>
    <row r="85" spans="1:20" ht="16.5" hidden="1" customHeight="1" x14ac:dyDescent="0.35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5">
        <f t="shared" si="7"/>
        <v>0.37590225563909774</v>
      </c>
      <c r="G85" s="3" t="s">
        <v>14</v>
      </c>
      <c r="H85" s="3">
        <v>1000</v>
      </c>
      <c r="I85" s="6">
        <f t="shared" si="6"/>
        <v>39.996000000000002</v>
      </c>
      <c r="J85" s="3" t="s">
        <v>21</v>
      </c>
      <c r="K85" s="3" t="s">
        <v>22</v>
      </c>
      <c r="L85" s="3">
        <v>1469682000</v>
      </c>
      <c r="M85" s="3">
        <v>1471582800</v>
      </c>
      <c r="N85" s="3" t="b">
        <v>0</v>
      </c>
      <c r="O85" s="3" t="b">
        <v>0</v>
      </c>
      <c r="P85" s="3" t="s">
        <v>50</v>
      </c>
      <c r="Q85" s="3" t="str">
        <f t="shared" si="8"/>
        <v>music</v>
      </c>
      <c r="R85" s="3" t="str">
        <f t="shared" si="9"/>
        <v>electric music</v>
      </c>
      <c r="S85" s="43">
        <f t="shared" si="10"/>
        <v>42579.208333333328</v>
      </c>
      <c r="T85" s="43">
        <f t="shared" si="11"/>
        <v>42601.208333333328</v>
      </c>
    </row>
    <row r="86" spans="1:20" ht="16.5" hidden="1" customHeight="1" x14ac:dyDescent="0.35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5">
        <f t="shared" si="7"/>
        <v>1.3236942675159236</v>
      </c>
      <c r="G86" s="3" t="s">
        <v>20</v>
      </c>
      <c r="H86" s="3">
        <v>374</v>
      </c>
      <c r="I86" s="6">
        <f t="shared" si="6"/>
        <v>111.1336898395722</v>
      </c>
      <c r="J86" s="3" t="s">
        <v>21</v>
      </c>
      <c r="K86" s="3" t="s">
        <v>22</v>
      </c>
      <c r="L86" s="3">
        <v>1343451600</v>
      </c>
      <c r="M86" s="3">
        <v>1344315600</v>
      </c>
      <c r="N86" s="3" t="b">
        <v>0</v>
      </c>
      <c r="O86" s="3" t="b">
        <v>0</v>
      </c>
      <c r="P86" s="3" t="s">
        <v>65</v>
      </c>
      <c r="Q86" s="3" t="str">
        <f t="shared" si="8"/>
        <v>technology</v>
      </c>
      <c r="R86" s="3" t="str">
        <f t="shared" si="9"/>
        <v>wearables</v>
      </c>
      <c r="S86" s="43">
        <f t="shared" si="10"/>
        <v>41118.208333333336</v>
      </c>
      <c r="T86" s="43">
        <f t="shared" si="11"/>
        <v>41128.208333333336</v>
      </c>
    </row>
    <row r="87" spans="1:20" ht="16.5" hidden="1" customHeight="1" x14ac:dyDescent="0.35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5">
        <f t="shared" si="7"/>
        <v>1.3122448979591836</v>
      </c>
      <c r="G87" s="3" t="s">
        <v>20</v>
      </c>
      <c r="H87" s="3">
        <v>71</v>
      </c>
      <c r="I87" s="6">
        <f t="shared" si="6"/>
        <v>90.563380281690144</v>
      </c>
      <c r="J87" s="3" t="s">
        <v>26</v>
      </c>
      <c r="K87" s="3" t="s">
        <v>27</v>
      </c>
      <c r="L87" s="3">
        <v>1315717200</v>
      </c>
      <c r="M87" s="3">
        <v>1316408400</v>
      </c>
      <c r="N87" s="3" t="b">
        <v>0</v>
      </c>
      <c r="O87" s="3" t="b">
        <v>0</v>
      </c>
      <c r="P87" s="3" t="s">
        <v>60</v>
      </c>
      <c r="Q87" s="3" t="str">
        <f t="shared" si="8"/>
        <v>music</v>
      </c>
      <c r="R87" s="3" t="str">
        <f t="shared" si="9"/>
        <v>indie rock</v>
      </c>
      <c r="S87" s="43">
        <f t="shared" si="10"/>
        <v>40797.208333333336</v>
      </c>
      <c r="T87" s="43">
        <f t="shared" si="11"/>
        <v>40805.208333333336</v>
      </c>
    </row>
    <row r="88" spans="1:20" ht="16.5" customHeight="1" x14ac:dyDescent="0.35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5">
        <f t="shared" si="7"/>
        <v>1.6763513513513513</v>
      </c>
      <c r="G88" s="3" t="s">
        <v>20</v>
      </c>
      <c r="H88" s="3">
        <v>203</v>
      </c>
      <c r="I88" s="6">
        <f t="shared" si="6"/>
        <v>61.108374384236456</v>
      </c>
      <c r="J88" s="3" t="s">
        <v>21</v>
      </c>
      <c r="K88" s="3" t="s">
        <v>22</v>
      </c>
      <c r="L88" s="3">
        <v>1430715600</v>
      </c>
      <c r="M88" s="3">
        <v>1431838800</v>
      </c>
      <c r="N88" s="3" t="b">
        <v>1</v>
      </c>
      <c r="O88" s="3" t="b">
        <v>0</v>
      </c>
      <c r="P88" s="3" t="s">
        <v>33</v>
      </c>
      <c r="Q88" s="3" t="str">
        <f t="shared" si="8"/>
        <v>theater</v>
      </c>
      <c r="R88" s="3" t="str">
        <f t="shared" si="9"/>
        <v>plays</v>
      </c>
      <c r="S88" s="43">
        <f t="shared" si="10"/>
        <v>42128.208333333328</v>
      </c>
      <c r="T88" s="43">
        <f t="shared" si="11"/>
        <v>42141.208333333328</v>
      </c>
    </row>
    <row r="89" spans="1:20" ht="16.5" hidden="1" customHeight="1" x14ac:dyDescent="0.35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5">
        <f t="shared" si="7"/>
        <v>0.6198488664987406</v>
      </c>
      <c r="G89" s="3" t="s">
        <v>14</v>
      </c>
      <c r="H89" s="3">
        <v>1482</v>
      </c>
      <c r="I89" s="6">
        <f t="shared" si="6"/>
        <v>83.022941970310384</v>
      </c>
      <c r="J89" s="3" t="s">
        <v>26</v>
      </c>
      <c r="K89" s="3" t="s">
        <v>27</v>
      </c>
      <c r="L89" s="3">
        <v>1299564000</v>
      </c>
      <c r="M89" s="3">
        <v>1300510800</v>
      </c>
      <c r="N89" s="3" t="b">
        <v>0</v>
      </c>
      <c r="O89" s="3" t="b">
        <v>1</v>
      </c>
      <c r="P89" s="3" t="s">
        <v>23</v>
      </c>
      <c r="Q89" s="3" t="str">
        <f t="shared" si="8"/>
        <v>music</v>
      </c>
      <c r="R89" s="3" t="str">
        <f t="shared" si="9"/>
        <v>rock</v>
      </c>
      <c r="S89" s="43">
        <f t="shared" si="10"/>
        <v>40610.25</v>
      </c>
      <c r="T89" s="43">
        <f t="shared" si="11"/>
        <v>40621.208333333336</v>
      </c>
    </row>
    <row r="90" spans="1:20" ht="16.5" hidden="1" customHeight="1" x14ac:dyDescent="0.35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5">
        <f t="shared" si="7"/>
        <v>2.6074999999999999</v>
      </c>
      <c r="G90" s="3" t="s">
        <v>20</v>
      </c>
      <c r="H90" s="3">
        <v>113</v>
      </c>
      <c r="I90" s="6">
        <f t="shared" si="6"/>
        <v>110.76106194690266</v>
      </c>
      <c r="J90" s="3" t="s">
        <v>21</v>
      </c>
      <c r="K90" s="3" t="s">
        <v>22</v>
      </c>
      <c r="L90" s="3">
        <v>1429160400</v>
      </c>
      <c r="M90" s="3">
        <v>1431061200</v>
      </c>
      <c r="N90" s="3" t="b">
        <v>0</v>
      </c>
      <c r="O90" s="3" t="b">
        <v>0</v>
      </c>
      <c r="P90" s="3" t="s">
        <v>206</v>
      </c>
      <c r="Q90" s="3" t="str">
        <f t="shared" si="8"/>
        <v>publishing</v>
      </c>
      <c r="R90" s="3" t="str">
        <f t="shared" si="9"/>
        <v>translations</v>
      </c>
      <c r="S90" s="43">
        <f t="shared" si="10"/>
        <v>42110.208333333328</v>
      </c>
      <c r="T90" s="43">
        <f t="shared" si="11"/>
        <v>42132.208333333328</v>
      </c>
    </row>
    <row r="91" spans="1:20" ht="16.5" customHeight="1" x14ac:dyDescent="0.35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5">
        <f t="shared" si="7"/>
        <v>2.5258823529411765</v>
      </c>
      <c r="G91" s="3" t="s">
        <v>20</v>
      </c>
      <c r="H91" s="3">
        <v>96</v>
      </c>
      <c r="I91" s="6">
        <f t="shared" si="6"/>
        <v>89.458333333333329</v>
      </c>
      <c r="J91" s="3" t="s">
        <v>21</v>
      </c>
      <c r="K91" s="3" t="s">
        <v>22</v>
      </c>
      <c r="L91" s="3">
        <v>1271307600</v>
      </c>
      <c r="M91" s="3">
        <v>1271480400</v>
      </c>
      <c r="N91" s="3" t="b">
        <v>0</v>
      </c>
      <c r="O91" s="3" t="b">
        <v>0</v>
      </c>
      <c r="P91" s="3" t="s">
        <v>33</v>
      </c>
      <c r="Q91" s="3" t="str">
        <f t="shared" si="8"/>
        <v>theater</v>
      </c>
      <c r="R91" s="3" t="str">
        <f t="shared" si="9"/>
        <v>plays</v>
      </c>
      <c r="S91" s="43">
        <f t="shared" si="10"/>
        <v>40283.208333333336</v>
      </c>
      <c r="T91" s="43">
        <f t="shared" si="11"/>
        <v>40285.208333333336</v>
      </c>
    </row>
    <row r="92" spans="1:20" ht="16.5" customHeight="1" x14ac:dyDescent="0.35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5">
        <f t="shared" si="7"/>
        <v>0.7861538461538462</v>
      </c>
      <c r="G92" s="3" t="s">
        <v>14</v>
      </c>
      <c r="H92" s="3">
        <v>106</v>
      </c>
      <c r="I92" s="6">
        <f t="shared" si="6"/>
        <v>57.849056603773583</v>
      </c>
      <c r="J92" s="3" t="s">
        <v>21</v>
      </c>
      <c r="K92" s="3" t="s">
        <v>22</v>
      </c>
      <c r="L92" s="3">
        <v>1456380000</v>
      </c>
      <c r="M92" s="3">
        <v>1456380000</v>
      </c>
      <c r="N92" s="3" t="b">
        <v>0</v>
      </c>
      <c r="O92" s="3" t="b">
        <v>1</v>
      </c>
      <c r="P92" s="3" t="s">
        <v>33</v>
      </c>
      <c r="Q92" s="3" t="str">
        <f t="shared" si="8"/>
        <v>theater</v>
      </c>
      <c r="R92" s="3" t="str">
        <f t="shared" si="9"/>
        <v>plays</v>
      </c>
      <c r="S92" s="43">
        <f t="shared" si="10"/>
        <v>42425.25</v>
      </c>
      <c r="T92" s="43">
        <f t="shared" si="11"/>
        <v>42425.25</v>
      </c>
    </row>
    <row r="93" spans="1:20" ht="16.5" hidden="1" customHeight="1" x14ac:dyDescent="0.35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5">
        <f t="shared" si="7"/>
        <v>0.48404406999351912</v>
      </c>
      <c r="G93" s="3" t="s">
        <v>14</v>
      </c>
      <c r="H93" s="3">
        <v>679</v>
      </c>
      <c r="I93" s="6">
        <f t="shared" si="6"/>
        <v>109.99705449189985</v>
      </c>
      <c r="J93" s="3" t="s">
        <v>107</v>
      </c>
      <c r="K93" s="3" t="s">
        <v>108</v>
      </c>
      <c r="L93" s="3">
        <v>1470459600</v>
      </c>
      <c r="M93" s="3">
        <v>1472878800</v>
      </c>
      <c r="N93" s="3" t="b">
        <v>0</v>
      </c>
      <c r="O93" s="3" t="b">
        <v>0</v>
      </c>
      <c r="P93" s="3" t="s">
        <v>206</v>
      </c>
      <c r="Q93" s="3" t="str">
        <f t="shared" si="8"/>
        <v>publishing</v>
      </c>
      <c r="R93" s="3" t="str">
        <f t="shared" si="9"/>
        <v>translations</v>
      </c>
      <c r="S93" s="43">
        <f t="shared" si="10"/>
        <v>42588.208333333328</v>
      </c>
      <c r="T93" s="43">
        <f t="shared" si="11"/>
        <v>42616.208333333328</v>
      </c>
    </row>
    <row r="94" spans="1:20" ht="16.5" hidden="1" customHeight="1" x14ac:dyDescent="0.35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5">
        <f t="shared" si="7"/>
        <v>2.5887500000000001</v>
      </c>
      <c r="G94" s="3" t="s">
        <v>20</v>
      </c>
      <c r="H94" s="3">
        <v>498</v>
      </c>
      <c r="I94" s="6">
        <f t="shared" si="6"/>
        <v>103.96586345381526</v>
      </c>
      <c r="J94" s="3" t="s">
        <v>98</v>
      </c>
      <c r="K94" s="3" t="s">
        <v>99</v>
      </c>
      <c r="L94" s="3">
        <v>1277269200</v>
      </c>
      <c r="M94" s="3">
        <v>1277355600</v>
      </c>
      <c r="N94" s="3" t="b">
        <v>0</v>
      </c>
      <c r="O94" s="3" t="b">
        <v>1</v>
      </c>
      <c r="P94" s="3" t="s">
        <v>89</v>
      </c>
      <c r="Q94" s="3" t="str">
        <f t="shared" si="8"/>
        <v>games</v>
      </c>
      <c r="R94" s="3" t="str">
        <f t="shared" si="9"/>
        <v>video games</v>
      </c>
      <c r="S94" s="43">
        <f t="shared" si="10"/>
        <v>40352.208333333336</v>
      </c>
      <c r="T94" s="43">
        <f t="shared" si="11"/>
        <v>40353.208333333336</v>
      </c>
    </row>
    <row r="95" spans="1:20" ht="16.5" customHeight="1" x14ac:dyDescent="0.35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5">
        <f t="shared" si="7"/>
        <v>0.60548713235294116</v>
      </c>
      <c r="G95" s="3" t="s">
        <v>74</v>
      </c>
      <c r="H95" s="3">
        <v>610</v>
      </c>
      <c r="I95" s="6">
        <f t="shared" si="6"/>
        <v>107.99508196721311</v>
      </c>
      <c r="J95" s="3" t="s">
        <v>21</v>
      </c>
      <c r="K95" s="3" t="s">
        <v>22</v>
      </c>
      <c r="L95" s="3">
        <v>1350709200</v>
      </c>
      <c r="M95" s="3">
        <v>1351054800</v>
      </c>
      <c r="N95" s="3" t="b">
        <v>0</v>
      </c>
      <c r="O95" s="3" t="b">
        <v>1</v>
      </c>
      <c r="P95" s="3" t="s">
        <v>33</v>
      </c>
      <c r="Q95" s="3" t="str">
        <f t="shared" si="8"/>
        <v>theater</v>
      </c>
      <c r="R95" s="3" t="str">
        <f t="shared" si="9"/>
        <v>plays</v>
      </c>
      <c r="S95" s="43">
        <f t="shared" si="10"/>
        <v>41202.208333333336</v>
      </c>
      <c r="T95" s="43">
        <f t="shared" si="11"/>
        <v>41206.208333333336</v>
      </c>
    </row>
    <row r="96" spans="1:20" ht="16.5" hidden="1" customHeight="1" x14ac:dyDescent="0.35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5">
        <f t="shared" si="7"/>
        <v>3.036896551724138</v>
      </c>
      <c r="G96" s="3" t="s">
        <v>20</v>
      </c>
      <c r="H96" s="3">
        <v>180</v>
      </c>
      <c r="I96" s="6">
        <f t="shared" si="6"/>
        <v>48.927777777777777</v>
      </c>
      <c r="J96" s="3" t="s">
        <v>40</v>
      </c>
      <c r="K96" s="3" t="s">
        <v>41</v>
      </c>
      <c r="L96" s="3">
        <v>1554613200</v>
      </c>
      <c r="M96" s="3">
        <v>1555563600</v>
      </c>
      <c r="N96" s="3" t="b">
        <v>0</v>
      </c>
      <c r="O96" s="3" t="b">
        <v>0</v>
      </c>
      <c r="P96" s="3" t="s">
        <v>28</v>
      </c>
      <c r="Q96" s="3" t="str">
        <f t="shared" si="8"/>
        <v>technology</v>
      </c>
      <c r="R96" s="3" t="str">
        <f t="shared" si="9"/>
        <v>web</v>
      </c>
      <c r="S96" s="43">
        <f t="shared" si="10"/>
        <v>43562.208333333328</v>
      </c>
      <c r="T96" s="43">
        <f t="shared" si="11"/>
        <v>43573.208333333328</v>
      </c>
    </row>
    <row r="97" spans="1:20" ht="16.5" hidden="1" customHeight="1" x14ac:dyDescent="0.35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5">
        <f t="shared" si="7"/>
        <v>1.1299999999999999</v>
      </c>
      <c r="G97" s="3" t="s">
        <v>20</v>
      </c>
      <c r="H97" s="3">
        <v>27</v>
      </c>
      <c r="I97" s="6">
        <f t="shared" si="6"/>
        <v>37.666666666666664</v>
      </c>
      <c r="J97" s="3" t="s">
        <v>21</v>
      </c>
      <c r="K97" s="3" t="s">
        <v>22</v>
      </c>
      <c r="L97" s="3">
        <v>1571029200</v>
      </c>
      <c r="M97" s="3">
        <v>1571634000</v>
      </c>
      <c r="N97" s="3" t="b">
        <v>0</v>
      </c>
      <c r="O97" s="3" t="b">
        <v>0</v>
      </c>
      <c r="P97" s="3" t="s">
        <v>42</v>
      </c>
      <c r="Q97" s="3" t="str">
        <f t="shared" si="8"/>
        <v>film &amp; video</v>
      </c>
      <c r="R97" s="3" t="str">
        <f t="shared" si="9"/>
        <v>documentary</v>
      </c>
      <c r="S97" s="43">
        <f t="shared" si="10"/>
        <v>43752.208333333328</v>
      </c>
      <c r="T97" s="43">
        <f t="shared" si="11"/>
        <v>43759.208333333328</v>
      </c>
    </row>
    <row r="98" spans="1:20" ht="16.5" customHeight="1" x14ac:dyDescent="0.35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5">
        <f t="shared" si="7"/>
        <v>2.1737876614060259</v>
      </c>
      <c r="G98" s="3" t="s">
        <v>20</v>
      </c>
      <c r="H98" s="3">
        <v>2331</v>
      </c>
      <c r="I98" s="6">
        <f t="shared" si="6"/>
        <v>64.999141999141997</v>
      </c>
      <c r="J98" s="3" t="s">
        <v>21</v>
      </c>
      <c r="K98" s="3" t="s">
        <v>22</v>
      </c>
      <c r="L98" s="3">
        <v>1299736800</v>
      </c>
      <c r="M98" s="3">
        <v>1300856400</v>
      </c>
      <c r="N98" s="3" t="b">
        <v>0</v>
      </c>
      <c r="O98" s="3" t="b">
        <v>0</v>
      </c>
      <c r="P98" s="3" t="s">
        <v>33</v>
      </c>
      <c r="Q98" s="3" t="str">
        <f t="shared" si="8"/>
        <v>theater</v>
      </c>
      <c r="R98" s="3" t="str">
        <f t="shared" si="9"/>
        <v>plays</v>
      </c>
      <c r="S98" s="43">
        <f t="shared" si="10"/>
        <v>40612.25</v>
      </c>
      <c r="T98" s="43">
        <f t="shared" si="11"/>
        <v>40625.208333333336</v>
      </c>
    </row>
    <row r="99" spans="1:20" ht="16.5" hidden="1" customHeight="1" x14ac:dyDescent="0.35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5">
        <f t="shared" si="7"/>
        <v>9.2669230769230762</v>
      </c>
      <c r="G99" s="3" t="s">
        <v>20</v>
      </c>
      <c r="H99" s="3">
        <v>113</v>
      </c>
      <c r="I99" s="6">
        <f t="shared" si="6"/>
        <v>106.61061946902655</v>
      </c>
      <c r="J99" s="3" t="s">
        <v>21</v>
      </c>
      <c r="K99" s="3" t="s">
        <v>22</v>
      </c>
      <c r="L99" s="3">
        <v>1435208400</v>
      </c>
      <c r="M99" s="3">
        <v>1439874000</v>
      </c>
      <c r="N99" s="3" t="b">
        <v>0</v>
      </c>
      <c r="O99" s="3" t="b">
        <v>0</v>
      </c>
      <c r="P99" s="3" t="s">
        <v>17</v>
      </c>
      <c r="Q99" s="3" t="str">
        <f t="shared" si="8"/>
        <v>food</v>
      </c>
      <c r="R99" s="3" t="str">
        <f t="shared" si="9"/>
        <v>food trucks</v>
      </c>
      <c r="S99" s="43">
        <f t="shared" si="10"/>
        <v>42180.208333333328</v>
      </c>
      <c r="T99" s="43">
        <f t="shared" si="11"/>
        <v>42234.208333333328</v>
      </c>
    </row>
    <row r="100" spans="1:20" ht="16.5" hidden="1" customHeight="1" x14ac:dyDescent="0.35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5">
        <f t="shared" si="7"/>
        <v>0.33692229038854804</v>
      </c>
      <c r="G100" s="3" t="s">
        <v>14</v>
      </c>
      <c r="H100" s="3">
        <v>1220</v>
      </c>
      <c r="I100" s="6">
        <f t="shared" si="6"/>
        <v>27.009016393442622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3" t="b">
        <v>0</v>
      </c>
      <c r="O100" s="3" t="b">
        <v>0</v>
      </c>
      <c r="P100" s="3" t="s">
        <v>89</v>
      </c>
      <c r="Q100" s="3" t="str">
        <f t="shared" si="8"/>
        <v>games</v>
      </c>
      <c r="R100" s="3" t="str">
        <f t="shared" si="9"/>
        <v>video games</v>
      </c>
      <c r="S100" s="43">
        <f t="shared" si="10"/>
        <v>42212.208333333328</v>
      </c>
      <c r="T100" s="43">
        <f t="shared" si="11"/>
        <v>42216.208333333328</v>
      </c>
    </row>
    <row r="101" spans="1:20" ht="16.5" customHeight="1" x14ac:dyDescent="0.35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5">
        <f t="shared" si="7"/>
        <v>1.9672368421052631</v>
      </c>
      <c r="G101" s="3" t="s">
        <v>20</v>
      </c>
      <c r="H101" s="3">
        <v>164</v>
      </c>
      <c r="I101" s="6">
        <f t="shared" si="6"/>
        <v>91.16463414634147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3" t="b">
        <v>0</v>
      </c>
      <c r="O101" s="3" t="b">
        <v>0</v>
      </c>
      <c r="P101" s="3" t="s">
        <v>33</v>
      </c>
      <c r="Q101" s="3" t="str">
        <f t="shared" si="8"/>
        <v>theater</v>
      </c>
      <c r="R101" s="3" t="str">
        <f t="shared" si="9"/>
        <v>plays</v>
      </c>
      <c r="S101" s="43">
        <f t="shared" si="10"/>
        <v>41968.25</v>
      </c>
      <c r="T101" s="43">
        <f t="shared" si="11"/>
        <v>41997.25</v>
      </c>
    </row>
    <row r="102" spans="1:20" ht="16.5" customHeight="1" x14ac:dyDescent="0.35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5">
        <f t="shared" si="7"/>
        <v>0.01</v>
      </c>
      <c r="G102" s="3" t="s">
        <v>14</v>
      </c>
      <c r="H102" s="3">
        <v>1</v>
      </c>
      <c r="I102" s="6">
        <f t="shared" si="6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3" t="b">
        <v>0</v>
      </c>
      <c r="O102" s="3" t="b">
        <v>0</v>
      </c>
      <c r="P102" s="3" t="s">
        <v>33</v>
      </c>
      <c r="Q102" s="3" t="str">
        <f t="shared" si="8"/>
        <v>theater</v>
      </c>
      <c r="R102" s="3" t="str">
        <f t="shared" si="9"/>
        <v>plays</v>
      </c>
      <c r="S102" s="43">
        <f t="shared" si="10"/>
        <v>40835.208333333336</v>
      </c>
      <c r="T102" s="43">
        <f t="shared" si="11"/>
        <v>40853.208333333336</v>
      </c>
    </row>
    <row r="103" spans="1:20" ht="16.5" hidden="1" customHeight="1" x14ac:dyDescent="0.35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5">
        <f t="shared" si="7"/>
        <v>10.214444444444444</v>
      </c>
      <c r="G103" s="3" t="s">
        <v>20</v>
      </c>
      <c r="H103" s="3">
        <v>164</v>
      </c>
      <c r="I103" s="6">
        <f t="shared" si="6"/>
        <v>56.054878048780488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3" t="b">
        <v>0</v>
      </c>
      <c r="O103" s="3" t="b">
        <v>1</v>
      </c>
      <c r="P103" s="3" t="s">
        <v>50</v>
      </c>
      <c r="Q103" s="3" t="str">
        <f t="shared" si="8"/>
        <v>music</v>
      </c>
      <c r="R103" s="3" t="str">
        <f t="shared" si="9"/>
        <v>electric music</v>
      </c>
      <c r="S103" s="43">
        <f t="shared" si="10"/>
        <v>42056.25</v>
      </c>
      <c r="T103" s="43">
        <f t="shared" si="11"/>
        <v>42063.25</v>
      </c>
    </row>
    <row r="104" spans="1:20" ht="16.5" hidden="1" customHeight="1" x14ac:dyDescent="0.35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5">
        <f t="shared" si="7"/>
        <v>2.8167567567567566</v>
      </c>
      <c r="G104" s="3" t="s">
        <v>20</v>
      </c>
      <c r="H104" s="3">
        <v>336</v>
      </c>
      <c r="I104" s="6">
        <f t="shared" si="6"/>
        <v>31.017857142857142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3" t="b">
        <v>0</v>
      </c>
      <c r="O104" s="3" t="b">
        <v>1</v>
      </c>
      <c r="P104" s="3" t="s">
        <v>65</v>
      </c>
      <c r="Q104" s="3" t="str">
        <f t="shared" si="8"/>
        <v>technology</v>
      </c>
      <c r="R104" s="3" t="str">
        <f t="shared" si="9"/>
        <v>wearables</v>
      </c>
      <c r="S104" s="43">
        <f t="shared" si="10"/>
        <v>43234.208333333328</v>
      </c>
      <c r="T104" s="43">
        <f t="shared" si="11"/>
        <v>43241.208333333328</v>
      </c>
    </row>
    <row r="105" spans="1:20" ht="16.5" hidden="1" customHeight="1" x14ac:dyDescent="0.35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5">
        <f t="shared" si="7"/>
        <v>0.24610000000000001</v>
      </c>
      <c r="G105" s="3" t="s">
        <v>14</v>
      </c>
      <c r="H105" s="3">
        <v>37</v>
      </c>
      <c r="I105" s="6">
        <f t="shared" si="6"/>
        <v>66.513513513513516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3" t="b">
        <v>0</v>
      </c>
      <c r="O105" s="3" t="b">
        <v>0</v>
      </c>
      <c r="P105" s="3" t="s">
        <v>50</v>
      </c>
      <c r="Q105" s="3" t="str">
        <f t="shared" si="8"/>
        <v>music</v>
      </c>
      <c r="R105" s="3" t="str">
        <f t="shared" si="9"/>
        <v>electric music</v>
      </c>
      <c r="S105" s="43">
        <f t="shared" si="10"/>
        <v>40475.208333333336</v>
      </c>
      <c r="T105" s="43">
        <f t="shared" si="11"/>
        <v>40484.208333333336</v>
      </c>
    </row>
    <row r="106" spans="1:20" ht="16.5" hidden="1" customHeight="1" x14ac:dyDescent="0.35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5">
        <f t="shared" si="7"/>
        <v>1.4314010067114094</v>
      </c>
      <c r="G106" s="3" t="s">
        <v>20</v>
      </c>
      <c r="H106" s="3">
        <v>1917</v>
      </c>
      <c r="I106" s="6">
        <f t="shared" si="6"/>
        <v>89.005216484089729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3" t="b">
        <v>0</v>
      </c>
      <c r="O106" s="3" t="b">
        <v>0</v>
      </c>
      <c r="P106" s="3" t="s">
        <v>60</v>
      </c>
      <c r="Q106" s="3" t="str">
        <f t="shared" si="8"/>
        <v>music</v>
      </c>
      <c r="R106" s="3" t="str">
        <f t="shared" si="9"/>
        <v>indie rock</v>
      </c>
      <c r="S106" s="43">
        <f t="shared" si="10"/>
        <v>42878.208333333328</v>
      </c>
      <c r="T106" s="43">
        <f t="shared" si="11"/>
        <v>42879.208333333328</v>
      </c>
    </row>
    <row r="107" spans="1:20" ht="16.5" hidden="1" customHeight="1" x14ac:dyDescent="0.35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5">
        <f t="shared" si="7"/>
        <v>1.4454411764705883</v>
      </c>
      <c r="G107" s="3" t="s">
        <v>20</v>
      </c>
      <c r="H107" s="3">
        <v>95</v>
      </c>
      <c r="I107" s="6">
        <f t="shared" si="6"/>
        <v>103.46315789473684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3" t="b">
        <v>0</v>
      </c>
      <c r="O107" s="3" t="b">
        <v>0</v>
      </c>
      <c r="P107" s="3" t="s">
        <v>28</v>
      </c>
      <c r="Q107" s="3" t="str">
        <f t="shared" si="8"/>
        <v>technology</v>
      </c>
      <c r="R107" s="3" t="str">
        <f t="shared" si="9"/>
        <v>web</v>
      </c>
      <c r="S107" s="43">
        <f t="shared" si="10"/>
        <v>41366.208333333336</v>
      </c>
      <c r="T107" s="43">
        <f t="shared" si="11"/>
        <v>41384.208333333336</v>
      </c>
    </row>
    <row r="108" spans="1:20" ht="16.5" customHeight="1" x14ac:dyDescent="0.35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5">
        <f t="shared" si="7"/>
        <v>3.5912820512820511</v>
      </c>
      <c r="G108" s="3" t="s">
        <v>20</v>
      </c>
      <c r="H108" s="3">
        <v>147</v>
      </c>
      <c r="I108" s="6">
        <f t="shared" si="6"/>
        <v>95.278911564625844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3" t="b">
        <v>0</v>
      </c>
      <c r="O108" s="3" t="b">
        <v>0</v>
      </c>
      <c r="P108" s="3" t="s">
        <v>33</v>
      </c>
      <c r="Q108" s="3" t="str">
        <f t="shared" si="8"/>
        <v>theater</v>
      </c>
      <c r="R108" s="3" t="str">
        <f t="shared" si="9"/>
        <v>plays</v>
      </c>
      <c r="S108" s="43">
        <f t="shared" si="10"/>
        <v>43716.208333333328</v>
      </c>
      <c r="T108" s="43">
        <f t="shared" si="11"/>
        <v>43721.208333333328</v>
      </c>
    </row>
    <row r="109" spans="1:20" ht="16.5" customHeight="1" x14ac:dyDescent="0.35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5">
        <f t="shared" si="7"/>
        <v>1.8648571428571428</v>
      </c>
      <c r="G109" s="3" t="s">
        <v>20</v>
      </c>
      <c r="H109" s="3">
        <v>86</v>
      </c>
      <c r="I109" s="6">
        <f t="shared" si="6"/>
        <v>75.895348837209298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3" t="b">
        <v>0</v>
      </c>
      <c r="O109" s="3" t="b">
        <v>1</v>
      </c>
      <c r="P109" s="3" t="s">
        <v>33</v>
      </c>
      <c r="Q109" s="3" t="str">
        <f t="shared" si="8"/>
        <v>theater</v>
      </c>
      <c r="R109" s="3" t="str">
        <f t="shared" si="9"/>
        <v>plays</v>
      </c>
      <c r="S109" s="43">
        <f t="shared" si="10"/>
        <v>43213.208333333328</v>
      </c>
      <c r="T109" s="43">
        <f t="shared" si="11"/>
        <v>43230.208333333328</v>
      </c>
    </row>
    <row r="110" spans="1:20" ht="16.5" hidden="1" customHeight="1" x14ac:dyDescent="0.35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5">
        <f t="shared" si="7"/>
        <v>5.9526666666666666</v>
      </c>
      <c r="G110" s="3" t="s">
        <v>20</v>
      </c>
      <c r="H110" s="3">
        <v>83</v>
      </c>
      <c r="I110" s="6">
        <f t="shared" si="6"/>
        <v>107.57831325301204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3" t="b">
        <v>0</v>
      </c>
      <c r="O110" s="3" t="b">
        <v>0</v>
      </c>
      <c r="P110" s="3" t="s">
        <v>42</v>
      </c>
      <c r="Q110" s="3" t="str">
        <f t="shared" si="8"/>
        <v>film &amp; video</v>
      </c>
      <c r="R110" s="3" t="str">
        <f t="shared" si="9"/>
        <v>documentary</v>
      </c>
      <c r="S110" s="43">
        <f t="shared" si="10"/>
        <v>41005.208333333336</v>
      </c>
      <c r="T110" s="43">
        <f t="shared" si="11"/>
        <v>41042.208333333336</v>
      </c>
    </row>
    <row r="111" spans="1:20" ht="16.5" hidden="1" customHeight="1" x14ac:dyDescent="0.35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5">
        <f t="shared" si="7"/>
        <v>0.5921153846153846</v>
      </c>
      <c r="G111" s="3" t="s">
        <v>14</v>
      </c>
      <c r="H111" s="3">
        <v>60</v>
      </c>
      <c r="I111" s="6">
        <f t="shared" si="6"/>
        <v>51.31666666666667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3" t="b">
        <v>0</v>
      </c>
      <c r="O111" s="3" t="b">
        <v>0</v>
      </c>
      <c r="P111" s="3" t="s">
        <v>269</v>
      </c>
      <c r="Q111" s="3" t="str">
        <f t="shared" si="8"/>
        <v>film &amp; video</v>
      </c>
      <c r="R111" s="3" t="str">
        <f t="shared" si="9"/>
        <v>television</v>
      </c>
      <c r="S111" s="43">
        <f t="shared" si="10"/>
        <v>41651.25</v>
      </c>
      <c r="T111" s="43">
        <f t="shared" si="11"/>
        <v>41653.25</v>
      </c>
    </row>
    <row r="112" spans="1:20" ht="16.5" hidden="1" customHeight="1" x14ac:dyDescent="0.35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5">
        <f t="shared" si="7"/>
        <v>0.14962780898876404</v>
      </c>
      <c r="G112" s="3" t="s">
        <v>14</v>
      </c>
      <c r="H112" s="3">
        <v>296</v>
      </c>
      <c r="I112" s="6">
        <f t="shared" si="6"/>
        <v>71.983108108108112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3" t="b">
        <v>0</v>
      </c>
      <c r="O112" s="3" t="b">
        <v>0</v>
      </c>
      <c r="P112" s="3" t="s">
        <v>17</v>
      </c>
      <c r="Q112" s="3" t="str">
        <f t="shared" si="8"/>
        <v>food</v>
      </c>
      <c r="R112" s="3" t="str">
        <f t="shared" si="9"/>
        <v>food trucks</v>
      </c>
      <c r="S112" s="43">
        <f t="shared" si="10"/>
        <v>43354.208333333328</v>
      </c>
      <c r="T112" s="43">
        <f t="shared" si="11"/>
        <v>43373.208333333328</v>
      </c>
    </row>
    <row r="113" spans="1:20" ht="16.5" hidden="1" customHeight="1" x14ac:dyDescent="0.35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5">
        <f t="shared" si="7"/>
        <v>1.1995602605863191</v>
      </c>
      <c r="G113" s="3" t="s">
        <v>20</v>
      </c>
      <c r="H113" s="3">
        <v>676</v>
      </c>
      <c r="I113" s="6">
        <f t="shared" si="6"/>
        <v>108.95414201183432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3" t="b">
        <v>0</v>
      </c>
      <c r="O113" s="3" t="b">
        <v>0</v>
      </c>
      <c r="P113" s="3" t="s">
        <v>133</v>
      </c>
      <c r="Q113" s="3" t="str">
        <f t="shared" si="8"/>
        <v>publishing</v>
      </c>
      <c r="R113" s="3" t="str">
        <f t="shared" si="9"/>
        <v>radio &amp; podcasts</v>
      </c>
      <c r="S113" s="43">
        <f t="shared" si="10"/>
        <v>41174.208333333336</v>
      </c>
      <c r="T113" s="43">
        <f t="shared" si="11"/>
        <v>41180.208333333336</v>
      </c>
    </row>
    <row r="114" spans="1:20" ht="16.5" hidden="1" customHeight="1" x14ac:dyDescent="0.35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5">
        <f t="shared" si="7"/>
        <v>2.6882978723404256</v>
      </c>
      <c r="G114" s="3" t="s">
        <v>20</v>
      </c>
      <c r="H114" s="3">
        <v>361</v>
      </c>
      <c r="I114" s="6">
        <f t="shared" si="6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3" t="b">
        <v>0</v>
      </c>
      <c r="O114" s="3" t="b">
        <v>0</v>
      </c>
      <c r="P114" s="3" t="s">
        <v>28</v>
      </c>
      <c r="Q114" s="3" t="str">
        <f t="shared" si="8"/>
        <v>technology</v>
      </c>
      <c r="R114" s="3" t="str">
        <f t="shared" si="9"/>
        <v>web</v>
      </c>
      <c r="S114" s="43">
        <f t="shared" si="10"/>
        <v>41875.208333333336</v>
      </c>
      <c r="T114" s="43">
        <f t="shared" si="11"/>
        <v>41890.208333333336</v>
      </c>
    </row>
    <row r="115" spans="1:20" ht="16.5" hidden="1" customHeight="1" x14ac:dyDescent="0.35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5">
        <f t="shared" si="7"/>
        <v>3.7687878787878786</v>
      </c>
      <c r="G115" s="3" t="s">
        <v>20</v>
      </c>
      <c r="H115" s="3">
        <v>131</v>
      </c>
      <c r="I115" s="6">
        <f t="shared" si="6"/>
        <v>94.938931297709928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3" t="b">
        <v>0</v>
      </c>
      <c r="O115" s="3" t="b">
        <v>0</v>
      </c>
      <c r="P115" s="3" t="s">
        <v>17</v>
      </c>
      <c r="Q115" s="3" t="str">
        <f t="shared" si="8"/>
        <v>food</v>
      </c>
      <c r="R115" s="3" t="str">
        <f t="shared" si="9"/>
        <v>food trucks</v>
      </c>
      <c r="S115" s="43">
        <f t="shared" si="10"/>
        <v>42990.208333333328</v>
      </c>
      <c r="T115" s="43">
        <f t="shared" si="11"/>
        <v>42997.208333333328</v>
      </c>
    </row>
    <row r="116" spans="1:20" ht="16.5" hidden="1" customHeight="1" x14ac:dyDescent="0.35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5">
        <f t="shared" si="7"/>
        <v>7.2715789473684209</v>
      </c>
      <c r="G116" s="3" t="s">
        <v>20</v>
      </c>
      <c r="H116" s="3">
        <v>126</v>
      </c>
      <c r="I116" s="6">
        <f t="shared" si="6"/>
        <v>109.65079365079364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3" t="b">
        <v>0</v>
      </c>
      <c r="O116" s="3" t="b">
        <v>1</v>
      </c>
      <c r="P116" s="3" t="s">
        <v>65</v>
      </c>
      <c r="Q116" s="3" t="str">
        <f t="shared" si="8"/>
        <v>technology</v>
      </c>
      <c r="R116" s="3" t="str">
        <f t="shared" si="9"/>
        <v>wearables</v>
      </c>
      <c r="S116" s="43">
        <f t="shared" si="10"/>
        <v>43564.208333333328</v>
      </c>
      <c r="T116" s="43">
        <f t="shared" si="11"/>
        <v>43565.208333333328</v>
      </c>
    </row>
    <row r="117" spans="1:20" ht="16.5" hidden="1" customHeight="1" x14ac:dyDescent="0.35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5">
        <f t="shared" si="7"/>
        <v>0.87211757648470301</v>
      </c>
      <c r="G117" s="3" t="s">
        <v>14</v>
      </c>
      <c r="H117" s="3">
        <v>3304</v>
      </c>
      <c r="I117" s="6">
        <f t="shared" si="6"/>
        <v>44.001815980629537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3" t="b">
        <v>0</v>
      </c>
      <c r="O117" s="3" t="b">
        <v>0</v>
      </c>
      <c r="P117" s="3" t="s">
        <v>119</v>
      </c>
      <c r="Q117" s="3" t="str">
        <f t="shared" si="8"/>
        <v>publishing</v>
      </c>
      <c r="R117" s="3" t="str">
        <f t="shared" si="9"/>
        <v>fiction</v>
      </c>
      <c r="S117" s="43">
        <f t="shared" si="10"/>
        <v>43056.25</v>
      </c>
      <c r="T117" s="43">
        <f t="shared" si="11"/>
        <v>43091.25</v>
      </c>
    </row>
    <row r="118" spans="1:20" ht="16.5" customHeight="1" x14ac:dyDescent="0.35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5">
        <f t="shared" si="7"/>
        <v>0.88</v>
      </c>
      <c r="G118" s="3" t="s">
        <v>14</v>
      </c>
      <c r="H118" s="3">
        <v>73</v>
      </c>
      <c r="I118" s="6">
        <f t="shared" si="6"/>
        <v>86.794520547945211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3" t="b">
        <v>0</v>
      </c>
      <c r="O118" s="3" t="b">
        <v>0</v>
      </c>
      <c r="P118" s="3" t="s">
        <v>33</v>
      </c>
      <c r="Q118" s="3" t="str">
        <f t="shared" si="8"/>
        <v>theater</v>
      </c>
      <c r="R118" s="3" t="str">
        <f t="shared" si="9"/>
        <v>plays</v>
      </c>
      <c r="S118" s="43">
        <f t="shared" si="10"/>
        <v>42265.208333333328</v>
      </c>
      <c r="T118" s="43">
        <f t="shared" si="11"/>
        <v>42266.208333333328</v>
      </c>
    </row>
    <row r="119" spans="1:20" ht="16.5" hidden="1" customHeight="1" x14ac:dyDescent="0.35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5">
        <f t="shared" si="7"/>
        <v>1.7393877551020409</v>
      </c>
      <c r="G119" s="3" t="s">
        <v>20</v>
      </c>
      <c r="H119" s="3">
        <v>275</v>
      </c>
      <c r="I119" s="6">
        <f t="shared" si="6"/>
        <v>30.992727272727272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3" t="b">
        <v>0</v>
      </c>
      <c r="O119" s="3" t="b">
        <v>0</v>
      </c>
      <c r="P119" s="3" t="s">
        <v>269</v>
      </c>
      <c r="Q119" s="3" t="str">
        <f t="shared" si="8"/>
        <v>film &amp; video</v>
      </c>
      <c r="R119" s="3" t="str">
        <f t="shared" si="9"/>
        <v>television</v>
      </c>
      <c r="S119" s="43">
        <f t="shared" si="10"/>
        <v>40808.208333333336</v>
      </c>
      <c r="T119" s="43">
        <f t="shared" si="11"/>
        <v>40814.208333333336</v>
      </c>
    </row>
    <row r="120" spans="1:20" ht="16.5" hidden="1" customHeight="1" x14ac:dyDescent="0.35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5">
        <f t="shared" si="7"/>
        <v>1.1761111111111111</v>
      </c>
      <c r="G120" s="3" t="s">
        <v>20</v>
      </c>
      <c r="H120" s="3">
        <v>67</v>
      </c>
      <c r="I120" s="6">
        <f t="shared" si="6"/>
        <v>94.791044776119406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3" t="b">
        <v>0</v>
      </c>
      <c r="O120" s="3" t="b">
        <v>0</v>
      </c>
      <c r="P120" s="3" t="s">
        <v>122</v>
      </c>
      <c r="Q120" s="3" t="str">
        <f t="shared" si="8"/>
        <v>photography</v>
      </c>
      <c r="R120" s="3" t="str">
        <f t="shared" si="9"/>
        <v>photography books</v>
      </c>
      <c r="S120" s="43">
        <f t="shared" si="10"/>
        <v>41665.25</v>
      </c>
      <c r="T120" s="43">
        <f t="shared" si="11"/>
        <v>41671.25</v>
      </c>
    </row>
    <row r="121" spans="1:20" ht="16.5" hidden="1" customHeight="1" x14ac:dyDescent="0.35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5">
        <f t="shared" si="7"/>
        <v>2.1496</v>
      </c>
      <c r="G121" s="3" t="s">
        <v>20</v>
      </c>
      <c r="H121" s="3">
        <v>154</v>
      </c>
      <c r="I121" s="6">
        <f t="shared" si="6"/>
        <v>69.79220779220779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3" t="b">
        <v>0</v>
      </c>
      <c r="O121" s="3" t="b">
        <v>1</v>
      </c>
      <c r="P121" s="3" t="s">
        <v>42</v>
      </c>
      <c r="Q121" s="3" t="str">
        <f t="shared" si="8"/>
        <v>film &amp; video</v>
      </c>
      <c r="R121" s="3" t="str">
        <f t="shared" si="9"/>
        <v>documentary</v>
      </c>
      <c r="S121" s="43">
        <f t="shared" si="10"/>
        <v>41806.208333333336</v>
      </c>
      <c r="T121" s="43">
        <f t="shared" si="11"/>
        <v>41823.208333333336</v>
      </c>
    </row>
    <row r="122" spans="1:20" ht="16.5" hidden="1" customHeight="1" x14ac:dyDescent="0.35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5">
        <f t="shared" si="7"/>
        <v>1.4949667110519307</v>
      </c>
      <c r="G122" s="3" t="s">
        <v>20</v>
      </c>
      <c r="H122" s="3">
        <v>1782</v>
      </c>
      <c r="I122" s="6">
        <f t="shared" si="6"/>
        <v>63.003367003367003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3" t="b">
        <v>0</v>
      </c>
      <c r="O122" s="3" t="b">
        <v>1</v>
      </c>
      <c r="P122" s="3" t="s">
        <v>292</v>
      </c>
      <c r="Q122" s="3" t="str">
        <f t="shared" si="8"/>
        <v>games</v>
      </c>
      <c r="R122" s="3" t="str">
        <f t="shared" si="9"/>
        <v>mobile games</v>
      </c>
      <c r="S122" s="43">
        <f t="shared" si="10"/>
        <v>42111.208333333328</v>
      </c>
      <c r="T122" s="43">
        <f t="shared" si="11"/>
        <v>42115.208333333328</v>
      </c>
    </row>
    <row r="123" spans="1:20" ht="16.5" hidden="1" customHeight="1" x14ac:dyDescent="0.35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5">
        <f t="shared" si="7"/>
        <v>2.1933995584988963</v>
      </c>
      <c r="G123" s="3" t="s">
        <v>20</v>
      </c>
      <c r="H123" s="3">
        <v>903</v>
      </c>
      <c r="I123" s="6">
        <f t="shared" si="6"/>
        <v>110.0343300110742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3" t="b">
        <v>0</v>
      </c>
      <c r="O123" s="3" t="b">
        <v>0</v>
      </c>
      <c r="P123" s="3" t="s">
        <v>89</v>
      </c>
      <c r="Q123" s="3" t="str">
        <f t="shared" si="8"/>
        <v>games</v>
      </c>
      <c r="R123" s="3" t="str">
        <f t="shared" si="9"/>
        <v>video games</v>
      </c>
      <c r="S123" s="43">
        <f t="shared" si="10"/>
        <v>41917.208333333336</v>
      </c>
      <c r="T123" s="43">
        <f t="shared" si="11"/>
        <v>41930.208333333336</v>
      </c>
    </row>
    <row r="124" spans="1:20" ht="16.5" hidden="1" customHeight="1" x14ac:dyDescent="0.35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5">
        <f t="shared" si="7"/>
        <v>0.64367690058479532</v>
      </c>
      <c r="G124" s="3" t="s">
        <v>14</v>
      </c>
      <c r="H124" s="3">
        <v>3387</v>
      </c>
      <c r="I124" s="6">
        <f t="shared" si="6"/>
        <v>25.997933274284026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3" t="b">
        <v>0</v>
      </c>
      <c r="O124" s="3" t="b">
        <v>0</v>
      </c>
      <c r="P124" s="3" t="s">
        <v>119</v>
      </c>
      <c r="Q124" s="3" t="str">
        <f t="shared" si="8"/>
        <v>publishing</v>
      </c>
      <c r="R124" s="3" t="str">
        <f t="shared" si="9"/>
        <v>fiction</v>
      </c>
      <c r="S124" s="43">
        <f t="shared" si="10"/>
        <v>41970.25</v>
      </c>
      <c r="T124" s="43">
        <f t="shared" si="11"/>
        <v>41997.25</v>
      </c>
    </row>
    <row r="125" spans="1:20" ht="16.5" customHeight="1" x14ac:dyDescent="0.35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5">
        <f t="shared" si="7"/>
        <v>0.18622397298818233</v>
      </c>
      <c r="G125" s="3" t="s">
        <v>14</v>
      </c>
      <c r="H125" s="3">
        <v>662</v>
      </c>
      <c r="I125" s="6">
        <f t="shared" si="6"/>
        <v>49.987915407854985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3" t="b">
        <v>1</v>
      </c>
      <c r="O125" s="3" t="b">
        <v>0</v>
      </c>
      <c r="P125" s="3" t="s">
        <v>33</v>
      </c>
      <c r="Q125" s="3" t="str">
        <f t="shared" si="8"/>
        <v>theater</v>
      </c>
      <c r="R125" s="3" t="str">
        <f t="shared" si="9"/>
        <v>plays</v>
      </c>
      <c r="S125" s="43">
        <f t="shared" si="10"/>
        <v>42332.25</v>
      </c>
      <c r="T125" s="43">
        <f t="shared" si="11"/>
        <v>42335.25</v>
      </c>
    </row>
    <row r="126" spans="1:20" ht="16.5" hidden="1" customHeight="1" x14ac:dyDescent="0.35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5">
        <f t="shared" si="7"/>
        <v>3.6776923076923076</v>
      </c>
      <c r="G126" s="3" t="s">
        <v>20</v>
      </c>
      <c r="H126" s="3">
        <v>94</v>
      </c>
      <c r="I126" s="6">
        <f t="shared" si="6"/>
        <v>101.72340425531915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3" t="b">
        <v>0</v>
      </c>
      <c r="O126" s="3" t="b">
        <v>0</v>
      </c>
      <c r="P126" s="3" t="s">
        <v>122</v>
      </c>
      <c r="Q126" s="3" t="str">
        <f t="shared" si="8"/>
        <v>photography</v>
      </c>
      <c r="R126" s="3" t="str">
        <f t="shared" si="9"/>
        <v>photography books</v>
      </c>
      <c r="S126" s="43">
        <f t="shared" si="10"/>
        <v>43598.208333333328</v>
      </c>
      <c r="T126" s="43">
        <f t="shared" si="11"/>
        <v>43651.208333333328</v>
      </c>
    </row>
    <row r="127" spans="1:20" ht="16.5" customHeight="1" x14ac:dyDescent="0.35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5">
        <f t="shared" si="7"/>
        <v>1.5990566037735849</v>
      </c>
      <c r="G127" s="3" t="s">
        <v>20</v>
      </c>
      <c r="H127" s="3">
        <v>180</v>
      </c>
      <c r="I127" s="6">
        <f t="shared" si="6"/>
        <v>47.083333333333336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3" t="b">
        <v>0</v>
      </c>
      <c r="O127" s="3" t="b">
        <v>0</v>
      </c>
      <c r="P127" s="3" t="s">
        <v>33</v>
      </c>
      <c r="Q127" s="3" t="str">
        <f t="shared" si="8"/>
        <v>theater</v>
      </c>
      <c r="R127" s="3" t="str">
        <f t="shared" si="9"/>
        <v>plays</v>
      </c>
      <c r="S127" s="43">
        <f t="shared" si="10"/>
        <v>43362.208333333328</v>
      </c>
      <c r="T127" s="43">
        <f t="shared" si="11"/>
        <v>43366.208333333328</v>
      </c>
    </row>
    <row r="128" spans="1:20" ht="16.5" customHeight="1" x14ac:dyDescent="0.35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5">
        <f t="shared" si="7"/>
        <v>0.38633185349611543</v>
      </c>
      <c r="G128" s="3" t="s">
        <v>14</v>
      </c>
      <c r="H128" s="3">
        <v>774</v>
      </c>
      <c r="I128" s="6">
        <f t="shared" si="6"/>
        <v>89.944444444444443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3" t="b">
        <v>0</v>
      </c>
      <c r="O128" s="3" t="b">
        <v>1</v>
      </c>
      <c r="P128" s="3" t="s">
        <v>33</v>
      </c>
      <c r="Q128" s="3" t="str">
        <f t="shared" si="8"/>
        <v>theater</v>
      </c>
      <c r="R128" s="3" t="str">
        <f t="shared" si="9"/>
        <v>plays</v>
      </c>
      <c r="S128" s="43">
        <f t="shared" si="10"/>
        <v>42596.208333333328</v>
      </c>
      <c r="T128" s="43">
        <f t="shared" si="11"/>
        <v>42624.208333333328</v>
      </c>
    </row>
    <row r="129" spans="1:20" ht="16.5" customHeight="1" x14ac:dyDescent="0.35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5">
        <f t="shared" si="7"/>
        <v>0.51421511627906979</v>
      </c>
      <c r="G129" s="3" t="s">
        <v>14</v>
      </c>
      <c r="H129" s="3">
        <v>672</v>
      </c>
      <c r="I129" s="6">
        <f t="shared" si="6"/>
        <v>78.96875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3" t="b">
        <v>0</v>
      </c>
      <c r="O129" s="3" t="b">
        <v>0</v>
      </c>
      <c r="P129" s="3" t="s">
        <v>33</v>
      </c>
      <c r="Q129" s="3" t="str">
        <f t="shared" si="8"/>
        <v>theater</v>
      </c>
      <c r="R129" s="3" t="str">
        <f t="shared" si="9"/>
        <v>plays</v>
      </c>
      <c r="S129" s="43">
        <f t="shared" si="10"/>
        <v>40310.208333333336</v>
      </c>
      <c r="T129" s="43">
        <f t="shared" si="11"/>
        <v>40313.208333333336</v>
      </c>
    </row>
    <row r="130" spans="1:20" ht="16.5" hidden="1" customHeight="1" x14ac:dyDescent="0.35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5">
        <f t="shared" si="7"/>
        <v>0.60334277620396604</v>
      </c>
      <c r="G130" s="3" t="s">
        <v>74</v>
      </c>
      <c r="H130" s="3">
        <v>532</v>
      </c>
      <c r="I130" s="6">
        <f t="shared" ref="I130:I193" si="12">IFERROR(E130/H130,"0")</f>
        <v>80.067669172932327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3" t="b">
        <v>0</v>
      </c>
      <c r="O130" s="3" t="b">
        <v>0</v>
      </c>
      <c r="P130" s="3" t="s">
        <v>23</v>
      </c>
      <c r="Q130" s="3" t="str">
        <f t="shared" si="8"/>
        <v>music</v>
      </c>
      <c r="R130" s="3" t="str">
        <f t="shared" si="9"/>
        <v>rock</v>
      </c>
      <c r="S130" s="43">
        <f t="shared" si="10"/>
        <v>40417.208333333336</v>
      </c>
      <c r="T130" s="43">
        <f t="shared" si="11"/>
        <v>40430.208333333336</v>
      </c>
    </row>
    <row r="131" spans="1:20" ht="16.5" hidden="1" customHeight="1" x14ac:dyDescent="0.35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5">
        <f t="shared" ref="F131:F194" si="13">E131/D131</f>
        <v>3.2026936026936029E-2</v>
      </c>
      <c r="G131" s="3" t="s">
        <v>74</v>
      </c>
      <c r="H131" s="3">
        <v>55</v>
      </c>
      <c r="I131" s="6">
        <f t="shared" si="12"/>
        <v>86.472727272727269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3" t="b">
        <v>0</v>
      </c>
      <c r="O131" s="3" t="b">
        <v>0</v>
      </c>
      <c r="P131" s="3" t="s">
        <v>17</v>
      </c>
      <c r="Q131" s="3" t="str">
        <f t="shared" ref="Q131:Q194" si="14">LEFT(P131,FIND("/",P131)-1)</f>
        <v>food</v>
      </c>
      <c r="R131" s="3" t="str">
        <f t="shared" ref="R131:R194" si="15">RIGHT(P131,LEN(P131)-FIND("/",P131))</f>
        <v>food trucks</v>
      </c>
      <c r="S131" s="43">
        <f t="shared" ref="S131:S194" si="16">(L131/86400)+25569</f>
        <v>42038.25</v>
      </c>
      <c r="T131" s="43">
        <f t="shared" ref="T131:T194" si="17">(M131/86400)+25569</f>
        <v>42063.25</v>
      </c>
    </row>
    <row r="132" spans="1:20" ht="16.5" hidden="1" customHeight="1" x14ac:dyDescent="0.35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5">
        <f t="shared" si="13"/>
        <v>1.5546875</v>
      </c>
      <c r="G132" s="3" t="s">
        <v>20</v>
      </c>
      <c r="H132" s="3">
        <v>533</v>
      </c>
      <c r="I132" s="6">
        <f t="shared" si="12"/>
        <v>28.001876172607879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3" t="b">
        <v>0</v>
      </c>
      <c r="O132" s="3" t="b">
        <v>0</v>
      </c>
      <c r="P132" s="3" t="s">
        <v>53</v>
      </c>
      <c r="Q132" s="3" t="str">
        <f t="shared" si="14"/>
        <v>film &amp; video</v>
      </c>
      <c r="R132" s="3" t="str">
        <f t="shared" si="15"/>
        <v>drama</v>
      </c>
      <c r="S132" s="43">
        <f t="shared" si="16"/>
        <v>40842.208333333336</v>
      </c>
      <c r="T132" s="43">
        <f t="shared" si="17"/>
        <v>40858.25</v>
      </c>
    </row>
    <row r="133" spans="1:20" ht="16.5" hidden="1" customHeight="1" x14ac:dyDescent="0.35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5">
        <f t="shared" si="13"/>
        <v>1.0085974499089254</v>
      </c>
      <c r="G133" s="3" t="s">
        <v>20</v>
      </c>
      <c r="H133" s="3">
        <v>2443</v>
      </c>
      <c r="I133" s="6">
        <f t="shared" si="12"/>
        <v>67.996725337699544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3" t="b">
        <v>0</v>
      </c>
      <c r="O133" s="3" t="b">
        <v>0</v>
      </c>
      <c r="P133" s="3" t="s">
        <v>28</v>
      </c>
      <c r="Q133" s="3" t="str">
        <f t="shared" si="14"/>
        <v>technology</v>
      </c>
      <c r="R133" s="3" t="str">
        <f t="shared" si="15"/>
        <v>web</v>
      </c>
      <c r="S133" s="43">
        <f t="shared" si="16"/>
        <v>41607.25</v>
      </c>
      <c r="T133" s="43">
        <f t="shared" si="17"/>
        <v>41620.25</v>
      </c>
    </row>
    <row r="134" spans="1:20" ht="16.5" customHeight="1" x14ac:dyDescent="0.35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5">
        <f t="shared" si="13"/>
        <v>1.1618181818181819</v>
      </c>
      <c r="G134" s="3" t="s">
        <v>20</v>
      </c>
      <c r="H134" s="3">
        <v>89</v>
      </c>
      <c r="I134" s="6">
        <f t="shared" si="12"/>
        <v>43.078651685393261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3" t="b">
        <v>0</v>
      </c>
      <c r="O134" s="3" t="b">
        <v>1</v>
      </c>
      <c r="P134" s="3" t="s">
        <v>33</v>
      </c>
      <c r="Q134" s="3" t="str">
        <f t="shared" si="14"/>
        <v>theater</v>
      </c>
      <c r="R134" s="3" t="str">
        <f t="shared" si="15"/>
        <v>plays</v>
      </c>
      <c r="S134" s="43">
        <f t="shared" si="16"/>
        <v>43112.25</v>
      </c>
      <c r="T134" s="43">
        <f t="shared" si="17"/>
        <v>43128.25</v>
      </c>
    </row>
    <row r="135" spans="1:20" ht="16.5" hidden="1" customHeight="1" x14ac:dyDescent="0.35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5">
        <f t="shared" si="13"/>
        <v>3.1077777777777778</v>
      </c>
      <c r="G135" s="3" t="s">
        <v>20</v>
      </c>
      <c r="H135" s="3">
        <v>159</v>
      </c>
      <c r="I135" s="6">
        <f t="shared" si="12"/>
        <v>87.95597484276729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3" t="b">
        <v>0</v>
      </c>
      <c r="O135" s="3" t="b">
        <v>0</v>
      </c>
      <c r="P135" s="3" t="s">
        <v>319</v>
      </c>
      <c r="Q135" s="3" t="str">
        <f t="shared" si="14"/>
        <v>music</v>
      </c>
      <c r="R135" s="3" t="str">
        <f t="shared" si="15"/>
        <v>world music</v>
      </c>
      <c r="S135" s="43">
        <f t="shared" si="16"/>
        <v>40767.208333333336</v>
      </c>
      <c r="T135" s="43">
        <f t="shared" si="17"/>
        <v>40789.208333333336</v>
      </c>
    </row>
    <row r="136" spans="1:20" ht="16.5" hidden="1" customHeight="1" x14ac:dyDescent="0.35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5">
        <f t="shared" si="13"/>
        <v>0.89736683417085428</v>
      </c>
      <c r="G136" s="3" t="s">
        <v>14</v>
      </c>
      <c r="H136" s="3">
        <v>940</v>
      </c>
      <c r="I136" s="6">
        <f t="shared" si="12"/>
        <v>94.987234042553197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3" t="b">
        <v>0</v>
      </c>
      <c r="O136" s="3" t="b">
        <v>1</v>
      </c>
      <c r="P136" s="3" t="s">
        <v>42</v>
      </c>
      <c r="Q136" s="3" t="str">
        <f t="shared" si="14"/>
        <v>film &amp; video</v>
      </c>
      <c r="R136" s="3" t="str">
        <f t="shared" si="15"/>
        <v>documentary</v>
      </c>
      <c r="S136" s="43">
        <f t="shared" si="16"/>
        <v>40713.208333333336</v>
      </c>
      <c r="T136" s="43">
        <f t="shared" si="17"/>
        <v>40762.208333333336</v>
      </c>
    </row>
    <row r="137" spans="1:20" ht="16.5" customHeight="1" x14ac:dyDescent="0.35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5">
        <f t="shared" si="13"/>
        <v>0.71272727272727276</v>
      </c>
      <c r="G137" s="3" t="s">
        <v>14</v>
      </c>
      <c r="H137" s="3">
        <v>117</v>
      </c>
      <c r="I137" s="6">
        <f t="shared" si="12"/>
        <v>46.905982905982903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3" t="b">
        <v>0</v>
      </c>
      <c r="O137" s="3" t="b">
        <v>1</v>
      </c>
      <c r="P137" s="3" t="s">
        <v>33</v>
      </c>
      <c r="Q137" s="3" t="str">
        <f t="shared" si="14"/>
        <v>theater</v>
      </c>
      <c r="R137" s="3" t="str">
        <f t="shared" si="15"/>
        <v>plays</v>
      </c>
      <c r="S137" s="43">
        <f t="shared" si="16"/>
        <v>41340.25</v>
      </c>
      <c r="T137" s="43">
        <f t="shared" si="17"/>
        <v>41345.208333333336</v>
      </c>
    </row>
    <row r="138" spans="1:20" ht="16.5" hidden="1" customHeight="1" x14ac:dyDescent="0.35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5">
        <f t="shared" si="13"/>
        <v>3.2862318840579711E-2</v>
      </c>
      <c r="G138" s="3" t="s">
        <v>74</v>
      </c>
      <c r="H138" s="3">
        <v>58</v>
      </c>
      <c r="I138" s="6">
        <f t="shared" si="12"/>
        <v>46.913793103448278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3" t="b">
        <v>0</v>
      </c>
      <c r="O138" s="3" t="b">
        <v>1</v>
      </c>
      <c r="P138" s="3" t="s">
        <v>53</v>
      </c>
      <c r="Q138" s="3" t="str">
        <f t="shared" si="14"/>
        <v>film &amp; video</v>
      </c>
      <c r="R138" s="3" t="str">
        <f t="shared" si="15"/>
        <v>drama</v>
      </c>
      <c r="S138" s="43">
        <f t="shared" si="16"/>
        <v>41797.208333333336</v>
      </c>
      <c r="T138" s="43">
        <f t="shared" si="17"/>
        <v>41809.208333333336</v>
      </c>
    </row>
    <row r="139" spans="1:20" ht="16.5" hidden="1" customHeight="1" x14ac:dyDescent="0.35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5">
        <f t="shared" si="13"/>
        <v>2.617777777777778</v>
      </c>
      <c r="G139" s="3" t="s">
        <v>20</v>
      </c>
      <c r="H139" s="3">
        <v>50</v>
      </c>
      <c r="I139" s="6">
        <f t="shared" si="12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3" t="b">
        <v>0</v>
      </c>
      <c r="O139" s="3" t="b">
        <v>0</v>
      </c>
      <c r="P139" s="3" t="s">
        <v>68</v>
      </c>
      <c r="Q139" s="3" t="str">
        <f t="shared" si="14"/>
        <v>publishing</v>
      </c>
      <c r="R139" s="3" t="str">
        <f t="shared" si="15"/>
        <v>nonfiction</v>
      </c>
      <c r="S139" s="43">
        <f t="shared" si="16"/>
        <v>40457.208333333336</v>
      </c>
      <c r="T139" s="43">
        <f t="shared" si="17"/>
        <v>40463.208333333336</v>
      </c>
    </row>
    <row r="140" spans="1:20" ht="16.5" hidden="1" customHeight="1" x14ac:dyDescent="0.35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5">
        <f t="shared" si="13"/>
        <v>0.96</v>
      </c>
      <c r="G140" s="3" t="s">
        <v>14</v>
      </c>
      <c r="H140" s="3">
        <v>115</v>
      </c>
      <c r="I140" s="6">
        <f t="shared" si="12"/>
        <v>80.139130434782615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3" t="b">
        <v>0</v>
      </c>
      <c r="O140" s="3" t="b">
        <v>0</v>
      </c>
      <c r="P140" s="3" t="s">
        <v>292</v>
      </c>
      <c r="Q140" s="3" t="str">
        <f t="shared" si="14"/>
        <v>games</v>
      </c>
      <c r="R140" s="3" t="str">
        <f t="shared" si="15"/>
        <v>mobile games</v>
      </c>
      <c r="S140" s="43">
        <f t="shared" si="16"/>
        <v>41180.208333333336</v>
      </c>
      <c r="T140" s="43">
        <f t="shared" si="17"/>
        <v>41186.208333333336</v>
      </c>
    </row>
    <row r="141" spans="1:20" ht="16.5" hidden="1" customHeight="1" x14ac:dyDescent="0.35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5">
        <f t="shared" si="13"/>
        <v>0.20896851248642778</v>
      </c>
      <c r="G141" s="3" t="s">
        <v>14</v>
      </c>
      <c r="H141" s="3">
        <v>326</v>
      </c>
      <c r="I141" s="6">
        <f t="shared" si="12"/>
        <v>59.036809815950917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3" t="b">
        <v>0</v>
      </c>
      <c r="O141" s="3" t="b">
        <v>1</v>
      </c>
      <c r="P141" s="3" t="s">
        <v>65</v>
      </c>
      <c r="Q141" s="3" t="str">
        <f t="shared" si="14"/>
        <v>technology</v>
      </c>
      <c r="R141" s="3" t="str">
        <f t="shared" si="15"/>
        <v>wearables</v>
      </c>
      <c r="S141" s="43">
        <f t="shared" si="16"/>
        <v>42115.208333333328</v>
      </c>
      <c r="T141" s="43">
        <f t="shared" si="17"/>
        <v>42131.208333333328</v>
      </c>
    </row>
    <row r="142" spans="1:20" ht="16.5" hidden="1" customHeight="1" x14ac:dyDescent="0.35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5">
        <f t="shared" si="13"/>
        <v>2.2316363636363636</v>
      </c>
      <c r="G142" s="3" t="s">
        <v>20</v>
      </c>
      <c r="H142" s="3">
        <v>186</v>
      </c>
      <c r="I142" s="6">
        <f t="shared" si="12"/>
        <v>65.989247311827953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3" t="b">
        <v>0</v>
      </c>
      <c r="O142" s="3" t="b">
        <v>0</v>
      </c>
      <c r="P142" s="3" t="s">
        <v>42</v>
      </c>
      <c r="Q142" s="3" t="str">
        <f t="shared" si="14"/>
        <v>film &amp; video</v>
      </c>
      <c r="R142" s="3" t="str">
        <f t="shared" si="15"/>
        <v>documentary</v>
      </c>
      <c r="S142" s="43">
        <f t="shared" si="16"/>
        <v>43156.25</v>
      </c>
      <c r="T142" s="43">
        <f t="shared" si="17"/>
        <v>43161.25</v>
      </c>
    </row>
    <row r="143" spans="1:20" ht="16.5" hidden="1" customHeight="1" x14ac:dyDescent="0.35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5">
        <f t="shared" si="13"/>
        <v>1.0159097978227061</v>
      </c>
      <c r="G143" s="3" t="s">
        <v>20</v>
      </c>
      <c r="H143" s="3">
        <v>1071</v>
      </c>
      <c r="I143" s="6">
        <f t="shared" si="12"/>
        <v>60.992530345471522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3" t="b">
        <v>0</v>
      </c>
      <c r="O143" s="3" t="b">
        <v>0</v>
      </c>
      <c r="P143" s="3" t="s">
        <v>28</v>
      </c>
      <c r="Q143" s="3" t="str">
        <f t="shared" si="14"/>
        <v>technology</v>
      </c>
      <c r="R143" s="3" t="str">
        <f t="shared" si="15"/>
        <v>web</v>
      </c>
      <c r="S143" s="43">
        <f t="shared" si="16"/>
        <v>42167.208333333328</v>
      </c>
      <c r="T143" s="43">
        <f t="shared" si="17"/>
        <v>42173.208333333328</v>
      </c>
    </row>
    <row r="144" spans="1:20" ht="16.5" hidden="1" customHeight="1" x14ac:dyDescent="0.35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5">
        <f t="shared" si="13"/>
        <v>2.3003999999999998</v>
      </c>
      <c r="G144" s="3" t="s">
        <v>20</v>
      </c>
      <c r="H144" s="3">
        <v>117</v>
      </c>
      <c r="I144" s="6">
        <f t="shared" si="12"/>
        <v>98.307692307692307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3" t="b">
        <v>0</v>
      </c>
      <c r="O144" s="3" t="b">
        <v>0</v>
      </c>
      <c r="P144" s="3" t="s">
        <v>28</v>
      </c>
      <c r="Q144" s="3" t="str">
        <f t="shared" si="14"/>
        <v>technology</v>
      </c>
      <c r="R144" s="3" t="str">
        <f t="shared" si="15"/>
        <v>web</v>
      </c>
      <c r="S144" s="43">
        <f t="shared" si="16"/>
        <v>41005.208333333336</v>
      </c>
      <c r="T144" s="43">
        <f t="shared" si="17"/>
        <v>41046.208333333336</v>
      </c>
    </row>
    <row r="145" spans="1:20" ht="16.5" hidden="1" customHeight="1" x14ac:dyDescent="0.35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5">
        <f t="shared" si="13"/>
        <v>1.355925925925926</v>
      </c>
      <c r="G145" s="3" t="s">
        <v>20</v>
      </c>
      <c r="H145" s="3">
        <v>70</v>
      </c>
      <c r="I145" s="6">
        <f t="shared" si="12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3" t="b">
        <v>0</v>
      </c>
      <c r="O145" s="3" t="b">
        <v>0</v>
      </c>
      <c r="P145" s="3" t="s">
        <v>60</v>
      </c>
      <c r="Q145" s="3" t="str">
        <f t="shared" si="14"/>
        <v>music</v>
      </c>
      <c r="R145" s="3" t="str">
        <f t="shared" si="15"/>
        <v>indie rock</v>
      </c>
      <c r="S145" s="43">
        <f t="shared" si="16"/>
        <v>40357.208333333336</v>
      </c>
      <c r="T145" s="43">
        <f t="shared" si="17"/>
        <v>40377.208333333336</v>
      </c>
    </row>
    <row r="146" spans="1:20" ht="16.5" customHeight="1" x14ac:dyDescent="0.35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5">
        <f t="shared" si="13"/>
        <v>1.2909999999999999</v>
      </c>
      <c r="G146" s="3" t="s">
        <v>20</v>
      </c>
      <c r="H146" s="3">
        <v>135</v>
      </c>
      <c r="I146" s="6">
        <f t="shared" si="12"/>
        <v>86.066666666666663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3" t="b">
        <v>0</v>
      </c>
      <c r="O146" s="3" t="b">
        <v>0</v>
      </c>
      <c r="P146" s="3" t="s">
        <v>33</v>
      </c>
      <c r="Q146" s="3" t="str">
        <f t="shared" si="14"/>
        <v>theater</v>
      </c>
      <c r="R146" s="3" t="str">
        <f t="shared" si="15"/>
        <v>plays</v>
      </c>
      <c r="S146" s="43">
        <f t="shared" si="16"/>
        <v>43633.208333333328</v>
      </c>
      <c r="T146" s="43">
        <f t="shared" si="17"/>
        <v>43641.208333333328</v>
      </c>
    </row>
    <row r="147" spans="1:20" ht="16.5" hidden="1" customHeight="1" x14ac:dyDescent="0.35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5">
        <f t="shared" si="13"/>
        <v>2.3651200000000001</v>
      </c>
      <c r="G147" s="3" t="s">
        <v>20</v>
      </c>
      <c r="H147" s="3">
        <v>768</v>
      </c>
      <c r="I147" s="6">
        <f t="shared" si="12"/>
        <v>76.989583333333329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3" t="b">
        <v>0</v>
      </c>
      <c r="O147" s="3" t="b">
        <v>0</v>
      </c>
      <c r="P147" s="3" t="s">
        <v>65</v>
      </c>
      <c r="Q147" s="3" t="str">
        <f t="shared" si="14"/>
        <v>technology</v>
      </c>
      <c r="R147" s="3" t="str">
        <f t="shared" si="15"/>
        <v>wearables</v>
      </c>
      <c r="S147" s="43">
        <f t="shared" si="16"/>
        <v>41889.208333333336</v>
      </c>
      <c r="T147" s="43">
        <f t="shared" si="17"/>
        <v>41894.208333333336</v>
      </c>
    </row>
    <row r="148" spans="1:20" ht="16.5" customHeight="1" x14ac:dyDescent="0.35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5">
        <f t="shared" si="13"/>
        <v>0.17249999999999999</v>
      </c>
      <c r="G148" s="3" t="s">
        <v>74</v>
      </c>
      <c r="H148" s="3">
        <v>51</v>
      </c>
      <c r="I148" s="6">
        <f t="shared" si="12"/>
        <v>29.764705882352942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3" t="b">
        <v>0</v>
      </c>
      <c r="O148" s="3" t="b">
        <v>0</v>
      </c>
      <c r="P148" s="3" t="s">
        <v>33</v>
      </c>
      <c r="Q148" s="3" t="str">
        <f t="shared" si="14"/>
        <v>theater</v>
      </c>
      <c r="R148" s="3" t="str">
        <f t="shared" si="15"/>
        <v>plays</v>
      </c>
      <c r="S148" s="43">
        <f t="shared" si="16"/>
        <v>40855.25</v>
      </c>
      <c r="T148" s="43">
        <f t="shared" si="17"/>
        <v>40875.25</v>
      </c>
    </row>
    <row r="149" spans="1:20" ht="16.5" customHeight="1" x14ac:dyDescent="0.35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5">
        <f t="shared" si="13"/>
        <v>1.1249397590361445</v>
      </c>
      <c r="G149" s="3" t="s">
        <v>20</v>
      </c>
      <c r="H149" s="3">
        <v>199</v>
      </c>
      <c r="I149" s="6">
        <f t="shared" si="12"/>
        <v>46.91959798994975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3" t="b">
        <v>0</v>
      </c>
      <c r="O149" s="3" t="b">
        <v>1</v>
      </c>
      <c r="P149" s="3" t="s">
        <v>33</v>
      </c>
      <c r="Q149" s="3" t="str">
        <f t="shared" si="14"/>
        <v>theater</v>
      </c>
      <c r="R149" s="3" t="str">
        <f t="shared" si="15"/>
        <v>plays</v>
      </c>
      <c r="S149" s="43">
        <f t="shared" si="16"/>
        <v>42534.208333333328</v>
      </c>
      <c r="T149" s="43">
        <f t="shared" si="17"/>
        <v>42540.208333333328</v>
      </c>
    </row>
    <row r="150" spans="1:20" ht="16.5" hidden="1" customHeight="1" x14ac:dyDescent="0.35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5">
        <f t="shared" si="13"/>
        <v>1.2102150537634409</v>
      </c>
      <c r="G150" s="3" t="s">
        <v>20</v>
      </c>
      <c r="H150" s="3">
        <v>107</v>
      </c>
      <c r="I150" s="6">
        <f t="shared" si="12"/>
        <v>105.18691588785046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3" t="b">
        <v>0</v>
      </c>
      <c r="O150" s="3" t="b">
        <v>0</v>
      </c>
      <c r="P150" s="3" t="s">
        <v>65</v>
      </c>
      <c r="Q150" s="3" t="str">
        <f t="shared" si="14"/>
        <v>technology</v>
      </c>
      <c r="R150" s="3" t="str">
        <f t="shared" si="15"/>
        <v>wearables</v>
      </c>
      <c r="S150" s="43">
        <f t="shared" si="16"/>
        <v>42941.208333333328</v>
      </c>
      <c r="T150" s="43">
        <f t="shared" si="17"/>
        <v>42950.208333333328</v>
      </c>
    </row>
    <row r="151" spans="1:20" ht="16.5" hidden="1" customHeight="1" x14ac:dyDescent="0.35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5">
        <f t="shared" si="13"/>
        <v>2.1987096774193549</v>
      </c>
      <c r="G151" s="3" t="s">
        <v>20</v>
      </c>
      <c r="H151" s="3">
        <v>195</v>
      </c>
      <c r="I151" s="6">
        <f t="shared" si="12"/>
        <v>69.907692307692301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3" t="b">
        <v>0</v>
      </c>
      <c r="O151" s="3" t="b">
        <v>0</v>
      </c>
      <c r="P151" s="3" t="s">
        <v>60</v>
      </c>
      <c r="Q151" s="3" t="str">
        <f t="shared" si="14"/>
        <v>music</v>
      </c>
      <c r="R151" s="3" t="str">
        <f t="shared" si="15"/>
        <v>indie rock</v>
      </c>
      <c r="S151" s="43">
        <f t="shared" si="16"/>
        <v>41275.25</v>
      </c>
      <c r="T151" s="43">
        <f t="shared" si="17"/>
        <v>41327.25</v>
      </c>
    </row>
    <row r="152" spans="1:20" ht="16.5" hidden="1" customHeight="1" x14ac:dyDescent="0.35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5">
        <f t="shared" si="13"/>
        <v>0.01</v>
      </c>
      <c r="G152" s="3" t="s">
        <v>14</v>
      </c>
      <c r="H152" s="3">
        <v>1</v>
      </c>
      <c r="I152" s="6">
        <f t="shared" si="12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3" t="b">
        <v>0</v>
      </c>
      <c r="O152" s="3" t="b">
        <v>0</v>
      </c>
      <c r="P152" s="3" t="s">
        <v>23</v>
      </c>
      <c r="Q152" s="3" t="str">
        <f t="shared" si="14"/>
        <v>music</v>
      </c>
      <c r="R152" s="3" t="str">
        <f t="shared" si="15"/>
        <v>rock</v>
      </c>
      <c r="S152" s="43">
        <f t="shared" si="16"/>
        <v>43450.25</v>
      </c>
      <c r="T152" s="43">
        <f t="shared" si="17"/>
        <v>43451.25</v>
      </c>
    </row>
    <row r="153" spans="1:20" ht="16.5" hidden="1" customHeight="1" x14ac:dyDescent="0.35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5">
        <f t="shared" si="13"/>
        <v>0.64166909620991253</v>
      </c>
      <c r="G153" s="3" t="s">
        <v>14</v>
      </c>
      <c r="H153" s="3">
        <v>1467</v>
      </c>
      <c r="I153" s="6">
        <f t="shared" si="12"/>
        <v>60.011588275391958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3" t="b">
        <v>0</v>
      </c>
      <c r="O153" s="3" t="b">
        <v>0</v>
      </c>
      <c r="P153" s="3" t="s">
        <v>50</v>
      </c>
      <c r="Q153" s="3" t="str">
        <f t="shared" si="14"/>
        <v>music</v>
      </c>
      <c r="R153" s="3" t="str">
        <f t="shared" si="15"/>
        <v>electric music</v>
      </c>
      <c r="S153" s="43">
        <f t="shared" si="16"/>
        <v>41799.208333333336</v>
      </c>
      <c r="T153" s="43">
        <f t="shared" si="17"/>
        <v>41850.208333333336</v>
      </c>
    </row>
    <row r="154" spans="1:20" ht="16.5" hidden="1" customHeight="1" x14ac:dyDescent="0.35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5">
        <f t="shared" si="13"/>
        <v>4.2306746987951804</v>
      </c>
      <c r="G154" s="3" t="s">
        <v>20</v>
      </c>
      <c r="H154" s="3">
        <v>3376</v>
      </c>
      <c r="I154" s="6">
        <f t="shared" si="12"/>
        <v>52.006220379146917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3" t="b">
        <v>0</v>
      </c>
      <c r="O154" s="3" t="b">
        <v>0</v>
      </c>
      <c r="P154" s="3" t="s">
        <v>60</v>
      </c>
      <c r="Q154" s="3" t="str">
        <f t="shared" si="14"/>
        <v>music</v>
      </c>
      <c r="R154" s="3" t="str">
        <f t="shared" si="15"/>
        <v>indie rock</v>
      </c>
      <c r="S154" s="43">
        <f t="shared" si="16"/>
        <v>42783.25</v>
      </c>
      <c r="T154" s="43">
        <f t="shared" si="17"/>
        <v>42790.25</v>
      </c>
    </row>
    <row r="155" spans="1:20" ht="16.5" customHeight="1" x14ac:dyDescent="0.35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5">
        <f t="shared" si="13"/>
        <v>0.92984160506863778</v>
      </c>
      <c r="G155" s="3" t="s">
        <v>14</v>
      </c>
      <c r="H155" s="3">
        <v>5681</v>
      </c>
      <c r="I155" s="6">
        <f t="shared" si="12"/>
        <v>31.000176025347649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3" t="b">
        <v>0</v>
      </c>
      <c r="O155" s="3" t="b">
        <v>0</v>
      </c>
      <c r="P155" s="3" t="s">
        <v>33</v>
      </c>
      <c r="Q155" s="3" t="str">
        <f t="shared" si="14"/>
        <v>theater</v>
      </c>
      <c r="R155" s="3" t="str">
        <f t="shared" si="15"/>
        <v>plays</v>
      </c>
      <c r="S155" s="43">
        <f t="shared" si="16"/>
        <v>41201.208333333336</v>
      </c>
      <c r="T155" s="43">
        <f t="shared" si="17"/>
        <v>41207.208333333336</v>
      </c>
    </row>
    <row r="156" spans="1:20" ht="16.5" hidden="1" customHeight="1" x14ac:dyDescent="0.35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5">
        <f t="shared" si="13"/>
        <v>0.58756567425569173</v>
      </c>
      <c r="G156" s="3" t="s">
        <v>14</v>
      </c>
      <c r="H156" s="3">
        <v>1059</v>
      </c>
      <c r="I156" s="6">
        <f t="shared" si="12"/>
        <v>95.042492917847028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3" t="b">
        <v>0</v>
      </c>
      <c r="O156" s="3" t="b">
        <v>1</v>
      </c>
      <c r="P156" s="3" t="s">
        <v>60</v>
      </c>
      <c r="Q156" s="3" t="str">
        <f t="shared" si="14"/>
        <v>music</v>
      </c>
      <c r="R156" s="3" t="str">
        <f t="shared" si="15"/>
        <v>indie rock</v>
      </c>
      <c r="S156" s="43">
        <f t="shared" si="16"/>
        <v>42502.208333333328</v>
      </c>
      <c r="T156" s="43">
        <f t="shared" si="17"/>
        <v>42525.208333333328</v>
      </c>
    </row>
    <row r="157" spans="1:20" ht="16.5" customHeight="1" x14ac:dyDescent="0.35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5">
        <f t="shared" si="13"/>
        <v>0.65022222222222226</v>
      </c>
      <c r="G157" s="3" t="s">
        <v>14</v>
      </c>
      <c r="H157" s="3">
        <v>1194</v>
      </c>
      <c r="I157" s="6">
        <f t="shared" si="12"/>
        <v>75.968174204355108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3" t="b">
        <v>0</v>
      </c>
      <c r="O157" s="3" t="b">
        <v>0</v>
      </c>
      <c r="P157" s="3" t="s">
        <v>33</v>
      </c>
      <c r="Q157" s="3" t="str">
        <f t="shared" si="14"/>
        <v>theater</v>
      </c>
      <c r="R157" s="3" t="str">
        <f t="shared" si="15"/>
        <v>plays</v>
      </c>
      <c r="S157" s="43">
        <f t="shared" si="16"/>
        <v>40262.208333333336</v>
      </c>
      <c r="T157" s="43">
        <f t="shared" si="17"/>
        <v>40277.208333333336</v>
      </c>
    </row>
    <row r="158" spans="1:20" ht="16.5" hidden="1" customHeight="1" x14ac:dyDescent="0.35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5">
        <f t="shared" si="13"/>
        <v>0.73939560439560437</v>
      </c>
      <c r="G158" s="3" t="s">
        <v>74</v>
      </c>
      <c r="H158" s="3">
        <v>379</v>
      </c>
      <c r="I158" s="6">
        <f t="shared" si="12"/>
        <v>71.013192612137203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3" t="b">
        <v>0</v>
      </c>
      <c r="O158" s="3" t="b">
        <v>0</v>
      </c>
      <c r="P158" s="3" t="s">
        <v>23</v>
      </c>
      <c r="Q158" s="3" t="str">
        <f t="shared" si="14"/>
        <v>music</v>
      </c>
      <c r="R158" s="3" t="str">
        <f t="shared" si="15"/>
        <v>rock</v>
      </c>
      <c r="S158" s="43">
        <f t="shared" si="16"/>
        <v>43743.208333333328</v>
      </c>
      <c r="T158" s="43">
        <f t="shared" si="17"/>
        <v>43767.208333333328</v>
      </c>
    </row>
    <row r="159" spans="1:20" ht="16.5" hidden="1" customHeight="1" x14ac:dyDescent="0.35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5">
        <f t="shared" si="13"/>
        <v>0.52666666666666662</v>
      </c>
      <c r="G159" s="3" t="s">
        <v>14</v>
      </c>
      <c r="H159" s="3">
        <v>30</v>
      </c>
      <c r="I159" s="6">
        <f t="shared" si="12"/>
        <v>73.733333333333334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3" t="b">
        <v>0</v>
      </c>
      <c r="O159" s="3" t="b">
        <v>0</v>
      </c>
      <c r="P159" s="3" t="s">
        <v>122</v>
      </c>
      <c r="Q159" s="3" t="str">
        <f t="shared" si="14"/>
        <v>photography</v>
      </c>
      <c r="R159" s="3" t="str">
        <f t="shared" si="15"/>
        <v>photography books</v>
      </c>
      <c r="S159" s="43">
        <f t="shared" si="16"/>
        <v>41638.25</v>
      </c>
      <c r="T159" s="43">
        <f t="shared" si="17"/>
        <v>41650.25</v>
      </c>
    </row>
    <row r="160" spans="1:20" ht="16.5" hidden="1" customHeight="1" x14ac:dyDescent="0.35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5">
        <f t="shared" si="13"/>
        <v>2.2095238095238097</v>
      </c>
      <c r="G160" s="3" t="s">
        <v>20</v>
      </c>
      <c r="H160" s="3">
        <v>41</v>
      </c>
      <c r="I160" s="6">
        <f t="shared" si="12"/>
        <v>113.17073170731707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3" t="b">
        <v>0</v>
      </c>
      <c r="O160" s="3" t="b">
        <v>0</v>
      </c>
      <c r="P160" s="3" t="s">
        <v>23</v>
      </c>
      <c r="Q160" s="3" t="str">
        <f t="shared" si="14"/>
        <v>music</v>
      </c>
      <c r="R160" s="3" t="str">
        <f t="shared" si="15"/>
        <v>rock</v>
      </c>
      <c r="S160" s="43">
        <f t="shared" si="16"/>
        <v>42346.25</v>
      </c>
      <c r="T160" s="43">
        <f t="shared" si="17"/>
        <v>42347.25</v>
      </c>
    </row>
    <row r="161" spans="1:20" ht="16.5" customHeight="1" x14ac:dyDescent="0.35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5">
        <f t="shared" si="13"/>
        <v>1.0001150627615063</v>
      </c>
      <c r="G161" s="3" t="s">
        <v>20</v>
      </c>
      <c r="H161" s="3">
        <v>1821</v>
      </c>
      <c r="I161" s="6">
        <f t="shared" si="12"/>
        <v>105.00933552992861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3" t="b">
        <v>0</v>
      </c>
      <c r="O161" s="3" t="b">
        <v>1</v>
      </c>
      <c r="P161" s="3" t="s">
        <v>33</v>
      </c>
      <c r="Q161" s="3" t="str">
        <f t="shared" si="14"/>
        <v>theater</v>
      </c>
      <c r="R161" s="3" t="str">
        <f t="shared" si="15"/>
        <v>plays</v>
      </c>
      <c r="S161" s="43">
        <f t="shared" si="16"/>
        <v>43551.208333333328</v>
      </c>
      <c r="T161" s="43">
        <f t="shared" si="17"/>
        <v>43569.208333333328</v>
      </c>
    </row>
    <row r="162" spans="1:20" ht="16.5" hidden="1" customHeight="1" x14ac:dyDescent="0.35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5">
        <f t="shared" si="13"/>
        <v>1.6231249999999999</v>
      </c>
      <c r="G162" s="3" t="s">
        <v>20</v>
      </c>
      <c r="H162" s="3">
        <v>164</v>
      </c>
      <c r="I162" s="6">
        <f t="shared" si="12"/>
        <v>79.176829268292678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3" t="b">
        <v>0</v>
      </c>
      <c r="O162" s="3" t="b">
        <v>0</v>
      </c>
      <c r="P162" s="3" t="s">
        <v>65</v>
      </c>
      <c r="Q162" s="3" t="str">
        <f t="shared" si="14"/>
        <v>technology</v>
      </c>
      <c r="R162" s="3" t="str">
        <f t="shared" si="15"/>
        <v>wearables</v>
      </c>
      <c r="S162" s="43">
        <f t="shared" si="16"/>
        <v>43582.208333333328</v>
      </c>
      <c r="T162" s="43">
        <f t="shared" si="17"/>
        <v>43598.208333333328</v>
      </c>
    </row>
    <row r="163" spans="1:20" ht="16.5" hidden="1" customHeight="1" x14ac:dyDescent="0.35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5">
        <f t="shared" si="13"/>
        <v>0.78181818181818186</v>
      </c>
      <c r="G163" s="3" t="s">
        <v>14</v>
      </c>
      <c r="H163" s="3">
        <v>75</v>
      </c>
      <c r="I163" s="6">
        <f t="shared" si="12"/>
        <v>57.333333333333336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3" t="b">
        <v>0</v>
      </c>
      <c r="O163" s="3" t="b">
        <v>1</v>
      </c>
      <c r="P163" s="3" t="s">
        <v>28</v>
      </c>
      <c r="Q163" s="3" t="str">
        <f t="shared" si="14"/>
        <v>technology</v>
      </c>
      <c r="R163" s="3" t="str">
        <f t="shared" si="15"/>
        <v>web</v>
      </c>
      <c r="S163" s="43">
        <f t="shared" si="16"/>
        <v>42270.208333333328</v>
      </c>
      <c r="T163" s="43">
        <f t="shared" si="17"/>
        <v>42276.208333333328</v>
      </c>
    </row>
    <row r="164" spans="1:20" ht="16.5" hidden="1" customHeight="1" x14ac:dyDescent="0.35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5">
        <f t="shared" si="13"/>
        <v>1.4973770491803278</v>
      </c>
      <c r="G164" s="3" t="s">
        <v>20</v>
      </c>
      <c r="H164" s="3">
        <v>157</v>
      </c>
      <c r="I164" s="6">
        <f t="shared" si="12"/>
        <v>58.178343949044589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3" t="b">
        <v>0</v>
      </c>
      <c r="O164" s="3" t="b">
        <v>0</v>
      </c>
      <c r="P164" s="3" t="s">
        <v>23</v>
      </c>
      <c r="Q164" s="3" t="str">
        <f t="shared" si="14"/>
        <v>music</v>
      </c>
      <c r="R164" s="3" t="str">
        <f t="shared" si="15"/>
        <v>rock</v>
      </c>
      <c r="S164" s="43">
        <f t="shared" si="16"/>
        <v>43442.25</v>
      </c>
      <c r="T164" s="43">
        <f t="shared" si="17"/>
        <v>43472.25</v>
      </c>
    </row>
    <row r="165" spans="1:20" ht="16.5" hidden="1" customHeight="1" x14ac:dyDescent="0.35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5">
        <f t="shared" si="13"/>
        <v>2.5325714285714285</v>
      </c>
      <c r="G165" s="3" t="s">
        <v>20</v>
      </c>
      <c r="H165" s="3">
        <v>246</v>
      </c>
      <c r="I165" s="6">
        <f t="shared" si="12"/>
        <v>36.032520325203251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3" t="b">
        <v>0</v>
      </c>
      <c r="O165" s="3" t="b">
        <v>1</v>
      </c>
      <c r="P165" s="3" t="s">
        <v>122</v>
      </c>
      <c r="Q165" s="3" t="str">
        <f t="shared" si="14"/>
        <v>photography</v>
      </c>
      <c r="R165" s="3" t="str">
        <f t="shared" si="15"/>
        <v>photography books</v>
      </c>
      <c r="S165" s="43">
        <f t="shared" si="16"/>
        <v>43028.208333333328</v>
      </c>
      <c r="T165" s="43">
        <f t="shared" si="17"/>
        <v>43077.25</v>
      </c>
    </row>
    <row r="166" spans="1:20" ht="16.5" customHeight="1" x14ac:dyDescent="0.35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5">
        <f t="shared" si="13"/>
        <v>1.0016943521594683</v>
      </c>
      <c r="G166" s="3" t="s">
        <v>20</v>
      </c>
      <c r="H166" s="3">
        <v>1396</v>
      </c>
      <c r="I166" s="6">
        <f t="shared" si="12"/>
        <v>107.99068767908309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3" t="b">
        <v>0</v>
      </c>
      <c r="O166" s="3" t="b">
        <v>0</v>
      </c>
      <c r="P166" s="3" t="s">
        <v>33</v>
      </c>
      <c r="Q166" s="3" t="str">
        <f t="shared" si="14"/>
        <v>theater</v>
      </c>
      <c r="R166" s="3" t="str">
        <f t="shared" si="15"/>
        <v>plays</v>
      </c>
      <c r="S166" s="43">
        <f t="shared" si="16"/>
        <v>43016.208333333328</v>
      </c>
      <c r="T166" s="43">
        <f t="shared" si="17"/>
        <v>43017.208333333328</v>
      </c>
    </row>
    <row r="167" spans="1:20" ht="16.5" hidden="1" customHeight="1" x14ac:dyDescent="0.35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5">
        <f t="shared" si="13"/>
        <v>1.2199004424778761</v>
      </c>
      <c r="G167" s="3" t="s">
        <v>20</v>
      </c>
      <c r="H167" s="3">
        <v>2506</v>
      </c>
      <c r="I167" s="6">
        <f t="shared" si="12"/>
        <v>44.005985634477256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3" t="b">
        <v>0</v>
      </c>
      <c r="O167" s="3" t="b">
        <v>0</v>
      </c>
      <c r="P167" s="3" t="s">
        <v>28</v>
      </c>
      <c r="Q167" s="3" t="str">
        <f t="shared" si="14"/>
        <v>technology</v>
      </c>
      <c r="R167" s="3" t="str">
        <f t="shared" si="15"/>
        <v>web</v>
      </c>
      <c r="S167" s="43">
        <f t="shared" si="16"/>
        <v>42948.208333333328</v>
      </c>
      <c r="T167" s="43">
        <f t="shared" si="17"/>
        <v>42980.208333333328</v>
      </c>
    </row>
    <row r="168" spans="1:20" ht="16.5" hidden="1" customHeight="1" x14ac:dyDescent="0.35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5">
        <f t="shared" si="13"/>
        <v>1.3713265306122449</v>
      </c>
      <c r="G168" s="3" t="s">
        <v>20</v>
      </c>
      <c r="H168" s="3">
        <v>244</v>
      </c>
      <c r="I168" s="6">
        <f t="shared" si="12"/>
        <v>55.077868852459019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3" t="b">
        <v>0</v>
      </c>
      <c r="O168" s="3" t="b">
        <v>0</v>
      </c>
      <c r="P168" s="3" t="s">
        <v>122</v>
      </c>
      <c r="Q168" s="3" t="str">
        <f t="shared" si="14"/>
        <v>photography</v>
      </c>
      <c r="R168" s="3" t="str">
        <f t="shared" si="15"/>
        <v>photography books</v>
      </c>
      <c r="S168" s="43">
        <f t="shared" si="16"/>
        <v>40534.25</v>
      </c>
      <c r="T168" s="43">
        <f t="shared" si="17"/>
        <v>40538.25</v>
      </c>
    </row>
    <row r="169" spans="1:20" ht="16.5" customHeight="1" x14ac:dyDescent="0.35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5">
        <f t="shared" si="13"/>
        <v>4.155384615384615</v>
      </c>
      <c r="G169" s="3" t="s">
        <v>20</v>
      </c>
      <c r="H169" s="3">
        <v>146</v>
      </c>
      <c r="I169" s="6">
        <f t="shared" si="12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3" t="b">
        <v>0</v>
      </c>
      <c r="O169" s="3" t="b">
        <v>0</v>
      </c>
      <c r="P169" s="3" t="s">
        <v>33</v>
      </c>
      <c r="Q169" s="3" t="str">
        <f t="shared" si="14"/>
        <v>theater</v>
      </c>
      <c r="R169" s="3" t="str">
        <f t="shared" si="15"/>
        <v>plays</v>
      </c>
      <c r="S169" s="43">
        <f t="shared" si="16"/>
        <v>41435.208333333336</v>
      </c>
      <c r="T169" s="43">
        <f t="shared" si="17"/>
        <v>41445.208333333336</v>
      </c>
    </row>
    <row r="170" spans="1:20" ht="16.5" hidden="1" customHeight="1" x14ac:dyDescent="0.35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5">
        <f t="shared" si="13"/>
        <v>0.3130913348946136</v>
      </c>
      <c r="G170" s="3" t="s">
        <v>14</v>
      </c>
      <c r="H170" s="3">
        <v>955</v>
      </c>
      <c r="I170" s="6">
        <f t="shared" si="12"/>
        <v>41.996858638743454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3" t="b">
        <v>0</v>
      </c>
      <c r="O170" s="3" t="b">
        <v>1</v>
      </c>
      <c r="P170" s="3" t="s">
        <v>60</v>
      </c>
      <c r="Q170" s="3" t="str">
        <f t="shared" si="14"/>
        <v>music</v>
      </c>
      <c r="R170" s="3" t="str">
        <f t="shared" si="15"/>
        <v>indie rock</v>
      </c>
      <c r="S170" s="43">
        <f t="shared" si="16"/>
        <v>43518.25</v>
      </c>
      <c r="T170" s="43">
        <f t="shared" si="17"/>
        <v>43541.208333333328</v>
      </c>
    </row>
    <row r="171" spans="1:20" ht="16.5" hidden="1" customHeight="1" x14ac:dyDescent="0.35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5">
        <f t="shared" si="13"/>
        <v>4.240815450643777</v>
      </c>
      <c r="G171" s="3" t="s">
        <v>20</v>
      </c>
      <c r="H171" s="3">
        <v>1267</v>
      </c>
      <c r="I171" s="6">
        <f t="shared" si="12"/>
        <v>77.988161010260455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3" t="b">
        <v>0</v>
      </c>
      <c r="O171" s="3" t="b">
        <v>1</v>
      </c>
      <c r="P171" s="3" t="s">
        <v>100</v>
      </c>
      <c r="Q171" s="3" t="str">
        <f t="shared" si="14"/>
        <v>film &amp; video</v>
      </c>
      <c r="R171" s="3" t="str">
        <f t="shared" si="15"/>
        <v>shorts</v>
      </c>
      <c r="S171" s="43">
        <f t="shared" si="16"/>
        <v>41077.208333333336</v>
      </c>
      <c r="T171" s="43">
        <f t="shared" si="17"/>
        <v>41105.208333333336</v>
      </c>
    </row>
    <row r="172" spans="1:20" ht="16.5" hidden="1" customHeight="1" x14ac:dyDescent="0.35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5">
        <f t="shared" si="13"/>
        <v>2.9388623072833599E-2</v>
      </c>
      <c r="G172" s="3" t="s">
        <v>14</v>
      </c>
      <c r="H172" s="3">
        <v>67</v>
      </c>
      <c r="I172" s="6">
        <f t="shared" si="12"/>
        <v>82.507462686567166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3" t="b">
        <v>0</v>
      </c>
      <c r="O172" s="3" t="b">
        <v>0</v>
      </c>
      <c r="P172" s="3" t="s">
        <v>60</v>
      </c>
      <c r="Q172" s="3" t="str">
        <f t="shared" si="14"/>
        <v>music</v>
      </c>
      <c r="R172" s="3" t="str">
        <f t="shared" si="15"/>
        <v>indie rock</v>
      </c>
      <c r="S172" s="43">
        <f t="shared" si="16"/>
        <v>42950.208333333328</v>
      </c>
      <c r="T172" s="43">
        <f t="shared" si="17"/>
        <v>42957.208333333328</v>
      </c>
    </row>
    <row r="173" spans="1:20" ht="16.5" hidden="1" customHeight="1" x14ac:dyDescent="0.35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5">
        <f t="shared" si="13"/>
        <v>0.1063265306122449</v>
      </c>
      <c r="G173" s="3" t="s">
        <v>14</v>
      </c>
      <c r="H173" s="3">
        <v>5</v>
      </c>
      <c r="I173" s="6">
        <f t="shared" si="12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3" t="b">
        <v>0</v>
      </c>
      <c r="O173" s="3" t="b">
        <v>0</v>
      </c>
      <c r="P173" s="3" t="s">
        <v>206</v>
      </c>
      <c r="Q173" s="3" t="str">
        <f t="shared" si="14"/>
        <v>publishing</v>
      </c>
      <c r="R173" s="3" t="str">
        <f t="shared" si="15"/>
        <v>translations</v>
      </c>
      <c r="S173" s="43">
        <f t="shared" si="16"/>
        <v>41718.208333333336</v>
      </c>
      <c r="T173" s="43">
        <f t="shared" si="17"/>
        <v>41740.208333333336</v>
      </c>
    </row>
    <row r="174" spans="1:20" ht="16.5" hidden="1" customHeight="1" x14ac:dyDescent="0.35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5">
        <f t="shared" si="13"/>
        <v>0.82874999999999999</v>
      </c>
      <c r="G174" s="3" t="s">
        <v>14</v>
      </c>
      <c r="H174" s="3">
        <v>26</v>
      </c>
      <c r="I174" s="6">
        <f t="shared" si="12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3" t="b">
        <v>0</v>
      </c>
      <c r="O174" s="3" t="b">
        <v>1</v>
      </c>
      <c r="P174" s="3" t="s">
        <v>42</v>
      </c>
      <c r="Q174" s="3" t="str">
        <f t="shared" si="14"/>
        <v>film &amp; video</v>
      </c>
      <c r="R174" s="3" t="str">
        <f t="shared" si="15"/>
        <v>documentary</v>
      </c>
      <c r="S174" s="43">
        <f t="shared" si="16"/>
        <v>41839.208333333336</v>
      </c>
      <c r="T174" s="43">
        <f t="shared" si="17"/>
        <v>41854.208333333336</v>
      </c>
    </row>
    <row r="175" spans="1:20" ht="16.5" customHeight="1" x14ac:dyDescent="0.35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5">
        <f t="shared" si="13"/>
        <v>1.6301447776628748</v>
      </c>
      <c r="G175" s="3" t="s">
        <v>20</v>
      </c>
      <c r="H175" s="3">
        <v>1561</v>
      </c>
      <c r="I175" s="6">
        <f t="shared" si="12"/>
        <v>100.98334401024984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3" t="b">
        <v>0</v>
      </c>
      <c r="O175" s="3" t="b">
        <v>0</v>
      </c>
      <c r="P175" s="3" t="s">
        <v>33</v>
      </c>
      <c r="Q175" s="3" t="str">
        <f t="shared" si="14"/>
        <v>theater</v>
      </c>
      <c r="R175" s="3" t="str">
        <f t="shared" si="15"/>
        <v>plays</v>
      </c>
      <c r="S175" s="43">
        <f t="shared" si="16"/>
        <v>41412.208333333336</v>
      </c>
      <c r="T175" s="43">
        <f t="shared" si="17"/>
        <v>41418.208333333336</v>
      </c>
    </row>
    <row r="176" spans="1:20" ht="16.5" hidden="1" customHeight="1" x14ac:dyDescent="0.35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5">
        <f t="shared" si="13"/>
        <v>8.9466666666666672</v>
      </c>
      <c r="G176" s="3" t="s">
        <v>20</v>
      </c>
      <c r="H176" s="3">
        <v>48</v>
      </c>
      <c r="I176" s="6">
        <f t="shared" si="12"/>
        <v>111.83333333333333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3" t="b">
        <v>0</v>
      </c>
      <c r="O176" s="3" t="b">
        <v>1</v>
      </c>
      <c r="P176" s="3" t="s">
        <v>65</v>
      </c>
      <c r="Q176" s="3" t="str">
        <f t="shared" si="14"/>
        <v>technology</v>
      </c>
      <c r="R176" s="3" t="str">
        <f t="shared" si="15"/>
        <v>wearables</v>
      </c>
      <c r="S176" s="43">
        <f t="shared" si="16"/>
        <v>42282.208333333328</v>
      </c>
      <c r="T176" s="43">
        <f t="shared" si="17"/>
        <v>42283.208333333328</v>
      </c>
    </row>
    <row r="177" spans="1:20" ht="16.5" customHeight="1" x14ac:dyDescent="0.35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5">
        <f t="shared" si="13"/>
        <v>0.26191501103752757</v>
      </c>
      <c r="G177" s="3" t="s">
        <v>14</v>
      </c>
      <c r="H177" s="3">
        <v>1130</v>
      </c>
      <c r="I177" s="6">
        <f t="shared" si="12"/>
        <v>41.999115044247787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3" t="b">
        <v>0</v>
      </c>
      <c r="O177" s="3" t="b">
        <v>0</v>
      </c>
      <c r="P177" s="3" t="s">
        <v>33</v>
      </c>
      <c r="Q177" s="3" t="str">
        <f t="shared" si="14"/>
        <v>theater</v>
      </c>
      <c r="R177" s="3" t="str">
        <f t="shared" si="15"/>
        <v>plays</v>
      </c>
      <c r="S177" s="43">
        <f t="shared" si="16"/>
        <v>42613.208333333328</v>
      </c>
      <c r="T177" s="43">
        <f t="shared" si="17"/>
        <v>42632.208333333328</v>
      </c>
    </row>
    <row r="178" spans="1:20" ht="16.5" customHeight="1" x14ac:dyDescent="0.35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5">
        <f t="shared" si="13"/>
        <v>0.74834782608695649</v>
      </c>
      <c r="G178" s="3" t="s">
        <v>14</v>
      </c>
      <c r="H178" s="3">
        <v>782</v>
      </c>
      <c r="I178" s="6">
        <f t="shared" si="12"/>
        <v>110.05115089514067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3" t="b">
        <v>0</v>
      </c>
      <c r="O178" s="3" t="b">
        <v>0</v>
      </c>
      <c r="P178" s="3" t="s">
        <v>33</v>
      </c>
      <c r="Q178" s="3" t="str">
        <f t="shared" si="14"/>
        <v>theater</v>
      </c>
      <c r="R178" s="3" t="str">
        <f t="shared" si="15"/>
        <v>plays</v>
      </c>
      <c r="S178" s="43">
        <f t="shared" si="16"/>
        <v>42616.208333333328</v>
      </c>
      <c r="T178" s="43">
        <f t="shared" si="17"/>
        <v>42625.208333333328</v>
      </c>
    </row>
    <row r="179" spans="1:20" ht="16.5" customHeight="1" x14ac:dyDescent="0.35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5">
        <f t="shared" si="13"/>
        <v>4.1647680412371137</v>
      </c>
      <c r="G179" s="3" t="s">
        <v>20</v>
      </c>
      <c r="H179" s="3">
        <v>2739</v>
      </c>
      <c r="I179" s="6">
        <f t="shared" si="12"/>
        <v>58.997079225994888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3" t="b">
        <v>0</v>
      </c>
      <c r="O179" s="3" t="b">
        <v>0</v>
      </c>
      <c r="P179" s="3" t="s">
        <v>33</v>
      </c>
      <c r="Q179" s="3" t="str">
        <f t="shared" si="14"/>
        <v>theater</v>
      </c>
      <c r="R179" s="3" t="str">
        <f t="shared" si="15"/>
        <v>plays</v>
      </c>
      <c r="S179" s="43">
        <f t="shared" si="16"/>
        <v>40497.25</v>
      </c>
      <c r="T179" s="43">
        <f t="shared" si="17"/>
        <v>40522.25</v>
      </c>
    </row>
    <row r="180" spans="1:20" ht="16.5" hidden="1" customHeight="1" x14ac:dyDescent="0.35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5">
        <f t="shared" si="13"/>
        <v>0.96208333333333329</v>
      </c>
      <c r="G180" s="3" t="s">
        <v>14</v>
      </c>
      <c r="H180" s="3">
        <v>210</v>
      </c>
      <c r="I180" s="6">
        <f t="shared" si="12"/>
        <v>32.985714285714288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3" t="b">
        <v>0</v>
      </c>
      <c r="O180" s="3" t="b">
        <v>0</v>
      </c>
      <c r="P180" s="3" t="s">
        <v>17</v>
      </c>
      <c r="Q180" s="3" t="str">
        <f t="shared" si="14"/>
        <v>food</v>
      </c>
      <c r="R180" s="3" t="str">
        <f t="shared" si="15"/>
        <v>food trucks</v>
      </c>
      <c r="S180" s="43">
        <f t="shared" si="16"/>
        <v>42999.208333333328</v>
      </c>
      <c r="T180" s="43">
        <f t="shared" si="17"/>
        <v>43008.208333333328</v>
      </c>
    </row>
    <row r="181" spans="1:20" ht="16.5" customHeight="1" x14ac:dyDescent="0.35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5">
        <f t="shared" si="13"/>
        <v>3.5771910112359548</v>
      </c>
      <c r="G181" s="3" t="s">
        <v>20</v>
      </c>
      <c r="H181" s="3">
        <v>3537</v>
      </c>
      <c r="I181" s="6">
        <f t="shared" si="12"/>
        <v>45.005654509471306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3" t="b">
        <v>0</v>
      </c>
      <c r="O181" s="3" t="b">
        <v>1</v>
      </c>
      <c r="P181" s="3" t="s">
        <v>33</v>
      </c>
      <c r="Q181" s="3" t="str">
        <f t="shared" si="14"/>
        <v>theater</v>
      </c>
      <c r="R181" s="3" t="str">
        <f t="shared" si="15"/>
        <v>plays</v>
      </c>
      <c r="S181" s="43">
        <f t="shared" si="16"/>
        <v>41350.208333333336</v>
      </c>
      <c r="T181" s="43">
        <f t="shared" si="17"/>
        <v>41351.208333333336</v>
      </c>
    </row>
    <row r="182" spans="1:20" ht="16.5" hidden="1" customHeight="1" x14ac:dyDescent="0.35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5">
        <f t="shared" si="13"/>
        <v>3.0845714285714285</v>
      </c>
      <c r="G182" s="3" t="s">
        <v>20</v>
      </c>
      <c r="H182" s="3">
        <v>2107</v>
      </c>
      <c r="I182" s="6">
        <f t="shared" si="12"/>
        <v>81.98196487897485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3" t="b">
        <v>0</v>
      </c>
      <c r="O182" s="3" t="b">
        <v>0</v>
      </c>
      <c r="P182" s="3" t="s">
        <v>65</v>
      </c>
      <c r="Q182" s="3" t="str">
        <f t="shared" si="14"/>
        <v>technology</v>
      </c>
      <c r="R182" s="3" t="str">
        <f t="shared" si="15"/>
        <v>wearables</v>
      </c>
      <c r="S182" s="43">
        <f t="shared" si="16"/>
        <v>40259.208333333336</v>
      </c>
      <c r="T182" s="43">
        <f t="shared" si="17"/>
        <v>40264.208333333336</v>
      </c>
    </row>
    <row r="183" spans="1:20" ht="16.5" hidden="1" customHeight="1" x14ac:dyDescent="0.35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5">
        <f t="shared" si="13"/>
        <v>0.61802325581395345</v>
      </c>
      <c r="G183" s="3" t="s">
        <v>14</v>
      </c>
      <c r="H183" s="3">
        <v>136</v>
      </c>
      <c r="I183" s="6">
        <f t="shared" si="12"/>
        <v>39.080882352941174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3" t="b">
        <v>0</v>
      </c>
      <c r="O183" s="3" t="b">
        <v>0</v>
      </c>
      <c r="P183" s="3" t="s">
        <v>28</v>
      </c>
      <c r="Q183" s="3" t="str">
        <f t="shared" si="14"/>
        <v>technology</v>
      </c>
      <c r="R183" s="3" t="str">
        <f t="shared" si="15"/>
        <v>web</v>
      </c>
      <c r="S183" s="43">
        <f t="shared" si="16"/>
        <v>43012.208333333328</v>
      </c>
      <c r="T183" s="43">
        <f t="shared" si="17"/>
        <v>43030.208333333328</v>
      </c>
    </row>
    <row r="184" spans="1:20" ht="16.5" customHeight="1" x14ac:dyDescent="0.35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5">
        <f t="shared" si="13"/>
        <v>7.2232472324723247</v>
      </c>
      <c r="G184" s="3" t="s">
        <v>20</v>
      </c>
      <c r="H184" s="3">
        <v>3318</v>
      </c>
      <c r="I184" s="6">
        <f t="shared" si="12"/>
        <v>58.996383363471971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3" t="b">
        <v>0</v>
      </c>
      <c r="O184" s="3" t="b">
        <v>0</v>
      </c>
      <c r="P184" s="3" t="s">
        <v>33</v>
      </c>
      <c r="Q184" s="3" t="str">
        <f t="shared" si="14"/>
        <v>theater</v>
      </c>
      <c r="R184" s="3" t="str">
        <f t="shared" si="15"/>
        <v>plays</v>
      </c>
      <c r="S184" s="43">
        <f t="shared" si="16"/>
        <v>43631.208333333328</v>
      </c>
      <c r="T184" s="43">
        <f t="shared" si="17"/>
        <v>43647.208333333328</v>
      </c>
    </row>
    <row r="185" spans="1:20" ht="16.5" hidden="1" customHeight="1" x14ac:dyDescent="0.35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5">
        <f t="shared" si="13"/>
        <v>0.69117647058823528</v>
      </c>
      <c r="G185" s="3" t="s">
        <v>14</v>
      </c>
      <c r="H185" s="3">
        <v>86</v>
      </c>
      <c r="I185" s="6">
        <f t="shared" si="12"/>
        <v>40.988372093023258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3" t="b">
        <v>0</v>
      </c>
      <c r="O185" s="3" t="b">
        <v>0</v>
      </c>
      <c r="P185" s="3" t="s">
        <v>23</v>
      </c>
      <c r="Q185" s="3" t="str">
        <f t="shared" si="14"/>
        <v>music</v>
      </c>
      <c r="R185" s="3" t="str">
        <f t="shared" si="15"/>
        <v>rock</v>
      </c>
      <c r="S185" s="43">
        <f t="shared" si="16"/>
        <v>40430.208333333336</v>
      </c>
      <c r="T185" s="43">
        <f t="shared" si="17"/>
        <v>40443.208333333336</v>
      </c>
    </row>
    <row r="186" spans="1:20" ht="16.5" customHeight="1" x14ac:dyDescent="0.35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5">
        <f t="shared" si="13"/>
        <v>2.9305555555555554</v>
      </c>
      <c r="G186" s="3" t="s">
        <v>20</v>
      </c>
      <c r="H186" s="3">
        <v>340</v>
      </c>
      <c r="I186" s="6">
        <f t="shared" si="12"/>
        <v>31.029411764705884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3" t="b">
        <v>0</v>
      </c>
      <c r="O186" s="3" t="b">
        <v>0</v>
      </c>
      <c r="P186" s="3" t="s">
        <v>33</v>
      </c>
      <c r="Q186" s="3" t="str">
        <f t="shared" si="14"/>
        <v>theater</v>
      </c>
      <c r="R186" s="3" t="str">
        <f t="shared" si="15"/>
        <v>plays</v>
      </c>
      <c r="S186" s="43">
        <f t="shared" si="16"/>
        <v>43588.208333333328</v>
      </c>
      <c r="T186" s="43">
        <f t="shared" si="17"/>
        <v>43589.208333333328</v>
      </c>
    </row>
    <row r="187" spans="1:20" ht="16.5" hidden="1" customHeight="1" x14ac:dyDescent="0.35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5">
        <f t="shared" si="13"/>
        <v>0.71799999999999997</v>
      </c>
      <c r="G187" s="3" t="s">
        <v>14</v>
      </c>
      <c r="H187" s="3">
        <v>19</v>
      </c>
      <c r="I187" s="6">
        <f t="shared" si="12"/>
        <v>37.789473684210527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3" t="b">
        <v>0</v>
      </c>
      <c r="O187" s="3" t="b">
        <v>0</v>
      </c>
      <c r="P187" s="3" t="s">
        <v>269</v>
      </c>
      <c r="Q187" s="3" t="str">
        <f t="shared" si="14"/>
        <v>film &amp; video</v>
      </c>
      <c r="R187" s="3" t="str">
        <f t="shared" si="15"/>
        <v>television</v>
      </c>
      <c r="S187" s="43">
        <f t="shared" si="16"/>
        <v>43233.208333333328</v>
      </c>
      <c r="T187" s="43">
        <f t="shared" si="17"/>
        <v>43244.208333333328</v>
      </c>
    </row>
    <row r="188" spans="1:20" ht="16.5" customHeight="1" x14ac:dyDescent="0.35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5">
        <f t="shared" si="13"/>
        <v>0.31934684684684683</v>
      </c>
      <c r="G188" s="3" t="s">
        <v>14</v>
      </c>
      <c r="H188" s="3">
        <v>886</v>
      </c>
      <c r="I188" s="6">
        <f t="shared" si="12"/>
        <v>32.006772009029348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3" t="b">
        <v>0</v>
      </c>
      <c r="O188" s="3" t="b">
        <v>0</v>
      </c>
      <c r="P188" s="3" t="s">
        <v>33</v>
      </c>
      <c r="Q188" s="3" t="str">
        <f t="shared" si="14"/>
        <v>theater</v>
      </c>
      <c r="R188" s="3" t="str">
        <f t="shared" si="15"/>
        <v>plays</v>
      </c>
      <c r="S188" s="43">
        <f t="shared" si="16"/>
        <v>41782.208333333336</v>
      </c>
      <c r="T188" s="43">
        <f t="shared" si="17"/>
        <v>41797.208333333336</v>
      </c>
    </row>
    <row r="189" spans="1:20" ht="16.5" hidden="1" customHeight="1" x14ac:dyDescent="0.35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5">
        <f t="shared" si="13"/>
        <v>2.2987375415282392</v>
      </c>
      <c r="G189" s="3" t="s">
        <v>20</v>
      </c>
      <c r="H189" s="3">
        <v>1442</v>
      </c>
      <c r="I189" s="6">
        <f t="shared" si="12"/>
        <v>95.966712898751737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3" t="b">
        <v>0</v>
      </c>
      <c r="O189" s="3" t="b">
        <v>1</v>
      </c>
      <c r="P189" s="3" t="s">
        <v>100</v>
      </c>
      <c r="Q189" s="3" t="str">
        <f t="shared" si="14"/>
        <v>film &amp; video</v>
      </c>
      <c r="R189" s="3" t="str">
        <f t="shared" si="15"/>
        <v>shorts</v>
      </c>
      <c r="S189" s="43">
        <f t="shared" si="16"/>
        <v>41328.25</v>
      </c>
      <c r="T189" s="43">
        <f t="shared" si="17"/>
        <v>41356.208333333336</v>
      </c>
    </row>
    <row r="190" spans="1:20" ht="16.5" customHeight="1" x14ac:dyDescent="0.35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5">
        <f t="shared" si="13"/>
        <v>0.3201219512195122</v>
      </c>
      <c r="G190" s="3" t="s">
        <v>14</v>
      </c>
      <c r="H190" s="3">
        <v>35</v>
      </c>
      <c r="I190" s="6">
        <f t="shared" si="12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3" t="b">
        <v>0</v>
      </c>
      <c r="O190" s="3" t="b">
        <v>0</v>
      </c>
      <c r="P190" s="3" t="s">
        <v>33</v>
      </c>
      <c r="Q190" s="3" t="str">
        <f t="shared" si="14"/>
        <v>theater</v>
      </c>
      <c r="R190" s="3" t="str">
        <f t="shared" si="15"/>
        <v>plays</v>
      </c>
      <c r="S190" s="43">
        <f t="shared" si="16"/>
        <v>41975.25</v>
      </c>
      <c r="T190" s="43">
        <f t="shared" si="17"/>
        <v>41976.25</v>
      </c>
    </row>
    <row r="191" spans="1:20" ht="16.5" customHeight="1" x14ac:dyDescent="0.35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5">
        <f t="shared" si="13"/>
        <v>0.23525352848928385</v>
      </c>
      <c r="G191" s="3" t="s">
        <v>74</v>
      </c>
      <c r="H191" s="3">
        <v>441</v>
      </c>
      <c r="I191" s="6">
        <f t="shared" si="12"/>
        <v>102.0498866213152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3" t="b">
        <v>0</v>
      </c>
      <c r="O191" s="3" t="b">
        <v>0</v>
      </c>
      <c r="P191" s="3" t="s">
        <v>33</v>
      </c>
      <c r="Q191" s="3" t="str">
        <f t="shared" si="14"/>
        <v>theater</v>
      </c>
      <c r="R191" s="3" t="str">
        <f t="shared" si="15"/>
        <v>plays</v>
      </c>
      <c r="S191" s="43">
        <f t="shared" si="16"/>
        <v>42433.25</v>
      </c>
      <c r="T191" s="43">
        <f t="shared" si="17"/>
        <v>42433.25</v>
      </c>
    </row>
    <row r="192" spans="1:20" ht="16.5" customHeight="1" x14ac:dyDescent="0.35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5">
        <f t="shared" si="13"/>
        <v>0.68594594594594593</v>
      </c>
      <c r="G192" s="3" t="s">
        <v>14</v>
      </c>
      <c r="H192" s="3">
        <v>24</v>
      </c>
      <c r="I192" s="6">
        <f t="shared" si="12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3" t="b">
        <v>0</v>
      </c>
      <c r="O192" s="3" t="b">
        <v>1</v>
      </c>
      <c r="P192" s="3" t="s">
        <v>33</v>
      </c>
      <c r="Q192" s="3" t="str">
        <f t="shared" si="14"/>
        <v>theater</v>
      </c>
      <c r="R192" s="3" t="str">
        <f t="shared" si="15"/>
        <v>plays</v>
      </c>
      <c r="S192" s="43">
        <f t="shared" si="16"/>
        <v>41429.208333333336</v>
      </c>
      <c r="T192" s="43">
        <f t="shared" si="17"/>
        <v>41430.208333333336</v>
      </c>
    </row>
    <row r="193" spans="1:20" ht="16.5" customHeight="1" x14ac:dyDescent="0.35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5">
        <f t="shared" si="13"/>
        <v>0.37952380952380954</v>
      </c>
      <c r="G193" s="3" t="s">
        <v>14</v>
      </c>
      <c r="H193" s="3">
        <v>86</v>
      </c>
      <c r="I193" s="6">
        <f t="shared" si="12"/>
        <v>37.069767441860463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3" t="b">
        <v>0</v>
      </c>
      <c r="O193" s="3" t="b">
        <v>0</v>
      </c>
      <c r="P193" s="3" t="s">
        <v>33</v>
      </c>
      <c r="Q193" s="3" t="str">
        <f t="shared" si="14"/>
        <v>theater</v>
      </c>
      <c r="R193" s="3" t="str">
        <f t="shared" si="15"/>
        <v>plays</v>
      </c>
      <c r="S193" s="43">
        <f t="shared" si="16"/>
        <v>43536.208333333328</v>
      </c>
      <c r="T193" s="43">
        <f t="shared" si="17"/>
        <v>43539.208333333328</v>
      </c>
    </row>
    <row r="194" spans="1:20" ht="16.5" hidden="1" customHeight="1" x14ac:dyDescent="0.35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5">
        <f t="shared" si="13"/>
        <v>0.19992957746478873</v>
      </c>
      <c r="G194" s="3" t="s">
        <v>14</v>
      </c>
      <c r="H194" s="3">
        <v>243</v>
      </c>
      <c r="I194" s="6">
        <f t="shared" ref="I194:I257" si="18">IFERROR(E194/H194,"0")</f>
        <v>35.049382716049379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3" t="b">
        <v>0</v>
      </c>
      <c r="O194" s="3" t="b">
        <v>0</v>
      </c>
      <c r="P194" s="3" t="s">
        <v>23</v>
      </c>
      <c r="Q194" s="3" t="str">
        <f t="shared" si="14"/>
        <v>music</v>
      </c>
      <c r="R194" s="3" t="str">
        <f t="shared" si="15"/>
        <v>rock</v>
      </c>
      <c r="S194" s="43">
        <f t="shared" si="16"/>
        <v>41817.208333333336</v>
      </c>
      <c r="T194" s="43">
        <f t="shared" si="17"/>
        <v>41821.208333333336</v>
      </c>
    </row>
    <row r="195" spans="1:20" ht="16.5" hidden="1" customHeight="1" x14ac:dyDescent="0.35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5">
        <f t="shared" ref="F195:F258" si="19">E195/D195</f>
        <v>0.45636363636363636</v>
      </c>
      <c r="G195" s="3" t="s">
        <v>14</v>
      </c>
      <c r="H195" s="3">
        <v>65</v>
      </c>
      <c r="I195" s="6">
        <f t="shared" si="18"/>
        <v>46.338461538461537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3" t="b">
        <v>1</v>
      </c>
      <c r="O195" s="3" t="b">
        <v>0</v>
      </c>
      <c r="P195" s="3" t="s">
        <v>60</v>
      </c>
      <c r="Q195" s="3" t="str">
        <f t="shared" ref="Q195:Q258" si="20">LEFT(P195,FIND("/",P195)-1)</f>
        <v>music</v>
      </c>
      <c r="R195" s="3" t="str">
        <f t="shared" ref="R195:R258" si="21">RIGHT(P195,LEN(P195)-FIND("/",P195))</f>
        <v>indie rock</v>
      </c>
      <c r="S195" s="43">
        <f t="shared" ref="S195:S258" si="22">(L195/86400)+25569</f>
        <v>43198.208333333328</v>
      </c>
      <c r="T195" s="43">
        <f t="shared" ref="T195:T258" si="23">(M195/86400)+25569</f>
        <v>43202.208333333328</v>
      </c>
    </row>
    <row r="196" spans="1:20" ht="16.5" hidden="1" customHeight="1" x14ac:dyDescent="0.35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5">
        <f t="shared" si="19"/>
        <v>1.227605633802817</v>
      </c>
      <c r="G196" s="3" t="s">
        <v>20</v>
      </c>
      <c r="H196" s="3">
        <v>126</v>
      </c>
      <c r="I196" s="6">
        <f t="shared" si="18"/>
        <v>69.174603174603178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3" t="b">
        <v>0</v>
      </c>
      <c r="O196" s="3" t="b">
        <v>0</v>
      </c>
      <c r="P196" s="3" t="s">
        <v>148</v>
      </c>
      <c r="Q196" s="3" t="str">
        <f t="shared" si="20"/>
        <v>music</v>
      </c>
      <c r="R196" s="3" t="str">
        <f t="shared" si="21"/>
        <v>metal</v>
      </c>
      <c r="S196" s="43">
        <f t="shared" si="22"/>
        <v>42261.208333333328</v>
      </c>
      <c r="T196" s="43">
        <f t="shared" si="23"/>
        <v>42277.208333333328</v>
      </c>
    </row>
    <row r="197" spans="1:20" ht="16.5" hidden="1" customHeight="1" x14ac:dyDescent="0.35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5">
        <f t="shared" si="19"/>
        <v>3.61753164556962</v>
      </c>
      <c r="G197" s="3" t="s">
        <v>20</v>
      </c>
      <c r="H197" s="3">
        <v>524</v>
      </c>
      <c r="I197" s="6">
        <f t="shared" si="18"/>
        <v>109.07824427480917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3" t="b">
        <v>0</v>
      </c>
      <c r="O197" s="3" t="b">
        <v>0</v>
      </c>
      <c r="P197" s="3" t="s">
        <v>50</v>
      </c>
      <c r="Q197" s="3" t="str">
        <f t="shared" si="20"/>
        <v>music</v>
      </c>
      <c r="R197" s="3" t="str">
        <f t="shared" si="21"/>
        <v>electric music</v>
      </c>
      <c r="S197" s="43">
        <f t="shared" si="22"/>
        <v>43310.208333333328</v>
      </c>
      <c r="T197" s="43">
        <f t="shared" si="23"/>
        <v>43317.208333333328</v>
      </c>
    </row>
    <row r="198" spans="1:20" ht="16.5" hidden="1" customHeight="1" x14ac:dyDescent="0.35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5">
        <f t="shared" si="19"/>
        <v>0.63146341463414635</v>
      </c>
      <c r="G198" s="3" t="s">
        <v>14</v>
      </c>
      <c r="H198" s="3">
        <v>100</v>
      </c>
      <c r="I198" s="6">
        <f t="shared" si="18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3" t="b">
        <v>0</v>
      </c>
      <c r="O198" s="3" t="b">
        <v>0</v>
      </c>
      <c r="P198" s="3" t="s">
        <v>65</v>
      </c>
      <c r="Q198" s="3" t="str">
        <f t="shared" si="20"/>
        <v>technology</v>
      </c>
      <c r="R198" s="3" t="str">
        <f t="shared" si="21"/>
        <v>wearables</v>
      </c>
      <c r="S198" s="43">
        <f t="shared" si="22"/>
        <v>42616.208333333328</v>
      </c>
      <c r="T198" s="43">
        <f t="shared" si="23"/>
        <v>42635.208333333328</v>
      </c>
    </row>
    <row r="199" spans="1:20" ht="16.5" hidden="1" customHeight="1" x14ac:dyDescent="0.35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5">
        <f t="shared" si="19"/>
        <v>2.9820475319926874</v>
      </c>
      <c r="G199" s="3" t="s">
        <v>20</v>
      </c>
      <c r="H199" s="3">
        <v>1989</v>
      </c>
      <c r="I199" s="6">
        <f t="shared" si="18"/>
        <v>82.010055304172951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3" t="b">
        <v>0</v>
      </c>
      <c r="O199" s="3" t="b">
        <v>0</v>
      </c>
      <c r="P199" s="3" t="s">
        <v>53</v>
      </c>
      <c r="Q199" s="3" t="str">
        <f t="shared" si="20"/>
        <v>film &amp; video</v>
      </c>
      <c r="R199" s="3" t="str">
        <f t="shared" si="21"/>
        <v>drama</v>
      </c>
      <c r="S199" s="43">
        <f t="shared" si="22"/>
        <v>42909.208333333328</v>
      </c>
      <c r="T199" s="43">
        <f t="shared" si="23"/>
        <v>42923.208333333328</v>
      </c>
    </row>
    <row r="200" spans="1:20" ht="16.5" hidden="1" customHeight="1" x14ac:dyDescent="0.35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5">
        <f t="shared" si="19"/>
        <v>9.5585443037974685E-2</v>
      </c>
      <c r="G200" s="3" t="s">
        <v>14</v>
      </c>
      <c r="H200" s="3">
        <v>168</v>
      </c>
      <c r="I200" s="6">
        <f t="shared" si="18"/>
        <v>35.958333333333336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3" t="b">
        <v>0</v>
      </c>
      <c r="O200" s="3" t="b">
        <v>0</v>
      </c>
      <c r="P200" s="3" t="s">
        <v>50</v>
      </c>
      <c r="Q200" s="3" t="str">
        <f t="shared" si="20"/>
        <v>music</v>
      </c>
      <c r="R200" s="3" t="str">
        <f t="shared" si="21"/>
        <v>electric music</v>
      </c>
      <c r="S200" s="43">
        <f t="shared" si="22"/>
        <v>40396.208333333336</v>
      </c>
      <c r="T200" s="43">
        <f t="shared" si="23"/>
        <v>40425.208333333336</v>
      </c>
    </row>
    <row r="201" spans="1:20" ht="16.5" hidden="1" customHeight="1" x14ac:dyDescent="0.35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5">
        <f t="shared" si="19"/>
        <v>0.5377777777777778</v>
      </c>
      <c r="G201" s="3" t="s">
        <v>14</v>
      </c>
      <c r="H201" s="3">
        <v>13</v>
      </c>
      <c r="I201" s="6">
        <f t="shared" si="18"/>
        <v>74.461538461538467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3" t="b">
        <v>0</v>
      </c>
      <c r="O201" s="3" t="b">
        <v>0</v>
      </c>
      <c r="P201" s="3" t="s">
        <v>23</v>
      </c>
      <c r="Q201" s="3" t="str">
        <f t="shared" si="20"/>
        <v>music</v>
      </c>
      <c r="R201" s="3" t="str">
        <f t="shared" si="21"/>
        <v>rock</v>
      </c>
      <c r="S201" s="43">
        <f t="shared" si="22"/>
        <v>42192.208333333328</v>
      </c>
      <c r="T201" s="43">
        <f t="shared" si="23"/>
        <v>42196.208333333328</v>
      </c>
    </row>
    <row r="202" spans="1:20" ht="16.5" customHeight="1" x14ac:dyDescent="0.35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5">
        <f t="shared" si="19"/>
        <v>0.02</v>
      </c>
      <c r="G202" s="3" t="s">
        <v>14</v>
      </c>
      <c r="H202" s="3">
        <v>1</v>
      </c>
      <c r="I202" s="6">
        <f t="shared" si="18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3" t="b">
        <v>0</v>
      </c>
      <c r="O202" s="3" t="b">
        <v>0</v>
      </c>
      <c r="P202" s="3" t="s">
        <v>33</v>
      </c>
      <c r="Q202" s="3" t="str">
        <f t="shared" si="20"/>
        <v>theater</v>
      </c>
      <c r="R202" s="3" t="str">
        <f t="shared" si="21"/>
        <v>plays</v>
      </c>
      <c r="S202" s="43">
        <f t="shared" si="22"/>
        <v>40262.208333333336</v>
      </c>
      <c r="T202" s="43">
        <f t="shared" si="23"/>
        <v>40273.208333333336</v>
      </c>
    </row>
    <row r="203" spans="1:20" ht="16.5" hidden="1" customHeight="1" x14ac:dyDescent="0.35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5">
        <f t="shared" si="19"/>
        <v>6.8119047619047617</v>
      </c>
      <c r="G203" s="3" t="s">
        <v>20</v>
      </c>
      <c r="H203" s="3">
        <v>157</v>
      </c>
      <c r="I203" s="6">
        <f t="shared" si="18"/>
        <v>91.114649681528661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3" t="b">
        <v>0</v>
      </c>
      <c r="O203" s="3" t="b">
        <v>0</v>
      </c>
      <c r="P203" s="3" t="s">
        <v>28</v>
      </c>
      <c r="Q203" s="3" t="str">
        <f t="shared" si="20"/>
        <v>technology</v>
      </c>
      <c r="R203" s="3" t="str">
        <f t="shared" si="21"/>
        <v>web</v>
      </c>
      <c r="S203" s="43">
        <f t="shared" si="22"/>
        <v>41845.208333333336</v>
      </c>
      <c r="T203" s="43">
        <f t="shared" si="23"/>
        <v>41863.208333333336</v>
      </c>
    </row>
    <row r="204" spans="1:20" ht="16.5" hidden="1" customHeight="1" x14ac:dyDescent="0.35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5">
        <f t="shared" si="19"/>
        <v>0.78831325301204824</v>
      </c>
      <c r="G204" s="3" t="s">
        <v>74</v>
      </c>
      <c r="H204" s="3">
        <v>82</v>
      </c>
      <c r="I204" s="6">
        <f t="shared" si="18"/>
        <v>79.792682926829272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3" t="b">
        <v>0</v>
      </c>
      <c r="O204" s="3" t="b">
        <v>0</v>
      </c>
      <c r="P204" s="3" t="s">
        <v>17</v>
      </c>
      <c r="Q204" s="3" t="str">
        <f t="shared" si="20"/>
        <v>food</v>
      </c>
      <c r="R204" s="3" t="str">
        <f t="shared" si="21"/>
        <v>food trucks</v>
      </c>
      <c r="S204" s="43">
        <f t="shared" si="22"/>
        <v>40818.208333333336</v>
      </c>
      <c r="T204" s="43">
        <f t="shared" si="23"/>
        <v>40822.208333333336</v>
      </c>
    </row>
    <row r="205" spans="1:20" ht="16.5" customHeight="1" x14ac:dyDescent="0.35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5">
        <f t="shared" si="19"/>
        <v>1.3440792216817234</v>
      </c>
      <c r="G205" s="3" t="s">
        <v>20</v>
      </c>
      <c r="H205" s="3">
        <v>4498</v>
      </c>
      <c r="I205" s="6">
        <f t="shared" si="18"/>
        <v>42.999777678968428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3" t="b">
        <v>0</v>
      </c>
      <c r="O205" s="3" t="b">
        <v>0</v>
      </c>
      <c r="P205" s="3" t="s">
        <v>33</v>
      </c>
      <c r="Q205" s="3" t="str">
        <f t="shared" si="20"/>
        <v>theater</v>
      </c>
      <c r="R205" s="3" t="str">
        <f t="shared" si="21"/>
        <v>plays</v>
      </c>
      <c r="S205" s="43">
        <f t="shared" si="22"/>
        <v>42752.25</v>
      </c>
      <c r="T205" s="43">
        <f t="shared" si="23"/>
        <v>42754.25</v>
      </c>
    </row>
    <row r="206" spans="1:20" ht="16.5" hidden="1" customHeight="1" x14ac:dyDescent="0.35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5">
        <f t="shared" si="19"/>
        <v>3.372E-2</v>
      </c>
      <c r="G206" s="3" t="s">
        <v>14</v>
      </c>
      <c r="H206" s="3">
        <v>40</v>
      </c>
      <c r="I206" s="6">
        <f t="shared" si="18"/>
        <v>63.225000000000001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3" t="b">
        <v>0</v>
      </c>
      <c r="O206" s="3" t="b">
        <v>0</v>
      </c>
      <c r="P206" s="3" t="s">
        <v>159</v>
      </c>
      <c r="Q206" s="3" t="str">
        <f t="shared" si="20"/>
        <v>music</v>
      </c>
      <c r="R206" s="3" t="str">
        <f t="shared" si="21"/>
        <v>jazz</v>
      </c>
      <c r="S206" s="43">
        <f t="shared" si="22"/>
        <v>40636.208333333336</v>
      </c>
      <c r="T206" s="43">
        <f t="shared" si="23"/>
        <v>40646.208333333336</v>
      </c>
    </row>
    <row r="207" spans="1:20" ht="16.5" customHeight="1" x14ac:dyDescent="0.35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5">
        <f t="shared" si="19"/>
        <v>4.3184615384615386</v>
      </c>
      <c r="G207" s="3" t="s">
        <v>20</v>
      </c>
      <c r="H207" s="3">
        <v>80</v>
      </c>
      <c r="I207" s="6">
        <f t="shared" si="18"/>
        <v>70.174999999999997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3" t="b">
        <v>1</v>
      </c>
      <c r="O207" s="3" t="b">
        <v>0</v>
      </c>
      <c r="P207" s="3" t="s">
        <v>33</v>
      </c>
      <c r="Q207" s="3" t="str">
        <f t="shared" si="20"/>
        <v>theater</v>
      </c>
      <c r="R207" s="3" t="str">
        <f t="shared" si="21"/>
        <v>plays</v>
      </c>
      <c r="S207" s="43">
        <f t="shared" si="22"/>
        <v>43390.208333333328</v>
      </c>
      <c r="T207" s="43">
        <f t="shared" si="23"/>
        <v>43402.208333333328</v>
      </c>
    </row>
    <row r="208" spans="1:20" ht="16.5" hidden="1" customHeight="1" x14ac:dyDescent="0.35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5">
        <f t="shared" si="19"/>
        <v>0.38844444444444443</v>
      </c>
      <c r="G208" s="3" t="s">
        <v>74</v>
      </c>
      <c r="H208" s="3">
        <v>57</v>
      </c>
      <c r="I208" s="6">
        <f t="shared" si="18"/>
        <v>61.333333333333336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3" t="b">
        <v>0</v>
      </c>
      <c r="O208" s="3" t="b">
        <v>0</v>
      </c>
      <c r="P208" s="3" t="s">
        <v>119</v>
      </c>
      <c r="Q208" s="3" t="str">
        <f t="shared" si="20"/>
        <v>publishing</v>
      </c>
      <c r="R208" s="3" t="str">
        <f t="shared" si="21"/>
        <v>fiction</v>
      </c>
      <c r="S208" s="43">
        <f t="shared" si="22"/>
        <v>40236.25</v>
      </c>
      <c r="T208" s="43">
        <f t="shared" si="23"/>
        <v>40245.25</v>
      </c>
    </row>
    <row r="209" spans="1:20" ht="16.5" hidden="1" customHeight="1" x14ac:dyDescent="0.35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5">
        <f t="shared" si="19"/>
        <v>4.2569999999999997</v>
      </c>
      <c r="G209" s="3" t="s">
        <v>20</v>
      </c>
      <c r="H209" s="3">
        <v>43</v>
      </c>
      <c r="I209" s="6">
        <f t="shared" si="18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3" t="b">
        <v>0</v>
      </c>
      <c r="O209" s="3" t="b">
        <v>1</v>
      </c>
      <c r="P209" s="3" t="s">
        <v>23</v>
      </c>
      <c r="Q209" s="3" t="str">
        <f t="shared" si="20"/>
        <v>music</v>
      </c>
      <c r="R209" s="3" t="str">
        <f t="shared" si="21"/>
        <v>rock</v>
      </c>
      <c r="S209" s="43">
        <f t="shared" si="22"/>
        <v>43340.208333333328</v>
      </c>
      <c r="T209" s="43">
        <f t="shared" si="23"/>
        <v>43360.208333333328</v>
      </c>
    </row>
    <row r="210" spans="1:20" ht="16.5" hidden="1" customHeight="1" x14ac:dyDescent="0.35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5">
        <f t="shared" si="19"/>
        <v>1.0112239715591671</v>
      </c>
      <c r="G210" s="3" t="s">
        <v>20</v>
      </c>
      <c r="H210" s="3">
        <v>2053</v>
      </c>
      <c r="I210" s="6">
        <f t="shared" si="18"/>
        <v>96.984900146127615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3" t="b">
        <v>0</v>
      </c>
      <c r="O210" s="3" t="b">
        <v>0</v>
      </c>
      <c r="P210" s="3" t="s">
        <v>42</v>
      </c>
      <c r="Q210" s="3" t="str">
        <f t="shared" si="20"/>
        <v>film &amp; video</v>
      </c>
      <c r="R210" s="3" t="str">
        <f t="shared" si="21"/>
        <v>documentary</v>
      </c>
      <c r="S210" s="43">
        <f t="shared" si="22"/>
        <v>43048.25</v>
      </c>
      <c r="T210" s="43">
        <f t="shared" si="23"/>
        <v>43072.25</v>
      </c>
    </row>
    <row r="211" spans="1:20" ht="16.5" hidden="1" customHeight="1" x14ac:dyDescent="0.35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5">
        <f t="shared" si="19"/>
        <v>0.21188688946015424</v>
      </c>
      <c r="G211" s="3" t="s">
        <v>47</v>
      </c>
      <c r="H211" s="3">
        <v>808</v>
      </c>
      <c r="I211" s="6">
        <f t="shared" si="18"/>
        <v>51.004950495049506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3" t="b">
        <v>0</v>
      </c>
      <c r="O211" s="3" t="b">
        <v>0</v>
      </c>
      <c r="P211" s="3" t="s">
        <v>42</v>
      </c>
      <c r="Q211" s="3" t="str">
        <f t="shared" si="20"/>
        <v>film &amp; video</v>
      </c>
      <c r="R211" s="3" t="str">
        <f t="shared" si="21"/>
        <v>documentary</v>
      </c>
      <c r="S211" s="43">
        <f t="shared" si="22"/>
        <v>42496.208333333328</v>
      </c>
      <c r="T211" s="43">
        <f t="shared" si="23"/>
        <v>42503.208333333328</v>
      </c>
    </row>
    <row r="212" spans="1:20" ht="16.5" hidden="1" customHeight="1" x14ac:dyDescent="0.35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5">
        <f t="shared" si="19"/>
        <v>0.67425531914893622</v>
      </c>
      <c r="G212" s="3" t="s">
        <v>14</v>
      </c>
      <c r="H212" s="3">
        <v>226</v>
      </c>
      <c r="I212" s="6">
        <f t="shared" si="18"/>
        <v>28.044247787610619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3" t="b">
        <v>0</v>
      </c>
      <c r="O212" s="3" t="b">
        <v>0</v>
      </c>
      <c r="P212" s="3" t="s">
        <v>474</v>
      </c>
      <c r="Q212" s="3" t="str">
        <f t="shared" si="20"/>
        <v>film &amp; video</v>
      </c>
      <c r="R212" s="3" t="str">
        <f t="shared" si="21"/>
        <v>science fiction</v>
      </c>
      <c r="S212" s="43">
        <f t="shared" si="22"/>
        <v>42797.25</v>
      </c>
      <c r="T212" s="43">
        <f t="shared" si="23"/>
        <v>42824.208333333328</v>
      </c>
    </row>
    <row r="213" spans="1:20" ht="16.5" customHeight="1" x14ac:dyDescent="0.35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5">
        <f t="shared" si="19"/>
        <v>0.9492337164750958</v>
      </c>
      <c r="G213" s="3" t="s">
        <v>14</v>
      </c>
      <c r="H213" s="3">
        <v>1625</v>
      </c>
      <c r="I213" s="6">
        <f t="shared" si="18"/>
        <v>60.984615384615381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3" t="b">
        <v>0</v>
      </c>
      <c r="O213" s="3" t="b">
        <v>0</v>
      </c>
      <c r="P213" s="3" t="s">
        <v>33</v>
      </c>
      <c r="Q213" s="3" t="str">
        <f t="shared" si="20"/>
        <v>theater</v>
      </c>
      <c r="R213" s="3" t="str">
        <f t="shared" si="21"/>
        <v>plays</v>
      </c>
      <c r="S213" s="43">
        <f t="shared" si="22"/>
        <v>41513.208333333336</v>
      </c>
      <c r="T213" s="43">
        <f t="shared" si="23"/>
        <v>41537.208333333336</v>
      </c>
    </row>
    <row r="214" spans="1:20" ht="16.5" customHeight="1" x14ac:dyDescent="0.35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5">
        <f t="shared" si="19"/>
        <v>1.5185185185185186</v>
      </c>
      <c r="G214" s="3" t="s">
        <v>20</v>
      </c>
      <c r="H214" s="3">
        <v>168</v>
      </c>
      <c r="I214" s="6">
        <f t="shared" si="18"/>
        <v>73.214285714285708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3" t="b">
        <v>0</v>
      </c>
      <c r="O214" s="3" t="b">
        <v>0</v>
      </c>
      <c r="P214" s="3" t="s">
        <v>33</v>
      </c>
      <c r="Q214" s="3" t="str">
        <f t="shared" si="20"/>
        <v>theater</v>
      </c>
      <c r="R214" s="3" t="str">
        <f t="shared" si="21"/>
        <v>plays</v>
      </c>
      <c r="S214" s="43">
        <f t="shared" si="22"/>
        <v>43814.25</v>
      </c>
      <c r="T214" s="43">
        <f t="shared" si="23"/>
        <v>43860.25</v>
      </c>
    </row>
    <row r="215" spans="1:20" ht="16.5" hidden="1" customHeight="1" x14ac:dyDescent="0.35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5">
        <f t="shared" si="19"/>
        <v>1.9516382252559727</v>
      </c>
      <c r="G215" s="3" t="s">
        <v>20</v>
      </c>
      <c r="H215" s="3">
        <v>4289</v>
      </c>
      <c r="I215" s="6">
        <f t="shared" si="18"/>
        <v>39.997435299603637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3" t="b">
        <v>0</v>
      </c>
      <c r="O215" s="3" t="b">
        <v>1</v>
      </c>
      <c r="P215" s="3" t="s">
        <v>60</v>
      </c>
      <c r="Q215" s="3" t="str">
        <f t="shared" si="20"/>
        <v>music</v>
      </c>
      <c r="R215" s="3" t="str">
        <f t="shared" si="21"/>
        <v>indie rock</v>
      </c>
      <c r="S215" s="43">
        <f t="shared" si="22"/>
        <v>40488.208333333336</v>
      </c>
      <c r="T215" s="43">
        <f t="shared" si="23"/>
        <v>40496.25</v>
      </c>
    </row>
    <row r="216" spans="1:20" ht="16.5" hidden="1" customHeight="1" x14ac:dyDescent="0.35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5">
        <f t="shared" si="19"/>
        <v>10.231428571428571</v>
      </c>
      <c r="G216" s="3" t="s">
        <v>20</v>
      </c>
      <c r="H216" s="3">
        <v>165</v>
      </c>
      <c r="I216" s="6">
        <f t="shared" si="18"/>
        <v>86.812121212121212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3" t="b">
        <v>0</v>
      </c>
      <c r="O216" s="3" t="b">
        <v>0</v>
      </c>
      <c r="P216" s="3" t="s">
        <v>23</v>
      </c>
      <c r="Q216" s="3" t="str">
        <f t="shared" si="20"/>
        <v>music</v>
      </c>
      <c r="R216" s="3" t="str">
        <f t="shared" si="21"/>
        <v>rock</v>
      </c>
      <c r="S216" s="43">
        <f t="shared" si="22"/>
        <v>40409.208333333336</v>
      </c>
      <c r="T216" s="43">
        <f t="shared" si="23"/>
        <v>40415.208333333336</v>
      </c>
    </row>
    <row r="217" spans="1:20" ht="16.5" customHeight="1" x14ac:dyDescent="0.35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5">
        <f t="shared" si="19"/>
        <v>3.8418367346938778E-2</v>
      </c>
      <c r="G217" s="3" t="s">
        <v>14</v>
      </c>
      <c r="H217" s="3">
        <v>143</v>
      </c>
      <c r="I217" s="6">
        <f t="shared" si="18"/>
        <v>42.125874125874127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3" t="b">
        <v>0</v>
      </c>
      <c r="O217" s="3" t="b">
        <v>0</v>
      </c>
      <c r="P217" s="3" t="s">
        <v>33</v>
      </c>
      <c r="Q217" s="3" t="str">
        <f t="shared" si="20"/>
        <v>theater</v>
      </c>
      <c r="R217" s="3" t="str">
        <f t="shared" si="21"/>
        <v>plays</v>
      </c>
      <c r="S217" s="43">
        <f t="shared" si="22"/>
        <v>43509.25</v>
      </c>
      <c r="T217" s="43">
        <f t="shared" si="23"/>
        <v>43511.25</v>
      </c>
    </row>
    <row r="218" spans="1:20" ht="16.5" customHeight="1" x14ac:dyDescent="0.35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5">
        <f t="shared" si="19"/>
        <v>1.5507066557107643</v>
      </c>
      <c r="G218" s="3" t="s">
        <v>20</v>
      </c>
      <c r="H218" s="3">
        <v>1815</v>
      </c>
      <c r="I218" s="6">
        <f t="shared" si="18"/>
        <v>103.97851239669421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3" t="b">
        <v>0</v>
      </c>
      <c r="O218" s="3" t="b">
        <v>0</v>
      </c>
      <c r="P218" s="3" t="s">
        <v>33</v>
      </c>
      <c r="Q218" s="3" t="str">
        <f t="shared" si="20"/>
        <v>theater</v>
      </c>
      <c r="R218" s="3" t="str">
        <f t="shared" si="21"/>
        <v>plays</v>
      </c>
      <c r="S218" s="43">
        <f t="shared" si="22"/>
        <v>40869.25</v>
      </c>
      <c r="T218" s="43">
        <f t="shared" si="23"/>
        <v>40871.25</v>
      </c>
    </row>
    <row r="219" spans="1:20" ht="16.5" hidden="1" customHeight="1" x14ac:dyDescent="0.35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5">
        <f t="shared" si="19"/>
        <v>0.44753477588871715</v>
      </c>
      <c r="G219" s="3" t="s">
        <v>14</v>
      </c>
      <c r="H219" s="3">
        <v>934</v>
      </c>
      <c r="I219" s="6">
        <f t="shared" si="18"/>
        <v>62.003211991434689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3" t="b">
        <v>0</v>
      </c>
      <c r="O219" s="3" t="b">
        <v>0</v>
      </c>
      <c r="P219" s="3" t="s">
        <v>474</v>
      </c>
      <c r="Q219" s="3" t="str">
        <f t="shared" si="20"/>
        <v>film &amp; video</v>
      </c>
      <c r="R219" s="3" t="str">
        <f t="shared" si="21"/>
        <v>science fiction</v>
      </c>
      <c r="S219" s="43">
        <f t="shared" si="22"/>
        <v>43583.208333333328</v>
      </c>
      <c r="T219" s="43">
        <f t="shared" si="23"/>
        <v>43592.208333333328</v>
      </c>
    </row>
    <row r="220" spans="1:20" ht="16.5" hidden="1" customHeight="1" x14ac:dyDescent="0.35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5">
        <f t="shared" si="19"/>
        <v>2.1594736842105262</v>
      </c>
      <c r="G220" s="3" t="s">
        <v>20</v>
      </c>
      <c r="H220" s="3">
        <v>397</v>
      </c>
      <c r="I220" s="6">
        <f t="shared" si="18"/>
        <v>31.005037783375315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3" t="b">
        <v>0</v>
      </c>
      <c r="O220" s="3" t="b">
        <v>1</v>
      </c>
      <c r="P220" s="3" t="s">
        <v>100</v>
      </c>
      <c r="Q220" s="3" t="str">
        <f t="shared" si="20"/>
        <v>film &amp; video</v>
      </c>
      <c r="R220" s="3" t="str">
        <f t="shared" si="21"/>
        <v>shorts</v>
      </c>
      <c r="S220" s="43">
        <f t="shared" si="22"/>
        <v>40858.25</v>
      </c>
      <c r="T220" s="43">
        <f t="shared" si="23"/>
        <v>40892.25</v>
      </c>
    </row>
    <row r="221" spans="1:20" ht="16.5" hidden="1" customHeight="1" x14ac:dyDescent="0.35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5">
        <f t="shared" si="19"/>
        <v>3.3212709832134291</v>
      </c>
      <c r="G221" s="3" t="s">
        <v>20</v>
      </c>
      <c r="H221" s="3">
        <v>1539</v>
      </c>
      <c r="I221" s="6">
        <f t="shared" si="18"/>
        <v>89.991552956465242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3" t="b">
        <v>0</v>
      </c>
      <c r="O221" s="3" t="b">
        <v>0</v>
      </c>
      <c r="P221" s="3" t="s">
        <v>71</v>
      </c>
      <c r="Q221" s="3" t="str">
        <f t="shared" si="20"/>
        <v>film &amp; video</v>
      </c>
      <c r="R221" s="3" t="str">
        <f t="shared" si="21"/>
        <v>animation</v>
      </c>
      <c r="S221" s="43">
        <f t="shared" si="22"/>
        <v>41137.208333333336</v>
      </c>
      <c r="T221" s="43">
        <f t="shared" si="23"/>
        <v>41149.208333333336</v>
      </c>
    </row>
    <row r="222" spans="1:20" ht="16.5" customHeight="1" x14ac:dyDescent="0.35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5">
        <f t="shared" si="19"/>
        <v>8.4430379746835441E-2</v>
      </c>
      <c r="G222" s="3" t="s">
        <v>14</v>
      </c>
      <c r="H222" s="3">
        <v>17</v>
      </c>
      <c r="I222" s="6">
        <f t="shared" si="18"/>
        <v>39.235294117647058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3" t="b">
        <v>1</v>
      </c>
      <c r="O222" s="3" t="b">
        <v>0</v>
      </c>
      <c r="P222" s="3" t="s">
        <v>33</v>
      </c>
      <c r="Q222" s="3" t="str">
        <f t="shared" si="20"/>
        <v>theater</v>
      </c>
      <c r="R222" s="3" t="str">
        <f t="shared" si="21"/>
        <v>plays</v>
      </c>
      <c r="S222" s="43">
        <f t="shared" si="22"/>
        <v>40725.208333333336</v>
      </c>
      <c r="T222" s="43">
        <f t="shared" si="23"/>
        <v>40743.208333333336</v>
      </c>
    </row>
    <row r="223" spans="1:20" ht="16.5" hidden="1" customHeight="1" x14ac:dyDescent="0.35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5">
        <f t="shared" si="19"/>
        <v>0.9862551440329218</v>
      </c>
      <c r="G223" s="3" t="s">
        <v>14</v>
      </c>
      <c r="H223" s="3">
        <v>2179</v>
      </c>
      <c r="I223" s="6">
        <f t="shared" si="18"/>
        <v>54.993116108306566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3" t="b">
        <v>1</v>
      </c>
      <c r="O223" s="3" t="b">
        <v>0</v>
      </c>
      <c r="P223" s="3" t="s">
        <v>17</v>
      </c>
      <c r="Q223" s="3" t="str">
        <f t="shared" si="20"/>
        <v>food</v>
      </c>
      <c r="R223" s="3" t="str">
        <f t="shared" si="21"/>
        <v>food trucks</v>
      </c>
      <c r="S223" s="43">
        <f t="shared" si="22"/>
        <v>41081.208333333336</v>
      </c>
      <c r="T223" s="43">
        <f t="shared" si="23"/>
        <v>41083.208333333336</v>
      </c>
    </row>
    <row r="224" spans="1:20" ht="16.5" hidden="1" customHeight="1" x14ac:dyDescent="0.35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5">
        <f t="shared" si="19"/>
        <v>1.3797916666666667</v>
      </c>
      <c r="G224" s="3" t="s">
        <v>20</v>
      </c>
      <c r="H224" s="3">
        <v>138</v>
      </c>
      <c r="I224" s="6">
        <f t="shared" si="18"/>
        <v>47.992753623188406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3" t="b">
        <v>0</v>
      </c>
      <c r="O224" s="3" t="b">
        <v>0</v>
      </c>
      <c r="P224" s="3" t="s">
        <v>122</v>
      </c>
      <c r="Q224" s="3" t="str">
        <f t="shared" si="20"/>
        <v>photography</v>
      </c>
      <c r="R224" s="3" t="str">
        <f t="shared" si="21"/>
        <v>photography books</v>
      </c>
      <c r="S224" s="43">
        <f t="shared" si="22"/>
        <v>41914.208333333336</v>
      </c>
      <c r="T224" s="43">
        <f t="shared" si="23"/>
        <v>41915.208333333336</v>
      </c>
    </row>
    <row r="225" spans="1:20" ht="16.5" customHeight="1" x14ac:dyDescent="0.35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5">
        <f t="shared" si="19"/>
        <v>0.93810996563573879</v>
      </c>
      <c r="G225" s="3" t="s">
        <v>14</v>
      </c>
      <c r="H225" s="3">
        <v>931</v>
      </c>
      <c r="I225" s="6">
        <f t="shared" si="18"/>
        <v>87.966702470461868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3" t="b">
        <v>0</v>
      </c>
      <c r="O225" s="3" t="b">
        <v>0</v>
      </c>
      <c r="P225" s="3" t="s">
        <v>33</v>
      </c>
      <c r="Q225" s="3" t="str">
        <f t="shared" si="20"/>
        <v>theater</v>
      </c>
      <c r="R225" s="3" t="str">
        <f t="shared" si="21"/>
        <v>plays</v>
      </c>
      <c r="S225" s="43">
        <f t="shared" si="22"/>
        <v>42445.208333333328</v>
      </c>
      <c r="T225" s="43">
        <f t="shared" si="23"/>
        <v>42459.208333333328</v>
      </c>
    </row>
    <row r="226" spans="1:20" ht="16.5" hidden="1" customHeight="1" x14ac:dyDescent="0.35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5">
        <f t="shared" si="19"/>
        <v>4.0363930885529156</v>
      </c>
      <c r="G226" s="3" t="s">
        <v>20</v>
      </c>
      <c r="H226" s="3">
        <v>3594</v>
      </c>
      <c r="I226" s="6">
        <f t="shared" si="18"/>
        <v>51.999165275459099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3" t="b">
        <v>0</v>
      </c>
      <c r="O226" s="3" t="b">
        <v>0</v>
      </c>
      <c r="P226" s="3" t="s">
        <v>474</v>
      </c>
      <c r="Q226" s="3" t="str">
        <f t="shared" si="20"/>
        <v>film &amp; video</v>
      </c>
      <c r="R226" s="3" t="str">
        <f t="shared" si="21"/>
        <v>science fiction</v>
      </c>
      <c r="S226" s="43">
        <f t="shared" si="22"/>
        <v>41906.208333333336</v>
      </c>
      <c r="T226" s="43">
        <f t="shared" si="23"/>
        <v>41951.25</v>
      </c>
    </row>
    <row r="227" spans="1:20" ht="16.5" hidden="1" customHeight="1" x14ac:dyDescent="0.35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5">
        <f t="shared" si="19"/>
        <v>2.6017404129793511</v>
      </c>
      <c r="G227" s="3" t="s">
        <v>20</v>
      </c>
      <c r="H227" s="3">
        <v>5880</v>
      </c>
      <c r="I227" s="6">
        <f t="shared" si="18"/>
        <v>29.999659863945578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3" t="b">
        <v>1</v>
      </c>
      <c r="O227" s="3" t="b">
        <v>0</v>
      </c>
      <c r="P227" s="3" t="s">
        <v>23</v>
      </c>
      <c r="Q227" s="3" t="str">
        <f t="shared" si="20"/>
        <v>music</v>
      </c>
      <c r="R227" s="3" t="str">
        <f t="shared" si="21"/>
        <v>rock</v>
      </c>
      <c r="S227" s="43">
        <f t="shared" si="22"/>
        <v>41762.208333333336</v>
      </c>
      <c r="T227" s="43">
        <f t="shared" si="23"/>
        <v>41762.208333333336</v>
      </c>
    </row>
    <row r="228" spans="1:20" ht="16.5" hidden="1" customHeight="1" x14ac:dyDescent="0.35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5">
        <f t="shared" si="19"/>
        <v>3.6663333333333332</v>
      </c>
      <c r="G228" s="3" t="s">
        <v>20</v>
      </c>
      <c r="H228" s="3">
        <v>112</v>
      </c>
      <c r="I228" s="6">
        <f t="shared" si="18"/>
        <v>98.205357142857139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3" t="b">
        <v>0</v>
      </c>
      <c r="O228" s="3" t="b">
        <v>0</v>
      </c>
      <c r="P228" s="3" t="s">
        <v>122</v>
      </c>
      <c r="Q228" s="3" t="str">
        <f t="shared" si="20"/>
        <v>photography</v>
      </c>
      <c r="R228" s="3" t="str">
        <f t="shared" si="21"/>
        <v>photography books</v>
      </c>
      <c r="S228" s="43">
        <f t="shared" si="22"/>
        <v>40276.208333333336</v>
      </c>
      <c r="T228" s="43">
        <f t="shared" si="23"/>
        <v>40313.208333333336</v>
      </c>
    </row>
    <row r="229" spans="1:20" ht="16.5" hidden="1" customHeight="1" x14ac:dyDescent="0.35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5">
        <f t="shared" si="19"/>
        <v>1.687208538587849</v>
      </c>
      <c r="G229" s="3" t="s">
        <v>20</v>
      </c>
      <c r="H229" s="3">
        <v>943</v>
      </c>
      <c r="I229" s="6">
        <f t="shared" si="18"/>
        <v>108.96182396606575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3" t="b">
        <v>0</v>
      </c>
      <c r="O229" s="3" t="b">
        <v>0</v>
      </c>
      <c r="P229" s="3" t="s">
        <v>292</v>
      </c>
      <c r="Q229" s="3" t="str">
        <f t="shared" si="20"/>
        <v>games</v>
      </c>
      <c r="R229" s="3" t="str">
        <f t="shared" si="21"/>
        <v>mobile games</v>
      </c>
      <c r="S229" s="43">
        <f t="shared" si="22"/>
        <v>42139.208333333328</v>
      </c>
      <c r="T229" s="43">
        <f t="shared" si="23"/>
        <v>42145.208333333328</v>
      </c>
    </row>
    <row r="230" spans="1:20" ht="16.5" hidden="1" customHeight="1" x14ac:dyDescent="0.35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5">
        <f t="shared" si="19"/>
        <v>1.1990717911530093</v>
      </c>
      <c r="G230" s="3" t="s">
        <v>20</v>
      </c>
      <c r="H230" s="3">
        <v>2468</v>
      </c>
      <c r="I230" s="6">
        <f t="shared" si="18"/>
        <v>66.998379254457049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3" t="b">
        <v>0</v>
      </c>
      <c r="O230" s="3" t="b">
        <v>0</v>
      </c>
      <c r="P230" s="3" t="s">
        <v>71</v>
      </c>
      <c r="Q230" s="3" t="str">
        <f t="shared" si="20"/>
        <v>film &amp; video</v>
      </c>
      <c r="R230" s="3" t="str">
        <f t="shared" si="21"/>
        <v>animation</v>
      </c>
      <c r="S230" s="43">
        <f t="shared" si="22"/>
        <v>42613.208333333328</v>
      </c>
      <c r="T230" s="43">
        <f t="shared" si="23"/>
        <v>42638.208333333328</v>
      </c>
    </row>
    <row r="231" spans="1:20" ht="16.5" hidden="1" customHeight="1" x14ac:dyDescent="0.35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5">
        <f t="shared" si="19"/>
        <v>1.936892523364486</v>
      </c>
      <c r="G231" s="3" t="s">
        <v>20</v>
      </c>
      <c r="H231" s="3">
        <v>2551</v>
      </c>
      <c r="I231" s="6">
        <f t="shared" si="18"/>
        <v>64.99333594668758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3" t="b">
        <v>0</v>
      </c>
      <c r="O231" s="3" t="b">
        <v>1</v>
      </c>
      <c r="P231" s="3" t="s">
        <v>292</v>
      </c>
      <c r="Q231" s="3" t="str">
        <f t="shared" si="20"/>
        <v>games</v>
      </c>
      <c r="R231" s="3" t="str">
        <f t="shared" si="21"/>
        <v>mobile games</v>
      </c>
      <c r="S231" s="43">
        <f t="shared" si="22"/>
        <v>42887.208333333328</v>
      </c>
      <c r="T231" s="43">
        <f t="shared" si="23"/>
        <v>42935.208333333328</v>
      </c>
    </row>
    <row r="232" spans="1:20" ht="16.5" hidden="1" customHeight="1" x14ac:dyDescent="0.35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5">
        <f t="shared" si="19"/>
        <v>4.2016666666666671</v>
      </c>
      <c r="G232" s="3" t="s">
        <v>20</v>
      </c>
      <c r="H232" s="3">
        <v>101</v>
      </c>
      <c r="I232" s="6">
        <f t="shared" si="18"/>
        <v>99.841584158415841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3" t="b">
        <v>0</v>
      </c>
      <c r="O232" s="3" t="b">
        <v>0</v>
      </c>
      <c r="P232" s="3" t="s">
        <v>89</v>
      </c>
      <c r="Q232" s="3" t="str">
        <f t="shared" si="20"/>
        <v>games</v>
      </c>
      <c r="R232" s="3" t="str">
        <f t="shared" si="21"/>
        <v>video games</v>
      </c>
      <c r="S232" s="43">
        <f t="shared" si="22"/>
        <v>43805.25</v>
      </c>
      <c r="T232" s="43">
        <f t="shared" si="23"/>
        <v>43805.25</v>
      </c>
    </row>
    <row r="233" spans="1:20" ht="16.5" customHeight="1" x14ac:dyDescent="0.35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5">
        <f t="shared" si="19"/>
        <v>0.76708333333333334</v>
      </c>
      <c r="G233" s="3" t="s">
        <v>74</v>
      </c>
      <c r="H233" s="3">
        <v>67</v>
      </c>
      <c r="I233" s="6">
        <f t="shared" si="18"/>
        <v>82.432835820895519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3" t="b">
        <v>0</v>
      </c>
      <c r="O233" s="3" t="b">
        <v>0</v>
      </c>
      <c r="P233" s="3" t="s">
        <v>33</v>
      </c>
      <c r="Q233" s="3" t="str">
        <f t="shared" si="20"/>
        <v>theater</v>
      </c>
      <c r="R233" s="3" t="str">
        <f t="shared" si="21"/>
        <v>plays</v>
      </c>
      <c r="S233" s="43">
        <f t="shared" si="22"/>
        <v>41415.208333333336</v>
      </c>
      <c r="T233" s="43">
        <f t="shared" si="23"/>
        <v>41473.208333333336</v>
      </c>
    </row>
    <row r="234" spans="1:20" ht="16.5" customHeight="1" x14ac:dyDescent="0.35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5">
        <f t="shared" si="19"/>
        <v>1.7126470588235294</v>
      </c>
      <c r="G234" s="3" t="s">
        <v>20</v>
      </c>
      <c r="H234" s="3">
        <v>92</v>
      </c>
      <c r="I234" s="6">
        <f t="shared" si="18"/>
        <v>63.293478260869563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3" t="b">
        <v>0</v>
      </c>
      <c r="O234" s="3" t="b">
        <v>0</v>
      </c>
      <c r="P234" s="3" t="s">
        <v>33</v>
      </c>
      <c r="Q234" s="3" t="str">
        <f t="shared" si="20"/>
        <v>theater</v>
      </c>
      <c r="R234" s="3" t="str">
        <f t="shared" si="21"/>
        <v>plays</v>
      </c>
      <c r="S234" s="43">
        <f t="shared" si="22"/>
        <v>42576.208333333328</v>
      </c>
      <c r="T234" s="43">
        <f t="shared" si="23"/>
        <v>42577.208333333328</v>
      </c>
    </row>
    <row r="235" spans="1:20" ht="16.5" hidden="1" customHeight="1" x14ac:dyDescent="0.35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5">
        <f t="shared" si="19"/>
        <v>1.5789473684210527</v>
      </c>
      <c r="G235" s="3" t="s">
        <v>20</v>
      </c>
      <c r="H235" s="3">
        <v>62</v>
      </c>
      <c r="I235" s="6">
        <f t="shared" si="18"/>
        <v>96.774193548387103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3" t="b">
        <v>0</v>
      </c>
      <c r="O235" s="3" t="b">
        <v>0</v>
      </c>
      <c r="P235" s="3" t="s">
        <v>71</v>
      </c>
      <c r="Q235" s="3" t="str">
        <f t="shared" si="20"/>
        <v>film &amp; video</v>
      </c>
      <c r="R235" s="3" t="str">
        <f t="shared" si="21"/>
        <v>animation</v>
      </c>
      <c r="S235" s="43">
        <f t="shared" si="22"/>
        <v>40706.208333333336</v>
      </c>
      <c r="T235" s="43">
        <f t="shared" si="23"/>
        <v>40722.208333333336</v>
      </c>
    </row>
    <row r="236" spans="1:20" ht="16.5" hidden="1" customHeight="1" x14ac:dyDescent="0.35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5">
        <f t="shared" si="19"/>
        <v>1.0908</v>
      </c>
      <c r="G236" s="3" t="s">
        <v>20</v>
      </c>
      <c r="H236" s="3">
        <v>149</v>
      </c>
      <c r="I236" s="6">
        <f t="shared" si="18"/>
        <v>54.906040268456373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3" t="b">
        <v>0</v>
      </c>
      <c r="O236" s="3" t="b">
        <v>1</v>
      </c>
      <c r="P236" s="3" t="s">
        <v>89</v>
      </c>
      <c r="Q236" s="3" t="str">
        <f t="shared" si="20"/>
        <v>games</v>
      </c>
      <c r="R236" s="3" t="str">
        <f t="shared" si="21"/>
        <v>video games</v>
      </c>
      <c r="S236" s="43">
        <f t="shared" si="22"/>
        <v>42969.208333333328</v>
      </c>
      <c r="T236" s="43">
        <f t="shared" si="23"/>
        <v>42976.208333333328</v>
      </c>
    </row>
    <row r="237" spans="1:20" ht="16.5" hidden="1" customHeight="1" x14ac:dyDescent="0.35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5">
        <f t="shared" si="19"/>
        <v>0.41732558139534881</v>
      </c>
      <c r="G237" s="3" t="s">
        <v>14</v>
      </c>
      <c r="H237" s="3">
        <v>92</v>
      </c>
      <c r="I237" s="6">
        <f t="shared" si="18"/>
        <v>39.010869565217391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3" t="b">
        <v>0</v>
      </c>
      <c r="O237" s="3" t="b">
        <v>0</v>
      </c>
      <c r="P237" s="3" t="s">
        <v>71</v>
      </c>
      <c r="Q237" s="3" t="str">
        <f t="shared" si="20"/>
        <v>film &amp; video</v>
      </c>
      <c r="R237" s="3" t="str">
        <f t="shared" si="21"/>
        <v>animation</v>
      </c>
      <c r="S237" s="43">
        <f t="shared" si="22"/>
        <v>42779.25</v>
      </c>
      <c r="T237" s="43">
        <f t="shared" si="23"/>
        <v>42784.25</v>
      </c>
    </row>
    <row r="238" spans="1:20" ht="16.5" hidden="1" customHeight="1" x14ac:dyDescent="0.35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5">
        <f t="shared" si="19"/>
        <v>0.10944303797468355</v>
      </c>
      <c r="G238" s="3" t="s">
        <v>14</v>
      </c>
      <c r="H238" s="3">
        <v>57</v>
      </c>
      <c r="I238" s="6">
        <f t="shared" si="18"/>
        <v>75.84210526315789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3" t="b">
        <v>0</v>
      </c>
      <c r="O238" s="3" t="b">
        <v>1</v>
      </c>
      <c r="P238" s="3" t="s">
        <v>23</v>
      </c>
      <c r="Q238" s="3" t="str">
        <f t="shared" si="20"/>
        <v>music</v>
      </c>
      <c r="R238" s="3" t="str">
        <f t="shared" si="21"/>
        <v>rock</v>
      </c>
      <c r="S238" s="43">
        <f t="shared" si="22"/>
        <v>43641.208333333328</v>
      </c>
      <c r="T238" s="43">
        <f t="shared" si="23"/>
        <v>43648.208333333328</v>
      </c>
    </row>
    <row r="239" spans="1:20" ht="16.5" hidden="1" customHeight="1" x14ac:dyDescent="0.35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5">
        <f t="shared" si="19"/>
        <v>1.593763440860215</v>
      </c>
      <c r="G239" s="3" t="s">
        <v>20</v>
      </c>
      <c r="H239" s="3">
        <v>329</v>
      </c>
      <c r="I239" s="6">
        <f t="shared" si="18"/>
        <v>45.051671732522799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3" t="b">
        <v>0</v>
      </c>
      <c r="O239" s="3" t="b">
        <v>0</v>
      </c>
      <c r="P239" s="3" t="s">
        <v>71</v>
      </c>
      <c r="Q239" s="3" t="str">
        <f t="shared" si="20"/>
        <v>film &amp; video</v>
      </c>
      <c r="R239" s="3" t="str">
        <f t="shared" si="21"/>
        <v>animation</v>
      </c>
      <c r="S239" s="43">
        <f t="shared" si="22"/>
        <v>41754.208333333336</v>
      </c>
      <c r="T239" s="43">
        <f t="shared" si="23"/>
        <v>41756.208333333336</v>
      </c>
    </row>
    <row r="240" spans="1:20" ht="16.5" customHeight="1" x14ac:dyDescent="0.35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5">
        <f t="shared" si="19"/>
        <v>4.2241666666666671</v>
      </c>
      <c r="G240" s="3" t="s">
        <v>20</v>
      </c>
      <c r="H240" s="3">
        <v>97</v>
      </c>
      <c r="I240" s="6">
        <f t="shared" si="18"/>
        <v>104.51546391752578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3" t="b">
        <v>0</v>
      </c>
      <c r="O240" s="3" t="b">
        <v>1</v>
      </c>
      <c r="P240" s="3" t="s">
        <v>33</v>
      </c>
      <c r="Q240" s="3" t="str">
        <f t="shared" si="20"/>
        <v>theater</v>
      </c>
      <c r="R240" s="3" t="str">
        <f t="shared" si="21"/>
        <v>plays</v>
      </c>
      <c r="S240" s="43">
        <f t="shared" si="22"/>
        <v>43083.25</v>
      </c>
      <c r="T240" s="43">
        <f t="shared" si="23"/>
        <v>43108.25</v>
      </c>
    </row>
    <row r="241" spans="1:20" ht="16.5" hidden="1" customHeight="1" x14ac:dyDescent="0.35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5">
        <f t="shared" si="19"/>
        <v>0.97718749999999999</v>
      </c>
      <c r="G241" s="3" t="s">
        <v>14</v>
      </c>
      <c r="H241" s="3">
        <v>41</v>
      </c>
      <c r="I241" s="6">
        <f t="shared" si="18"/>
        <v>76.268292682926827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3" t="b">
        <v>0</v>
      </c>
      <c r="O241" s="3" t="b">
        <v>0</v>
      </c>
      <c r="P241" s="3" t="s">
        <v>65</v>
      </c>
      <c r="Q241" s="3" t="str">
        <f t="shared" si="20"/>
        <v>technology</v>
      </c>
      <c r="R241" s="3" t="str">
        <f t="shared" si="21"/>
        <v>wearables</v>
      </c>
      <c r="S241" s="43">
        <f t="shared" si="22"/>
        <v>42245.208333333328</v>
      </c>
      <c r="T241" s="43">
        <f t="shared" si="23"/>
        <v>42249.208333333328</v>
      </c>
    </row>
    <row r="242" spans="1:20" ht="16.5" customHeight="1" x14ac:dyDescent="0.35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5">
        <f t="shared" si="19"/>
        <v>4.1878911564625847</v>
      </c>
      <c r="G242" s="3" t="s">
        <v>20</v>
      </c>
      <c r="H242" s="3">
        <v>1784</v>
      </c>
      <c r="I242" s="6">
        <f t="shared" si="18"/>
        <v>69.015695067264573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3" t="b">
        <v>0</v>
      </c>
      <c r="O242" s="3" t="b">
        <v>0</v>
      </c>
      <c r="P242" s="3" t="s">
        <v>33</v>
      </c>
      <c r="Q242" s="3" t="str">
        <f t="shared" si="20"/>
        <v>theater</v>
      </c>
      <c r="R242" s="3" t="str">
        <f t="shared" si="21"/>
        <v>plays</v>
      </c>
      <c r="S242" s="43">
        <f t="shared" si="22"/>
        <v>40396.208333333336</v>
      </c>
      <c r="T242" s="43">
        <f t="shared" si="23"/>
        <v>40397.208333333336</v>
      </c>
    </row>
    <row r="243" spans="1:20" ht="16.5" hidden="1" customHeight="1" x14ac:dyDescent="0.35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5">
        <f t="shared" si="19"/>
        <v>1.0191632047477746</v>
      </c>
      <c r="G243" s="3" t="s">
        <v>20</v>
      </c>
      <c r="H243" s="3">
        <v>1684</v>
      </c>
      <c r="I243" s="6">
        <f t="shared" si="18"/>
        <v>101.97684085510689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3" t="b">
        <v>0</v>
      </c>
      <c r="O243" s="3" t="b">
        <v>1</v>
      </c>
      <c r="P243" s="3" t="s">
        <v>68</v>
      </c>
      <c r="Q243" s="3" t="str">
        <f t="shared" si="20"/>
        <v>publishing</v>
      </c>
      <c r="R243" s="3" t="str">
        <f t="shared" si="21"/>
        <v>nonfiction</v>
      </c>
      <c r="S243" s="43">
        <f t="shared" si="22"/>
        <v>41742.208333333336</v>
      </c>
      <c r="T243" s="43">
        <f t="shared" si="23"/>
        <v>41752.208333333336</v>
      </c>
    </row>
    <row r="244" spans="1:20" ht="16.5" hidden="1" customHeight="1" x14ac:dyDescent="0.35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5">
        <f t="shared" si="19"/>
        <v>1.2772619047619047</v>
      </c>
      <c r="G244" s="3" t="s">
        <v>20</v>
      </c>
      <c r="H244" s="3">
        <v>250</v>
      </c>
      <c r="I244" s="6">
        <f t="shared" si="18"/>
        <v>42.915999999999997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3" t="b">
        <v>0</v>
      </c>
      <c r="O244" s="3" t="b">
        <v>1</v>
      </c>
      <c r="P244" s="3" t="s">
        <v>23</v>
      </c>
      <c r="Q244" s="3" t="str">
        <f t="shared" si="20"/>
        <v>music</v>
      </c>
      <c r="R244" s="3" t="str">
        <f t="shared" si="21"/>
        <v>rock</v>
      </c>
      <c r="S244" s="43">
        <f t="shared" si="22"/>
        <v>42865.208333333328</v>
      </c>
      <c r="T244" s="43">
        <f t="shared" si="23"/>
        <v>42875.208333333328</v>
      </c>
    </row>
    <row r="245" spans="1:20" ht="16.5" customHeight="1" x14ac:dyDescent="0.35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5">
        <f t="shared" si="19"/>
        <v>4.4521739130434783</v>
      </c>
      <c r="G245" s="3" t="s">
        <v>20</v>
      </c>
      <c r="H245" s="3">
        <v>238</v>
      </c>
      <c r="I245" s="6">
        <f t="shared" si="18"/>
        <v>43.025210084033617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3" t="b">
        <v>0</v>
      </c>
      <c r="O245" s="3" t="b">
        <v>0</v>
      </c>
      <c r="P245" s="3" t="s">
        <v>33</v>
      </c>
      <c r="Q245" s="3" t="str">
        <f t="shared" si="20"/>
        <v>theater</v>
      </c>
      <c r="R245" s="3" t="str">
        <f t="shared" si="21"/>
        <v>plays</v>
      </c>
      <c r="S245" s="43">
        <f t="shared" si="22"/>
        <v>43163.25</v>
      </c>
      <c r="T245" s="43">
        <f t="shared" si="23"/>
        <v>43166.25</v>
      </c>
    </row>
    <row r="246" spans="1:20" ht="16.5" customHeight="1" x14ac:dyDescent="0.35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5">
        <f t="shared" si="19"/>
        <v>5.6971428571428575</v>
      </c>
      <c r="G246" s="3" t="s">
        <v>20</v>
      </c>
      <c r="H246" s="3">
        <v>53</v>
      </c>
      <c r="I246" s="6">
        <f t="shared" si="18"/>
        <v>75.245283018867923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3" t="b">
        <v>0</v>
      </c>
      <c r="O246" s="3" t="b">
        <v>0</v>
      </c>
      <c r="P246" s="3" t="s">
        <v>33</v>
      </c>
      <c r="Q246" s="3" t="str">
        <f t="shared" si="20"/>
        <v>theater</v>
      </c>
      <c r="R246" s="3" t="str">
        <f t="shared" si="21"/>
        <v>plays</v>
      </c>
      <c r="S246" s="43">
        <f t="shared" si="22"/>
        <v>41834.208333333336</v>
      </c>
      <c r="T246" s="43">
        <f t="shared" si="23"/>
        <v>41886.208333333336</v>
      </c>
    </row>
    <row r="247" spans="1:20" ht="16.5" customHeight="1" x14ac:dyDescent="0.35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5">
        <f t="shared" si="19"/>
        <v>5.0934482758620687</v>
      </c>
      <c r="G247" s="3" t="s">
        <v>20</v>
      </c>
      <c r="H247" s="3">
        <v>214</v>
      </c>
      <c r="I247" s="6">
        <f t="shared" si="18"/>
        <v>69.023364485981304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3" t="b">
        <v>0</v>
      </c>
      <c r="O247" s="3" t="b">
        <v>0</v>
      </c>
      <c r="P247" s="3" t="s">
        <v>33</v>
      </c>
      <c r="Q247" s="3" t="str">
        <f t="shared" si="20"/>
        <v>theater</v>
      </c>
      <c r="R247" s="3" t="str">
        <f t="shared" si="21"/>
        <v>plays</v>
      </c>
      <c r="S247" s="43">
        <f t="shared" si="22"/>
        <v>41736.208333333336</v>
      </c>
      <c r="T247" s="43">
        <f t="shared" si="23"/>
        <v>41737.208333333336</v>
      </c>
    </row>
    <row r="248" spans="1:20" ht="16.5" hidden="1" customHeight="1" x14ac:dyDescent="0.35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5">
        <f t="shared" si="19"/>
        <v>3.2553333333333332</v>
      </c>
      <c r="G248" s="3" t="s">
        <v>20</v>
      </c>
      <c r="H248" s="3">
        <v>222</v>
      </c>
      <c r="I248" s="6">
        <f t="shared" si="18"/>
        <v>65.986486486486484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3" t="b">
        <v>0</v>
      </c>
      <c r="O248" s="3" t="b">
        <v>0</v>
      </c>
      <c r="P248" s="3" t="s">
        <v>28</v>
      </c>
      <c r="Q248" s="3" t="str">
        <f t="shared" si="20"/>
        <v>technology</v>
      </c>
      <c r="R248" s="3" t="str">
        <f t="shared" si="21"/>
        <v>web</v>
      </c>
      <c r="S248" s="43">
        <f t="shared" si="22"/>
        <v>41491.208333333336</v>
      </c>
      <c r="T248" s="43">
        <f t="shared" si="23"/>
        <v>41495.208333333336</v>
      </c>
    </row>
    <row r="249" spans="1:20" ht="16.5" hidden="1" customHeight="1" x14ac:dyDescent="0.35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5">
        <f t="shared" si="19"/>
        <v>9.3261616161616168</v>
      </c>
      <c r="G249" s="3" t="s">
        <v>20</v>
      </c>
      <c r="H249" s="3">
        <v>1884</v>
      </c>
      <c r="I249" s="6">
        <f t="shared" si="18"/>
        <v>98.013800424628457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3" t="b">
        <v>0</v>
      </c>
      <c r="O249" s="3" t="b">
        <v>1</v>
      </c>
      <c r="P249" s="3" t="s">
        <v>119</v>
      </c>
      <c r="Q249" s="3" t="str">
        <f t="shared" si="20"/>
        <v>publishing</v>
      </c>
      <c r="R249" s="3" t="str">
        <f t="shared" si="21"/>
        <v>fiction</v>
      </c>
      <c r="S249" s="43">
        <f t="shared" si="22"/>
        <v>42726.25</v>
      </c>
      <c r="T249" s="43">
        <f t="shared" si="23"/>
        <v>42741.25</v>
      </c>
    </row>
    <row r="250" spans="1:20" ht="16.5" hidden="1" customHeight="1" x14ac:dyDescent="0.35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5">
        <f t="shared" si="19"/>
        <v>2.1133870967741935</v>
      </c>
      <c r="G250" s="3" t="s">
        <v>20</v>
      </c>
      <c r="H250" s="3">
        <v>218</v>
      </c>
      <c r="I250" s="6">
        <f t="shared" si="18"/>
        <v>60.105504587155963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3" t="b">
        <v>0</v>
      </c>
      <c r="O250" s="3" t="b">
        <v>0</v>
      </c>
      <c r="P250" s="3" t="s">
        <v>292</v>
      </c>
      <c r="Q250" s="3" t="str">
        <f t="shared" si="20"/>
        <v>games</v>
      </c>
      <c r="R250" s="3" t="str">
        <f t="shared" si="21"/>
        <v>mobile games</v>
      </c>
      <c r="S250" s="43">
        <f t="shared" si="22"/>
        <v>42004.25</v>
      </c>
      <c r="T250" s="43">
        <f t="shared" si="23"/>
        <v>42009.25</v>
      </c>
    </row>
    <row r="251" spans="1:20" ht="16.5" hidden="1" customHeight="1" x14ac:dyDescent="0.35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5">
        <f t="shared" si="19"/>
        <v>2.7332520325203253</v>
      </c>
      <c r="G251" s="3" t="s">
        <v>20</v>
      </c>
      <c r="H251" s="3">
        <v>6465</v>
      </c>
      <c r="I251" s="6">
        <f t="shared" si="18"/>
        <v>26.000773395204948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3" t="b">
        <v>0</v>
      </c>
      <c r="O251" s="3" t="b">
        <v>0</v>
      </c>
      <c r="P251" s="3" t="s">
        <v>206</v>
      </c>
      <c r="Q251" s="3" t="str">
        <f t="shared" si="20"/>
        <v>publishing</v>
      </c>
      <c r="R251" s="3" t="str">
        <f t="shared" si="21"/>
        <v>translations</v>
      </c>
      <c r="S251" s="43">
        <f t="shared" si="22"/>
        <v>42006.25</v>
      </c>
      <c r="T251" s="43">
        <f t="shared" si="23"/>
        <v>42013.25</v>
      </c>
    </row>
    <row r="252" spans="1:20" ht="16.5" hidden="1" customHeight="1" x14ac:dyDescent="0.35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5">
        <f t="shared" si="19"/>
        <v>0.03</v>
      </c>
      <c r="G252" s="3" t="s">
        <v>14</v>
      </c>
      <c r="H252" s="3">
        <v>1</v>
      </c>
      <c r="I252" s="6">
        <f t="shared" si="18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3" t="b">
        <v>0</v>
      </c>
      <c r="O252" s="3" t="b">
        <v>0</v>
      </c>
      <c r="P252" s="3" t="s">
        <v>23</v>
      </c>
      <c r="Q252" s="3" t="str">
        <f t="shared" si="20"/>
        <v>music</v>
      </c>
      <c r="R252" s="3" t="str">
        <f t="shared" si="21"/>
        <v>rock</v>
      </c>
      <c r="S252" s="43">
        <f t="shared" si="22"/>
        <v>40203.25</v>
      </c>
      <c r="T252" s="43">
        <f t="shared" si="23"/>
        <v>40238.25</v>
      </c>
    </row>
    <row r="253" spans="1:20" ht="16.5" customHeight="1" x14ac:dyDescent="0.35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5">
        <f t="shared" si="19"/>
        <v>0.54084507042253516</v>
      </c>
      <c r="G253" s="3" t="s">
        <v>14</v>
      </c>
      <c r="H253" s="3">
        <v>101</v>
      </c>
      <c r="I253" s="6">
        <f t="shared" si="18"/>
        <v>38.019801980198018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3" t="b">
        <v>0</v>
      </c>
      <c r="O253" s="3" t="b">
        <v>0</v>
      </c>
      <c r="P253" s="3" t="s">
        <v>33</v>
      </c>
      <c r="Q253" s="3" t="str">
        <f t="shared" si="20"/>
        <v>theater</v>
      </c>
      <c r="R253" s="3" t="str">
        <f t="shared" si="21"/>
        <v>plays</v>
      </c>
      <c r="S253" s="43">
        <f t="shared" si="22"/>
        <v>41252.25</v>
      </c>
      <c r="T253" s="43">
        <f t="shared" si="23"/>
        <v>41254.25</v>
      </c>
    </row>
    <row r="254" spans="1:20" ht="16.5" customHeight="1" x14ac:dyDescent="0.35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5">
        <f t="shared" si="19"/>
        <v>6.2629999999999999</v>
      </c>
      <c r="G254" s="3" t="s">
        <v>20</v>
      </c>
      <c r="H254" s="3">
        <v>59</v>
      </c>
      <c r="I254" s="6">
        <f t="shared" si="18"/>
        <v>106.15254237288136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3" t="b">
        <v>0</v>
      </c>
      <c r="O254" s="3" t="b">
        <v>0</v>
      </c>
      <c r="P254" s="3" t="s">
        <v>33</v>
      </c>
      <c r="Q254" s="3" t="str">
        <f t="shared" si="20"/>
        <v>theater</v>
      </c>
      <c r="R254" s="3" t="str">
        <f t="shared" si="21"/>
        <v>plays</v>
      </c>
      <c r="S254" s="43">
        <f t="shared" si="22"/>
        <v>41572.208333333336</v>
      </c>
      <c r="T254" s="43">
        <f t="shared" si="23"/>
        <v>41577.208333333336</v>
      </c>
    </row>
    <row r="255" spans="1:20" ht="16.5" hidden="1" customHeight="1" x14ac:dyDescent="0.35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5">
        <f t="shared" si="19"/>
        <v>0.8902139917695473</v>
      </c>
      <c r="G255" s="3" t="s">
        <v>14</v>
      </c>
      <c r="H255" s="3">
        <v>1335</v>
      </c>
      <c r="I255" s="6">
        <f t="shared" si="18"/>
        <v>81.019475655430711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3" t="b">
        <v>0</v>
      </c>
      <c r="O255" s="3" t="b">
        <v>0</v>
      </c>
      <c r="P255" s="3" t="s">
        <v>53</v>
      </c>
      <c r="Q255" s="3" t="str">
        <f t="shared" si="20"/>
        <v>film &amp; video</v>
      </c>
      <c r="R255" s="3" t="str">
        <f t="shared" si="21"/>
        <v>drama</v>
      </c>
      <c r="S255" s="43">
        <f t="shared" si="22"/>
        <v>40641.208333333336</v>
      </c>
      <c r="T255" s="43">
        <f t="shared" si="23"/>
        <v>40653.208333333336</v>
      </c>
    </row>
    <row r="256" spans="1:20" ht="16.5" hidden="1" customHeight="1" x14ac:dyDescent="0.35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5">
        <f t="shared" si="19"/>
        <v>1.8489130434782608</v>
      </c>
      <c r="G256" s="3" t="s">
        <v>20</v>
      </c>
      <c r="H256" s="3">
        <v>88</v>
      </c>
      <c r="I256" s="6">
        <f t="shared" si="18"/>
        <v>96.647727272727266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3" t="b">
        <v>0</v>
      </c>
      <c r="O256" s="3" t="b">
        <v>0</v>
      </c>
      <c r="P256" s="3" t="s">
        <v>68</v>
      </c>
      <c r="Q256" s="3" t="str">
        <f t="shared" si="20"/>
        <v>publishing</v>
      </c>
      <c r="R256" s="3" t="str">
        <f t="shared" si="21"/>
        <v>nonfiction</v>
      </c>
      <c r="S256" s="43">
        <f t="shared" si="22"/>
        <v>42787.25</v>
      </c>
      <c r="T256" s="43">
        <f t="shared" si="23"/>
        <v>42789.25</v>
      </c>
    </row>
    <row r="257" spans="1:20" ht="16.5" hidden="1" customHeight="1" x14ac:dyDescent="0.35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5">
        <f t="shared" si="19"/>
        <v>1.2016770186335404</v>
      </c>
      <c r="G257" s="3" t="s">
        <v>20</v>
      </c>
      <c r="H257" s="3">
        <v>1697</v>
      </c>
      <c r="I257" s="6">
        <f t="shared" si="18"/>
        <v>57.003535651149086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3" t="b">
        <v>0</v>
      </c>
      <c r="O257" s="3" t="b">
        <v>1</v>
      </c>
      <c r="P257" s="3" t="s">
        <v>23</v>
      </c>
      <c r="Q257" s="3" t="str">
        <f t="shared" si="20"/>
        <v>music</v>
      </c>
      <c r="R257" s="3" t="str">
        <f t="shared" si="21"/>
        <v>rock</v>
      </c>
      <c r="S257" s="43">
        <f t="shared" si="22"/>
        <v>40590.25</v>
      </c>
      <c r="T257" s="43">
        <f t="shared" si="23"/>
        <v>40595.25</v>
      </c>
    </row>
    <row r="258" spans="1:20" ht="16.5" hidden="1" customHeight="1" x14ac:dyDescent="0.35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5">
        <f t="shared" si="19"/>
        <v>0.23390243902439026</v>
      </c>
      <c r="G258" s="3" t="s">
        <v>14</v>
      </c>
      <c r="H258" s="3">
        <v>15</v>
      </c>
      <c r="I258" s="6">
        <f t="shared" ref="I258:I321" si="24">IFERROR(E258/H258,"0")</f>
        <v>63.93333333333333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3" t="b">
        <v>0</v>
      </c>
      <c r="O258" s="3" t="b">
        <v>0</v>
      </c>
      <c r="P258" s="3" t="s">
        <v>23</v>
      </c>
      <c r="Q258" s="3" t="str">
        <f t="shared" si="20"/>
        <v>music</v>
      </c>
      <c r="R258" s="3" t="str">
        <f t="shared" si="21"/>
        <v>rock</v>
      </c>
      <c r="S258" s="43">
        <f t="shared" si="22"/>
        <v>42393.25</v>
      </c>
      <c r="T258" s="43">
        <f t="shared" si="23"/>
        <v>42430.25</v>
      </c>
    </row>
    <row r="259" spans="1:20" ht="16.5" customHeight="1" x14ac:dyDescent="0.35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5">
        <f t="shared" ref="F259:F322" si="25">E259/D259</f>
        <v>1.46</v>
      </c>
      <c r="G259" s="3" t="s">
        <v>20</v>
      </c>
      <c r="H259" s="3">
        <v>92</v>
      </c>
      <c r="I259" s="6">
        <f t="shared" si="24"/>
        <v>90.456521739130437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3" t="b">
        <v>0</v>
      </c>
      <c r="O259" s="3" t="b">
        <v>0</v>
      </c>
      <c r="P259" s="3" t="s">
        <v>33</v>
      </c>
      <c r="Q259" s="3" t="str">
        <f t="shared" ref="Q259:Q322" si="26">LEFT(P259,FIND("/",P259)-1)</f>
        <v>theater</v>
      </c>
      <c r="R259" s="3" t="str">
        <f t="shared" ref="R259:R322" si="27">RIGHT(P259,LEN(P259)-FIND("/",P259))</f>
        <v>plays</v>
      </c>
      <c r="S259" s="43">
        <f t="shared" ref="S259:S322" si="28">(L259/86400)+25569</f>
        <v>41338.25</v>
      </c>
      <c r="T259" s="43">
        <f t="shared" ref="T259:T322" si="29">(M259/86400)+25569</f>
        <v>41352.208333333336</v>
      </c>
    </row>
    <row r="260" spans="1:20" ht="16.5" customHeight="1" x14ac:dyDescent="0.35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5">
        <f t="shared" si="25"/>
        <v>2.6848000000000001</v>
      </c>
      <c r="G260" s="3" t="s">
        <v>20</v>
      </c>
      <c r="H260" s="3">
        <v>186</v>
      </c>
      <c r="I260" s="6">
        <f t="shared" si="24"/>
        <v>72.172043010752688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3" t="b">
        <v>0</v>
      </c>
      <c r="O260" s="3" t="b">
        <v>1</v>
      </c>
      <c r="P260" s="3" t="s">
        <v>33</v>
      </c>
      <c r="Q260" s="3" t="str">
        <f t="shared" si="26"/>
        <v>theater</v>
      </c>
      <c r="R260" s="3" t="str">
        <f t="shared" si="27"/>
        <v>plays</v>
      </c>
      <c r="S260" s="43">
        <f t="shared" si="28"/>
        <v>42712.25</v>
      </c>
      <c r="T260" s="43">
        <f t="shared" si="29"/>
        <v>42732.25</v>
      </c>
    </row>
    <row r="261" spans="1:20" ht="16.5" hidden="1" customHeight="1" x14ac:dyDescent="0.35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5">
        <f t="shared" si="25"/>
        <v>5.9749999999999996</v>
      </c>
      <c r="G261" s="3" t="s">
        <v>20</v>
      </c>
      <c r="H261" s="3">
        <v>138</v>
      </c>
      <c r="I261" s="6">
        <f t="shared" si="24"/>
        <v>77.934782608695656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3" t="b">
        <v>1</v>
      </c>
      <c r="O261" s="3" t="b">
        <v>0</v>
      </c>
      <c r="P261" s="3" t="s">
        <v>122</v>
      </c>
      <c r="Q261" s="3" t="str">
        <f t="shared" si="26"/>
        <v>photography</v>
      </c>
      <c r="R261" s="3" t="str">
        <f t="shared" si="27"/>
        <v>photography books</v>
      </c>
      <c r="S261" s="43">
        <f t="shared" si="28"/>
        <v>41251.25</v>
      </c>
      <c r="T261" s="43">
        <f t="shared" si="29"/>
        <v>41270.25</v>
      </c>
    </row>
    <row r="262" spans="1:20" ht="16.5" hidden="1" customHeight="1" x14ac:dyDescent="0.35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5">
        <f t="shared" si="25"/>
        <v>1.5769841269841269</v>
      </c>
      <c r="G262" s="3" t="s">
        <v>20</v>
      </c>
      <c r="H262" s="3">
        <v>261</v>
      </c>
      <c r="I262" s="6">
        <f t="shared" si="24"/>
        <v>38.065134099616856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3" t="b">
        <v>0</v>
      </c>
      <c r="O262" s="3" t="b">
        <v>0</v>
      </c>
      <c r="P262" s="3" t="s">
        <v>23</v>
      </c>
      <c r="Q262" s="3" t="str">
        <f t="shared" si="26"/>
        <v>music</v>
      </c>
      <c r="R262" s="3" t="str">
        <f t="shared" si="27"/>
        <v>rock</v>
      </c>
      <c r="S262" s="43">
        <f t="shared" si="28"/>
        <v>41180.208333333336</v>
      </c>
      <c r="T262" s="43">
        <f t="shared" si="29"/>
        <v>41192.208333333336</v>
      </c>
    </row>
    <row r="263" spans="1:20" ht="16.5" hidden="1" customHeight="1" x14ac:dyDescent="0.35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5">
        <f t="shared" si="25"/>
        <v>0.31201660735468567</v>
      </c>
      <c r="G263" s="3" t="s">
        <v>14</v>
      </c>
      <c r="H263" s="3">
        <v>454</v>
      </c>
      <c r="I263" s="6">
        <f t="shared" si="24"/>
        <v>57.936123348017624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3" t="b">
        <v>0</v>
      </c>
      <c r="O263" s="3" t="b">
        <v>1</v>
      </c>
      <c r="P263" s="3" t="s">
        <v>23</v>
      </c>
      <c r="Q263" s="3" t="str">
        <f t="shared" si="26"/>
        <v>music</v>
      </c>
      <c r="R263" s="3" t="str">
        <f t="shared" si="27"/>
        <v>rock</v>
      </c>
      <c r="S263" s="43">
        <f t="shared" si="28"/>
        <v>40415.208333333336</v>
      </c>
      <c r="T263" s="43">
        <f t="shared" si="29"/>
        <v>40419.208333333336</v>
      </c>
    </row>
    <row r="264" spans="1:20" ht="16.5" hidden="1" customHeight="1" x14ac:dyDescent="0.35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5">
        <f t="shared" si="25"/>
        <v>3.1341176470588237</v>
      </c>
      <c r="G264" s="3" t="s">
        <v>20</v>
      </c>
      <c r="H264" s="3">
        <v>107</v>
      </c>
      <c r="I264" s="6">
        <f t="shared" si="24"/>
        <v>49.794392523364486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3" t="b">
        <v>0</v>
      </c>
      <c r="O264" s="3" t="b">
        <v>1</v>
      </c>
      <c r="P264" s="3" t="s">
        <v>60</v>
      </c>
      <c r="Q264" s="3" t="str">
        <f t="shared" si="26"/>
        <v>music</v>
      </c>
      <c r="R264" s="3" t="str">
        <f t="shared" si="27"/>
        <v>indie rock</v>
      </c>
      <c r="S264" s="43">
        <f t="shared" si="28"/>
        <v>40638.208333333336</v>
      </c>
      <c r="T264" s="43">
        <f t="shared" si="29"/>
        <v>40664.208333333336</v>
      </c>
    </row>
    <row r="265" spans="1:20" ht="16.5" hidden="1" customHeight="1" x14ac:dyDescent="0.35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5">
        <f t="shared" si="25"/>
        <v>3.7089655172413791</v>
      </c>
      <c r="G265" s="3" t="s">
        <v>20</v>
      </c>
      <c r="H265" s="3">
        <v>199</v>
      </c>
      <c r="I265" s="6">
        <f t="shared" si="24"/>
        <v>54.050251256281406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3" t="b">
        <v>0</v>
      </c>
      <c r="O265" s="3" t="b">
        <v>0</v>
      </c>
      <c r="P265" s="3" t="s">
        <v>122</v>
      </c>
      <c r="Q265" s="3" t="str">
        <f t="shared" si="26"/>
        <v>photography</v>
      </c>
      <c r="R265" s="3" t="str">
        <f t="shared" si="27"/>
        <v>photography books</v>
      </c>
      <c r="S265" s="43">
        <f t="shared" si="28"/>
        <v>40187.25</v>
      </c>
      <c r="T265" s="43">
        <f t="shared" si="29"/>
        <v>40187.25</v>
      </c>
    </row>
    <row r="266" spans="1:20" ht="16.5" customHeight="1" x14ac:dyDescent="0.35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5">
        <f t="shared" si="25"/>
        <v>3.6266447368421053</v>
      </c>
      <c r="G266" s="3" t="s">
        <v>20</v>
      </c>
      <c r="H266" s="3">
        <v>5512</v>
      </c>
      <c r="I266" s="6">
        <f t="shared" si="24"/>
        <v>30.002721335268504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3" t="b">
        <v>0</v>
      </c>
      <c r="O266" s="3" t="b">
        <v>0</v>
      </c>
      <c r="P266" s="3" t="s">
        <v>33</v>
      </c>
      <c r="Q266" s="3" t="str">
        <f t="shared" si="26"/>
        <v>theater</v>
      </c>
      <c r="R266" s="3" t="str">
        <f t="shared" si="27"/>
        <v>plays</v>
      </c>
      <c r="S266" s="43">
        <f t="shared" si="28"/>
        <v>41317.25</v>
      </c>
      <c r="T266" s="43">
        <f t="shared" si="29"/>
        <v>41333.25</v>
      </c>
    </row>
    <row r="267" spans="1:20" ht="16.5" customHeight="1" x14ac:dyDescent="0.35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5">
        <f t="shared" si="25"/>
        <v>1.2308163265306122</v>
      </c>
      <c r="G267" s="3" t="s">
        <v>20</v>
      </c>
      <c r="H267" s="3">
        <v>86</v>
      </c>
      <c r="I267" s="6">
        <f t="shared" si="24"/>
        <v>70.127906976744185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3" t="b">
        <v>0</v>
      </c>
      <c r="O267" s="3" t="b">
        <v>0</v>
      </c>
      <c r="P267" s="3" t="s">
        <v>33</v>
      </c>
      <c r="Q267" s="3" t="str">
        <f t="shared" si="26"/>
        <v>theater</v>
      </c>
      <c r="R267" s="3" t="str">
        <f t="shared" si="27"/>
        <v>plays</v>
      </c>
      <c r="S267" s="43">
        <f t="shared" si="28"/>
        <v>42372.25</v>
      </c>
      <c r="T267" s="43">
        <f t="shared" si="29"/>
        <v>42416.25</v>
      </c>
    </row>
    <row r="268" spans="1:20" ht="16.5" hidden="1" customHeight="1" x14ac:dyDescent="0.35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5">
        <f t="shared" si="25"/>
        <v>0.76766756032171579</v>
      </c>
      <c r="G268" s="3" t="s">
        <v>14</v>
      </c>
      <c r="H268" s="3">
        <v>3182</v>
      </c>
      <c r="I268" s="6">
        <f t="shared" si="24"/>
        <v>26.996228786926462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3" t="b">
        <v>0</v>
      </c>
      <c r="O268" s="3" t="b">
        <v>1</v>
      </c>
      <c r="P268" s="3" t="s">
        <v>159</v>
      </c>
      <c r="Q268" s="3" t="str">
        <f t="shared" si="26"/>
        <v>music</v>
      </c>
      <c r="R268" s="3" t="str">
        <f t="shared" si="27"/>
        <v>jazz</v>
      </c>
      <c r="S268" s="43">
        <f t="shared" si="28"/>
        <v>41950.25</v>
      </c>
      <c r="T268" s="43">
        <f t="shared" si="29"/>
        <v>41983.25</v>
      </c>
    </row>
    <row r="269" spans="1:20" ht="16.5" customHeight="1" x14ac:dyDescent="0.35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5">
        <f t="shared" si="25"/>
        <v>2.3362012987012988</v>
      </c>
      <c r="G269" s="3" t="s">
        <v>20</v>
      </c>
      <c r="H269" s="3">
        <v>2768</v>
      </c>
      <c r="I269" s="6">
        <f t="shared" si="24"/>
        <v>51.990606936416185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3" t="b">
        <v>0</v>
      </c>
      <c r="O269" s="3" t="b">
        <v>0</v>
      </c>
      <c r="P269" s="3" t="s">
        <v>33</v>
      </c>
      <c r="Q269" s="3" t="str">
        <f t="shared" si="26"/>
        <v>theater</v>
      </c>
      <c r="R269" s="3" t="str">
        <f t="shared" si="27"/>
        <v>plays</v>
      </c>
      <c r="S269" s="43">
        <f t="shared" si="28"/>
        <v>41206.208333333336</v>
      </c>
      <c r="T269" s="43">
        <f t="shared" si="29"/>
        <v>41222.25</v>
      </c>
    </row>
    <row r="270" spans="1:20" ht="16.5" hidden="1" customHeight="1" x14ac:dyDescent="0.35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5">
        <f t="shared" si="25"/>
        <v>1.8053333333333332</v>
      </c>
      <c r="G270" s="3" t="s">
        <v>20</v>
      </c>
      <c r="H270" s="3">
        <v>48</v>
      </c>
      <c r="I270" s="6">
        <f t="shared" si="24"/>
        <v>56.416666666666664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3" t="b">
        <v>0</v>
      </c>
      <c r="O270" s="3" t="b">
        <v>0</v>
      </c>
      <c r="P270" s="3" t="s">
        <v>42</v>
      </c>
      <c r="Q270" s="3" t="str">
        <f t="shared" si="26"/>
        <v>film &amp; video</v>
      </c>
      <c r="R270" s="3" t="str">
        <f t="shared" si="27"/>
        <v>documentary</v>
      </c>
      <c r="S270" s="43">
        <f t="shared" si="28"/>
        <v>41186.208333333336</v>
      </c>
      <c r="T270" s="43">
        <f t="shared" si="29"/>
        <v>41232.25</v>
      </c>
    </row>
    <row r="271" spans="1:20" ht="16.5" hidden="1" customHeight="1" x14ac:dyDescent="0.35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5">
        <f t="shared" si="25"/>
        <v>2.5262857142857142</v>
      </c>
      <c r="G271" s="3" t="s">
        <v>20</v>
      </c>
      <c r="H271" s="3">
        <v>87</v>
      </c>
      <c r="I271" s="6">
        <f t="shared" si="24"/>
        <v>101.63218390804597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3" t="b">
        <v>0</v>
      </c>
      <c r="O271" s="3" t="b">
        <v>0</v>
      </c>
      <c r="P271" s="3" t="s">
        <v>269</v>
      </c>
      <c r="Q271" s="3" t="str">
        <f t="shared" si="26"/>
        <v>film &amp; video</v>
      </c>
      <c r="R271" s="3" t="str">
        <f t="shared" si="27"/>
        <v>television</v>
      </c>
      <c r="S271" s="43">
        <f t="shared" si="28"/>
        <v>43496.25</v>
      </c>
      <c r="T271" s="43">
        <f t="shared" si="29"/>
        <v>43517.25</v>
      </c>
    </row>
    <row r="272" spans="1:20" ht="16.5" hidden="1" customHeight="1" x14ac:dyDescent="0.35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5">
        <f t="shared" si="25"/>
        <v>0.27176538240368026</v>
      </c>
      <c r="G272" s="3" t="s">
        <v>74</v>
      </c>
      <c r="H272" s="3">
        <v>1890</v>
      </c>
      <c r="I272" s="6">
        <f t="shared" si="24"/>
        <v>25.005291005291006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3" t="b">
        <v>0</v>
      </c>
      <c r="O272" s="3" t="b">
        <v>0</v>
      </c>
      <c r="P272" s="3" t="s">
        <v>89</v>
      </c>
      <c r="Q272" s="3" t="str">
        <f t="shared" si="26"/>
        <v>games</v>
      </c>
      <c r="R272" s="3" t="str">
        <f t="shared" si="27"/>
        <v>video games</v>
      </c>
      <c r="S272" s="43">
        <f t="shared" si="28"/>
        <v>40514.25</v>
      </c>
      <c r="T272" s="43">
        <f t="shared" si="29"/>
        <v>40516.25</v>
      </c>
    </row>
    <row r="273" spans="1:20" ht="16.5" hidden="1" customHeight="1" x14ac:dyDescent="0.35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5">
        <f t="shared" si="25"/>
        <v>1.2706571242680547E-2</v>
      </c>
      <c r="G273" s="3" t="s">
        <v>47</v>
      </c>
      <c r="H273" s="3">
        <v>61</v>
      </c>
      <c r="I273" s="6">
        <f t="shared" si="24"/>
        <v>32.016393442622949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3" t="b">
        <v>0</v>
      </c>
      <c r="O273" s="3" t="b">
        <v>0</v>
      </c>
      <c r="P273" s="3" t="s">
        <v>122</v>
      </c>
      <c r="Q273" s="3" t="str">
        <f t="shared" si="26"/>
        <v>photography</v>
      </c>
      <c r="R273" s="3" t="str">
        <f t="shared" si="27"/>
        <v>photography books</v>
      </c>
      <c r="S273" s="43">
        <f t="shared" si="28"/>
        <v>42345.25</v>
      </c>
      <c r="T273" s="43">
        <f t="shared" si="29"/>
        <v>42376.25</v>
      </c>
    </row>
    <row r="274" spans="1:20" ht="16.5" customHeight="1" x14ac:dyDescent="0.35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5">
        <f t="shared" si="25"/>
        <v>3.0400978473581213</v>
      </c>
      <c r="G274" s="3" t="s">
        <v>20</v>
      </c>
      <c r="H274" s="3">
        <v>1894</v>
      </c>
      <c r="I274" s="6">
        <f t="shared" si="24"/>
        <v>82.021647307286173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3" t="b">
        <v>0</v>
      </c>
      <c r="O274" s="3" t="b">
        <v>1</v>
      </c>
      <c r="P274" s="3" t="s">
        <v>33</v>
      </c>
      <c r="Q274" s="3" t="str">
        <f t="shared" si="26"/>
        <v>theater</v>
      </c>
      <c r="R274" s="3" t="str">
        <f t="shared" si="27"/>
        <v>plays</v>
      </c>
      <c r="S274" s="43">
        <f t="shared" si="28"/>
        <v>43656.208333333328</v>
      </c>
      <c r="T274" s="43">
        <f t="shared" si="29"/>
        <v>43681.208333333328</v>
      </c>
    </row>
    <row r="275" spans="1:20" ht="16.5" customHeight="1" x14ac:dyDescent="0.35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5">
        <f t="shared" si="25"/>
        <v>1.3723076923076922</v>
      </c>
      <c r="G275" s="3" t="s">
        <v>20</v>
      </c>
      <c r="H275" s="3">
        <v>282</v>
      </c>
      <c r="I275" s="6">
        <f t="shared" si="24"/>
        <v>37.957446808510639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3" t="b">
        <v>0</v>
      </c>
      <c r="O275" s="3" t="b">
        <v>0</v>
      </c>
      <c r="P275" s="3" t="s">
        <v>33</v>
      </c>
      <c r="Q275" s="3" t="str">
        <f t="shared" si="26"/>
        <v>theater</v>
      </c>
      <c r="R275" s="3" t="str">
        <f t="shared" si="27"/>
        <v>plays</v>
      </c>
      <c r="S275" s="43">
        <f t="shared" si="28"/>
        <v>42995.208333333328</v>
      </c>
      <c r="T275" s="43">
        <f t="shared" si="29"/>
        <v>42998.208333333328</v>
      </c>
    </row>
    <row r="276" spans="1:20" ht="16.5" customHeight="1" x14ac:dyDescent="0.35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5">
        <f t="shared" si="25"/>
        <v>0.32208333333333333</v>
      </c>
      <c r="G276" s="3" t="s">
        <v>14</v>
      </c>
      <c r="H276" s="3">
        <v>15</v>
      </c>
      <c r="I276" s="6">
        <f t="shared" si="24"/>
        <v>51.533333333333331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3" t="b">
        <v>0</v>
      </c>
      <c r="O276" s="3" t="b">
        <v>0</v>
      </c>
      <c r="P276" s="3" t="s">
        <v>33</v>
      </c>
      <c r="Q276" s="3" t="str">
        <f t="shared" si="26"/>
        <v>theater</v>
      </c>
      <c r="R276" s="3" t="str">
        <f t="shared" si="27"/>
        <v>plays</v>
      </c>
      <c r="S276" s="43">
        <f t="shared" si="28"/>
        <v>43045.25</v>
      </c>
      <c r="T276" s="43">
        <f t="shared" si="29"/>
        <v>43050.25</v>
      </c>
    </row>
    <row r="277" spans="1:20" ht="16.5" hidden="1" customHeight="1" x14ac:dyDescent="0.35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5">
        <f t="shared" si="25"/>
        <v>2.4151282051282053</v>
      </c>
      <c r="G277" s="3" t="s">
        <v>20</v>
      </c>
      <c r="H277" s="3">
        <v>116</v>
      </c>
      <c r="I277" s="6">
        <f t="shared" si="24"/>
        <v>81.198275862068968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3" t="b">
        <v>0</v>
      </c>
      <c r="O277" s="3" t="b">
        <v>0</v>
      </c>
      <c r="P277" s="3" t="s">
        <v>206</v>
      </c>
      <c r="Q277" s="3" t="str">
        <f t="shared" si="26"/>
        <v>publishing</v>
      </c>
      <c r="R277" s="3" t="str">
        <f t="shared" si="27"/>
        <v>translations</v>
      </c>
      <c r="S277" s="43">
        <f t="shared" si="28"/>
        <v>43561.208333333328</v>
      </c>
      <c r="T277" s="43">
        <f t="shared" si="29"/>
        <v>43569.208333333328</v>
      </c>
    </row>
    <row r="278" spans="1:20" ht="16.5" hidden="1" customHeight="1" x14ac:dyDescent="0.35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5">
        <f t="shared" si="25"/>
        <v>0.96799999999999997</v>
      </c>
      <c r="G278" s="3" t="s">
        <v>14</v>
      </c>
      <c r="H278" s="3">
        <v>133</v>
      </c>
      <c r="I278" s="6">
        <f t="shared" si="24"/>
        <v>40.030075187969928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3" t="b">
        <v>0</v>
      </c>
      <c r="O278" s="3" t="b">
        <v>1</v>
      </c>
      <c r="P278" s="3" t="s">
        <v>89</v>
      </c>
      <c r="Q278" s="3" t="str">
        <f t="shared" si="26"/>
        <v>games</v>
      </c>
      <c r="R278" s="3" t="str">
        <f t="shared" si="27"/>
        <v>video games</v>
      </c>
      <c r="S278" s="43">
        <f t="shared" si="28"/>
        <v>41018.208333333336</v>
      </c>
      <c r="T278" s="43">
        <f t="shared" si="29"/>
        <v>41023.208333333336</v>
      </c>
    </row>
    <row r="279" spans="1:20" ht="16.5" customHeight="1" x14ac:dyDescent="0.35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5">
        <f t="shared" si="25"/>
        <v>10.664285714285715</v>
      </c>
      <c r="G279" s="3" t="s">
        <v>20</v>
      </c>
      <c r="H279" s="3">
        <v>83</v>
      </c>
      <c r="I279" s="6">
        <f t="shared" si="24"/>
        <v>89.939759036144579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3" t="b">
        <v>0</v>
      </c>
      <c r="O279" s="3" t="b">
        <v>0</v>
      </c>
      <c r="P279" s="3" t="s">
        <v>33</v>
      </c>
      <c r="Q279" s="3" t="str">
        <f t="shared" si="26"/>
        <v>theater</v>
      </c>
      <c r="R279" s="3" t="str">
        <f t="shared" si="27"/>
        <v>plays</v>
      </c>
      <c r="S279" s="43">
        <f t="shared" si="28"/>
        <v>40378.208333333336</v>
      </c>
      <c r="T279" s="43">
        <f t="shared" si="29"/>
        <v>40380.208333333336</v>
      </c>
    </row>
    <row r="280" spans="1:20" ht="16.5" hidden="1" customHeight="1" x14ac:dyDescent="0.35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5">
        <f t="shared" si="25"/>
        <v>3.2588888888888889</v>
      </c>
      <c r="G280" s="3" t="s">
        <v>20</v>
      </c>
      <c r="H280" s="3">
        <v>91</v>
      </c>
      <c r="I280" s="6">
        <f t="shared" si="24"/>
        <v>96.692307692307693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3" t="b">
        <v>0</v>
      </c>
      <c r="O280" s="3" t="b">
        <v>0</v>
      </c>
      <c r="P280" s="3" t="s">
        <v>28</v>
      </c>
      <c r="Q280" s="3" t="str">
        <f t="shared" si="26"/>
        <v>technology</v>
      </c>
      <c r="R280" s="3" t="str">
        <f t="shared" si="27"/>
        <v>web</v>
      </c>
      <c r="S280" s="43">
        <f t="shared" si="28"/>
        <v>41239.25</v>
      </c>
      <c r="T280" s="43">
        <f t="shared" si="29"/>
        <v>41264.25</v>
      </c>
    </row>
    <row r="281" spans="1:20" ht="16.5" customHeight="1" x14ac:dyDescent="0.35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5">
        <f t="shared" si="25"/>
        <v>1.7070000000000001</v>
      </c>
      <c r="G281" s="3" t="s">
        <v>20</v>
      </c>
      <c r="H281" s="3">
        <v>546</v>
      </c>
      <c r="I281" s="6">
        <f t="shared" si="24"/>
        <v>25.010989010989011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3" t="b">
        <v>0</v>
      </c>
      <c r="O281" s="3" t="b">
        <v>0</v>
      </c>
      <c r="P281" s="3" t="s">
        <v>33</v>
      </c>
      <c r="Q281" s="3" t="str">
        <f t="shared" si="26"/>
        <v>theater</v>
      </c>
      <c r="R281" s="3" t="str">
        <f t="shared" si="27"/>
        <v>plays</v>
      </c>
      <c r="S281" s="43">
        <f t="shared" si="28"/>
        <v>43346.208333333328</v>
      </c>
      <c r="T281" s="43">
        <f t="shared" si="29"/>
        <v>43349.208333333328</v>
      </c>
    </row>
    <row r="282" spans="1:20" ht="16.5" hidden="1" customHeight="1" x14ac:dyDescent="0.35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5">
        <f t="shared" si="25"/>
        <v>5.8144</v>
      </c>
      <c r="G282" s="3" t="s">
        <v>20</v>
      </c>
      <c r="H282" s="3">
        <v>393</v>
      </c>
      <c r="I282" s="6">
        <f t="shared" si="24"/>
        <v>36.987277353689571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3" t="b">
        <v>0</v>
      </c>
      <c r="O282" s="3" t="b">
        <v>0</v>
      </c>
      <c r="P282" s="3" t="s">
        <v>71</v>
      </c>
      <c r="Q282" s="3" t="str">
        <f t="shared" si="26"/>
        <v>film &amp; video</v>
      </c>
      <c r="R282" s="3" t="str">
        <f t="shared" si="27"/>
        <v>animation</v>
      </c>
      <c r="S282" s="43">
        <f t="shared" si="28"/>
        <v>43060.25</v>
      </c>
      <c r="T282" s="43">
        <f t="shared" si="29"/>
        <v>43066.25</v>
      </c>
    </row>
    <row r="283" spans="1:20" ht="16.5" customHeight="1" x14ac:dyDescent="0.35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5">
        <f t="shared" si="25"/>
        <v>0.91520972644376897</v>
      </c>
      <c r="G283" s="3" t="s">
        <v>14</v>
      </c>
      <c r="H283" s="3">
        <v>2062</v>
      </c>
      <c r="I283" s="6">
        <f t="shared" si="24"/>
        <v>73.012609117361791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3" t="b">
        <v>0</v>
      </c>
      <c r="O283" s="3" t="b">
        <v>1</v>
      </c>
      <c r="P283" s="3" t="s">
        <v>33</v>
      </c>
      <c r="Q283" s="3" t="str">
        <f t="shared" si="26"/>
        <v>theater</v>
      </c>
      <c r="R283" s="3" t="str">
        <f t="shared" si="27"/>
        <v>plays</v>
      </c>
      <c r="S283" s="43">
        <f t="shared" si="28"/>
        <v>40979.25</v>
      </c>
      <c r="T283" s="43">
        <f t="shared" si="29"/>
        <v>41000.208333333336</v>
      </c>
    </row>
    <row r="284" spans="1:20" ht="16.5" hidden="1" customHeight="1" x14ac:dyDescent="0.35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5">
        <f t="shared" si="25"/>
        <v>1.0804761904761904</v>
      </c>
      <c r="G284" s="3" t="s">
        <v>20</v>
      </c>
      <c r="H284" s="3">
        <v>133</v>
      </c>
      <c r="I284" s="6">
        <f t="shared" si="24"/>
        <v>68.240601503759393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3" t="b">
        <v>0</v>
      </c>
      <c r="O284" s="3" t="b">
        <v>1</v>
      </c>
      <c r="P284" s="3" t="s">
        <v>269</v>
      </c>
      <c r="Q284" s="3" t="str">
        <f t="shared" si="26"/>
        <v>film &amp; video</v>
      </c>
      <c r="R284" s="3" t="str">
        <f t="shared" si="27"/>
        <v>television</v>
      </c>
      <c r="S284" s="43">
        <f t="shared" si="28"/>
        <v>42701.25</v>
      </c>
      <c r="T284" s="43">
        <f t="shared" si="29"/>
        <v>42707.25</v>
      </c>
    </row>
    <row r="285" spans="1:20" ht="16.5" hidden="1" customHeight="1" x14ac:dyDescent="0.35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5">
        <f t="shared" si="25"/>
        <v>0.18728395061728395</v>
      </c>
      <c r="G285" s="3" t="s">
        <v>14</v>
      </c>
      <c r="H285" s="3">
        <v>29</v>
      </c>
      <c r="I285" s="6">
        <f t="shared" si="24"/>
        <v>52.310344827586206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3" t="b">
        <v>0</v>
      </c>
      <c r="O285" s="3" t="b">
        <v>0</v>
      </c>
      <c r="P285" s="3" t="s">
        <v>23</v>
      </c>
      <c r="Q285" s="3" t="str">
        <f t="shared" si="26"/>
        <v>music</v>
      </c>
      <c r="R285" s="3" t="str">
        <f t="shared" si="27"/>
        <v>rock</v>
      </c>
      <c r="S285" s="43">
        <f t="shared" si="28"/>
        <v>42520.208333333328</v>
      </c>
      <c r="T285" s="43">
        <f t="shared" si="29"/>
        <v>42525.208333333328</v>
      </c>
    </row>
    <row r="286" spans="1:20" ht="16.5" hidden="1" customHeight="1" x14ac:dyDescent="0.35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5">
        <f t="shared" si="25"/>
        <v>0.83193877551020412</v>
      </c>
      <c r="G286" s="3" t="s">
        <v>14</v>
      </c>
      <c r="H286" s="3">
        <v>132</v>
      </c>
      <c r="I286" s="6">
        <f t="shared" si="24"/>
        <v>61.765151515151516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3" t="b">
        <v>0</v>
      </c>
      <c r="O286" s="3" t="b">
        <v>0</v>
      </c>
      <c r="P286" s="3" t="s">
        <v>28</v>
      </c>
      <c r="Q286" s="3" t="str">
        <f t="shared" si="26"/>
        <v>technology</v>
      </c>
      <c r="R286" s="3" t="str">
        <f t="shared" si="27"/>
        <v>web</v>
      </c>
      <c r="S286" s="43">
        <f t="shared" si="28"/>
        <v>41030.208333333336</v>
      </c>
      <c r="T286" s="43">
        <f t="shared" si="29"/>
        <v>41035.208333333336</v>
      </c>
    </row>
    <row r="287" spans="1:20" ht="16.5" customHeight="1" x14ac:dyDescent="0.35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5">
        <f t="shared" si="25"/>
        <v>7.0633333333333335</v>
      </c>
      <c r="G287" s="3" t="s">
        <v>20</v>
      </c>
      <c r="H287" s="3">
        <v>254</v>
      </c>
      <c r="I287" s="6">
        <f t="shared" si="24"/>
        <v>25.027559055118111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3" t="b">
        <v>0</v>
      </c>
      <c r="O287" s="3" t="b">
        <v>0</v>
      </c>
      <c r="P287" s="3" t="s">
        <v>33</v>
      </c>
      <c r="Q287" s="3" t="str">
        <f t="shared" si="26"/>
        <v>theater</v>
      </c>
      <c r="R287" s="3" t="str">
        <f t="shared" si="27"/>
        <v>plays</v>
      </c>
      <c r="S287" s="43">
        <f t="shared" si="28"/>
        <v>42623.208333333328</v>
      </c>
      <c r="T287" s="43">
        <f t="shared" si="29"/>
        <v>42661.208333333328</v>
      </c>
    </row>
    <row r="288" spans="1:20" ht="16.5" customHeight="1" x14ac:dyDescent="0.35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5">
        <f t="shared" si="25"/>
        <v>0.17446030330062445</v>
      </c>
      <c r="G288" s="3" t="s">
        <v>74</v>
      </c>
      <c r="H288" s="3">
        <v>184</v>
      </c>
      <c r="I288" s="6">
        <f t="shared" si="24"/>
        <v>106.28804347826087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3" t="b">
        <v>0</v>
      </c>
      <c r="O288" s="3" t="b">
        <v>0</v>
      </c>
      <c r="P288" s="3" t="s">
        <v>33</v>
      </c>
      <c r="Q288" s="3" t="str">
        <f t="shared" si="26"/>
        <v>theater</v>
      </c>
      <c r="R288" s="3" t="str">
        <f t="shared" si="27"/>
        <v>plays</v>
      </c>
      <c r="S288" s="43">
        <f t="shared" si="28"/>
        <v>42697.25</v>
      </c>
      <c r="T288" s="43">
        <f t="shared" si="29"/>
        <v>42704.25</v>
      </c>
    </row>
    <row r="289" spans="1:20" ht="16.5" hidden="1" customHeight="1" x14ac:dyDescent="0.35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5">
        <f t="shared" si="25"/>
        <v>2.0973015873015872</v>
      </c>
      <c r="G289" s="3" t="s">
        <v>20</v>
      </c>
      <c r="H289" s="3">
        <v>176</v>
      </c>
      <c r="I289" s="6">
        <f t="shared" si="24"/>
        <v>75.07386363636364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3" t="b">
        <v>0</v>
      </c>
      <c r="O289" s="3" t="b">
        <v>0</v>
      </c>
      <c r="P289" s="3" t="s">
        <v>50</v>
      </c>
      <c r="Q289" s="3" t="str">
        <f t="shared" si="26"/>
        <v>music</v>
      </c>
      <c r="R289" s="3" t="str">
        <f t="shared" si="27"/>
        <v>electric music</v>
      </c>
      <c r="S289" s="43">
        <f t="shared" si="28"/>
        <v>42122.208333333328</v>
      </c>
      <c r="T289" s="43">
        <f t="shared" si="29"/>
        <v>42122.208333333328</v>
      </c>
    </row>
    <row r="290" spans="1:20" ht="16.5" hidden="1" customHeight="1" x14ac:dyDescent="0.35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5">
        <f t="shared" si="25"/>
        <v>0.97785714285714287</v>
      </c>
      <c r="G290" s="3" t="s">
        <v>14</v>
      </c>
      <c r="H290" s="3">
        <v>137</v>
      </c>
      <c r="I290" s="6">
        <f t="shared" si="24"/>
        <v>39.970802919708028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3" t="b">
        <v>0</v>
      </c>
      <c r="O290" s="3" t="b">
        <v>1</v>
      </c>
      <c r="P290" s="3" t="s">
        <v>148</v>
      </c>
      <c r="Q290" s="3" t="str">
        <f t="shared" si="26"/>
        <v>music</v>
      </c>
      <c r="R290" s="3" t="str">
        <f t="shared" si="27"/>
        <v>metal</v>
      </c>
      <c r="S290" s="43">
        <f t="shared" si="28"/>
        <v>40982.208333333336</v>
      </c>
      <c r="T290" s="43">
        <f t="shared" si="29"/>
        <v>40983.208333333336</v>
      </c>
    </row>
    <row r="291" spans="1:20" ht="16.5" customHeight="1" x14ac:dyDescent="0.35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5">
        <f t="shared" si="25"/>
        <v>16.842500000000001</v>
      </c>
      <c r="G291" s="3" t="s">
        <v>20</v>
      </c>
      <c r="H291" s="3">
        <v>337</v>
      </c>
      <c r="I291" s="6">
        <f t="shared" si="24"/>
        <v>39.982195845697326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3" t="b">
        <v>0</v>
      </c>
      <c r="O291" s="3" t="b">
        <v>0</v>
      </c>
      <c r="P291" s="3" t="s">
        <v>33</v>
      </c>
      <c r="Q291" s="3" t="str">
        <f t="shared" si="26"/>
        <v>theater</v>
      </c>
      <c r="R291" s="3" t="str">
        <f t="shared" si="27"/>
        <v>plays</v>
      </c>
      <c r="S291" s="43">
        <f t="shared" si="28"/>
        <v>42219.208333333328</v>
      </c>
      <c r="T291" s="43">
        <f t="shared" si="29"/>
        <v>42222.208333333328</v>
      </c>
    </row>
    <row r="292" spans="1:20" ht="16.5" hidden="1" customHeight="1" x14ac:dyDescent="0.35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5">
        <f t="shared" si="25"/>
        <v>0.54402135231316728</v>
      </c>
      <c r="G292" s="3" t="s">
        <v>14</v>
      </c>
      <c r="H292" s="3">
        <v>908</v>
      </c>
      <c r="I292" s="6">
        <f t="shared" si="24"/>
        <v>101.01541850220265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3" t="b">
        <v>0</v>
      </c>
      <c r="O292" s="3" t="b">
        <v>1</v>
      </c>
      <c r="P292" s="3" t="s">
        <v>42</v>
      </c>
      <c r="Q292" s="3" t="str">
        <f t="shared" si="26"/>
        <v>film &amp; video</v>
      </c>
      <c r="R292" s="3" t="str">
        <f t="shared" si="27"/>
        <v>documentary</v>
      </c>
      <c r="S292" s="43">
        <f t="shared" si="28"/>
        <v>41404.208333333336</v>
      </c>
      <c r="T292" s="43">
        <f t="shared" si="29"/>
        <v>41436.208333333336</v>
      </c>
    </row>
    <row r="293" spans="1:20" ht="16.5" hidden="1" customHeight="1" x14ac:dyDescent="0.35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5">
        <f t="shared" si="25"/>
        <v>4.5661111111111108</v>
      </c>
      <c r="G293" s="3" t="s">
        <v>20</v>
      </c>
      <c r="H293" s="3">
        <v>107</v>
      </c>
      <c r="I293" s="6">
        <f t="shared" si="24"/>
        <v>76.813084112149539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3" t="b">
        <v>1</v>
      </c>
      <c r="O293" s="3" t="b">
        <v>0</v>
      </c>
      <c r="P293" s="3" t="s">
        <v>28</v>
      </c>
      <c r="Q293" s="3" t="str">
        <f t="shared" si="26"/>
        <v>technology</v>
      </c>
      <c r="R293" s="3" t="str">
        <f t="shared" si="27"/>
        <v>web</v>
      </c>
      <c r="S293" s="43">
        <f t="shared" si="28"/>
        <v>40831.208333333336</v>
      </c>
      <c r="T293" s="43">
        <f t="shared" si="29"/>
        <v>40835.208333333336</v>
      </c>
    </row>
    <row r="294" spans="1:20" ht="16.5" hidden="1" customHeight="1" x14ac:dyDescent="0.35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5">
        <f t="shared" si="25"/>
        <v>9.8219178082191785E-2</v>
      </c>
      <c r="G294" s="3" t="s">
        <v>14</v>
      </c>
      <c r="H294" s="3">
        <v>10</v>
      </c>
      <c r="I294" s="6">
        <f t="shared" si="24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3" t="b">
        <v>0</v>
      </c>
      <c r="O294" s="3" t="b">
        <v>0</v>
      </c>
      <c r="P294" s="3" t="s">
        <v>17</v>
      </c>
      <c r="Q294" s="3" t="str">
        <f t="shared" si="26"/>
        <v>food</v>
      </c>
      <c r="R294" s="3" t="str">
        <f t="shared" si="27"/>
        <v>food trucks</v>
      </c>
      <c r="S294" s="43">
        <f t="shared" si="28"/>
        <v>40984.208333333336</v>
      </c>
      <c r="T294" s="43">
        <f t="shared" si="29"/>
        <v>41002.208333333336</v>
      </c>
    </row>
    <row r="295" spans="1:20" ht="16.5" customHeight="1" x14ac:dyDescent="0.35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5">
        <f t="shared" si="25"/>
        <v>0.16384615384615384</v>
      </c>
      <c r="G295" s="3" t="s">
        <v>74</v>
      </c>
      <c r="H295" s="3">
        <v>32</v>
      </c>
      <c r="I295" s="6">
        <f t="shared" si="24"/>
        <v>33.28125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3" t="b">
        <v>0</v>
      </c>
      <c r="O295" s="3" t="b">
        <v>0</v>
      </c>
      <c r="P295" s="3" t="s">
        <v>33</v>
      </c>
      <c r="Q295" s="3" t="str">
        <f t="shared" si="26"/>
        <v>theater</v>
      </c>
      <c r="R295" s="3" t="str">
        <f t="shared" si="27"/>
        <v>plays</v>
      </c>
      <c r="S295" s="43">
        <f t="shared" si="28"/>
        <v>40456.208333333336</v>
      </c>
      <c r="T295" s="43">
        <f t="shared" si="29"/>
        <v>40465.208333333336</v>
      </c>
    </row>
    <row r="296" spans="1:20" ht="16.5" customHeight="1" x14ac:dyDescent="0.35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5">
        <f t="shared" si="25"/>
        <v>13.396666666666667</v>
      </c>
      <c r="G296" s="3" t="s">
        <v>20</v>
      </c>
      <c r="H296" s="3">
        <v>183</v>
      </c>
      <c r="I296" s="6">
        <f t="shared" si="24"/>
        <v>43.923497267759565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3" t="b">
        <v>0</v>
      </c>
      <c r="O296" s="3" t="b">
        <v>0</v>
      </c>
      <c r="P296" s="3" t="s">
        <v>33</v>
      </c>
      <c r="Q296" s="3" t="str">
        <f t="shared" si="26"/>
        <v>theater</v>
      </c>
      <c r="R296" s="3" t="str">
        <f t="shared" si="27"/>
        <v>plays</v>
      </c>
      <c r="S296" s="43">
        <f t="shared" si="28"/>
        <v>43399.208333333328</v>
      </c>
      <c r="T296" s="43">
        <f t="shared" si="29"/>
        <v>43411.25</v>
      </c>
    </row>
    <row r="297" spans="1:20" ht="16.5" customHeight="1" x14ac:dyDescent="0.35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5">
        <f t="shared" si="25"/>
        <v>0.35650077760497667</v>
      </c>
      <c r="G297" s="3" t="s">
        <v>14</v>
      </c>
      <c r="H297" s="3">
        <v>1910</v>
      </c>
      <c r="I297" s="6">
        <f t="shared" si="24"/>
        <v>36.004712041884815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3" t="b">
        <v>0</v>
      </c>
      <c r="O297" s="3" t="b">
        <v>0</v>
      </c>
      <c r="P297" s="3" t="s">
        <v>33</v>
      </c>
      <c r="Q297" s="3" t="str">
        <f t="shared" si="26"/>
        <v>theater</v>
      </c>
      <c r="R297" s="3" t="str">
        <f t="shared" si="27"/>
        <v>plays</v>
      </c>
      <c r="S297" s="43">
        <f t="shared" si="28"/>
        <v>41562.208333333336</v>
      </c>
      <c r="T297" s="43">
        <f t="shared" si="29"/>
        <v>41587.25</v>
      </c>
    </row>
    <row r="298" spans="1:20" ht="16.5" customHeight="1" x14ac:dyDescent="0.35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5">
        <f t="shared" si="25"/>
        <v>0.54950819672131146</v>
      </c>
      <c r="G298" s="3" t="s">
        <v>14</v>
      </c>
      <c r="H298" s="3">
        <v>38</v>
      </c>
      <c r="I298" s="6">
        <f t="shared" si="24"/>
        <v>88.21052631578948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3" t="b">
        <v>0</v>
      </c>
      <c r="O298" s="3" t="b">
        <v>0</v>
      </c>
      <c r="P298" s="3" t="s">
        <v>33</v>
      </c>
      <c r="Q298" s="3" t="str">
        <f t="shared" si="26"/>
        <v>theater</v>
      </c>
      <c r="R298" s="3" t="str">
        <f t="shared" si="27"/>
        <v>plays</v>
      </c>
      <c r="S298" s="43">
        <f t="shared" si="28"/>
        <v>43493.25</v>
      </c>
      <c r="T298" s="43">
        <f t="shared" si="29"/>
        <v>43515.25</v>
      </c>
    </row>
    <row r="299" spans="1:20" ht="16.5" customHeight="1" x14ac:dyDescent="0.35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5">
        <f t="shared" si="25"/>
        <v>0.94236111111111109</v>
      </c>
      <c r="G299" s="3" t="s">
        <v>14</v>
      </c>
      <c r="H299" s="3">
        <v>104</v>
      </c>
      <c r="I299" s="6">
        <f t="shared" si="24"/>
        <v>65.240384615384613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3" t="b">
        <v>0</v>
      </c>
      <c r="O299" s="3" t="b">
        <v>1</v>
      </c>
      <c r="P299" s="3" t="s">
        <v>33</v>
      </c>
      <c r="Q299" s="3" t="str">
        <f t="shared" si="26"/>
        <v>theater</v>
      </c>
      <c r="R299" s="3" t="str">
        <f t="shared" si="27"/>
        <v>plays</v>
      </c>
      <c r="S299" s="43">
        <f t="shared" si="28"/>
        <v>41653.25</v>
      </c>
      <c r="T299" s="43">
        <f t="shared" si="29"/>
        <v>41662.25</v>
      </c>
    </row>
    <row r="300" spans="1:20" ht="16.5" hidden="1" customHeight="1" x14ac:dyDescent="0.35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5">
        <f t="shared" si="25"/>
        <v>1.4391428571428571</v>
      </c>
      <c r="G300" s="3" t="s">
        <v>20</v>
      </c>
      <c r="H300" s="3">
        <v>72</v>
      </c>
      <c r="I300" s="6">
        <f t="shared" si="24"/>
        <v>69.958333333333329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3" t="b">
        <v>0</v>
      </c>
      <c r="O300" s="3" t="b">
        <v>1</v>
      </c>
      <c r="P300" s="3" t="s">
        <v>23</v>
      </c>
      <c r="Q300" s="3" t="str">
        <f t="shared" si="26"/>
        <v>music</v>
      </c>
      <c r="R300" s="3" t="str">
        <f t="shared" si="27"/>
        <v>rock</v>
      </c>
      <c r="S300" s="43">
        <f t="shared" si="28"/>
        <v>42426.25</v>
      </c>
      <c r="T300" s="43">
        <f t="shared" si="29"/>
        <v>42444.208333333328</v>
      </c>
    </row>
    <row r="301" spans="1:20" ht="16.5" hidden="1" customHeight="1" x14ac:dyDescent="0.35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5">
        <f t="shared" si="25"/>
        <v>0.51421052631578945</v>
      </c>
      <c r="G301" s="3" t="s">
        <v>14</v>
      </c>
      <c r="H301" s="3">
        <v>49</v>
      </c>
      <c r="I301" s="6">
        <f t="shared" si="24"/>
        <v>39.877551020408163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3" t="b">
        <v>0</v>
      </c>
      <c r="O301" s="3" t="b">
        <v>0</v>
      </c>
      <c r="P301" s="3" t="s">
        <v>17</v>
      </c>
      <c r="Q301" s="3" t="str">
        <f t="shared" si="26"/>
        <v>food</v>
      </c>
      <c r="R301" s="3" t="str">
        <f t="shared" si="27"/>
        <v>food trucks</v>
      </c>
      <c r="S301" s="43">
        <f t="shared" si="28"/>
        <v>42432.25</v>
      </c>
      <c r="T301" s="43">
        <f t="shared" si="29"/>
        <v>42488.208333333328</v>
      </c>
    </row>
    <row r="302" spans="1:20" ht="16.5" hidden="1" customHeight="1" x14ac:dyDescent="0.35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5">
        <f t="shared" si="25"/>
        <v>0.05</v>
      </c>
      <c r="G302" s="3" t="s">
        <v>14</v>
      </c>
      <c r="H302" s="3">
        <v>1</v>
      </c>
      <c r="I302" s="6">
        <f t="shared" si="24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3" t="b">
        <v>0</v>
      </c>
      <c r="O302" s="3" t="b">
        <v>1</v>
      </c>
      <c r="P302" s="3" t="s">
        <v>68</v>
      </c>
      <c r="Q302" s="3" t="str">
        <f t="shared" si="26"/>
        <v>publishing</v>
      </c>
      <c r="R302" s="3" t="str">
        <f t="shared" si="27"/>
        <v>nonfiction</v>
      </c>
      <c r="S302" s="43">
        <f t="shared" si="28"/>
        <v>42977.208333333328</v>
      </c>
      <c r="T302" s="43">
        <f t="shared" si="29"/>
        <v>42978.208333333328</v>
      </c>
    </row>
    <row r="303" spans="1:20" ht="16.5" hidden="1" customHeight="1" x14ac:dyDescent="0.35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5">
        <f t="shared" si="25"/>
        <v>13.446666666666667</v>
      </c>
      <c r="G303" s="3" t="s">
        <v>20</v>
      </c>
      <c r="H303" s="3">
        <v>295</v>
      </c>
      <c r="I303" s="6">
        <f t="shared" si="24"/>
        <v>41.023728813559323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3" t="b">
        <v>0</v>
      </c>
      <c r="O303" s="3" t="b">
        <v>0</v>
      </c>
      <c r="P303" s="3" t="s">
        <v>42</v>
      </c>
      <c r="Q303" s="3" t="str">
        <f t="shared" si="26"/>
        <v>film &amp; video</v>
      </c>
      <c r="R303" s="3" t="str">
        <f t="shared" si="27"/>
        <v>documentary</v>
      </c>
      <c r="S303" s="43">
        <f t="shared" si="28"/>
        <v>42061.25</v>
      </c>
      <c r="T303" s="43">
        <f t="shared" si="29"/>
        <v>42078.208333333328</v>
      </c>
    </row>
    <row r="304" spans="1:20" ht="16.5" customHeight="1" x14ac:dyDescent="0.35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5">
        <f t="shared" si="25"/>
        <v>0.31844940867279897</v>
      </c>
      <c r="G304" s="3" t="s">
        <v>14</v>
      </c>
      <c r="H304" s="3">
        <v>245</v>
      </c>
      <c r="I304" s="6">
        <f t="shared" si="24"/>
        <v>98.914285714285711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3" t="b">
        <v>0</v>
      </c>
      <c r="O304" s="3" t="b">
        <v>0</v>
      </c>
      <c r="P304" s="3" t="s">
        <v>33</v>
      </c>
      <c r="Q304" s="3" t="str">
        <f t="shared" si="26"/>
        <v>theater</v>
      </c>
      <c r="R304" s="3" t="str">
        <f t="shared" si="27"/>
        <v>plays</v>
      </c>
      <c r="S304" s="43">
        <f t="shared" si="28"/>
        <v>43345.208333333328</v>
      </c>
      <c r="T304" s="43">
        <f t="shared" si="29"/>
        <v>43359.208333333328</v>
      </c>
    </row>
    <row r="305" spans="1:20" ht="16.5" hidden="1" customHeight="1" x14ac:dyDescent="0.35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5">
        <f t="shared" si="25"/>
        <v>0.82617647058823529</v>
      </c>
      <c r="G305" s="3" t="s">
        <v>14</v>
      </c>
      <c r="H305" s="3">
        <v>32</v>
      </c>
      <c r="I305" s="6">
        <f t="shared" si="24"/>
        <v>87.78125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3" t="b">
        <v>0</v>
      </c>
      <c r="O305" s="3" t="b">
        <v>0</v>
      </c>
      <c r="P305" s="3" t="s">
        <v>60</v>
      </c>
      <c r="Q305" s="3" t="str">
        <f t="shared" si="26"/>
        <v>music</v>
      </c>
      <c r="R305" s="3" t="str">
        <f t="shared" si="27"/>
        <v>indie rock</v>
      </c>
      <c r="S305" s="43">
        <f t="shared" si="28"/>
        <v>42376.25</v>
      </c>
      <c r="T305" s="43">
        <f t="shared" si="29"/>
        <v>42381.25</v>
      </c>
    </row>
    <row r="306" spans="1:20" ht="16.5" hidden="1" customHeight="1" x14ac:dyDescent="0.35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5">
        <f t="shared" si="25"/>
        <v>5.4614285714285717</v>
      </c>
      <c r="G306" s="3" t="s">
        <v>20</v>
      </c>
      <c r="H306" s="3">
        <v>142</v>
      </c>
      <c r="I306" s="6">
        <f t="shared" si="24"/>
        <v>80.767605633802816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3" t="b">
        <v>0</v>
      </c>
      <c r="O306" s="3" t="b">
        <v>0</v>
      </c>
      <c r="P306" s="3" t="s">
        <v>42</v>
      </c>
      <c r="Q306" s="3" t="str">
        <f t="shared" si="26"/>
        <v>film &amp; video</v>
      </c>
      <c r="R306" s="3" t="str">
        <f t="shared" si="27"/>
        <v>documentary</v>
      </c>
      <c r="S306" s="43">
        <f t="shared" si="28"/>
        <v>42589.208333333328</v>
      </c>
      <c r="T306" s="43">
        <f t="shared" si="29"/>
        <v>42630.208333333328</v>
      </c>
    </row>
    <row r="307" spans="1:20" ht="16.5" customHeight="1" x14ac:dyDescent="0.35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5">
        <f t="shared" si="25"/>
        <v>2.8621428571428571</v>
      </c>
      <c r="G307" s="3" t="s">
        <v>20</v>
      </c>
      <c r="H307" s="3">
        <v>85</v>
      </c>
      <c r="I307" s="6">
        <f t="shared" si="24"/>
        <v>94.28235294117647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3" t="b">
        <v>0</v>
      </c>
      <c r="O307" s="3" t="b">
        <v>0</v>
      </c>
      <c r="P307" s="3" t="s">
        <v>33</v>
      </c>
      <c r="Q307" s="3" t="str">
        <f t="shared" si="26"/>
        <v>theater</v>
      </c>
      <c r="R307" s="3" t="str">
        <f t="shared" si="27"/>
        <v>plays</v>
      </c>
      <c r="S307" s="43">
        <f t="shared" si="28"/>
        <v>42448.208333333328</v>
      </c>
      <c r="T307" s="43">
        <f t="shared" si="29"/>
        <v>42489.208333333328</v>
      </c>
    </row>
    <row r="308" spans="1:20" ht="16.5" customHeight="1" x14ac:dyDescent="0.35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5">
        <f t="shared" si="25"/>
        <v>7.9076923076923072E-2</v>
      </c>
      <c r="G308" s="3" t="s">
        <v>14</v>
      </c>
      <c r="H308" s="3">
        <v>7</v>
      </c>
      <c r="I308" s="6">
        <f t="shared" si="24"/>
        <v>73.428571428571431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3" t="b">
        <v>0</v>
      </c>
      <c r="O308" s="3" t="b">
        <v>1</v>
      </c>
      <c r="P308" s="3" t="s">
        <v>33</v>
      </c>
      <c r="Q308" s="3" t="str">
        <f t="shared" si="26"/>
        <v>theater</v>
      </c>
      <c r="R308" s="3" t="str">
        <f t="shared" si="27"/>
        <v>plays</v>
      </c>
      <c r="S308" s="43">
        <f t="shared" si="28"/>
        <v>42930.208333333328</v>
      </c>
      <c r="T308" s="43">
        <f t="shared" si="29"/>
        <v>42933.208333333328</v>
      </c>
    </row>
    <row r="309" spans="1:20" ht="16.5" hidden="1" customHeight="1" x14ac:dyDescent="0.35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5">
        <f t="shared" si="25"/>
        <v>1.3213677811550153</v>
      </c>
      <c r="G309" s="3" t="s">
        <v>20</v>
      </c>
      <c r="H309" s="3">
        <v>659</v>
      </c>
      <c r="I309" s="6">
        <f t="shared" si="24"/>
        <v>65.968133535660087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3" t="b">
        <v>0</v>
      </c>
      <c r="O309" s="3" t="b">
        <v>1</v>
      </c>
      <c r="P309" s="3" t="s">
        <v>119</v>
      </c>
      <c r="Q309" s="3" t="str">
        <f t="shared" si="26"/>
        <v>publishing</v>
      </c>
      <c r="R309" s="3" t="str">
        <f t="shared" si="27"/>
        <v>fiction</v>
      </c>
      <c r="S309" s="43">
        <f t="shared" si="28"/>
        <v>41066.208333333336</v>
      </c>
      <c r="T309" s="43">
        <f t="shared" si="29"/>
        <v>41086.208333333336</v>
      </c>
    </row>
    <row r="310" spans="1:20" ht="16.5" customHeight="1" x14ac:dyDescent="0.35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5">
        <f t="shared" si="25"/>
        <v>0.74077834179357027</v>
      </c>
      <c r="G310" s="3" t="s">
        <v>14</v>
      </c>
      <c r="H310" s="3">
        <v>803</v>
      </c>
      <c r="I310" s="6">
        <f t="shared" si="24"/>
        <v>109.04109589041096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3" t="b">
        <v>0</v>
      </c>
      <c r="O310" s="3" t="b">
        <v>0</v>
      </c>
      <c r="P310" s="3" t="s">
        <v>33</v>
      </c>
      <c r="Q310" s="3" t="str">
        <f t="shared" si="26"/>
        <v>theater</v>
      </c>
      <c r="R310" s="3" t="str">
        <f t="shared" si="27"/>
        <v>plays</v>
      </c>
      <c r="S310" s="43">
        <f t="shared" si="28"/>
        <v>40651.208333333336</v>
      </c>
      <c r="T310" s="43">
        <f t="shared" si="29"/>
        <v>40652.208333333336</v>
      </c>
    </row>
    <row r="311" spans="1:20" ht="16.5" hidden="1" customHeight="1" x14ac:dyDescent="0.35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5">
        <f t="shared" si="25"/>
        <v>0.75292682926829269</v>
      </c>
      <c r="G311" s="3" t="s">
        <v>74</v>
      </c>
      <c r="H311" s="3">
        <v>75</v>
      </c>
      <c r="I311" s="6">
        <f t="shared" si="24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3" t="b">
        <v>0</v>
      </c>
      <c r="O311" s="3" t="b">
        <v>1</v>
      </c>
      <c r="P311" s="3" t="s">
        <v>60</v>
      </c>
      <c r="Q311" s="3" t="str">
        <f t="shared" si="26"/>
        <v>music</v>
      </c>
      <c r="R311" s="3" t="str">
        <f t="shared" si="27"/>
        <v>indie rock</v>
      </c>
      <c r="S311" s="43">
        <f t="shared" si="28"/>
        <v>40807.208333333336</v>
      </c>
      <c r="T311" s="43">
        <f t="shared" si="29"/>
        <v>40827.208333333336</v>
      </c>
    </row>
    <row r="312" spans="1:20" ht="16.5" hidden="1" customHeight="1" x14ac:dyDescent="0.35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5">
        <f t="shared" si="25"/>
        <v>0.20333333333333334</v>
      </c>
      <c r="G312" s="3" t="s">
        <v>14</v>
      </c>
      <c r="H312" s="3">
        <v>16</v>
      </c>
      <c r="I312" s="6">
        <f t="shared" si="24"/>
        <v>99.125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3" t="b">
        <v>0</v>
      </c>
      <c r="O312" s="3" t="b">
        <v>0</v>
      </c>
      <c r="P312" s="3" t="s">
        <v>89</v>
      </c>
      <c r="Q312" s="3" t="str">
        <f t="shared" si="26"/>
        <v>games</v>
      </c>
      <c r="R312" s="3" t="str">
        <f t="shared" si="27"/>
        <v>video games</v>
      </c>
      <c r="S312" s="43">
        <f t="shared" si="28"/>
        <v>40277.208333333336</v>
      </c>
      <c r="T312" s="43">
        <f t="shared" si="29"/>
        <v>40293.208333333336</v>
      </c>
    </row>
    <row r="313" spans="1:20" ht="16.5" customHeight="1" x14ac:dyDescent="0.35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5">
        <f t="shared" si="25"/>
        <v>2.0336507936507937</v>
      </c>
      <c r="G313" s="3" t="s">
        <v>20</v>
      </c>
      <c r="H313" s="3">
        <v>121</v>
      </c>
      <c r="I313" s="6">
        <f t="shared" si="24"/>
        <v>105.88429752066116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3" t="b">
        <v>0</v>
      </c>
      <c r="O313" s="3" t="b">
        <v>0</v>
      </c>
      <c r="P313" s="3" t="s">
        <v>33</v>
      </c>
      <c r="Q313" s="3" t="str">
        <f t="shared" si="26"/>
        <v>theater</v>
      </c>
      <c r="R313" s="3" t="str">
        <f t="shared" si="27"/>
        <v>plays</v>
      </c>
      <c r="S313" s="43">
        <f t="shared" si="28"/>
        <v>40590.25</v>
      </c>
      <c r="T313" s="43">
        <f t="shared" si="29"/>
        <v>40602.25</v>
      </c>
    </row>
    <row r="314" spans="1:20" ht="16.5" customHeight="1" x14ac:dyDescent="0.35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5">
        <f t="shared" si="25"/>
        <v>3.1022842639593908</v>
      </c>
      <c r="G314" s="3" t="s">
        <v>20</v>
      </c>
      <c r="H314" s="3">
        <v>3742</v>
      </c>
      <c r="I314" s="6">
        <f t="shared" si="24"/>
        <v>48.996525921966864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3" t="b">
        <v>0</v>
      </c>
      <c r="O314" s="3" t="b">
        <v>0</v>
      </c>
      <c r="P314" s="3" t="s">
        <v>33</v>
      </c>
      <c r="Q314" s="3" t="str">
        <f t="shared" si="26"/>
        <v>theater</v>
      </c>
      <c r="R314" s="3" t="str">
        <f t="shared" si="27"/>
        <v>plays</v>
      </c>
      <c r="S314" s="43">
        <f t="shared" si="28"/>
        <v>41572.208333333336</v>
      </c>
      <c r="T314" s="43">
        <f t="shared" si="29"/>
        <v>41579.208333333336</v>
      </c>
    </row>
    <row r="315" spans="1:20" ht="16.5" hidden="1" customHeight="1" x14ac:dyDescent="0.35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5">
        <f t="shared" si="25"/>
        <v>3.9531818181818181</v>
      </c>
      <c r="G315" s="3" t="s">
        <v>20</v>
      </c>
      <c r="H315" s="3">
        <v>223</v>
      </c>
      <c r="I315" s="6">
        <f t="shared" si="24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3" t="b">
        <v>0</v>
      </c>
      <c r="O315" s="3" t="b">
        <v>0</v>
      </c>
      <c r="P315" s="3" t="s">
        <v>23</v>
      </c>
      <c r="Q315" s="3" t="str">
        <f t="shared" si="26"/>
        <v>music</v>
      </c>
      <c r="R315" s="3" t="str">
        <f t="shared" si="27"/>
        <v>rock</v>
      </c>
      <c r="S315" s="43">
        <f t="shared" si="28"/>
        <v>40966.25</v>
      </c>
      <c r="T315" s="43">
        <f t="shared" si="29"/>
        <v>40968.25</v>
      </c>
    </row>
    <row r="316" spans="1:20" ht="16.5" hidden="1" customHeight="1" x14ac:dyDescent="0.35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5">
        <f t="shared" si="25"/>
        <v>2.9471428571428571</v>
      </c>
      <c r="G316" s="3" t="s">
        <v>20</v>
      </c>
      <c r="H316" s="3">
        <v>133</v>
      </c>
      <c r="I316" s="6">
        <f t="shared" si="24"/>
        <v>31.022556390977442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3" t="b">
        <v>0</v>
      </c>
      <c r="O316" s="3" t="b">
        <v>1</v>
      </c>
      <c r="P316" s="3" t="s">
        <v>42</v>
      </c>
      <c r="Q316" s="3" t="str">
        <f t="shared" si="26"/>
        <v>film &amp; video</v>
      </c>
      <c r="R316" s="3" t="str">
        <f t="shared" si="27"/>
        <v>documentary</v>
      </c>
      <c r="S316" s="43">
        <f t="shared" si="28"/>
        <v>43536.208333333328</v>
      </c>
      <c r="T316" s="43">
        <f t="shared" si="29"/>
        <v>43541.208333333328</v>
      </c>
    </row>
    <row r="317" spans="1:20" ht="16.5" customHeight="1" x14ac:dyDescent="0.35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5">
        <f t="shared" si="25"/>
        <v>0.33894736842105261</v>
      </c>
      <c r="G317" s="3" t="s">
        <v>14</v>
      </c>
      <c r="H317" s="3">
        <v>31</v>
      </c>
      <c r="I317" s="6">
        <f t="shared" si="24"/>
        <v>103.87096774193549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3" t="b">
        <v>0</v>
      </c>
      <c r="O317" s="3" t="b">
        <v>0</v>
      </c>
      <c r="P317" s="3" t="s">
        <v>33</v>
      </c>
      <c r="Q317" s="3" t="str">
        <f t="shared" si="26"/>
        <v>theater</v>
      </c>
      <c r="R317" s="3" t="str">
        <f t="shared" si="27"/>
        <v>plays</v>
      </c>
      <c r="S317" s="43">
        <f t="shared" si="28"/>
        <v>41783.208333333336</v>
      </c>
      <c r="T317" s="43">
        <f t="shared" si="29"/>
        <v>41812.208333333336</v>
      </c>
    </row>
    <row r="318" spans="1:20" ht="16.5" hidden="1" customHeight="1" x14ac:dyDescent="0.35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5">
        <f t="shared" si="25"/>
        <v>0.66677083333333331</v>
      </c>
      <c r="G318" s="3" t="s">
        <v>14</v>
      </c>
      <c r="H318" s="3">
        <v>108</v>
      </c>
      <c r="I318" s="6">
        <f t="shared" si="24"/>
        <v>59.268518518518519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3" t="b">
        <v>0</v>
      </c>
      <c r="O318" s="3" t="b">
        <v>1</v>
      </c>
      <c r="P318" s="3" t="s">
        <v>17</v>
      </c>
      <c r="Q318" s="3" t="str">
        <f t="shared" si="26"/>
        <v>food</v>
      </c>
      <c r="R318" s="3" t="str">
        <f t="shared" si="27"/>
        <v>food trucks</v>
      </c>
      <c r="S318" s="43">
        <f t="shared" si="28"/>
        <v>43788.25</v>
      </c>
      <c r="T318" s="43">
        <f t="shared" si="29"/>
        <v>43789.25</v>
      </c>
    </row>
    <row r="319" spans="1:20" ht="16.5" customHeight="1" x14ac:dyDescent="0.35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5">
        <f t="shared" si="25"/>
        <v>0.19227272727272726</v>
      </c>
      <c r="G319" s="3" t="s">
        <v>14</v>
      </c>
      <c r="H319" s="3">
        <v>30</v>
      </c>
      <c r="I319" s="6">
        <f t="shared" si="24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3" t="b">
        <v>0</v>
      </c>
      <c r="O319" s="3" t="b">
        <v>0</v>
      </c>
      <c r="P319" s="3" t="s">
        <v>33</v>
      </c>
      <c r="Q319" s="3" t="str">
        <f t="shared" si="26"/>
        <v>theater</v>
      </c>
      <c r="R319" s="3" t="str">
        <f t="shared" si="27"/>
        <v>plays</v>
      </c>
      <c r="S319" s="43">
        <f t="shared" si="28"/>
        <v>42869.208333333328</v>
      </c>
      <c r="T319" s="43">
        <f t="shared" si="29"/>
        <v>42882.208333333328</v>
      </c>
    </row>
    <row r="320" spans="1:20" ht="16.5" hidden="1" customHeight="1" x14ac:dyDescent="0.35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5">
        <f t="shared" si="25"/>
        <v>0.15842105263157893</v>
      </c>
      <c r="G320" s="3" t="s">
        <v>14</v>
      </c>
      <c r="H320" s="3">
        <v>17</v>
      </c>
      <c r="I320" s="6">
        <f t="shared" si="24"/>
        <v>53.117647058823529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3" t="b">
        <v>0</v>
      </c>
      <c r="O320" s="3" t="b">
        <v>0</v>
      </c>
      <c r="P320" s="3" t="s">
        <v>23</v>
      </c>
      <c r="Q320" s="3" t="str">
        <f t="shared" si="26"/>
        <v>music</v>
      </c>
      <c r="R320" s="3" t="str">
        <f t="shared" si="27"/>
        <v>rock</v>
      </c>
      <c r="S320" s="43">
        <f t="shared" si="28"/>
        <v>41684.25</v>
      </c>
      <c r="T320" s="43">
        <f t="shared" si="29"/>
        <v>41686.25</v>
      </c>
    </row>
    <row r="321" spans="1:20" ht="16.5" hidden="1" customHeight="1" x14ac:dyDescent="0.35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5">
        <f t="shared" si="25"/>
        <v>0.38702380952380955</v>
      </c>
      <c r="G321" s="3" t="s">
        <v>74</v>
      </c>
      <c r="H321" s="3">
        <v>64</v>
      </c>
      <c r="I321" s="6">
        <f t="shared" si="24"/>
        <v>50.796875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3" t="b">
        <v>0</v>
      </c>
      <c r="O321" s="3" t="b">
        <v>0</v>
      </c>
      <c r="P321" s="3" t="s">
        <v>28</v>
      </c>
      <c r="Q321" s="3" t="str">
        <f t="shared" si="26"/>
        <v>technology</v>
      </c>
      <c r="R321" s="3" t="str">
        <f t="shared" si="27"/>
        <v>web</v>
      </c>
      <c r="S321" s="43">
        <f t="shared" si="28"/>
        <v>40402.208333333336</v>
      </c>
      <c r="T321" s="43">
        <f t="shared" si="29"/>
        <v>40426.208333333336</v>
      </c>
    </row>
    <row r="322" spans="1:20" ht="16.5" hidden="1" customHeight="1" x14ac:dyDescent="0.35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5">
        <f t="shared" si="25"/>
        <v>9.5876777251184833E-2</v>
      </c>
      <c r="G322" s="3" t="s">
        <v>14</v>
      </c>
      <c r="H322" s="3">
        <v>80</v>
      </c>
      <c r="I322" s="6">
        <f t="shared" ref="I322:I385" si="30">IFERROR(E322/H322,"0")</f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3" t="b">
        <v>0</v>
      </c>
      <c r="O322" s="3" t="b">
        <v>0</v>
      </c>
      <c r="P322" s="3" t="s">
        <v>119</v>
      </c>
      <c r="Q322" s="3" t="str">
        <f t="shared" si="26"/>
        <v>publishing</v>
      </c>
      <c r="R322" s="3" t="str">
        <f t="shared" si="27"/>
        <v>fiction</v>
      </c>
      <c r="S322" s="43">
        <f t="shared" si="28"/>
        <v>40673.208333333336</v>
      </c>
      <c r="T322" s="43">
        <f t="shared" si="29"/>
        <v>40682.208333333336</v>
      </c>
    </row>
    <row r="323" spans="1:20" ht="16.5" hidden="1" customHeight="1" x14ac:dyDescent="0.35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5">
        <f t="shared" ref="F323:F386" si="31">E323/D323</f>
        <v>0.94144366197183094</v>
      </c>
      <c r="G323" s="3" t="s">
        <v>14</v>
      </c>
      <c r="H323" s="3">
        <v>2468</v>
      </c>
      <c r="I323" s="6">
        <f t="shared" si="30"/>
        <v>65.000810372771468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3" t="b">
        <v>0</v>
      </c>
      <c r="O323" s="3" t="b">
        <v>0</v>
      </c>
      <c r="P323" s="3" t="s">
        <v>100</v>
      </c>
      <c r="Q323" s="3" t="str">
        <f t="shared" ref="Q323:Q386" si="32">LEFT(P323,FIND("/",P323)-1)</f>
        <v>film &amp; video</v>
      </c>
      <c r="R323" s="3" t="str">
        <f t="shared" ref="R323:R386" si="33">RIGHT(P323,LEN(P323)-FIND("/",P323))</f>
        <v>shorts</v>
      </c>
      <c r="S323" s="43">
        <f t="shared" ref="S323:S386" si="34">(L323/86400)+25569</f>
        <v>40634.208333333336</v>
      </c>
      <c r="T323" s="43">
        <f t="shared" ref="T323:T386" si="35">(M323/86400)+25569</f>
        <v>40642.208333333336</v>
      </c>
    </row>
    <row r="324" spans="1:20" ht="16.5" customHeight="1" x14ac:dyDescent="0.35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5">
        <f t="shared" si="31"/>
        <v>1.6656234096692113</v>
      </c>
      <c r="G324" s="3" t="s">
        <v>20</v>
      </c>
      <c r="H324" s="3">
        <v>5168</v>
      </c>
      <c r="I324" s="6">
        <f t="shared" si="30"/>
        <v>37.998645510835914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3" t="b">
        <v>0</v>
      </c>
      <c r="O324" s="3" t="b">
        <v>0</v>
      </c>
      <c r="P324" s="3" t="s">
        <v>33</v>
      </c>
      <c r="Q324" s="3" t="str">
        <f t="shared" si="32"/>
        <v>theater</v>
      </c>
      <c r="R324" s="3" t="str">
        <f t="shared" si="33"/>
        <v>plays</v>
      </c>
      <c r="S324" s="43">
        <f t="shared" si="34"/>
        <v>40507.25</v>
      </c>
      <c r="T324" s="43">
        <f t="shared" si="35"/>
        <v>40520.25</v>
      </c>
    </row>
    <row r="325" spans="1:20" ht="16.5" hidden="1" customHeight="1" x14ac:dyDescent="0.35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5">
        <f t="shared" si="31"/>
        <v>0.24134831460674158</v>
      </c>
      <c r="G325" s="3" t="s">
        <v>14</v>
      </c>
      <c r="H325" s="3">
        <v>26</v>
      </c>
      <c r="I325" s="6">
        <f t="shared" si="30"/>
        <v>82.615384615384613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3" t="b">
        <v>0</v>
      </c>
      <c r="O325" s="3" t="b">
        <v>0</v>
      </c>
      <c r="P325" s="3" t="s">
        <v>42</v>
      </c>
      <c r="Q325" s="3" t="str">
        <f t="shared" si="32"/>
        <v>film &amp; video</v>
      </c>
      <c r="R325" s="3" t="str">
        <f t="shared" si="33"/>
        <v>documentary</v>
      </c>
      <c r="S325" s="43">
        <f t="shared" si="34"/>
        <v>41725.208333333336</v>
      </c>
      <c r="T325" s="43">
        <f t="shared" si="35"/>
        <v>41727.208333333336</v>
      </c>
    </row>
    <row r="326" spans="1:20" ht="16.5" customHeight="1" x14ac:dyDescent="0.35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5">
        <f t="shared" si="31"/>
        <v>1.6405633802816901</v>
      </c>
      <c r="G326" s="3" t="s">
        <v>20</v>
      </c>
      <c r="H326" s="3">
        <v>307</v>
      </c>
      <c r="I326" s="6">
        <f t="shared" si="30"/>
        <v>37.941368078175898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3" t="b">
        <v>0</v>
      </c>
      <c r="O326" s="3" t="b">
        <v>1</v>
      </c>
      <c r="P326" s="3" t="s">
        <v>33</v>
      </c>
      <c r="Q326" s="3" t="str">
        <f t="shared" si="32"/>
        <v>theater</v>
      </c>
      <c r="R326" s="3" t="str">
        <f t="shared" si="33"/>
        <v>plays</v>
      </c>
      <c r="S326" s="43">
        <f t="shared" si="34"/>
        <v>42176.208333333328</v>
      </c>
      <c r="T326" s="43">
        <f t="shared" si="35"/>
        <v>42188.208333333328</v>
      </c>
    </row>
    <row r="327" spans="1:20" ht="16.5" customHeight="1" x14ac:dyDescent="0.35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5">
        <f t="shared" si="31"/>
        <v>0.90723076923076929</v>
      </c>
      <c r="G327" s="3" t="s">
        <v>14</v>
      </c>
      <c r="H327" s="3">
        <v>73</v>
      </c>
      <c r="I327" s="6">
        <f t="shared" si="30"/>
        <v>80.780821917808225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3" t="b">
        <v>0</v>
      </c>
      <c r="O327" s="3" t="b">
        <v>1</v>
      </c>
      <c r="P327" s="3" t="s">
        <v>33</v>
      </c>
      <c r="Q327" s="3" t="str">
        <f t="shared" si="32"/>
        <v>theater</v>
      </c>
      <c r="R327" s="3" t="str">
        <f t="shared" si="33"/>
        <v>plays</v>
      </c>
      <c r="S327" s="43">
        <f t="shared" si="34"/>
        <v>43267.208333333328</v>
      </c>
      <c r="T327" s="43">
        <f t="shared" si="35"/>
        <v>43290.208333333328</v>
      </c>
    </row>
    <row r="328" spans="1:20" ht="16.5" hidden="1" customHeight="1" x14ac:dyDescent="0.35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5">
        <f t="shared" si="31"/>
        <v>0.46194444444444444</v>
      </c>
      <c r="G328" s="3" t="s">
        <v>14</v>
      </c>
      <c r="H328" s="3">
        <v>128</v>
      </c>
      <c r="I328" s="6">
        <f t="shared" si="30"/>
        <v>25.984375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3" t="b">
        <v>0</v>
      </c>
      <c r="O328" s="3" t="b">
        <v>0</v>
      </c>
      <c r="P328" s="3" t="s">
        <v>71</v>
      </c>
      <c r="Q328" s="3" t="str">
        <f t="shared" si="32"/>
        <v>film &amp; video</v>
      </c>
      <c r="R328" s="3" t="str">
        <f t="shared" si="33"/>
        <v>animation</v>
      </c>
      <c r="S328" s="43">
        <f t="shared" si="34"/>
        <v>42364.25</v>
      </c>
      <c r="T328" s="43">
        <f t="shared" si="35"/>
        <v>42370.25</v>
      </c>
    </row>
    <row r="329" spans="1:20" ht="16.5" customHeight="1" x14ac:dyDescent="0.35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5">
        <f t="shared" si="31"/>
        <v>0.38538461538461538</v>
      </c>
      <c r="G329" s="3" t="s">
        <v>14</v>
      </c>
      <c r="H329" s="3">
        <v>33</v>
      </c>
      <c r="I329" s="6">
        <f t="shared" si="30"/>
        <v>30.363636363636363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3" t="b">
        <v>0</v>
      </c>
      <c r="O329" s="3" t="b">
        <v>1</v>
      </c>
      <c r="P329" s="3" t="s">
        <v>33</v>
      </c>
      <c r="Q329" s="3" t="str">
        <f t="shared" si="32"/>
        <v>theater</v>
      </c>
      <c r="R329" s="3" t="str">
        <f t="shared" si="33"/>
        <v>plays</v>
      </c>
      <c r="S329" s="43">
        <f t="shared" si="34"/>
        <v>43705.208333333328</v>
      </c>
      <c r="T329" s="43">
        <f t="shared" si="35"/>
        <v>43709.208333333328</v>
      </c>
    </row>
    <row r="330" spans="1:20" ht="16.5" hidden="1" customHeight="1" x14ac:dyDescent="0.35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5">
        <f t="shared" si="31"/>
        <v>1.3356231003039514</v>
      </c>
      <c r="G330" s="3" t="s">
        <v>20</v>
      </c>
      <c r="H330" s="3">
        <v>2441</v>
      </c>
      <c r="I330" s="6">
        <f t="shared" si="30"/>
        <v>54.004916018025398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3" t="b">
        <v>0</v>
      </c>
      <c r="O330" s="3" t="b">
        <v>0</v>
      </c>
      <c r="P330" s="3" t="s">
        <v>23</v>
      </c>
      <c r="Q330" s="3" t="str">
        <f t="shared" si="32"/>
        <v>music</v>
      </c>
      <c r="R330" s="3" t="str">
        <f t="shared" si="33"/>
        <v>rock</v>
      </c>
      <c r="S330" s="43">
        <f t="shared" si="34"/>
        <v>43434.25</v>
      </c>
      <c r="T330" s="43">
        <f t="shared" si="35"/>
        <v>43445.25</v>
      </c>
    </row>
    <row r="331" spans="1:20" ht="16.5" hidden="1" customHeight="1" x14ac:dyDescent="0.35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5">
        <f t="shared" si="31"/>
        <v>0.22896588486140726</v>
      </c>
      <c r="G331" s="3" t="s">
        <v>47</v>
      </c>
      <c r="H331" s="3">
        <v>211</v>
      </c>
      <c r="I331" s="6">
        <f t="shared" si="30"/>
        <v>101.78672985781991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3" t="b">
        <v>0</v>
      </c>
      <c r="O331" s="3" t="b">
        <v>0</v>
      </c>
      <c r="P331" s="3" t="s">
        <v>89</v>
      </c>
      <c r="Q331" s="3" t="str">
        <f t="shared" si="32"/>
        <v>games</v>
      </c>
      <c r="R331" s="3" t="str">
        <f t="shared" si="33"/>
        <v>video games</v>
      </c>
      <c r="S331" s="43">
        <f t="shared" si="34"/>
        <v>42716.25</v>
      </c>
      <c r="T331" s="43">
        <f t="shared" si="35"/>
        <v>42727.25</v>
      </c>
    </row>
    <row r="332" spans="1:20" ht="16.5" hidden="1" customHeight="1" x14ac:dyDescent="0.35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5">
        <f t="shared" si="31"/>
        <v>1.8495548961424333</v>
      </c>
      <c r="G332" s="3" t="s">
        <v>20</v>
      </c>
      <c r="H332" s="3">
        <v>1385</v>
      </c>
      <c r="I332" s="6">
        <f t="shared" si="30"/>
        <v>45.003610108303249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3" t="b">
        <v>0</v>
      </c>
      <c r="O332" s="3" t="b">
        <v>0</v>
      </c>
      <c r="P332" s="3" t="s">
        <v>42</v>
      </c>
      <c r="Q332" s="3" t="str">
        <f t="shared" si="32"/>
        <v>film &amp; video</v>
      </c>
      <c r="R332" s="3" t="str">
        <f t="shared" si="33"/>
        <v>documentary</v>
      </c>
      <c r="S332" s="43">
        <f t="shared" si="34"/>
        <v>43077.25</v>
      </c>
      <c r="T332" s="43">
        <f t="shared" si="35"/>
        <v>43078.25</v>
      </c>
    </row>
    <row r="333" spans="1:20" ht="16.5" hidden="1" customHeight="1" x14ac:dyDescent="0.35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5">
        <f t="shared" si="31"/>
        <v>4.4372727272727275</v>
      </c>
      <c r="G333" s="3" t="s">
        <v>20</v>
      </c>
      <c r="H333" s="3">
        <v>190</v>
      </c>
      <c r="I333" s="6">
        <f t="shared" si="30"/>
        <v>77.068421052631578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3" t="b">
        <v>0</v>
      </c>
      <c r="O333" s="3" t="b">
        <v>0</v>
      </c>
      <c r="P333" s="3" t="s">
        <v>17</v>
      </c>
      <c r="Q333" s="3" t="str">
        <f t="shared" si="32"/>
        <v>food</v>
      </c>
      <c r="R333" s="3" t="str">
        <f t="shared" si="33"/>
        <v>food trucks</v>
      </c>
      <c r="S333" s="43">
        <f t="shared" si="34"/>
        <v>40896.25</v>
      </c>
      <c r="T333" s="43">
        <f t="shared" si="35"/>
        <v>40897.25</v>
      </c>
    </row>
    <row r="334" spans="1:20" ht="16.5" hidden="1" customHeight="1" x14ac:dyDescent="0.35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5">
        <f t="shared" si="31"/>
        <v>1.999806763285024</v>
      </c>
      <c r="G334" s="3" t="s">
        <v>20</v>
      </c>
      <c r="H334" s="3">
        <v>470</v>
      </c>
      <c r="I334" s="6">
        <f t="shared" si="30"/>
        <v>88.076595744680844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3" t="b">
        <v>0</v>
      </c>
      <c r="O334" s="3" t="b">
        <v>0</v>
      </c>
      <c r="P334" s="3" t="s">
        <v>65</v>
      </c>
      <c r="Q334" s="3" t="str">
        <f t="shared" si="32"/>
        <v>technology</v>
      </c>
      <c r="R334" s="3" t="str">
        <f t="shared" si="33"/>
        <v>wearables</v>
      </c>
      <c r="S334" s="43">
        <f t="shared" si="34"/>
        <v>41361.208333333336</v>
      </c>
      <c r="T334" s="43">
        <f t="shared" si="35"/>
        <v>41362.208333333336</v>
      </c>
    </row>
    <row r="335" spans="1:20" ht="16.5" customHeight="1" x14ac:dyDescent="0.35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5">
        <f t="shared" si="31"/>
        <v>1.2395833333333333</v>
      </c>
      <c r="G335" s="3" t="s">
        <v>20</v>
      </c>
      <c r="H335" s="3">
        <v>253</v>
      </c>
      <c r="I335" s="6">
        <f t="shared" si="30"/>
        <v>47.035573122529641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3" t="b">
        <v>0</v>
      </c>
      <c r="O335" s="3" t="b">
        <v>0</v>
      </c>
      <c r="P335" s="3" t="s">
        <v>33</v>
      </c>
      <c r="Q335" s="3" t="str">
        <f t="shared" si="32"/>
        <v>theater</v>
      </c>
      <c r="R335" s="3" t="str">
        <f t="shared" si="33"/>
        <v>plays</v>
      </c>
      <c r="S335" s="43">
        <f t="shared" si="34"/>
        <v>43424.25</v>
      </c>
      <c r="T335" s="43">
        <f t="shared" si="35"/>
        <v>43452.25</v>
      </c>
    </row>
    <row r="336" spans="1:20" ht="16.5" hidden="1" customHeight="1" x14ac:dyDescent="0.35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5">
        <f t="shared" si="31"/>
        <v>1.8661329305135952</v>
      </c>
      <c r="G336" s="3" t="s">
        <v>20</v>
      </c>
      <c r="H336" s="3">
        <v>1113</v>
      </c>
      <c r="I336" s="6">
        <f t="shared" si="30"/>
        <v>110.99550763701707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3" t="b">
        <v>0</v>
      </c>
      <c r="O336" s="3" t="b">
        <v>0</v>
      </c>
      <c r="P336" s="3" t="s">
        <v>23</v>
      </c>
      <c r="Q336" s="3" t="str">
        <f t="shared" si="32"/>
        <v>music</v>
      </c>
      <c r="R336" s="3" t="str">
        <f t="shared" si="33"/>
        <v>rock</v>
      </c>
      <c r="S336" s="43">
        <f t="shared" si="34"/>
        <v>43110.25</v>
      </c>
      <c r="T336" s="43">
        <f t="shared" si="35"/>
        <v>43117.25</v>
      </c>
    </row>
    <row r="337" spans="1:20" ht="16.5" hidden="1" customHeight="1" x14ac:dyDescent="0.35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5">
        <f t="shared" si="31"/>
        <v>1.1428538550057536</v>
      </c>
      <c r="G337" s="3" t="s">
        <v>20</v>
      </c>
      <c r="H337" s="3">
        <v>2283</v>
      </c>
      <c r="I337" s="6">
        <f t="shared" si="30"/>
        <v>87.003066141042481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3" t="b">
        <v>0</v>
      </c>
      <c r="O337" s="3" t="b">
        <v>0</v>
      </c>
      <c r="P337" s="3" t="s">
        <v>23</v>
      </c>
      <c r="Q337" s="3" t="str">
        <f t="shared" si="32"/>
        <v>music</v>
      </c>
      <c r="R337" s="3" t="str">
        <f t="shared" si="33"/>
        <v>rock</v>
      </c>
      <c r="S337" s="43">
        <f t="shared" si="34"/>
        <v>43784.25</v>
      </c>
      <c r="T337" s="43">
        <f t="shared" si="35"/>
        <v>43797.25</v>
      </c>
    </row>
    <row r="338" spans="1:20" ht="16.5" hidden="1" customHeight="1" x14ac:dyDescent="0.35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5">
        <f t="shared" si="31"/>
        <v>0.97032531824611035</v>
      </c>
      <c r="G338" s="3" t="s">
        <v>14</v>
      </c>
      <c r="H338" s="3">
        <v>1072</v>
      </c>
      <c r="I338" s="6">
        <f t="shared" si="30"/>
        <v>63.994402985074629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3" t="b">
        <v>0</v>
      </c>
      <c r="O338" s="3" t="b">
        <v>1</v>
      </c>
      <c r="P338" s="3" t="s">
        <v>23</v>
      </c>
      <c r="Q338" s="3" t="str">
        <f t="shared" si="32"/>
        <v>music</v>
      </c>
      <c r="R338" s="3" t="str">
        <f t="shared" si="33"/>
        <v>rock</v>
      </c>
      <c r="S338" s="43">
        <f t="shared" si="34"/>
        <v>40527.25</v>
      </c>
      <c r="T338" s="43">
        <f t="shared" si="35"/>
        <v>40528.25</v>
      </c>
    </row>
    <row r="339" spans="1:20" ht="16.5" customHeight="1" x14ac:dyDescent="0.35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5">
        <f t="shared" si="31"/>
        <v>1.2281904761904763</v>
      </c>
      <c r="G339" s="3" t="s">
        <v>20</v>
      </c>
      <c r="H339" s="3">
        <v>1095</v>
      </c>
      <c r="I339" s="6">
        <f t="shared" si="30"/>
        <v>105.9945205479452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3" t="b">
        <v>0</v>
      </c>
      <c r="O339" s="3" t="b">
        <v>0</v>
      </c>
      <c r="P339" s="3" t="s">
        <v>33</v>
      </c>
      <c r="Q339" s="3" t="str">
        <f t="shared" si="32"/>
        <v>theater</v>
      </c>
      <c r="R339" s="3" t="str">
        <f t="shared" si="33"/>
        <v>plays</v>
      </c>
      <c r="S339" s="43">
        <f t="shared" si="34"/>
        <v>43780.25</v>
      </c>
      <c r="T339" s="43">
        <f t="shared" si="35"/>
        <v>43781.25</v>
      </c>
    </row>
    <row r="340" spans="1:20" ht="16.5" customHeight="1" x14ac:dyDescent="0.35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5">
        <f t="shared" si="31"/>
        <v>1.7914326647564469</v>
      </c>
      <c r="G340" s="3" t="s">
        <v>20</v>
      </c>
      <c r="H340" s="3">
        <v>1690</v>
      </c>
      <c r="I340" s="6">
        <f t="shared" si="30"/>
        <v>73.989349112426041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3" t="b">
        <v>0</v>
      </c>
      <c r="O340" s="3" t="b">
        <v>0</v>
      </c>
      <c r="P340" s="3" t="s">
        <v>33</v>
      </c>
      <c r="Q340" s="3" t="str">
        <f t="shared" si="32"/>
        <v>theater</v>
      </c>
      <c r="R340" s="3" t="str">
        <f t="shared" si="33"/>
        <v>plays</v>
      </c>
      <c r="S340" s="43">
        <f t="shared" si="34"/>
        <v>40821.208333333336</v>
      </c>
      <c r="T340" s="43">
        <f t="shared" si="35"/>
        <v>40851.208333333336</v>
      </c>
    </row>
    <row r="341" spans="1:20" ht="16.5" customHeight="1" x14ac:dyDescent="0.35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5">
        <f t="shared" si="31"/>
        <v>0.79951577402787966</v>
      </c>
      <c r="G341" s="3" t="s">
        <v>74</v>
      </c>
      <c r="H341" s="3">
        <v>1297</v>
      </c>
      <c r="I341" s="6">
        <f t="shared" si="30"/>
        <v>84.02004626060139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3" t="b">
        <v>0</v>
      </c>
      <c r="O341" s="3" t="b">
        <v>0</v>
      </c>
      <c r="P341" s="3" t="s">
        <v>33</v>
      </c>
      <c r="Q341" s="3" t="str">
        <f t="shared" si="32"/>
        <v>theater</v>
      </c>
      <c r="R341" s="3" t="str">
        <f t="shared" si="33"/>
        <v>plays</v>
      </c>
      <c r="S341" s="43">
        <f t="shared" si="34"/>
        <v>42949.208333333328</v>
      </c>
      <c r="T341" s="43">
        <f t="shared" si="35"/>
        <v>42963.208333333328</v>
      </c>
    </row>
    <row r="342" spans="1:20" ht="16.5" hidden="1" customHeight="1" x14ac:dyDescent="0.35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5">
        <f t="shared" si="31"/>
        <v>0.94242587601078165</v>
      </c>
      <c r="G342" s="3" t="s">
        <v>14</v>
      </c>
      <c r="H342" s="3">
        <v>393</v>
      </c>
      <c r="I342" s="6">
        <f t="shared" si="30"/>
        <v>88.966921119592882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3" t="b">
        <v>0</v>
      </c>
      <c r="O342" s="3" t="b">
        <v>0</v>
      </c>
      <c r="P342" s="3" t="s">
        <v>122</v>
      </c>
      <c r="Q342" s="3" t="str">
        <f t="shared" si="32"/>
        <v>photography</v>
      </c>
      <c r="R342" s="3" t="str">
        <f t="shared" si="33"/>
        <v>photography books</v>
      </c>
      <c r="S342" s="43">
        <f t="shared" si="34"/>
        <v>40889.25</v>
      </c>
      <c r="T342" s="43">
        <f t="shared" si="35"/>
        <v>40890.25</v>
      </c>
    </row>
    <row r="343" spans="1:20" ht="16.5" hidden="1" customHeight="1" x14ac:dyDescent="0.35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5">
        <f t="shared" si="31"/>
        <v>0.84669291338582675</v>
      </c>
      <c r="G343" s="3" t="s">
        <v>14</v>
      </c>
      <c r="H343" s="3">
        <v>1257</v>
      </c>
      <c r="I343" s="6">
        <f t="shared" si="30"/>
        <v>76.990453460620529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3" t="b">
        <v>0</v>
      </c>
      <c r="O343" s="3" t="b">
        <v>0</v>
      </c>
      <c r="P343" s="3" t="s">
        <v>60</v>
      </c>
      <c r="Q343" s="3" t="str">
        <f t="shared" si="32"/>
        <v>music</v>
      </c>
      <c r="R343" s="3" t="str">
        <f t="shared" si="33"/>
        <v>indie rock</v>
      </c>
      <c r="S343" s="43">
        <f t="shared" si="34"/>
        <v>42244.208333333328</v>
      </c>
      <c r="T343" s="43">
        <f t="shared" si="35"/>
        <v>42251.208333333328</v>
      </c>
    </row>
    <row r="344" spans="1:20" ht="16.5" customHeight="1" x14ac:dyDescent="0.35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5">
        <f t="shared" si="31"/>
        <v>0.66521920668058454</v>
      </c>
      <c r="G344" s="3" t="s">
        <v>14</v>
      </c>
      <c r="H344" s="3">
        <v>328</v>
      </c>
      <c r="I344" s="6">
        <f t="shared" si="30"/>
        <v>97.146341463414629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3" t="b">
        <v>0</v>
      </c>
      <c r="O344" s="3" t="b">
        <v>0</v>
      </c>
      <c r="P344" s="3" t="s">
        <v>33</v>
      </c>
      <c r="Q344" s="3" t="str">
        <f t="shared" si="32"/>
        <v>theater</v>
      </c>
      <c r="R344" s="3" t="str">
        <f t="shared" si="33"/>
        <v>plays</v>
      </c>
      <c r="S344" s="43">
        <f t="shared" si="34"/>
        <v>41475.208333333336</v>
      </c>
      <c r="T344" s="43">
        <f t="shared" si="35"/>
        <v>41487.208333333336</v>
      </c>
    </row>
    <row r="345" spans="1:20" ht="16.5" customHeight="1" x14ac:dyDescent="0.35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5">
        <f t="shared" si="31"/>
        <v>0.53922222222222227</v>
      </c>
      <c r="G345" s="3" t="s">
        <v>14</v>
      </c>
      <c r="H345" s="3">
        <v>147</v>
      </c>
      <c r="I345" s="6">
        <f t="shared" si="30"/>
        <v>33.013605442176868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3" t="b">
        <v>0</v>
      </c>
      <c r="O345" s="3" t="b">
        <v>0</v>
      </c>
      <c r="P345" s="3" t="s">
        <v>33</v>
      </c>
      <c r="Q345" s="3" t="str">
        <f t="shared" si="32"/>
        <v>theater</v>
      </c>
      <c r="R345" s="3" t="str">
        <f t="shared" si="33"/>
        <v>plays</v>
      </c>
      <c r="S345" s="43">
        <f t="shared" si="34"/>
        <v>41597.25</v>
      </c>
      <c r="T345" s="43">
        <f t="shared" si="35"/>
        <v>41650.25</v>
      </c>
    </row>
    <row r="346" spans="1:20" ht="16.5" hidden="1" customHeight="1" x14ac:dyDescent="0.35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5">
        <f t="shared" si="31"/>
        <v>0.41983299595141699</v>
      </c>
      <c r="G346" s="3" t="s">
        <v>14</v>
      </c>
      <c r="H346" s="3">
        <v>830</v>
      </c>
      <c r="I346" s="6">
        <f t="shared" si="30"/>
        <v>99.950602409638549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3" t="b">
        <v>0</v>
      </c>
      <c r="O346" s="3" t="b">
        <v>0</v>
      </c>
      <c r="P346" s="3" t="s">
        <v>89</v>
      </c>
      <c r="Q346" s="3" t="str">
        <f t="shared" si="32"/>
        <v>games</v>
      </c>
      <c r="R346" s="3" t="str">
        <f t="shared" si="33"/>
        <v>video games</v>
      </c>
      <c r="S346" s="43">
        <f t="shared" si="34"/>
        <v>43122.25</v>
      </c>
      <c r="T346" s="43">
        <f t="shared" si="35"/>
        <v>43162.25</v>
      </c>
    </row>
    <row r="347" spans="1:20" ht="16.5" hidden="1" customHeight="1" x14ac:dyDescent="0.35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5">
        <f t="shared" si="31"/>
        <v>0.14694796954314721</v>
      </c>
      <c r="G347" s="3" t="s">
        <v>14</v>
      </c>
      <c r="H347" s="3">
        <v>331</v>
      </c>
      <c r="I347" s="6">
        <f t="shared" si="30"/>
        <v>69.966767371601208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3" t="b">
        <v>0</v>
      </c>
      <c r="O347" s="3" t="b">
        <v>0</v>
      </c>
      <c r="P347" s="3" t="s">
        <v>53</v>
      </c>
      <c r="Q347" s="3" t="str">
        <f t="shared" si="32"/>
        <v>film &amp; video</v>
      </c>
      <c r="R347" s="3" t="str">
        <f t="shared" si="33"/>
        <v>drama</v>
      </c>
      <c r="S347" s="43">
        <f t="shared" si="34"/>
        <v>42194.208333333328</v>
      </c>
      <c r="T347" s="43">
        <f t="shared" si="35"/>
        <v>42195.208333333328</v>
      </c>
    </row>
    <row r="348" spans="1:20" ht="16.5" hidden="1" customHeight="1" x14ac:dyDescent="0.35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5">
        <f t="shared" si="31"/>
        <v>0.34475</v>
      </c>
      <c r="G348" s="3" t="s">
        <v>14</v>
      </c>
      <c r="H348" s="3">
        <v>25</v>
      </c>
      <c r="I348" s="6">
        <f t="shared" si="30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3" t="b">
        <v>0</v>
      </c>
      <c r="O348" s="3" t="b">
        <v>1</v>
      </c>
      <c r="P348" s="3" t="s">
        <v>60</v>
      </c>
      <c r="Q348" s="3" t="str">
        <f t="shared" si="32"/>
        <v>music</v>
      </c>
      <c r="R348" s="3" t="str">
        <f t="shared" si="33"/>
        <v>indie rock</v>
      </c>
      <c r="S348" s="43">
        <f t="shared" si="34"/>
        <v>42971.208333333328</v>
      </c>
      <c r="T348" s="43">
        <f t="shared" si="35"/>
        <v>43026.208333333328</v>
      </c>
    </row>
    <row r="349" spans="1:20" ht="16.5" hidden="1" customHeight="1" x14ac:dyDescent="0.35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5">
        <f t="shared" si="31"/>
        <v>14.007777777777777</v>
      </c>
      <c r="G349" s="3" t="s">
        <v>20</v>
      </c>
      <c r="H349" s="3">
        <v>191</v>
      </c>
      <c r="I349" s="6">
        <f t="shared" si="30"/>
        <v>66.005235602094245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3" t="b">
        <v>0</v>
      </c>
      <c r="O349" s="3" t="b">
        <v>0</v>
      </c>
      <c r="P349" s="3" t="s">
        <v>28</v>
      </c>
      <c r="Q349" s="3" t="str">
        <f t="shared" si="32"/>
        <v>technology</v>
      </c>
      <c r="R349" s="3" t="str">
        <f t="shared" si="33"/>
        <v>web</v>
      </c>
      <c r="S349" s="43">
        <f t="shared" si="34"/>
        <v>42046.25</v>
      </c>
      <c r="T349" s="43">
        <f t="shared" si="35"/>
        <v>42070.25</v>
      </c>
    </row>
    <row r="350" spans="1:20" ht="16.5" hidden="1" customHeight="1" x14ac:dyDescent="0.35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5">
        <f t="shared" si="31"/>
        <v>0.71770351758793971</v>
      </c>
      <c r="G350" s="3" t="s">
        <v>14</v>
      </c>
      <c r="H350" s="3">
        <v>3483</v>
      </c>
      <c r="I350" s="6">
        <f t="shared" si="30"/>
        <v>41.005742176284812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3" t="b">
        <v>0</v>
      </c>
      <c r="O350" s="3" t="b">
        <v>0</v>
      </c>
      <c r="P350" s="3" t="s">
        <v>17</v>
      </c>
      <c r="Q350" s="3" t="str">
        <f t="shared" si="32"/>
        <v>food</v>
      </c>
      <c r="R350" s="3" t="str">
        <f t="shared" si="33"/>
        <v>food trucks</v>
      </c>
      <c r="S350" s="43">
        <f t="shared" si="34"/>
        <v>42782.25</v>
      </c>
      <c r="T350" s="43">
        <f t="shared" si="35"/>
        <v>42795.25</v>
      </c>
    </row>
    <row r="351" spans="1:20" ht="16.5" customHeight="1" x14ac:dyDescent="0.35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5">
        <f t="shared" si="31"/>
        <v>0.53074115044247783</v>
      </c>
      <c r="G351" s="3" t="s">
        <v>14</v>
      </c>
      <c r="H351" s="3">
        <v>923</v>
      </c>
      <c r="I351" s="6">
        <f t="shared" si="30"/>
        <v>103.96316359696641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3" t="b">
        <v>0</v>
      </c>
      <c r="O351" s="3" t="b">
        <v>0</v>
      </c>
      <c r="P351" s="3" t="s">
        <v>33</v>
      </c>
      <c r="Q351" s="3" t="str">
        <f t="shared" si="32"/>
        <v>theater</v>
      </c>
      <c r="R351" s="3" t="str">
        <f t="shared" si="33"/>
        <v>plays</v>
      </c>
      <c r="S351" s="43">
        <f t="shared" si="34"/>
        <v>42930.208333333328</v>
      </c>
      <c r="T351" s="43">
        <f t="shared" si="35"/>
        <v>42960.208333333328</v>
      </c>
    </row>
    <row r="352" spans="1:20" ht="16.5" hidden="1" customHeight="1" x14ac:dyDescent="0.35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5">
        <f t="shared" si="31"/>
        <v>0.05</v>
      </c>
      <c r="G352" s="3" t="s">
        <v>14</v>
      </c>
      <c r="H352" s="3">
        <v>1</v>
      </c>
      <c r="I352" s="6">
        <f t="shared" si="30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3" t="b">
        <v>0</v>
      </c>
      <c r="O352" s="3" t="b">
        <v>1</v>
      </c>
      <c r="P352" s="3" t="s">
        <v>159</v>
      </c>
      <c r="Q352" s="3" t="str">
        <f t="shared" si="32"/>
        <v>music</v>
      </c>
      <c r="R352" s="3" t="str">
        <f t="shared" si="33"/>
        <v>jazz</v>
      </c>
      <c r="S352" s="43">
        <f t="shared" si="34"/>
        <v>42144.208333333328</v>
      </c>
      <c r="T352" s="43">
        <f t="shared" si="35"/>
        <v>42162.208333333328</v>
      </c>
    </row>
    <row r="353" spans="1:20" ht="16.5" hidden="1" customHeight="1" x14ac:dyDescent="0.35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5">
        <f t="shared" si="31"/>
        <v>1.2770715249662619</v>
      </c>
      <c r="G353" s="3" t="s">
        <v>20</v>
      </c>
      <c r="H353" s="3">
        <v>2013</v>
      </c>
      <c r="I353" s="6">
        <f t="shared" si="30"/>
        <v>47.009935419771487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3" t="b">
        <v>0</v>
      </c>
      <c r="O353" s="3" t="b">
        <v>0</v>
      </c>
      <c r="P353" s="3" t="s">
        <v>23</v>
      </c>
      <c r="Q353" s="3" t="str">
        <f t="shared" si="32"/>
        <v>music</v>
      </c>
      <c r="R353" s="3" t="str">
        <f t="shared" si="33"/>
        <v>rock</v>
      </c>
      <c r="S353" s="43">
        <f t="shared" si="34"/>
        <v>42240.208333333328</v>
      </c>
      <c r="T353" s="43">
        <f t="shared" si="35"/>
        <v>42254.208333333328</v>
      </c>
    </row>
    <row r="354" spans="1:20" ht="16.5" customHeight="1" x14ac:dyDescent="0.35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5">
        <f t="shared" si="31"/>
        <v>0.34892857142857142</v>
      </c>
      <c r="G354" s="3" t="s">
        <v>14</v>
      </c>
      <c r="H354" s="3">
        <v>33</v>
      </c>
      <c r="I354" s="6">
        <f t="shared" si="30"/>
        <v>29.606060606060606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3" t="b">
        <v>0</v>
      </c>
      <c r="O354" s="3" t="b">
        <v>0</v>
      </c>
      <c r="P354" s="3" t="s">
        <v>33</v>
      </c>
      <c r="Q354" s="3" t="str">
        <f t="shared" si="32"/>
        <v>theater</v>
      </c>
      <c r="R354" s="3" t="str">
        <f t="shared" si="33"/>
        <v>plays</v>
      </c>
      <c r="S354" s="43">
        <f t="shared" si="34"/>
        <v>42315.25</v>
      </c>
      <c r="T354" s="43">
        <f t="shared" si="35"/>
        <v>42323.25</v>
      </c>
    </row>
    <row r="355" spans="1:20" ht="16.5" customHeight="1" x14ac:dyDescent="0.35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5">
        <f t="shared" si="31"/>
        <v>4.105982142857143</v>
      </c>
      <c r="G355" s="3" t="s">
        <v>20</v>
      </c>
      <c r="H355" s="3">
        <v>1703</v>
      </c>
      <c r="I355" s="6">
        <f t="shared" si="30"/>
        <v>81.010569583088667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3" t="b">
        <v>0</v>
      </c>
      <c r="O355" s="3" t="b">
        <v>0</v>
      </c>
      <c r="P355" s="3" t="s">
        <v>33</v>
      </c>
      <c r="Q355" s="3" t="str">
        <f t="shared" si="32"/>
        <v>theater</v>
      </c>
      <c r="R355" s="3" t="str">
        <f t="shared" si="33"/>
        <v>plays</v>
      </c>
      <c r="S355" s="43">
        <f t="shared" si="34"/>
        <v>43651.208333333328</v>
      </c>
      <c r="T355" s="43">
        <f t="shared" si="35"/>
        <v>43652.208333333328</v>
      </c>
    </row>
    <row r="356" spans="1:20" ht="16.5" hidden="1" customHeight="1" x14ac:dyDescent="0.35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5">
        <f t="shared" si="31"/>
        <v>1.2373770491803278</v>
      </c>
      <c r="G356" s="3" t="s">
        <v>20</v>
      </c>
      <c r="H356" s="3">
        <v>80</v>
      </c>
      <c r="I356" s="6">
        <f t="shared" si="30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3" t="b">
        <v>0</v>
      </c>
      <c r="O356" s="3" t="b">
        <v>0</v>
      </c>
      <c r="P356" s="3" t="s">
        <v>42</v>
      </c>
      <c r="Q356" s="3" t="str">
        <f t="shared" si="32"/>
        <v>film &amp; video</v>
      </c>
      <c r="R356" s="3" t="str">
        <f t="shared" si="33"/>
        <v>documentary</v>
      </c>
      <c r="S356" s="43">
        <f t="shared" si="34"/>
        <v>41520.208333333336</v>
      </c>
      <c r="T356" s="43">
        <f t="shared" si="35"/>
        <v>41527.208333333336</v>
      </c>
    </row>
    <row r="357" spans="1:20" ht="16.5" hidden="1" customHeight="1" x14ac:dyDescent="0.35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5">
        <f t="shared" si="31"/>
        <v>0.58973684210526311</v>
      </c>
      <c r="G357" s="3" t="s">
        <v>47</v>
      </c>
      <c r="H357" s="3">
        <v>86</v>
      </c>
      <c r="I357" s="6">
        <f t="shared" si="30"/>
        <v>26.058139534883722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3" t="b">
        <v>0</v>
      </c>
      <c r="O357" s="3" t="b">
        <v>0</v>
      </c>
      <c r="P357" s="3" t="s">
        <v>65</v>
      </c>
      <c r="Q357" s="3" t="str">
        <f t="shared" si="32"/>
        <v>technology</v>
      </c>
      <c r="R357" s="3" t="str">
        <f t="shared" si="33"/>
        <v>wearables</v>
      </c>
      <c r="S357" s="43">
        <f t="shared" si="34"/>
        <v>42757.25</v>
      </c>
      <c r="T357" s="43">
        <f t="shared" si="35"/>
        <v>42797.25</v>
      </c>
    </row>
    <row r="358" spans="1:20" ht="16.5" customHeight="1" x14ac:dyDescent="0.35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5">
        <f t="shared" si="31"/>
        <v>0.36892473118279567</v>
      </c>
      <c r="G358" s="3" t="s">
        <v>14</v>
      </c>
      <c r="H358" s="3">
        <v>40</v>
      </c>
      <c r="I358" s="6">
        <f t="shared" si="30"/>
        <v>85.775000000000006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3" t="b">
        <v>0</v>
      </c>
      <c r="O358" s="3" t="b">
        <v>0</v>
      </c>
      <c r="P358" s="3" t="s">
        <v>33</v>
      </c>
      <c r="Q358" s="3" t="str">
        <f t="shared" si="32"/>
        <v>theater</v>
      </c>
      <c r="R358" s="3" t="str">
        <f t="shared" si="33"/>
        <v>plays</v>
      </c>
      <c r="S358" s="43">
        <f t="shared" si="34"/>
        <v>40922.25</v>
      </c>
      <c r="T358" s="43">
        <f t="shared" si="35"/>
        <v>40931.25</v>
      </c>
    </row>
    <row r="359" spans="1:20" ht="16.5" hidden="1" customHeight="1" x14ac:dyDescent="0.35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5">
        <f t="shared" si="31"/>
        <v>1.8491304347826087</v>
      </c>
      <c r="G359" s="3" t="s">
        <v>20</v>
      </c>
      <c r="H359" s="3">
        <v>41</v>
      </c>
      <c r="I359" s="6">
        <f t="shared" si="30"/>
        <v>103.73170731707317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3" t="b">
        <v>0</v>
      </c>
      <c r="O359" s="3" t="b">
        <v>0</v>
      </c>
      <c r="P359" s="3" t="s">
        <v>89</v>
      </c>
      <c r="Q359" s="3" t="str">
        <f t="shared" si="32"/>
        <v>games</v>
      </c>
      <c r="R359" s="3" t="str">
        <f t="shared" si="33"/>
        <v>video games</v>
      </c>
      <c r="S359" s="43">
        <f t="shared" si="34"/>
        <v>42250.208333333328</v>
      </c>
      <c r="T359" s="43">
        <f t="shared" si="35"/>
        <v>42275.208333333328</v>
      </c>
    </row>
    <row r="360" spans="1:20" ht="16.5" hidden="1" customHeight="1" x14ac:dyDescent="0.35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5">
        <f t="shared" si="31"/>
        <v>0.11814432989690722</v>
      </c>
      <c r="G360" s="3" t="s">
        <v>14</v>
      </c>
      <c r="H360" s="3">
        <v>23</v>
      </c>
      <c r="I360" s="6">
        <f t="shared" si="30"/>
        <v>49.826086956521742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3" t="b">
        <v>1</v>
      </c>
      <c r="O360" s="3" t="b">
        <v>0</v>
      </c>
      <c r="P360" s="3" t="s">
        <v>122</v>
      </c>
      <c r="Q360" s="3" t="str">
        <f t="shared" si="32"/>
        <v>photography</v>
      </c>
      <c r="R360" s="3" t="str">
        <f t="shared" si="33"/>
        <v>photography books</v>
      </c>
      <c r="S360" s="43">
        <f t="shared" si="34"/>
        <v>43322.208333333328</v>
      </c>
      <c r="T360" s="43">
        <f t="shared" si="35"/>
        <v>43325.208333333328</v>
      </c>
    </row>
    <row r="361" spans="1:20" ht="16.5" hidden="1" customHeight="1" x14ac:dyDescent="0.35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5">
        <f t="shared" si="31"/>
        <v>2.9870000000000001</v>
      </c>
      <c r="G361" s="3" t="s">
        <v>20</v>
      </c>
      <c r="H361" s="3">
        <v>187</v>
      </c>
      <c r="I361" s="6">
        <f t="shared" si="30"/>
        <v>63.893048128342244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3" t="b">
        <v>0</v>
      </c>
      <c r="O361" s="3" t="b">
        <v>0</v>
      </c>
      <c r="P361" s="3" t="s">
        <v>71</v>
      </c>
      <c r="Q361" s="3" t="str">
        <f t="shared" si="32"/>
        <v>film &amp; video</v>
      </c>
      <c r="R361" s="3" t="str">
        <f t="shared" si="33"/>
        <v>animation</v>
      </c>
      <c r="S361" s="43">
        <f t="shared" si="34"/>
        <v>40782.208333333336</v>
      </c>
      <c r="T361" s="43">
        <f t="shared" si="35"/>
        <v>40789.208333333336</v>
      </c>
    </row>
    <row r="362" spans="1:20" ht="16.5" customHeight="1" x14ac:dyDescent="0.35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5">
        <f t="shared" si="31"/>
        <v>2.2635175879396985</v>
      </c>
      <c r="G362" s="3" t="s">
        <v>20</v>
      </c>
      <c r="H362" s="3">
        <v>2875</v>
      </c>
      <c r="I362" s="6">
        <f t="shared" si="30"/>
        <v>47.002434782608695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3" t="b">
        <v>0</v>
      </c>
      <c r="O362" s="3" t="b">
        <v>1</v>
      </c>
      <c r="P362" s="3" t="s">
        <v>33</v>
      </c>
      <c r="Q362" s="3" t="str">
        <f t="shared" si="32"/>
        <v>theater</v>
      </c>
      <c r="R362" s="3" t="str">
        <f t="shared" si="33"/>
        <v>plays</v>
      </c>
      <c r="S362" s="43">
        <f t="shared" si="34"/>
        <v>40544.25</v>
      </c>
      <c r="T362" s="43">
        <f t="shared" si="35"/>
        <v>40558.25</v>
      </c>
    </row>
    <row r="363" spans="1:20" ht="16.5" customHeight="1" x14ac:dyDescent="0.35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5">
        <f t="shared" si="31"/>
        <v>1.7356363636363636</v>
      </c>
      <c r="G363" s="3" t="s">
        <v>20</v>
      </c>
      <c r="H363" s="3">
        <v>88</v>
      </c>
      <c r="I363" s="6">
        <f t="shared" si="30"/>
        <v>108.47727272727273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3" t="b">
        <v>0</v>
      </c>
      <c r="O363" s="3" t="b">
        <v>0</v>
      </c>
      <c r="P363" s="3" t="s">
        <v>33</v>
      </c>
      <c r="Q363" s="3" t="str">
        <f t="shared" si="32"/>
        <v>theater</v>
      </c>
      <c r="R363" s="3" t="str">
        <f t="shared" si="33"/>
        <v>plays</v>
      </c>
      <c r="S363" s="43">
        <f t="shared" si="34"/>
        <v>43015.208333333328</v>
      </c>
      <c r="T363" s="43">
        <f t="shared" si="35"/>
        <v>43039.208333333328</v>
      </c>
    </row>
    <row r="364" spans="1:20" ht="16.5" hidden="1" customHeight="1" x14ac:dyDescent="0.35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5">
        <f t="shared" si="31"/>
        <v>3.7175675675675675</v>
      </c>
      <c r="G364" s="3" t="s">
        <v>20</v>
      </c>
      <c r="H364" s="3">
        <v>191</v>
      </c>
      <c r="I364" s="6">
        <f t="shared" si="30"/>
        <v>72.015706806282722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3" t="b">
        <v>0</v>
      </c>
      <c r="O364" s="3" t="b">
        <v>0</v>
      </c>
      <c r="P364" s="3" t="s">
        <v>23</v>
      </c>
      <c r="Q364" s="3" t="str">
        <f t="shared" si="32"/>
        <v>music</v>
      </c>
      <c r="R364" s="3" t="str">
        <f t="shared" si="33"/>
        <v>rock</v>
      </c>
      <c r="S364" s="43">
        <f t="shared" si="34"/>
        <v>40570.25</v>
      </c>
      <c r="T364" s="43">
        <f t="shared" si="35"/>
        <v>40608.25</v>
      </c>
    </row>
    <row r="365" spans="1:20" ht="16.5" hidden="1" customHeight="1" x14ac:dyDescent="0.35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5">
        <f t="shared" si="31"/>
        <v>1.601923076923077</v>
      </c>
      <c r="G365" s="3" t="s">
        <v>20</v>
      </c>
      <c r="H365" s="3">
        <v>139</v>
      </c>
      <c r="I365" s="6">
        <f t="shared" si="30"/>
        <v>59.928057553956833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3" t="b">
        <v>0</v>
      </c>
      <c r="O365" s="3" t="b">
        <v>0</v>
      </c>
      <c r="P365" s="3" t="s">
        <v>23</v>
      </c>
      <c r="Q365" s="3" t="str">
        <f t="shared" si="32"/>
        <v>music</v>
      </c>
      <c r="R365" s="3" t="str">
        <f t="shared" si="33"/>
        <v>rock</v>
      </c>
      <c r="S365" s="43">
        <f t="shared" si="34"/>
        <v>40904.25</v>
      </c>
      <c r="T365" s="43">
        <f t="shared" si="35"/>
        <v>40905.25</v>
      </c>
    </row>
    <row r="366" spans="1:20" ht="16.5" hidden="1" customHeight="1" x14ac:dyDescent="0.35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5">
        <f t="shared" si="31"/>
        <v>16.163333333333334</v>
      </c>
      <c r="G366" s="3" t="s">
        <v>20</v>
      </c>
      <c r="H366" s="3">
        <v>186</v>
      </c>
      <c r="I366" s="6">
        <f t="shared" si="30"/>
        <v>78.209677419354833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3" t="b">
        <v>0</v>
      </c>
      <c r="O366" s="3" t="b">
        <v>0</v>
      </c>
      <c r="P366" s="3" t="s">
        <v>60</v>
      </c>
      <c r="Q366" s="3" t="str">
        <f t="shared" si="32"/>
        <v>music</v>
      </c>
      <c r="R366" s="3" t="str">
        <f t="shared" si="33"/>
        <v>indie rock</v>
      </c>
      <c r="S366" s="43">
        <f t="shared" si="34"/>
        <v>43164.25</v>
      </c>
      <c r="T366" s="43">
        <f t="shared" si="35"/>
        <v>43194.208333333328</v>
      </c>
    </row>
    <row r="367" spans="1:20" ht="16.5" customHeight="1" x14ac:dyDescent="0.35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5">
        <f t="shared" si="31"/>
        <v>7.3343749999999996</v>
      </c>
      <c r="G367" s="3" t="s">
        <v>20</v>
      </c>
      <c r="H367" s="3">
        <v>112</v>
      </c>
      <c r="I367" s="6">
        <f t="shared" si="30"/>
        <v>104.77678571428571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3" t="b">
        <v>0</v>
      </c>
      <c r="O367" s="3" t="b">
        <v>0</v>
      </c>
      <c r="P367" s="3" t="s">
        <v>33</v>
      </c>
      <c r="Q367" s="3" t="str">
        <f t="shared" si="32"/>
        <v>theater</v>
      </c>
      <c r="R367" s="3" t="str">
        <f t="shared" si="33"/>
        <v>plays</v>
      </c>
      <c r="S367" s="43">
        <f t="shared" si="34"/>
        <v>42733.25</v>
      </c>
      <c r="T367" s="43">
        <f t="shared" si="35"/>
        <v>42760.25</v>
      </c>
    </row>
    <row r="368" spans="1:20" ht="16.5" customHeight="1" x14ac:dyDescent="0.35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5">
        <f t="shared" si="31"/>
        <v>5.9211111111111112</v>
      </c>
      <c r="G368" s="3" t="s">
        <v>20</v>
      </c>
      <c r="H368" s="3">
        <v>101</v>
      </c>
      <c r="I368" s="6">
        <f t="shared" si="30"/>
        <v>105.52475247524752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3" t="b">
        <v>0</v>
      </c>
      <c r="O368" s="3" t="b">
        <v>1</v>
      </c>
      <c r="P368" s="3" t="s">
        <v>33</v>
      </c>
      <c r="Q368" s="3" t="str">
        <f t="shared" si="32"/>
        <v>theater</v>
      </c>
      <c r="R368" s="3" t="str">
        <f t="shared" si="33"/>
        <v>plays</v>
      </c>
      <c r="S368" s="43">
        <f t="shared" si="34"/>
        <v>40546.25</v>
      </c>
      <c r="T368" s="43">
        <f t="shared" si="35"/>
        <v>40547.25</v>
      </c>
    </row>
    <row r="369" spans="1:20" ht="16.5" customHeight="1" x14ac:dyDescent="0.35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5">
        <f t="shared" si="31"/>
        <v>0.18888888888888888</v>
      </c>
      <c r="G369" s="3" t="s">
        <v>14</v>
      </c>
      <c r="H369" s="3">
        <v>75</v>
      </c>
      <c r="I369" s="6">
        <f t="shared" si="30"/>
        <v>24.933333333333334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3" t="b">
        <v>0</v>
      </c>
      <c r="O369" s="3" t="b">
        <v>1</v>
      </c>
      <c r="P369" s="3" t="s">
        <v>33</v>
      </c>
      <c r="Q369" s="3" t="str">
        <f t="shared" si="32"/>
        <v>theater</v>
      </c>
      <c r="R369" s="3" t="str">
        <f t="shared" si="33"/>
        <v>plays</v>
      </c>
      <c r="S369" s="43">
        <f t="shared" si="34"/>
        <v>41930.208333333336</v>
      </c>
      <c r="T369" s="43">
        <f t="shared" si="35"/>
        <v>41954.25</v>
      </c>
    </row>
    <row r="370" spans="1:20" ht="16.5" hidden="1" customHeight="1" x14ac:dyDescent="0.35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5">
        <f t="shared" si="31"/>
        <v>2.7680769230769231</v>
      </c>
      <c r="G370" s="3" t="s">
        <v>20</v>
      </c>
      <c r="H370" s="3">
        <v>206</v>
      </c>
      <c r="I370" s="6">
        <f t="shared" si="30"/>
        <v>69.873786407766985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3" t="b">
        <v>0</v>
      </c>
      <c r="O370" s="3" t="b">
        <v>1</v>
      </c>
      <c r="P370" s="3" t="s">
        <v>42</v>
      </c>
      <c r="Q370" s="3" t="str">
        <f t="shared" si="32"/>
        <v>film &amp; video</v>
      </c>
      <c r="R370" s="3" t="str">
        <f t="shared" si="33"/>
        <v>documentary</v>
      </c>
      <c r="S370" s="43">
        <f t="shared" si="34"/>
        <v>40464.208333333336</v>
      </c>
      <c r="T370" s="43">
        <f t="shared" si="35"/>
        <v>40487.208333333336</v>
      </c>
    </row>
    <row r="371" spans="1:20" ht="16.5" hidden="1" customHeight="1" x14ac:dyDescent="0.35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5">
        <f t="shared" si="31"/>
        <v>2.730185185185185</v>
      </c>
      <c r="G371" s="3" t="s">
        <v>20</v>
      </c>
      <c r="H371" s="3">
        <v>154</v>
      </c>
      <c r="I371" s="6">
        <f t="shared" si="30"/>
        <v>95.733766233766232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3" t="b">
        <v>0</v>
      </c>
      <c r="O371" s="3" t="b">
        <v>1</v>
      </c>
      <c r="P371" s="3" t="s">
        <v>269</v>
      </c>
      <c r="Q371" s="3" t="str">
        <f t="shared" si="32"/>
        <v>film &amp; video</v>
      </c>
      <c r="R371" s="3" t="str">
        <f t="shared" si="33"/>
        <v>television</v>
      </c>
      <c r="S371" s="43">
        <f t="shared" si="34"/>
        <v>41308.25</v>
      </c>
      <c r="T371" s="43">
        <f t="shared" si="35"/>
        <v>41347.208333333336</v>
      </c>
    </row>
    <row r="372" spans="1:20" ht="16.5" customHeight="1" x14ac:dyDescent="0.35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5">
        <f t="shared" si="31"/>
        <v>1.593633125556545</v>
      </c>
      <c r="G372" s="3" t="s">
        <v>20</v>
      </c>
      <c r="H372" s="3">
        <v>5966</v>
      </c>
      <c r="I372" s="6">
        <f t="shared" si="30"/>
        <v>29.997485752598056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3" t="b">
        <v>0</v>
      </c>
      <c r="O372" s="3" t="b">
        <v>0</v>
      </c>
      <c r="P372" s="3" t="s">
        <v>33</v>
      </c>
      <c r="Q372" s="3" t="str">
        <f t="shared" si="32"/>
        <v>theater</v>
      </c>
      <c r="R372" s="3" t="str">
        <f t="shared" si="33"/>
        <v>plays</v>
      </c>
      <c r="S372" s="43">
        <f t="shared" si="34"/>
        <v>43570.208333333328</v>
      </c>
      <c r="T372" s="43">
        <f t="shared" si="35"/>
        <v>43576.208333333328</v>
      </c>
    </row>
    <row r="373" spans="1:20" ht="16.5" customHeight="1" x14ac:dyDescent="0.35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5">
        <f t="shared" si="31"/>
        <v>0.67869978858350954</v>
      </c>
      <c r="G373" s="3" t="s">
        <v>14</v>
      </c>
      <c r="H373" s="3">
        <v>2176</v>
      </c>
      <c r="I373" s="6">
        <f t="shared" si="30"/>
        <v>59.011948529411768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3" t="b">
        <v>0</v>
      </c>
      <c r="O373" s="3" t="b">
        <v>0</v>
      </c>
      <c r="P373" s="3" t="s">
        <v>33</v>
      </c>
      <c r="Q373" s="3" t="str">
        <f t="shared" si="32"/>
        <v>theater</v>
      </c>
      <c r="R373" s="3" t="str">
        <f t="shared" si="33"/>
        <v>plays</v>
      </c>
      <c r="S373" s="43">
        <f t="shared" si="34"/>
        <v>42043.25</v>
      </c>
      <c r="T373" s="43">
        <f t="shared" si="35"/>
        <v>42094.208333333328</v>
      </c>
    </row>
    <row r="374" spans="1:20" ht="16.5" hidden="1" customHeight="1" x14ac:dyDescent="0.35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5">
        <f t="shared" si="31"/>
        <v>15.915555555555555</v>
      </c>
      <c r="G374" s="3" t="s">
        <v>20</v>
      </c>
      <c r="H374" s="3">
        <v>169</v>
      </c>
      <c r="I374" s="6">
        <f t="shared" si="30"/>
        <v>84.757396449704146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3" t="b">
        <v>0</v>
      </c>
      <c r="O374" s="3" t="b">
        <v>1</v>
      </c>
      <c r="P374" s="3" t="s">
        <v>42</v>
      </c>
      <c r="Q374" s="3" t="str">
        <f t="shared" si="32"/>
        <v>film &amp; video</v>
      </c>
      <c r="R374" s="3" t="str">
        <f t="shared" si="33"/>
        <v>documentary</v>
      </c>
      <c r="S374" s="43">
        <f t="shared" si="34"/>
        <v>42012.25</v>
      </c>
      <c r="T374" s="43">
        <f t="shared" si="35"/>
        <v>42032.25</v>
      </c>
    </row>
    <row r="375" spans="1:20" ht="16.5" customHeight="1" x14ac:dyDescent="0.35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5">
        <f t="shared" si="31"/>
        <v>7.3018222222222224</v>
      </c>
      <c r="G375" s="3" t="s">
        <v>20</v>
      </c>
      <c r="H375" s="3">
        <v>2106</v>
      </c>
      <c r="I375" s="6">
        <f t="shared" si="30"/>
        <v>78.010921177587846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3" t="b">
        <v>0</v>
      </c>
      <c r="O375" s="3" t="b">
        <v>0</v>
      </c>
      <c r="P375" s="3" t="s">
        <v>33</v>
      </c>
      <c r="Q375" s="3" t="str">
        <f t="shared" si="32"/>
        <v>theater</v>
      </c>
      <c r="R375" s="3" t="str">
        <f t="shared" si="33"/>
        <v>plays</v>
      </c>
      <c r="S375" s="43">
        <f t="shared" si="34"/>
        <v>42964.208333333328</v>
      </c>
      <c r="T375" s="43">
        <f t="shared" si="35"/>
        <v>42972.208333333328</v>
      </c>
    </row>
    <row r="376" spans="1:20" ht="16.5" hidden="1" customHeight="1" x14ac:dyDescent="0.35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5">
        <f t="shared" si="31"/>
        <v>0.13185782556750297</v>
      </c>
      <c r="G376" s="3" t="s">
        <v>14</v>
      </c>
      <c r="H376" s="3">
        <v>441</v>
      </c>
      <c r="I376" s="6">
        <f t="shared" si="30"/>
        <v>50.05215419501134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3" t="b">
        <v>0</v>
      </c>
      <c r="O376" s="3" t="b">
        <v>1</v>
      </c>
      <c r="P376" s="3" t="s">
        <v>42</v>
      </c>
      <c r="Q376" s="3" t="str">
        <f t="shared" si="32"/>
        <v>film &amp; video</v>
      </c>
      <c r="R376" s="3" t="str">
        <f t="shared" si="33"/>
        <v>documentary</v>
      </c>
      <c r="S376" s="43">
        <f t="shared" si="34"/>
        <v>43476.25</v>
      </c>
      <c r="T376" s="43">
        <f t="shared" si="35"/>
        <v>43481.25</v>
      </c>
    </row>
    <row r="377" spans="1:20" ht="16.5" hidden="1" customHeight="1" x14ac:dyDescent="0.35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5">
        <f t="shared" si="31"/>
        <v>0.54777777777777781</v>
      </c>
      <c r="G377" s="3" t="s">
        <v>14</v>
      </c>
      <c r="H377" s="3">
        <v>25</v>
      </c>
      <c r="I377" s="6">
        <f t="shared" si="30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3" t="b">
        <v>0</v>
      </c>
      <c r="O377" s="3" t="b">
        <v>0</v>
      </c>
      <c r="P377" s="3" t="s">
        <v>60</v>
      </c>
      <c r="Q377" s="3" t="str">
        <f t="shared" si="32"/>
        <v>music</v>
      </c>
      <c r="R377" s="3" t="str">
        <f t="shared" si="33"/>
        <v>indie rock</v>
      </c>
      <c r="S377" s="43">
        <f t="shared" si="34"/>
        <v>42293.208333333328</v>
      </c>
      <c r="T377" s="43">
        <f t="shared" si="35"/>
        <v>42350.25</v>
      </c>
    </row>
    <row r="378" spans="1:20" ht="16.5" hidden="1" customHeight="1" x14ac:dyDescent="0.35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5">
        <f t="shared" si="31"/>
        <v>3.6102941176470589</v>
      </c>
      <c r="G378" s="3" t="s">
        <v>20</v>
      </c>
      <c r="H378" s="3">
        <v>131</v>
      </c>
      <c r="I378" s="6">
        <f t="shared" si="30"/>
        <v>93.702290076335885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3" t="b">
        <v>0</v>
      </c>
      <c r="O378" s="3" t="b">
        <v>0</v>
      </c>
      <c r="P378" s="3" t="s">
        <v>23</v>
      </c>
      <c r="Q378" s="3" t="str">
        <f t="shared" si="32"/>
        <v>music</v>
      </c>
      <c r="R378" s="3" t="str">
        <f t="shared" si="33"/>
        <v>rock</v>
      </c>
      <c r="S378" s="43">
        <f t="shared" si="34"/>
        <v>41826.208333333336</v>
      </c>
      <c r="T378" s="43">
        <f t="shared" si="35"/>
        <v>41832.208333333336</v>
      </c>
    </row>
    <row r="379" spans="1:20" ht="16.5" customHeight="1" x14ac:dyDescent="0.35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5">
        <f t="shared" si="31"/>
        <v>0.10257545271629778</v>
      </c>
      <c r="G379" s="3" t="s">
        <v>14</v>
      </c>
      <c r="H379" s="3">
        <v>127</v>
      </c>
      <c r="I379" s="6">
        <f t="shared" si="30"/>
        <v>40.14173228346457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3" t="b">
        <v>0</v>
      </c>
      <c r="O379" s="3" t="b">
        <v>0</v>
      </c>
      <c r="P379" s="3" t="s">
        <v>33</v>
      </c>
      <c r="Q379" s="3" t="str">
        <f t="shared" si="32"/>
        <v>theater</v>
      </c>
      <c r="R379" s="3" t="str">
        <f t="shared" si="33"/>
        <v>plays</v>
      </c>
      <c r="S379" s="43">
        <f t="shared" si="34"/>
        <v>43760.208333333328</v>
      </c>
      <c r="T379" s="43">
        <f t="shared" si="35"/>
        <v>43774.25</v>
      </c>
    </row>
    <row r="380" spans="1:20" ht="16.5" hidden="1" customHeight="1" x14ac:dyDescent="0.35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5">
        <f t="shared" si="31"/>
        <v>0.13962962962962963</v>
      </c>
      <c r="G380" s="3" t="s">
        <v>14</v>
      </c>
      <c r="H380" s="3">
        <v>355</v>
      </c>
      <c r="I380" s="6">
        <f t="shared" si="30"/>
        <v>70.090140845070422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3" t="b">
        <v>0</v>
      </c>
      <c r="O380" s="3" t="b">
        <v>0</v>
      </c>
      <c r="P380" s="3" t="s">
        <v>42</v>
      </c>
      <c r="Q380" s="3" t="str">
        <f t="shared" si="32"/>
        <v>film &amp; video</v>
      </c>
      <c r="R380" s="3" t="str">
        <f t="shared" si="33"/>
        <v>documentary</v>
      </c>
      <c r="S380" s="43">
        <f t="shared" si="34"/>
        <v>43241.208333333328</v>
      </c>
      <c r="T380" s="43">
        <f t="shared" si="35"/>
        <v>43279.208333333328</v>
      </c>
    </row>
    <row r="381" spans="1:20" ht="16.5" customHeight="1" x14ac:dyDescent="0.35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5">
        <f t="shared" si="31"/>
        <v>0.40444444444444444</v>
      </c>
      <c r="G381" s="3" t="s">
        <v>14</v>
      </c>
      <c r="H381" s="3">
        <v>44</v>
      </c>
      <c r="I381" s="6">
        <f t="shared" si="30"/>
        <v>66.181818181818187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3" t="b">
        <v>0</v>
      </c>
      <c r="O381" s="3" t="b">
        <v>0</v>
      </c>
      <c r="P381" s="3" t="s">
        <v>33</v>
      </c>
      <c r="Q381" s="3" t="str">
        <f t="shared" si="32"/>
        <v>theater</v>
      </c>
      <c r="R381" s="3" t="str">
        <f t="shared" si="33"/>
        <v>plays</v>
      </c>
      <c r="S381" s="43">
        <f t="shared" si="34"/>
        <v>40843.208333333336</v>
      </c>
      <c r="T381" s="43">
        <f t="shared" si="35"/>
        <v>40857.25</v>
      </c>
    </row>
    <row r="382" spans="1:20" ht="16.5" customHeight="1" x14ac:dyDescent="0.35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5">
        <f t="shared" si="31"/>
        <v>1.6032</v>
      </c>
      <c r="G382" s="3" t="s">
        <v>20</v>
      </c>
      <c r="H382" s="3">
        <v>84</v>
      </c>
      <c r="I382" s="6">
        <f t="shared" si="30"/>
        <v>47.714285714285715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3" t="b">
        <v>0</v>
      </c>
      <c r="O382" s="3" t="b">
        <v>0</v>
      </c>
      <c r="P382" s="3" t="s">
        <v>33</v>
      </c>
      <c r="Q382" s="3" t="str">
        <f t="shared" si="32"/>
        <v>theater</v>
      </c>
      <c r="R382" s="3" t="str">
        <f t="shared" si="33"/>
        <v>plays</v>
      </c>
      <c r="S382" s="43">
        <f t="shared" si="34"/>
        <v>41448.208333333336</v>
      </c>
      <c r="T382" s="43">
        <f t="shared" si="35"/>
        <v>41453.208333333336</v>
      </c>
    </row>
    <row r="383" spans="1:20" ht="16.5" customHeight="1" x14ac:dyDescent="0.35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5">
        <f t="shared" si="31"/>
        <v>1.8394339622641509</v>
      </c>
      <c r="G383" s="3" t="s">
        <v>20</v>
      </c>
      <c r="H383" s="3">
        <v>155</v>
      </c>
      <c r="I383" s="6">
        <f t="shared" si="30"/>
        <v>62.896774193548389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3" t="b">
        <v>0</v>
      </c>
      <c r="O383" s="3" t="b">
        <v>0</v>
      </c>
      <c r="P383" s="3" t="s">
        <v>33</v>
      </c>
      <c r="Q383" s="3" t="str">
        <f t="shared" si="32"/>
        <v>theater</v>
      </c>
      <c r="R383" s="3" t="str">
        <f t="shared" si="33"/>
        <v>plays</v>
      </c>
      <c r="S383" s="43">
        <f t="shared" si="34"/>
        <v>42163.208333333328</v>
      </c>
      <c r="T383" s="43">
        <f t="shared" si="35"/>
        <v>42209.208333333328</v>
      </c>
    </row>
    <row r="384" spans="1:20" ht="16.5" hidden="1" customHeight="1" x14ac:dyDescent="0.35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5">
        <f t="shared" si="31"/>
        <v>0.63769230769230767</v>
      </c>
      <c r="G384" s="3" t="s">
        <v>14</v>
      </c>
      <c r="H384" s="3">
        <v>67</v>
      </c>
      <c r="I384" s="6">
        <f t="shared" si="30"/>
        <v>86.611940298507463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3" t="b">
        <v>0</v>
      </c>
      <c r="O384" s="3" t="b">
        <v>0</v>
      </c>
      <c r="P384" s="3" t="s">
        <v>122</v>
      </c>
      <c r="Q384" s="3" t="str">
        <f t="shared" si="32"/>
        <v>photography</v>
      </c>
      <c r="R384" s="3" t="str">
        <f t="shared" si="33"/>
        <v>photography books</v>
      </c>
      <c r="S384" s="43">
        <f t="shared" si="34"/>
        <v>43024.208333333328</v>
      </c>
      <c r="T384" s="43">
        <f t="shared" si="35"/>
        <v>43043.208333333328</v>
      </c>
    </row>
    <row r="385" spans="1:20" ht="16.5" hidden="1" customHeight="1" x14ac:dyDescent="0.35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5">
        <f t="shared" si="31"/>
        <v>2.2538095238095237</v>
      </c>
      <c r="G385" s="3" t="s">
        <v>20</v>
      </c>
      <c r="H385" s="3">
        <v>189</v>
      </c>
      <c r="I385" s="6">
        <f t="shared" si="30"/>
        <v>75.126984126984127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3" t="b">
        <v>0</v>
      </c>
      <c r="O385" s="3" t="b">
        <v>1</v>
      </c>
      <c r="P385" s="3" t="s">
        <v>17</v>
      </c>
      <c r="Q385" s="3" t="str">
        <f t="shared" si="32"/>
        <v>food</v>
      </c>
      <c r="R385" s="3" t="str">
        <f t="shared" si="33"/>
        <v>food trucks</v>
      </c>
      <c r="S385" s="43">
        <f t="shared" si="34"/>
        <v>43509.25</v>
      </c>
      <c r="T385" s="43">
        <f t="shared" si="35"/>
        <v>43515.25</v>
      </c>
    </row>
    <row r="386" spans="1:20" ht="16.5" hidden="1" customHeight="1" x14ac:dyDescent="0.35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5">
        <f t="shared" si="31"/>
        <v>1.7200961538461539</v>
      </c>
      <c r="G386" s="3" t="s">
        <v>20</v>
      </c>
      <c r="H386" s="3">
        <v>4799</v>
      </c>
      <c r="I386" s="6">
        <f t="shared" ref="I386:I449" si="36">IFERROR(E386/H386,"0")</f>
        <v>41.004167534903104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3" t="b">
        <v>1</v>
      </c>
      <c r="O386" s="3" t="b">
        <v>1</v>
      </c>
      <c r="P386" s="3" t="s">
        <v>42</v>
      </c>
      <c r="Q386" s="3" t="str">
        <f t="shared" si="32"/>
        <v>film &amp; video</v>
      </c>
      <c r="R386" s="3" t="str">
        <f t="shared" si="33"/>
        <v>documentary</v>
      </c>
      <c r="S386" s="43">
        <f t="shared" si="34"/>
        <v>42776.25</v>
      </c>
      <c r="T386" s="43">
        <f t="shared" si="35"/>
        <v>42803.25</v>
      </c>
    </row>
    <row r="387" spans="1:20" ht="16.5" hidden="1" customHeight="1" x14ac:dyDescent="0.35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5">
        <f t="shared" ref="F387:F450" si="37">E387/D387</f>
        <v>1.4616709511568124</v>
      </c>
      <c r="G387" s="3" t="s">
        <v>20</v>
      </c>
      <c r="H387" s="3">
        <v>1137</v>
      </c>
      <c r="I387" s="6">
        <f t="shared" si="36"/>
        <v>50.007915567282325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3" t="b">
        <v>0</v>
      </c>
      <c r="O387" s="3" t="b">
        <v>0</v>
      </c>
      <c r="P387" s="3" t="s">
        <v>68</v>
      </c>
      <c r="Q387" s="3" t="str">
        <f t="shared" ref="Q387:Q450" si="38">LEFT(P387,FIND("/",P387)-1)</f>
        <v>publishing</v>
      </c>
      <c r="R387" s="3" t="str">
        <f t="shared" ref="R387:R450" si="39">RIGHT(P387,LEN(P387)-FIND("/",P387))</f>
        <v>nonfiction</v>
      </c>
      <c r="S387" s="43">
        <f t="shared" ref="S387:S450" si="40">(L387/86400)+25569</f>
        <v>43553.208333333328</v>
      </c>
      <c r="T387" s="43">
        <f t="shared" ref="T387:T450" si="41">(M387/86400)+25569</f>
        <v>43585.208333333328</v>
      </c>
    </row>
    <row r="388" spans="1:20" ht="16.5" customHeight="1" x14ac:dyDescent="0.35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5">
        <f t="shared" si="37"/>
        <v>0.76423616236162362</v>
      </c>
      <c r="G388" s="3" t="s">
        <v>14</v>
      </c>
      <c r="H388" s="3">
        <v>1068</v>
      </c>
      <c r="I388" s="6">
        <f t="shared" si="36"/>
        <v>96.960674157303373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3" t="b">
        <v>0</v>
      </c>
      <c r="O388" s="3" t="b">
        <v>0</v>
      </c>
      <c r="P388" s="3" t="s">
        <v>33</v>
      </c>
      <c r="Q388" s="3" t="str">
        <f t="shared" si="38"/>
        <v>theater</v>
      </c>
      <c r="R388" s="3" t="str">
        <f t="shared" si="39"/>
        <v>plays</v>
      </c>
      <c r="S388" s="43">
        <f t="shared" si="40"/>
        <v>40355.208333333336</v>
      </c>
      <c r="T388" s="43">
        <f t="shared" si="41"/>
        <v>40367.208333333336</v>
      </c>
    </row>
    <row r="389" spans="1:20" ht="16.5" hidden="1" customHeight="1" x14ac:dyDescent="0.35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5">
        <f t="shared" si="37"/>
        <v>0.39261467889908258</v>
      </c>
      <c r="G389" s="3" t="s">
        <v>14</v>
      </c>
      <c r="H389" s="3">
        <v>424</v>
      </c>
      <c r="I389" s="6">
        <f t="shared" si="36"/>
        <v>100.93160377358491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3" t="b">
        <v>0</v>
      </c>
      <c r="O389" s="3" t="b">
        <v>0</v>
      </c>
      <c r="P389" s="3" t="s">
        <v>65</v>
      </c>
      <c r="Q389" s="3" t="str">
        <f t="shared" si="38"/>
        <v>technology</v>
      </c>
      <c r="R389" s="3" t="str">
        <f t="shared" si="39"/>
        <v>wearables</v>
      </c>
      <c r="S389" s="43">
        <f t="shared" si="40"/>
        <v>41072.208333333336</v>
      </c>
      <c r="T389" s="43">
        <f t="shared" si="41"/>
        <v>41077.208333333336</v>
      </c>
    </row>
    <row r="390" spans="1:20" ht="16.5" hidden="1" customHeight="1" x14ac:dyDescent="0.35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5">
        <f t="shared" si="37"/>
        <v>0.11270034843205574</v>
      </c>
      <c r="G390" s="3" t="s">
        <v>74</v>
      </c>
      <c r="H390" s="3">
        <v>145</v>
      </c>
      <c r="I390" s="6">
        <f t="shared" si="36"/>
        <v>89.227586206896547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3" t="b">
        <v>0</v>
      </c>
      <c r="O390" s="3" t="b">
        <v>0</v>
      </c>
      <c r="P390" s="3" t="s">
        <v>60</v>
      </c>
      <c r="Q390" s="3" t="str">
        <f t="shared" si="38"/>
        <v>music</v>
      </c>
      <c r="R390" s="3" t="str">
        <f t="shared" si="39"/>
        <v>indie rock</v>
      </c>
      <c r="S390" s="43">
        <f t="shared" si="40"/>
        <v>40912.25</v>
      </c>
      <c r="T390" s="43">
        <f t="shared" si="41"/>
        <v>40914.25</v>
      </c>
    </row>
    <row r="391" spans="1:20" ht="16.5" customHeight="1" x14ac:dyDescent="0.35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5">
        <f t="shared" si="37"/>
        <v>1.2211084337349398</v>
      </c>
      <c r="G391" s="3" t="s">
        <v>20</v>
      </c>
      <c r="H391" s="3">
        <v>1152</v>
      </c>
      <c r="I391" s="6">
        <f t="shared" si="36"/>
        <v>87.979166666666671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3" t="b">
        <v>0</v>
      </c>
      <c r="O391" s="3" t="b">
        <v>0</v>
      </c>
      <c r="P391" s="3" t="s">
        <v>33</v>
      </c>
      <c r="Q391" s="3" t="str">
        <f t="shared" si="38"/>
        <v>theater</v>
      </c>
      <c r="R391" s="3" t="str">
        <f t="shared" si="39"/>
        <v>plays</v>
      </c>
      <c r="S391" s="43">
        <f t="shared" si="40"/>
        <v>40479.208333333336</v>
      </c>
      <c r="T391" s="43">
        <f t="shared" si="41"/>
        <v>40506.25</v>
      </c>
    </row>
    <row r="392" spans="1:20" ht="16.5" hidden="1" customHeight="1" x14ac:dyDescent="0.35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5">
        <f t="shared" si="37"/>
        <v>1.8654166666666667</v>
      </c>
      <c r="G392" s="3" t="s">
        <v>20</v>
      </c>
      <c r="H392" s="3">
        <v>50</v>
      </c>
      <c r="I392" s="6">
        <f t="shared" si="36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3" t="b">
        <v>0</v>
      </c>
      <c r="O392" s="3" t="b">
        <v>0</v>
      </c>
      <c r="P392" s="3" t="s">
        <v>122</v>
      </c>
      <c r="Q392" s="3" t="str">
        <f t="shared" si="38"/>
        <v>photography</v>
      </c>
      <c r="R392" s="3" t="str">
        <f t="shared" si="39"/>
        <v>photography books</v>
      </c>
      <c r="S392" s="43">
        <f t="shared" si="40"/>
        <v>41530.208333333336</v>
      </c>
      <c r="T392" s="43">
        <f t="shared" si="41"/>
        <v>41545.208333333336</v>
      </c>
    </row>
    <row r="393" spans="1:20" ht="16.5" hidden="1" customHeight="1" x14ac:dyDescent="0.35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5">
        <f t="shared" si="37"/>
        <v>7.27317880794702E-2</v>
      </c>
      <c r="G393" s="3" t="s">
        <v>14</v>
      </c>
      <c r="H393" s="3">
        <v>151</v>
      </c>
      <c r="I393" s="6">
        <f t="shared" si="36"/>
        <v>29.09271523178808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3" t="b">
        <v>0</v>
      </c>
      <c r="O393" s="3" t="b">
        <v>0</v>
      </c>
      <c r="P393" s="3" t="s">
        <v>68</v>
      </c>
      <c r="Q393" s="3" t="str">
        <f t="shared" si="38"/>
        <v>publishing</v>
      </c>
      <c r="R393" s="3" t="str">
        <f t="shared" si="39"/>
        <v>nonfiction</v>
      </c>
      <c r="S393" s="43">
        <f t="shared" si="40"/>
        <v>41653.25</v>
      </c>
      <c r="T393" s="43">
        <f t="shared" si="41"/>
        <v>41655.25</v>
      </c>
    </row>
    <row r="394" spans="1:20" ht="16.5" hidden="1" customHeight="1" x14ac:dyDescent="0.35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5">
        <f t="shared" si="37"/>
        <v>0.65642371234207963</v>
      </c>
      <c r="G394" s="3" t="s">
        <v>14</v>
      </c>
      <c r="H394" s="3">
        <v>1608</v>
      </c>
      <c r="I394" s="6">
        <f t="shared" si="36"/>
        <v>42.006218905472636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3" t="b">
        <v>0</v>
      </c>
      <c r="O394" s="3" t="b">
        <v>0</v>
      </c>
      <c r="P394" s="3" t="s">
        <v>65</v>
      </c>
      <c r="Q394" s="3" t="str">
        <f t="shared" si="38"/>
        <v>technology</v>
      </c>
      <c r="R394" s="3" t="str">
        <f t="shared" si="39"/>
        <v>wearables</v>
      </c>
      <c r="S394" s="43">
        <f t="shared" si="40"/>
        <v>40549.25</v>
      </c>
      <c r="T394" s="43">
        <f t="shared" si="41"/>
        <v>40551.25</v>
      </c>
    </row>
    <row r="395" spans="1:20" ht="16.5" hidden="1" customHeight="1" x14ac:dyDescent="0.35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5">
        <f t="shared" si="37"/>
        <v>2.2896178343949045</v>
      </c>
      <c r="G395" s="3" t="s">
        <v>20</v>
      </c>
      <c r="H395" s="3">
        <v>3059</v>
      </c>
      <c r="I395" s="6">
        <f t="shared" si="36"/>
        <v>47.004903563255965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3" t="b">
        <v>0</v>
      </c>
      <c r="O395" s="3" t="b">
        <v>0</v>
      </c>
      <c r="P395" s="3" t="s">
        <v>159</v>
      </c>
      <c r="Q395" s="3" t="str">
        <f t="shared" si="38"/>
        <v>music</v>
      </c>
      <c r="R395" s="3" t="str">
        <f t="shared" si="39"/>
        <v>jazz</v>
      </c>
      <c r="S395" s="43">
        <f t="shared" si="40"/>
        <v>42933.208333333328</v>
      </c>
      <c r="T395" s="43">
        <f t="shared" si="41"/>
        <v>42934.208333333328</v>
      </c>
    </row>
    <row r="396" spans="1:20" ht="16.5" hidden="1" customHeight="1" x14ac:dyDescent="0.35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5">
        <f t="shared" si="37"/>
        <v>4.6937499999999996</v>
      </c>
      <c r="G396" s="3" t="s">
        <v>20</v>
      </c>
      <c r="H396" s="3">
        <v>34</v>
      </c>
      <c r="I396" s="6">
        <f t="shared" si="36"/>
        <v>110.44117647058823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3" t="b">
        <v>0</v>
      </c>
      <c r="O396" s="3" t="b">
        <v>1</v>
      </c>
      <c r="P396" s="3" t="s">
        <v>42</v>
      </c>
      <c r="Q396" s="3" t="str">
        <f t="shared" si="38"/>
        <v>film &amp; video</v>
      </c>
      <c r="R396" s="3" t="str">
        <f t="shared" si="39"/>
        <v>documentary</v>
      </c>
      <c r="S396" s="43">
        <f t="shared" si="40"/>
        <v>41484.208333333336</v>
      </c>
      <c r="T396" s="43">
        <f t="shared" si="41"/>
        <v>41494.208333333336</v>
      </c>
    </row>
    <row r="397" spans="1:20" ht="16.5" customHeight="1" x14ac:dyDescent="0.35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5">
        <f t="shared" si="37"/>
        <v>1.3011267605633803</v>
      </c>
      <c r="G397" s="3" t="s">
        <v>20</v>
      </c>
      <c r="H397" s="3">
        <v>220</v>
      </c>
      <c r="I397" s="6">
        <f t="shared" si="36"/>
        <v>41.990909090909092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3" t="b">
        <v>1</v>
      </c>
      <c r="O397" s="3" t="b">
        <v>0</v>
      </c>
      <c r="P397" s="3" t="s">
        <v>33</v>
      </c>
      <c r="Q397" s="3" t="str">
        <f t="shared" si="38"/>
        <v>theater</v>
      </c>
      <c r="R397" s="3" t="str">
        <f t="shared" si="39"/>
        <v>plays</v>
      </c>
      <c r="S397" s="43">
        <f t="shared" si="40"/>
        <v>40885.25</v>
      </c>
      <c r="T397" s="43">
        <f t="shared" si="41"/>
        <v>40886.25</v>
      </c>
    </row>
    <row r="398" spans="1:20" ht="16.5" hidden="1" customHeight="1" x14ac:dyDescent="0.35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5">
        <f t="shared" si="37"/>
        <v>1.6705422993492407</v>
      </c>
      <c r="G398" s="3" t="s">
        <v>20</v>
      </c>
      <c r="H398" s="3">
        <v>1604</v>
      </c>
      <c r="I398" s="6">
        <f t="shared" si="36"/>
        <v>48.012468827930178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3" t="b">
        <v>0</v>
      </c>
      <c r="O398" s="3" t="b">
        <v>0</v>
      </c>
      <c r="P398" s="3" t="s">
        <v>53</v>
      </c>
      <c r="Q398" s="3" t="str">
        <f t="shared" si="38"/>
        <v>film &amp; video</v>
      </c>
      <c r="R398" s="3" t="str">
        <f t="shared" si="39"/>
        <v>drama</v>
      </c>
      <c r="S398" s="43">
        <f t="shared" si="40"/>
        <v>43378.208333333328</v>
      </c>
      <c r="T398" s="43">
        <f t="shared" si="41"/>
        <v>43386.208333333328</v>
      </c>
    </row>
    <row r="399" spans="1:20" ht="16.5" hidden="1" customHeight="1" x14ac:dyDescent="0.35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5">
        <f t="shared" si="37"/>
        <v>1.738641975308642</v>
      </c>
      <c r="G399" s="3" t="s">
        <v>20</v>
      </c>
      <c r="H399" s="3">
        <v>454</v>
      </c>
      <c r="I399" s="6">
        <f t="shared" si="36"/>
        <v>31.019823788546255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3" t="b">
        <v>0</v>
      </c>
      <c r="O399" s="3" t="b">
        <v>0</v>
      </c>
      <c r="P399" s="3" t="s">
        <v>23</v>
      </c>
      <c r="Q399" s="3" t="str">
        <f t="shared" si="38"/>
        <v>music</v>
      </c>
      <c r="R399" s="3" t="str">
        <f t="shared" si="39"/>
        <v>rock</v>
      </c>
      <c r="S399" s="43">
        <f t="shared" si="40"/>
        <v>41417.208333333336</v>
      </c>
      <c r="T399" s="43">
        <f t="shared" si="41"/>
        <v>41423.208333333336</v>
      </c>
    </row>
    <row r="400" spans="1:20" ht="16.5" hidden="1" customHeight="1" x14ac:dyDescent="0.35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5">
        <f t="shared" si="37"/>
        <v>7.1776470588235295</v>
      </c>
      <c r="G400" s="3" t="s">
        <v>20</v>
      </c>
      <c r="H400" s="3">
        <v>123</v>
      </c>
      <c r="I400" s="6">
        <f t="shared" si="36"/>
        <v>99.203252032520325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3" t="b">
        <v>0</v>
      </c>
      <c r="O400" s="3" t="b">
        <v>1</v>
      </c>
      <c r="P400" s="3" t="s">
        <v>71</v>
      </c>
      <c r="Q400" s="3" t="str">
        <f t="shared" si="38"/>
        <v>film &amp; video</v>
      </c>
      <c r="R400" s="3" t="str">
        <f t="shared" si="39"/>
        <v>animation</v>
      </c>
      <c r="S400" s="43">
        <f t="shared" si="40"/>
        <v>43228.208333333328</v>
      </c>
      <c r="T400" s="43">
        <f t="shared" si="41"/>
        <v>43230.208333333328</v>
      </c>
    </row>
    <row r="401" spans="1:20" ht="16.5" hidden="1" customHeight="1" x14ac:dyDescent="0.35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5">
        <f t="shared" si="37"/>
        <v>0.63850976361767731</v>
      </c>
      <c r="G401" s="3" t="s">
        <v>14</v>
      </c>
      <c r="H401" s="3">
        <v>941</v>
      </c>
      <c r="I401" s="6">
        <f t="shared" si="36"/>
        <v>66.022316684378325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3" t="b">
        <v>0</v>
      </c>
      <c r="O401" s="3" t="b">
        <v>0</v>
      </c>
      <c r="P401" s="3" t="s">
        <v>60</v>
      </c>
      <c r="Q401" s="3" t="str">
        <f t="shared" si="38"/>
        <v>music</v>
      </c>
      <c r="R401" s="3" t="str">
        <f t="shared" si="39"/>
        <v>indie rock</v>
      </c>
      <c r="S401" s="43">
        <f t="shared" si="40"/>
        <v>40576.25</v>
      </c>
      <c r="T401" s="43">
        <f t="shared" si="41"/>
        <v>40583.25</v>
      </c>
    </row>
    <row r="402" spans="1:20" ht="16.5" hidden="1" customHeight="1" x14ac:dyDescent="0.35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5">
        <f t="shared" si="37"/>
        <v>0.02</v>
      </c>
      <c r="G402" s="3" t="s">
        <v>14</v>
      </c>
      <c r="H402" s="3">
        <v>1</v>
      </c>
      <c r="I402" s="6">
        <f t="shared" si="36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3" t="b">
        <v>0</v>
      </c>
      <c r="O402" s="3" t="b">
        <v>1</v>
      </c>
      <c r="P402" s="3" t="s">
        <v>122</v>
      </c>
      <c r="Q402" s="3" t="str">
        <f t="shared" si="38"/>
        <v>photography</v>
      </c>
      <c r="R402" s="3" t="str">
        <f t="shared" si="39"/>
        <v>photography books</v>
      </c>
      <c r="S402" s="43">
        <f t="shared" si="40"/>
        <v>41502.208333333336</v>
      </c>
      <c r="T402" s="43">
        <f t="shared" si="41"/>
        <v>41524.208333333336</v>
      </c>
    </row>
    <row r="403" spans="1:20" ht="16.5" customHeight="1" x14ac:dyDescent="0.35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5">
        <f t="shared" si="37"/>
        <v>15.302222222222222</v>
      </c>
      <c r="G403" s="3" t="s">
        <v>20</v>
      </c>
      <c r="H403" s="3">
        <v>299</v>
      </c>
      <c r="I403" s="6">
        <f t="shared" si="36"/>
        <v>46.060200668896321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3" t="b">
        <v>0</v>
      </c>
      <c r="O403" s="3" t="b">
        <v>0</v>
      </c>
      <c r="P403" s="3" t="s">
        <v>33</v>
      </c>
      <c r="Q403" s="3" t="str">
        <f t="shared" si="38"/>
        <v>theater</v>
      </c>
      <c r="R403" s="3" t="str">
        <f t="shared" si="39"/>
        <v>plays</v>
      </c>
      <c r="S403" s="43">
        <f t="shared" si="40"/>
        <v>43765.208333333328</v>
      </c>
      <c r="T403" s="43">
        <f t="shared" si="41"/>
        <v>43765.208333333328</v>
      </c>
    </row>
    <row r="404" spans="1:20" ht="16.5" hidden="1" customHeight="1" x14ac:dyDescent="0.35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5">
        <f t="shared" si="37"/>
        <v>0.40356164383561643</v>
      </c>
      <c r="G404" s="3" t="s">
        <v>14</v>
      </c>
      <c r="H404" s="3">
        <v>40</v>
      </c>
      <c r="I404" s="6">
        <f t="shared" si="36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3" t="b">
        <v>0</v>
      </c>
      <c r="O404" s="3" t="b">
        <v>1</v>
      </c>
      <c r="P404" s="3" t="s">
        <v>100</v>
      </c>
      <c r="Q404" s="3" t="str">
        <f t="shared" si="38"/>
        <v>film &amp; video</v>
      </c>
      <c r="R404" s="3" t="str">
        <f t="shared" si="39"/>
        <v>shorts</v>
      </c>
      <c r="S404" s="43">
        <f t="shared" si="40"/>
        <v>40914.25</v>
      </c>
      <c r="T404" s="43">
        <f t="shared" si="41"/>
        <v>40961.25</v>
      </c>
    </row>
    <row r="405" spans="1:20" ht="16.5" customHeight="1" x14ac:dyDescent="0.35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5">
        <f t="shared" si="37"/>
        <v>0.86220633299284988</v>
      </c>
      <c r="G405" s="3" t="s">
        <v>14</v>
      </c>
      <c r="H405" s="3">
        <v>3015</v>
      </c>
      <c r="I405" s="6">
        <f t="shared" si="36"/>
        <v>55.99336650082919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3" t="b">
        <v>0</v>
      </c>
      <c r="O405" s="3" t="b">
        <v>1</v>
      </c>
      <c r="P405" s="3" t="s">
        <v>33</v>
      </c>
      <c r="Q405" s="3" t="str">
        <f t="shared" si="38"/>
        <v>theater</v>
      </c>
      <c r="R405" s="3" t="str">
        <f t="shared" si="39"/>
        <v>plays</v>
      </c>
      <c r="S405" s="43">
        <f t="shared" si="40"/>
        <v>40310.208333333336</v>
      </c>
      <c r="T405" s="43">
        <f t="shared" si="41"/>
        <v>40346.208333333336</v>
      </c>
    </row>
    <row r="406" spans="1:20" ht="16.5" customHeight="1" x14ac:dyDescent="0.35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5">
        <f t="shared" si="37"/>
        <v>3.1558486707566464</v>
      </c>
      <c r="G406" s="3" t="s">
        <v>20</v>
      </c>
      <c r="H406" s="3">
        <v>2237</v>
      </c>
      <c r="I406" s="6">
        <f t="shared" si="36"/>
        <v>68.985695127402778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3" t="b">
        <v>0</v>
      </c>
      <c r="O406" s="3" t="b">
        <v>0</v>
      </c>
      <c r="P406" s="3" t="s">
        <v>33</v>
      </c>
      <c r="Q406" s="3" t="str">
        <f t="shared" si="38"/>
        <v>theater</v>
      </c>
      <c r="R406" s="3" t="str">
        <f t="shared" si="39"/>
        <v>plays</v>
      </c>
      <c r="S406" s="43">
        <f t="shared" si="40"/>
        <v>43053.25</v>
      </c>
      <c r="T406" s="43">
        <f t="shared" si="41"/>
        <v>43056.25</v>
      </c>
    </row>
    <row r="407" spans="1:20" ht="16.5" customHeight="1" x14ac:dyDescent="0.35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5">
        <f t="shared" si="37"/>
        <v>0.89618243243243245</v>
      </c>
      <c r="G407" s="3" t="s">
        <v>14</v>
      </c>
      <c r="H407" s="3">
        <v>435</v>
      </c>
      <c r="I407" s="6">
        <f t="shared" si="36"/>
        <v>60.981609195402299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3" t="b">
        <v>0</v>
      </c>
      <c r="O407" s="3" t="b">
        <v>0</v>
      </c>
      <c r="P407" s="3" t="s">
        <v>33</v>
      </c>
      <c r="Q407" s="3" t="str">
        <f t="shared" si="38"/>
        <v>theater</v>
      </c>
      <c r="R407" s="3" t="str">
        <f t="shared" si="39"/>
        <v>plays</v>
      </c>
      <c r="S407" s="43">
        <f t="shared" si="40"/>
        <v>43255.208333333328</v>
      </c>
      <c r="T407" s="43">
        <f t="shared" si="41"/>
        <v>43305.208333333328</v>
      </c>
    </row>
    <row r="408" spans="1:20" ht="16.5" hidden="1" customHeight="1" x14ac:dyDescent="0.35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5">
        <f t="shared" si="37"/>
        <v>1.8214503816793892</v>
      </c>
      <c r="G408" s="3" t="s">
        <v>20</v>
      </c>
      <c r="H408" s="3">
        <v>645</v>
      </c>
      <c r="I408" s="6">
        <f t="shared" si="36"/>
        <v>110.98139534883721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3" t="b">
        <v>1</v>
      </c>
      <c r="O408" s="3" t="b">
        <v>0</v>
      </c>
      <c r="P408" s="3" t="s">
        <v>42</v>
      </c>
      <c r="Q408" s="3" t="str">
        <f t="shared" si="38"/>
        <v>film &amp; video</v>
      </c>
      <c r="R408" s="3" t="str">
        <f t="shared" si="39"/>
        <v>documentary</v>
      </c>
      <c r="S408" s="43">
        <f t="shared" si="40"/>
        <v>41304.25</v>
      </c>
      <c r="T408" s="43">
        <f t="shared" si="41"/>
        <v>41316.25</v>
      </c>
    </row>
    <row r="409" spans="1:20" ht="16.5" customHeight="1" x14ac:dyDescent="0.35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5">
        <f t="shared" si="37"/>
        <v>3.5588235294117645</v>
      </c>
      <c r="G409" s="3" t="s">
        <v>20</v>
      </c>
      <c r="H409" s="3">
        <v>484</v>
      </c>
      <c r="I409" s="6">
        <f t="shared" si="36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3" t="b">
        <v>0</v>
      </c>
      <c r="O409" s="3" t="b">
        <v>0</v>
      </c>
      <c r="P409" s="3" t="s">
        <v>33</v>
      </c>
      <c r="Q409" s="3" t="str">
        <f t="shared" si="38"/>
        <v>theater</v>
      </c>
      <c r="R409" s="3" t="str">
        <f t="shared" si="39"/>
        <v>plays</v>
      </c>
      <c r="S409" s="43">
        <f t="shared" si="40"/>
        <v>43751.208333333328</v>
      </c>
      <c r="T409" s="43">
        <f t="shared" si="41"/>
        <v>43758.208333333328</v>
      </c>
    </row>
    <row r="410" spans="1:20" ht="16.5" hidden="1" customHeight="1" x14ac:dyDescent="0.35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5">
        <f t="shared" si="37"/>
        <v>1.3183695652173912</v>
      </c>
      <c r="G410" s="3" t="s">
        <v>20</v>
      </c>
      <c r="H410" s="3">
        <v>154</v>
      </c>
      <c r="I410" s="6">
        <f t="shared" si="36"/>
        <v>78.759740259740255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3" t="b">
        <v>0</v>
      </c>
      <c r="O410" s="3" t="b">
        <v>0</v>
      </c>
      <c r="P410" s="3" t="s">
        <v>42</v>
      </c>
      <c r="Q410" s="3" t="str">
        <f t="shared" si="38"/>
        <v>film &amp; video</v>
      </c>
      <c r="R410" s="3" t="str">
        <f t="shared" si="39"/>
        <v>documentary</v>
      </c>
      <c r="S410" s="43">
        <f t="shared" si="40"/>
        <v>42541.208333333328</v>
      </c>
      <c r="T410" s="43">
        <f t="shared" si="41"/>
        <v>42561.208333333328</v>
      </c>
    </row>
    <row r="411" spans="1:20" ht="16.5" hidden="1" customHeight="1" x14ac:dyDescent="0.35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5">
        <f t="shared" si="37"/>
        <v>0.46315634218289087</v>
      </c>
      <c r="G411" s="3" t="s">
        <v>14</v>
      </c>
      <c r="H411" s="3">
        <v>714</v>
      </c>
      <c r="I411" s="6">
        <f t="shared" si="36"/>
        <v>87.960784313725483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3" t="b">
        <v>0</v>
      </c>
      <c r="O411" s="3" t="b">
        <v>0</v>
      </c>
      <c r="P411" s="3" t="s">
        <v>23</v>
      </c>
      <c r="Q411" s="3" t="str">
        <f t="shared" si="38"/>
        <v>music</v>
      </c>
      <c r="R411" s="3" t="str">
        <f t="shared" si="39"/>
        <v>rock</v>
      </c>
      <c r="S411" s="43">
        <f t="shared" si="40"/>
        <v>42843.208333333328</v>
      </c>
      <c r="T411" s="43">
        <f t="shared" si="41"/>
        <v>42847.208333333328</v>
      </c>
    </row>
    <row r="412" spans="1:20" ht="16.5" hidden="1" customHeight="1" x14ac:dyDescent="0.35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5">
        <f t="shared" si="37"/>
        <v>0.36132726089785294</v>
      </c>
      <c r="G412" s="3" t="s">
        <v>47</v>
      </c>
      <c r="H412" s="3">
        <v>1111</v>
      </c>
      <c r="I412" s="6">
        <f t="shared" si="36"/>
        <v>49.987398739873989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3" t="b">
        <v>0</v>
      </c>
      <c r="O412" s="3" t="b">
        <v>0</v>
      </c>
      <c r="P412" s="3" t="s">
        <v>292</v>
      </c>
      <c r="Q412" s="3" t="str">
        <f t="shared" si="38"/>
        <v>games</v>
      </c>
      <c r="R412" s="3" t="str">
        <f t="shared" si="39"/>
        <v>mobile games</v>
      </c>
      <c r="S412" s="43">
        <f t="shared" si="40"/>
        <v>42122.208333333328</v>
      </c>
      <c r="T412" s="43">
        <f t="shared" si="41"/>
        <v>42122.208333333328</v>
      </c>
    </row>
    <row r="413" spans="1:20" ht="16.5" customHeight="1" x14ac:dyDescent="0.35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5">
        <f t="shared" si="37"/>
        <v>1.0462820512820512</v>
      </c>
      <c r="G413" s="3" t="s">
        <v>20</v>
      </c>
      <c r="H413" s="3">
        <v>82</v>
      </c>
      <c r="I413" s="6">
        <f t="shared" si="36"/>
        <v>99.524390243902445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3" t="b">
        <v>0</v>
      </c>
      <c r="O413" s="3" t="b">
        <v>0</v>
      </c>
      <c r="P413" s="3" t="s">
        <v>33</v>
      </c>
      <c r="Q413" s="3" t="str">
        <f t="shared" si="38"/>
        <v>theater</v>
      </c>
      <c r="R413" s="3" t="str">
        <f t="shared" si="39"/>
        <v>plays</v>
      </c>
      <c r="S413" s="43">
        <f t="shared" si="40"/>
        <v>42884.208333333328</v>
      </c>
      <c r="T413" s="43">
        <f t="shared" si="41"/>
        <v>42886.208333333328</v>
      </c>
    </row>
    <row r="414" spans="1:20" ht="16.5" hidden="1" customHeight="1" x14ac:dyDescent="0.35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5">
        <f t="shared" si="37"/>
        <v>6.6885714285714286</v>
      </c>
      <c r="G414" s="3" t="s">
        <v>20</v>
      </c>
      <c r="H414" s="3">
        <v>134</v>
      </c>
      <c r="I414" s="6">
        <f t="shared" si="36"/>
        <v>104.82089552238806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3" t="b">
        <v>0</v>
      </c>
      <c r="O414" s="3" t="b">
        <v>0</v>
      </c>
      <c r="P414" s="3" t="s">
        <v>119</v>
      </c>
      <c r="Q414" s="3" t="str">
        <f t="shared" si="38"/>
        <v>publishing</v>
      </c>
      <c r="R414" s="3" t="str">
        <f t="shared" si="39"/>
        <v>fiction</v>
      </c>
      <c r="S414" s="43">
        <f t="shared" si="40"/>
        <v>41642.25</v>
      </c>
      <c r="T414" s="43">
        <f t="shared" si="41"/>
        <v>41652.25</v>
      </c>
    </row>
    <row r="415" spans="1:20" ht="16.5" hidden="1" customHeight="1" x14ac:dyDescent="0.35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5">
        <f t="shared" si="37"/>
        <v>0.62072823218997364</v>
      </c>
      <c r="G415" s="3" t="s">
        <v>47</v>
      </c>
      <c r="H415" s="3">
        <v>1089</v>
      </c>
      <c r="I415" s="6">
        <f t="shared" si="36"/>
        <v>108.01469237832875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3" t="b">
        <v>0</v>
      </c>
      <c r="O415" s="3" t="b">
        <v>0</v>
      </c>
      <c r="P415" s="3" t="s">
        <v>71</v>
      </c>
      <c r="Q415" s="3" t="str">
        <f t="shared" si="38"/>
        <v>film &amp; video</v>
      </c>
      <c r="R415" s="3" t="str">
        <f t="shared" si="39"/>
        <v>animation</v>
      </c>
      <c r="S415" s="43">
        <f t="shared" si="40"/>
        <v>43431.25</v>
      </c>
      <c r="T415" s="43">
        <f t="shared" si="41"/>
        <v>43458.25</v>
      </c>
    </row>
    <row r="416" spans="1:20" ht="16.5" hidden="1" customHeight="1" x14ac:dyDescent="0.35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5">
        <f t="shared" si="37"/>
        <v>0.84699787460148779</v>
      </c>
      <c r="G416" s="3" t="s">
        <v>14</v>
      </c>
      <c r="H416" s="3">
        <v>5497</v>
      </c>
      <c r="I416" s="6">
        <f t="shared" si="36"/>
        <v>28.998544660724033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3" t="b">
        <v>0</v>
      </c>
      <c r="O416" s="3" t="b">
        <v>1</v>
      </c>
      <c r="P416" s="3" t="s">
        <v>17</v>
      </c>
      <c r="Q416" s="3" t="str">
        <f t="shared" si="38"/>
        <v>food</v>
      </c>
      <c r="R416" s="3" t="str">
        <f t="shared" si="39"/>
        <v>food trucks</v>
      </c>
      <c r="S416" s="43">
        <f t="shared" si="40"/>
        <v>40288.208333333336</v>
      </c>
      <c r="T416" s="43">
        <f t="shared" si="41"/>
        <v>40296.208333333336</v>
      </c>
    </row>
    <row r="417" spans="1:20" ht="16.5" customHeight="1" x14ac:dyDescent="0.35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5">
        <f t="shared" si="37"/>
        <v>0.11059030837004405</v>
      </c>
      <c r="G417" s="3" t="s">
        <v>14</v>
      </c>
      <c r="H417" s="3">
        <v>418</v>
      </c>
      <c r="I417" s="6">
        <f t="shared" si="36"/>
        <v>30.028708133971293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3" t="b">
        <v>0</v>
      </c>
      <c r="O417" s="3" t="b">
        <v>0</v>
      </c>
      <c r="P417" s="3" t="s">
        <v>33</v>
      </c>
      <c r="Q417" s="3" t="str">
        <f t="shared" si="38"/>
        <v>theater</v>
      </c>
      <c r="R417" s="3" t="str">
        <f t="shared" si="39"/>
        <v>plays</v>
      </c>
      <c r="S417" s="43">
        <f t="shared" si="40"/>
        <v>40921.25</v>
      </c>
      <c r="T417" s="43">
        <f t="shared" si="41"/>
        <v>40938.25</v>
      </c>
    </row>
    <row r="418" spans="1:20" ht="16.5" hidden="1" customHeight="1" x14ac:dyDescent="0.35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5">
        <f t="shared" si="37"/>
        <v>0.43838781575037145</v>
      </c>
      <c r="G418" s="3" t="s">
        <v>14</v>
      </c>
      <c r="H418" s="3">
        <v>1439</v>
      </c>
      <c r="I418" s="6">
        <f t="shared" si="36"/>
        <v>41.005559416261292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3" t="b">
        <v>0</v>
      </c>
      <c r="O418" s="3" t="b">
        <v>1</v>
      </c>
      <c r="P418" s="3" t="s">
        <v>42</v>
      </c>
      <c r="Q418" s="3" t="str">
        <f t="shared" si="38"/>
        <v>film &amp; video</v>
      </c>
      <c r="R418" s="3" t="str">
        <f t="shared" si="39"/>
        <v>documentary</v>
      </c>
      <c r="S418" s="43">
        <f t="shared" si="40"/>
        <v>40560.25</v>
      </c>
      <c r="T418" s="43">
        <f t="shared" si="41"/>
        <v>40569.25</v>
      </c>
    </row>
    <row r="419" spans="1:20" ht="16.5" customHeight="1" x14ac:dyDescent="0.35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5">
        <f t="shared" si="37"/>
        <v>0.55470588235294116</v>
      </c>
      <c r="G419" s="3" t="s">
        <v>14</v>
      </c>
      <c r="H419" s="3">
        <v>15</v>
      </c>
      <c r="I419" s="6">
        <f t="shared" si="36"/>
        <v>62.866666666666667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3" t="b">
        <v>0</v>
      </c>
      <c r="O419" s="3" t="b">
        <v>0</v>
      </c>
      <c r="P419" s="3" t="s">
        <v>33</v>
      </c>
      <c r="Q419" s="3" t="str">
        <f t="shared" si="38"/>
        <v>theater</v>
      </c>
      <c r="R419" s="3" t="str">
        <f t="shared" si="39"/>
        <v>plays</v>
      </c>
      <c r="S419" s="43">
        <f t="shared" si="40"/>
        <v>43407.208333333328</v>
      </c>
      <c r="T419" s="43">
        <f t="shared" si="41"/>
        <v>43431.25</v>
      </c>
    </row>
    <row r="420" spans="1:20" ht="16.5" hidden="1" customHeight="1" x14ac:dyDescent="0.35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5">
        <f t="shared" si="37"/>
        <v>0.57399511301160655</v>
      </c>
      <c r="G420" s="3" t="s">
        <v>14</v>
      </c>
      <c r="H420" s="3">
        <v>1999</v>
      </c>
      <c r="I420" s="6">
        <f t="shared" si="36"/>
        <v>47.005002501250623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3" t="b">
        <v>0</v>
      </c>
      <c r="O420" s="3" t="b">
        <v>0</v>
      </c>
      <c r="P420" s="3" t="s">
        <v>42</v>
      </c>
      <c r="Q420" s="3" t="str">
        <f t="shared" si="38"/>
        <v>film &amp; video</v>
      </c>
      <c r="R420" s="3" t="str">
        <f t="shared" si="39"/>
        <v>documentary</v>
      </c>
      <c r="S420" s="43">
        <f t="shared" si="40"/>
        <v>41035.208333333336</v>
      </c>
      <c r="T420" s="43">
        <f t="shared" si="41"/>
        <v>41036.208333333336</v>
      </c>
    </row>
    <row r="421" spans="1:20" ht="16.5" hidden="1" customHeight="1" x14ac:dyDescent="0.35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5">
        <f t="shared" si="37"/>
        <v>1.2343497363796134</v>
      </c>
      <c r="G421" s="3" t="s">
        <v>20</v>
      </c>
      <c r="H421" s="3">
        <v>5203</v>
      </c>
      <c r="I421" s="6">
        <f t="shared" si="36"/>
        <v>26.997693638285604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3" t="b">
        <v>0</v>
      </c>
      <c r="O421" s="3" t="b">
        <v>0</v>
      </c>
      <c r="P421" s="3" t="s">
        <v>28</v>
      </c>
      <c r="Q421" s="3" t="str">
        <f t="shared" si="38"/>
        <v>technology</v>
      </c>
      <c r="R421" s="3" t="str">
        <f t="shared" si="39"/>
        <v>web</v>
      </c>
      <c r="S421" s="43">
        <f t="shared" si="40"/>
        <v>40899.25</v>
      </c>
      <c r="T421" s="43">
        <f t="shared" si="41"/>
        <v>40905.25</v>
      </c>
    </row>
    <row r="422" spans="1:20" ht="16.5" customHeight="1" x14ac:dyDescent="0.35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5">
        <f t="shared" si="37"/>
        <v>1.2846</v>
      </c>
      <c r="G422" s="3" t="s">
        <v>20</v>
      </c>
      <c r="H422" s="3">
        <v>94</v>
      </c>
      <c r="I422" s="6">
        <f t="shared" si="36"/>
        <v>68.329787234042556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3" t="b">
        <v>0</v>
      </c>
      <c r="O422" s="3" t="b">
        <v>0</v>
      </c>
      <c r="P422" s="3" t="s">
        <v>33</v>
      </c>
      <c r="Q422" s="3" t="str">
        <f t="shared" si="38"/>
        <v>theater</v>
      </c>
      <c r="R422" s="3" t="str">
        <f t="shared" si="39"/>
        <v>plays</v>
      </c>
      <c r="S422" s="43">
        <f t="shared" si="40"/>
        <v>42911.208333333328</v>
      </c>
      <c r="T422" s="43">
        <f t="shared" si="41"/>
        <v>42925.208333333328</v>
      </c>
    </row>
    <row r="423" spans="1:20" ht="16.5" hidden="1" customHeight="1" x14ac:dyDescent="0.35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5">
        <f t="shared" si="37"/>
        <v>0.63989361702127656</v>
      </c>
      <c r="G423" s="3" t="s">
        <v>14</v>
      </c>
      <c r="H423" s="3">
        <v>118</v>
      </c>
      <c r="I423" s="6">
        <f t="shared" si="36"/>
        <v>50.974576271186443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3" t="b">
        <v>0</v>
      </c>
      <c r="O423" s="3" t="b">
        <v>1</v>
      </c>
      <c r="P423" s="3" t="s">
        <v>65</v>
      </c>
      <c r="Q423" s="3" t="str">
        <f t="shared" si="38"/>
        <v>technology</v>
      </c>
      <c r="R423" s="3" t="str">
        <f t="shared" si="39"/>
        <v>wearables</v>
      </c>
      <c r="S423" s="43">
        <f t="shared" si="40"/>
        <v>42915.208333333328</v>
      </c>
      <c r="T423" s="43">
        <f t="shared" si="41"/>
        <v>42945.208333333328</v>
      </c>
    </row>
    <row r="424" spans="1:20" ht="16.5" customHeight="1" x14ac:dyDescent="0.35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5">
        <f t="shared" si="37"/>
        <v>1.2729885057471264</v>
      </c>
      <c r="G424" s="3" t="s">
        <v>20</v>
      </c>
      <c r="H424" s="3">
        <v>205</v>
      </c>
      <c r="I424" s="6">
        <f t="shared" si="36"/>
        <v>54.024390243902438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3" t="b">
        <v>0</v>
      </c>
      <c r="O424" s="3" t="b">
        <v>1</v>
      </c>
      <c r="P424" s="3" t="s">
        <v>33</v>
      </c>
      <c r="Q424" s="3" t="str">
        <f t="shared" si="38"/>
        <v>theater</v>
      </c>
      <c r="R424" s="3" t="str">
        <f t="shared" si="39"/>
        <v>plays</v>
      </c>
      <c r="S424" s="43">
        <f t="shared" si="40"/>
        <v>40285.208333333336</v>
      </c>
      <c r="T424" s="43">
        <f t="shared" si="41"/>
        <v>40305.208333333336</v>
      </c>
    </row>
    <row r="425" spans="1:20" ht="16.5" hidden="1" customHeight="1" x14ac:dyDescent="0.35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5">
        <f t="shared" si="37"/>
        <v>0.10638024357239513</v>
      </c>
      <c r="G425" s="3" t="s">
        <v>14</v>
      </c>
      <c r="H425" s="3">
        <v>162</v>
      </c>
      <c r="I425" s="6">
        <f t="shared" si="36"/>
        <v>97.055555555555557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3" t="b">
        <v>0</v>
      </c>
      <c r="O425" s="3" t="b">
        <v>1</v>
      </c>
      <c r="P425" s="3" t="s">
        <v>17</v>
      </c>
      <c r="Q425" s="3" t="str">
        <f t="shared" si="38"/>
        <v>food</v>
      </c>
      <c r="R425" s="3" t="str">
        <f t="shared" si="39"/>
        <v>food trucks</v>
      </c>
      <c r="S425" s="43">
        <f t="shared" si="40"/>
        <v>40808.208333333336</v>
      </c>
      <c r="T425" s="43">
        <f t="shared" si="41"/>
        <v>40810.208333333336</v>
      </c>
    </row>
    <row r="426" spans="1:20" ht="16.5" hidden="1" customHeight="1" x14ac:dyDescent="0.35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5">
        <f t="shared" si="37"/>
        <v>0.40470588235294119</v>
      </c>
      <c r="G426" s="3" t="s">
        <v>14</v>
      </c>
      <c r="H426" s="3">
        <v>83</v>
      </c>
      <c r="I426" s="6">
        <f t="shared" si="36"/>
        <v>24.867469879518072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3" t="b">
        <v>0</v>
      </c>
      <c r="O426" s="3" t="b">
        <v>0</v>
      </c>
      <c r="P426" s="3" t="s">
        <v>60</v>
      </c>
      <c r="Q426" s="3" t="str">
        <f t="shared" si="38"/>
        <v>music</v>
      </c>
      <c r="R426" s="3" t="str">
        <f t="shared" si="39"/>
        <v>indie rock</v>
      </c>
      <c r="S426" s="43">
        <f t="shared" si="40"/>
        <v>43208.208333333328</v>
      </c>
      <c r="T426" s="43">
        <f t="shared" si="41"/>
        <v>43214.208333333328</v>
      </c>
    </row>
    <row r="427" spans="1:20" ht="16.5" hidden="1" customHeight="1" x14ac:dyDescent="0.35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5">
        <f t="shared" si="37"/>
        <v>2.8766666666666665</v>
      </c>
      <c r="G427" s="3" t="s">
        <v>20</v>
      </c>
      <c r="H427" s="3">
        <v>92</v>
      </c>
      <c r="I427" s="6">
        <f t="shared" si="36"/>
        <v>84.423913043478265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3" t="b">
        <v>0</v>
      </c>
      <c r="O427" s="3" t="b">
        <v>0</v>
      </c>
      <c r="P427" s="3" t="s">
        <v>122</v>
      </c>
      <c r="Q427" s="3" t="str">
        <f t="shared" si="38"/>
        <v>photography</v>
      </c>
      <c r="R427" s="3" t="str">
        <f t="shared" si="39"/>
        <v>photography books</v>
      </c>
      <c r="S427" s="43">
        <f t="shared" si="40"/>
        <v>42213.208333333328</v>
      </c>
      <c r="T427" s="43">
        <f t="shared" si="41"/>
        <v>42219.208333333328</v>
      </c>
    </row>
    <row r="428" spans="1:20" ht="16.5" customHeight="1" x14ac:dyDescent="0.35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5">
        <f t="shared" si="37"/>
        <v>5.7294444444444448</v>
      </c>
      <c r="G428" s="3" t="s">
        <v>20</v>
      </c>
      <c r="H428" s="3">
        <v>219</v>
      </c>
      <c r="I428" s="6">
        <f t="shared" si="36"/>
        <v>47.091324200913242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3" t="b">
        <v>0</v>
      </c>
      <c r="O428" s="3" t="b">
        <v>0</v>
      </c>
      <c r="P428" s="3" t="s">
        <v>33</v>
      </c>
      <c r="Q428" s="3" t="str">
        <f t="shared" si="38"/>
        <v>theater</v>
      </c>
      <c r="R428" s="3" t="str">
        <f t="shared" si="39"/>
        <v>plays</v>
      </c>
      <c r="S428" s="43">
        <f t="shared" si="40"/>
        <v>41332.25</v>
      </c>
      <c r="T428" s="43">
        <f t="shared" si="41"/>
        <v>41339.25</v>
      </c>
    </row>
    <row r="429" spans="1:20" ht="16.5" customHeight="1" x14ac:dyDescent="0.35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5">
        <f t="shared" si="37"/>
        <v>1.1290429799426933</v>
      </c>
      <c r="G429" s="3" t="s">
        <v>20</v>
      </c>
      <c r="H429" s="3">
        <v>2526</v>
      </c>
      <c r="I429" s="6">
        <f t="shared" si="36"/>
        <v>77.996041171813147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3" t="b">
        <v>0</v>
      </c>
      <c r="O429" s="3" t="b">
        <v>1</v>
      </c>
      <c r="P429" s="3" t="s">
        <v>33</v>
      </c>
      <c r="Q429" s="3" t="str">
        <f t="shared" si="38"/>
        <v>theater</v>
      </c>
      <c r="R429" s="3" t="str">
        <f t="shared" si="39"/>
        <v>plays</v>
      </c>
      <c r="S429" s="43">
        <f t="shared" si="40"/>
        <v>41895.208333333336</v>
      </c>
      <c r="T429" s="43">
        <f t="shared" si="41"/>
        <v>41927.208333333336</v>
      </c>
    </row>
    <row r="430" spans="1:20" ht="16.5" hidden="1" customHeight="1" x14ac:dyDescent="0.35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5">
        <f t="shared" si="37"/>
        <v>0.46387573964497042</v>
      </c>
      <c r="G430" s="3" t="s">
        <v>14</v>
      </c>
      <c r="H430" s="3">
        <v>747</v>
      </c>
      <c r="I430" s="6">
        <f t="shared" si="36"/>
        <v>62.967871485943775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3" t="b">
        <v>0</v>
      </c>
      <c r="O430" s="3" t="b">
        <v>0</v>
      </c>
      <c r="P430" s="3" t="s">
        <v>71</v>
      </c>
      <c r="Q430" s="3" t="str">
        <f t="shared" si="38"/>
        <v>film &amp; video</v>
      </c>
      <c r="R430" s="3" t="str">
        <f t="shared" si="39"/>
        <v>animation</v>
      </c>
      <c r="S430" s="43">
        <f t="shared" si="40"/>
        <v>40585.25</v>
      </c>
      <c r="T430" s="43">
        <f t="shared" si="41"/>
        <v>40592.25</v>
      </c>
    </row>
    <row r="431" spans="1:20" ht="16.5" hidden="1" customHeight="1" x14ac:dyDescent="0.35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5">
        <f t="shared" si="37"/>
        <v>0.90675916230366493</v>
      </c>
      <c r="G431" s="3" t="s">
        <v>74</v>
      </c>
      <c r="H431" s="3">
        <v>2138</v>
      </c>
      <c r="I431" s="6">
        <f t="shared" si="36"/>
        <v>81.006080449017773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3" t="b">
        <v>0</v>
      </c>
      <c r="O431" s="3" t="b">
        <v>1</v>
      </c>
      <c r="P431" s="3" t="s">
        <v>122</v>
      </c>
      <c r="Q431" s="3" t="str">
        <f t="shared" si="38"/>
        <v>photography</v>
      </c>
      <c r="R431" s="3" t="str">
        <f t="shared" si="39"/>
        <v>photography books</v>
      </c>
      <c r="S431" s="43">
        <f t="shared" si="40"/>
        <v>41680.25</v>
      </c>
      <c r="T431" s="43">
        <f t="shared" si="41"/>
        <v>41708.208333333336</v>
      </c>
    </row>
    <row r="432" spans="1:20" ht="16.5" customHeight="1" x14ac:dyDescent="0.35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5">
        <f t="shared" si="37"/>
        <v>0.67740740740740746</v>
      </c>
      <c r="G432" s="3" t="s">
        <v>14</v>
      </c>
      <c r="H432" s="3">
        <v>84</v>
      </c>
      <c r="I432" s="6">
        <f t="shared" si="36"/>
        <v>65.321428571428569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3" t="b">
        <v>0</v>
      </c>
      <c r="O432" s="3" t="b">
        <v>0</v>
      </c>
      <c r="P432" s="3" t="s">
        <v>33</v>
      </c>
      <c r="Q432" s="3" t="str">
        <f t="shared" si="38"/>
        <v>theater</v>
      </c>
      <c r="R432" s="3" t="str">
        <f t="shared" si="39"/>
        <v>plays</v>
      </c>
      <c r="S432" s="43">
        <f t="shared" si="40"/>
        <v>43737.208333333328</v>
      </c>
      <c r="T432" s="43">
        <f t="shared" si="41"/>
        <v>43771.208333333328</v>
      </c>
    </row>
    <row r="433" spans="1:20" ht="16.5" customHeight="1" x14ac:dyDescent="0.35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5">
        <f t="shared" si="37"/>
        <v>1.9249019607843136</v>
      </c>
      <c r="G433" s="3" t="s">
        <v>20</v>
      </c>
      <c r="H433" s="3">
        <v>94</v>
      </c>
      <c r="I433" s="6">
        <f t="shared" si="36"/>
        <v>104.43617021276596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3" t="b">
        <v>1</v>
      </c>
      <c r="O433" s="3" t="b">
        <v>0</v>
      </c>
      <c r="P433" s="3" t="s">
        <v>33</v>
      </c>
      <c r="Q433" s="3" t="str">
        <f t="shared" si="38"/>
        <v>theater</v>
      </c>
      <c r="R433" s="3" t="str">
        <f t="shared" si="39"/>
        <v>plays</v>
      </c>
      <c r="S433" s="43">
        <f t="shared" si="40"/>
        <v>43273.208333333328</v>
      </c>
      <c r="T433" s="43">
        <f t="shared" si="41"/>
        <v>43290.208333333328</v>
      </c>
    </row>
    <row r="434" spans="1:20" ht="16.5" customHeight="1" x14ac:dyDescent="0.35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5">
        <f t="shared" si="37"/>
        <v>0.82714285714285718</v>
      </c>
      <c r="G434" s="3" t="s">
        <v>14</v>
      </c>
      <c r="H434" s="3">
        <v>91</v>
      </c>
      <c r="I434" s="6">
        <f t="shared" si="36"/>
        <v>69.989010989010993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3" t="b">
        <v>0</v>
      </c>
      <c r="O434" s="3" t="b">
        <v>0</v>
      </c>
      <c r="P434" s="3" t="s">
        <v>33</v>
      </c>
      <c r="Q434" s="3" t="str">
        <f t="shared" si="38"/>
        <v>theater</v>
      </c>
      <c r="R434" s="3" t="str">
        <f t="shared" si="39"/>
        <v>plays</v>
      </c>
      <c r="S434" s="43">
        <f t="shared" si="40"/>
        <v>41761.208333333336</v>
      </c>
      <c r="T434" s="43">
        <f t="shared" si="41"/>
        <v>41781.208333333336</v>
      </c>
    </row>
    <row r="435" spans="1:20" ht="16.5" hidden="1" customHeight="1" x14ac:dyDescent="0.35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5">
        <f t="shared" si="37"/>
        <v>0.54163920922570019</v>
      </c>
      <c r="G435" s="3" t="s">
        <v>14</v>
      </c>
      <c r="H435" s="3">
        <v>792</v>
      </c>
      <c r="I435" s="6">
        <f t="shared" si="36"/>
        <v>83.023989898989896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3" t="b">
        <v>0</v>
      </c>
      <c r="O435" s="3" t="b">
        <v>1</v>
      </c>
      <c r="P435" s="3" t="s">
        <v>42</v>
      </c>
      <c r="Q435" s="3" t="str">
        <f t="shared" si="38"/>
        <v>film &amp; video</v>
      </c>
      <c r="R435" s="3" t="str">
        <f t="shared" si="39"/>
        <v>documentary</v>
      </c>
      <c r="S435" s="43">
        <f t="shared" si="40"/>
        <v>41603.25</v>
      </c>
      <c r="T435" s="43">
        <f t="shared" si="41"/>
        <v>41619.25</v>
      </c>
    </row>
    <row r="436" spans="1:20" ht="16.5" customHeight="1" x14ac:dyDescent="0.35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5">
        <f t="shared" si="37"/>
        <v>0.16722222222222222</v>
      </c>
      <c r="G436" s="3" t="s">
        <v>74</v>
      </c>
      <c r="H436" s="3">
        <v>10</v>
      </c>
      <c r="I436" s="6">
        <f t="shared" si="36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3" t="b">
        <v>1</v>
      </c>
      <c r="O436" s="3" t="b">
        <v>0</v>
      </c>
      <c r="P436" s="3" t="s">
        <v>33</v>
      </c>
      <c r="Q436" s="3" t="str">
        <f t="shared" si="38"/>
        <v>theater</v>
      </c>
      <c r="R436" s="3" t="str">
        <f t="shared" si="39"/>
        <v>plays</v>
      </c>
      <c r="S436" s="43">
        <f t="shared" si="40"/>
        <v>42705.25</v>
      </c>
      <c r="T436" s="43">
        <f t="shared" si="41"/>
        <v>42719.25</v>
      </c>
    </row>
    <row r="437" spans="1:20" ht="16.5" customHeight="1" x14ac:dyDescent="0.35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5">
        <f t="shared" si="37"/>
        <v>1.168766404199475</v>
      </c>
      <c r="G437" s="3" t="s">
        <v>20</v>
      </c>
      <c r="H437" s="3">
        <v>1713</v>
      </c>
      <c r="I437" s="6">
        <f t="shared" si="36"/>
        <v>103.98131932282546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3" t="b">
        <v>0</v>
      </c>
      <c r="O437" s="3" t="b">
        <v>1</v>
      </c>
      <c r="P437" s="3" t="s">
        <v>33</v>
      </c>
      <c r="Q437" s="3" t="str">
        <f t="shared" si="38"/>
        <v>theater</v>
      </c>
      <c r="R437" s="3" t="str">
        <f t="shared" si="39"/>
        <v>plays</v>
      </c>
      <c r="S437" s="43">
        <f t="shared" si="40"/>
        <v>41988.25</v>
      </c>
      <c r="T437" s="43">
        <f t="shared" si="41"/>
        <v>42000.25</v>
      </c>
    </row>
    <row r="438" spans="1:20" ht="16.5" hidden="1" customHeight="1" x14ac:dyDescent="0.35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5">
        <f t="shared" si="37"/>
        <v>10.521538461538462</v>
      </c>
      <c r="G438" s="3" t="s">
        <v>20</v>
      </c>
      <c r="H438" s="3">
        <v>249</v>
      </c>
      <c r="I438" s="6">
        <f t="shared" si="36"/>
        <v>54.931726907630519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3" t="b">
        <v>0</v>
      </c>
      <c r="O438" s="3" t="b">
        <v>0</v>
      </c>
      <c r="P438" s="3" t="s">
        <v>159</v>
      </c>
      <c r="Q438" s="3" t="str">
        <f t="shared" si="38"/>
        <v>music</v>
      </c>
      <c r="R438" s="3" t="str">
        <f t="shared" si="39"/>
        <v>jazz</v>
      </c>
      <c r="S438" s="43">
        <f t="shared" si="40"/>
        <v>43575.208333333328</v>
      </c>
      <c r="T438" s="43">
        <f t="shared" si="41"/>
        <v>43576.208333333328</v>
      </c>
    </row>
    <row r="439" spans="1:20" ht="16.5" hidden="1" customHeight="1" x14ac:dyDescent="0.35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5">
        <f t="shared" si="37"/>
        <v>1.2307407407407407</v>
      </c>
      <c r="G439" s="3" t="s">
        <v>20</v>
      </c>
      <c r="H439" s="3">
        <v>192</v>
      </c>
      <c r="I439" s="6">
        <f t="shared" si="36"/>
        <v>51.921875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3" t="b">
        <v>0</v>
      </c>
      <c r="O439" s="3" t="b">
        <v>1</v>
      </c>
      <c r="P439" s="3" t="s">
        <v>71</v>
      </c>
      <c r="Q439" s="3" t="str">
        <f t="shared" si="38"/>
        <v>film &amp; video</v>
      </c>
      <c r="R439" s="3" t="str">
        <f t="shared" si="39"/>
        <v>animation</v>
      </c>
      <c r="S439" s="43">
        <f t="shared" si="40"/>
        <v>42260.208333333328</v>
      </c>
      <c r="T439" s="43">
        <f t="shared" si="41"/>
        <v>42263.208333333328</v>
      </c>
    </row>
    <row r="440" spans="1:20" ht="16.5" customHeight="1" x14ac:dyDescent="0.35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5">
        <f t="shared" si="37"/>
        <v>1.7863855421686747</v>
      </c>
      <c r="G440" s="3" t="s">
        <v>20</v>
      </c>
      <c r="H440" s="3">
        <v>247</v>
      </c>
      <c r="I440" s="6">
        <f t="shared" si="36"/>
        <v>60.02834008097166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3" t="b">
        <v>0</v>
      </c>
      <c r="O440" s="3" t="b">
        <v>0</v>
      </c>
      <c r="P440" s="3" t="s">
        <v>33</v>
      </c>
      <c r="Q440" s="3" t="str">
        <f t="shared" si="38"/>
        <v>theater</v>
      </c>
      <c r="R440" s="3" t="str">
        <f t="shared" si="39"/>
        <v>plays</v>
      </c>
      <c r="S440" s="43">
        <f t="shared" si="40"/>
        <v>41337.25</v>
      </c>
      <c r="T440" s="43">
        <f t="shared" si="41"/>
        <v>41367.208333333336</v>
      </c>
    </row>
    <row r="441" spans="1:20" ht="16.5" hidden="1" customHeight="1" x14ac:dyDescent="0.35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5">
        <f t="shared" si="37"/>
        <v>3.5528169014084505</v>
      </c>
      <c r="G441" s="3" t="s">
        <v>20</v>
      </c>
      <c r="H441" s="3">
        <v>2293</v>
      </c>
      <c r="I441" s="6">
        <f t="shared" si="36"/>
        <v>44.003488879197555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3" t="b">
        <v>0</v>
      </c>
      <c r="O441" s="3" t="b">
        <v>0</v>
      </c>
      <c r="P441" s="3" t="s">
        <v>474</v>
      </c>
      <c r="Q441" s="3" t="str">
        <f t="shared" si="38"/>
        <v>film &amp; video</v>
      </c>
      <c r="R441" s="3" t="str">
        <f t="shared" si="39"/>
        <v>science fiction</v>
      </c>
      <c r="S441" s="43">
        <f t="shared" si="40"/>
        <v>42680.208333333328</v>
      </c>
      <c r="T441" s="43">
        <f t="shared" si="41"/>
        <v>42687.25</v>
      </c>
    </row>
    <row r="442" spans="1:20" ht="16.5" hidden="1" customHeight="1" x14ac:dyDescent="0.35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5">
        <f t="shared" si="37"/>
        <v>1.6190634146341463</v>
      </c>
      <c r="G442" s="3" t="s">
        <v>20</v>
      </c>
      <c r="H442" s="3">
        <v>3131</v>
      </c>
      <c r="I442" s="6">
        <f t="shared" si="36"/>
        <v>53.003513254551258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3" t="b">
        <v>0</v>
      </c>
      <c r="O442" s="3" t="b">
        <v>0</v>
      </c>
      <c r="P442" s="3" t="s">
        <v>269</v>
      </c>
      <c r="Q442" s="3" t="str">
        <f t="shared" si="38"/>
        <v>film &amp; video</v>
      </c>
      <c r="R442" s="3" t="str">
        <f t="shared" si="39"/>
        <v>television</v>
      </c>
      <c r="S442" s="43">
        <f t="shared" si="40"/>
        <v>42916.208333333328</v>
      </c>
      <c r="T442" s="43">
        <f t="shared" si="41"/>
        <v>42926.208333333328</v>
      </c>
    </row>
    <row r="443" spans="1:20" ht="16.5" hidden="1" customHeight="1" x14ac:dyDescent="0.35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5">
        <f t="shared" si="37"/>
        <v>0.24914285714285714</v>
      </c>
      <c r="G443" s="3" t="s">
        <v>14</v>
      </c>
      <c r="H443" s="3">
        <v>32</v>
      </c>
      <c r="I443" s="6">
        <f t="shared" si="36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3" t="b">
        <v>0</v>
      </c>
      <c r="O443" s="3" t="b">
        <v>0</v>
      </c>
      <c r="P443" s="3" t="s">
        <v>65</v>
      </c>
      <c r="Q443" s="3" t="str">
        <f t="shared" si="38"/>
        <v>technology</v>
      </c>
      <c r="R443" s="3" t="str">
        <f t="shared" si="39"/>
        <v>wearables</v>
      </c>
      <c r="S443" s="43">
        <f t="shared" si="40"/>
        <v>41025.208333333336</v>
      </c>
      <c r="T443" s="43">
        <f t="shared" si="41"/>
        <v>41053.208333333336</v>
      </c>
    </row>
    <row r="444" spans="1:20" ht="16.5" customHeight="1" x14ac:dyDescent="0.35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5">
        <f t="shared" si="37"/>
        <v>1.9872222222222222</v>
      </c>
      <c r="G444" s="3" t="s">
        <v>20</v>
      </c>
      <c r="H444" s="3">
        <v>143</v>
      </c>
      <c r="I444" s="6">
        <f t="shared" si="36"/>
        <v>75.04195804195804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3" t="b">
        <v>0</v>
      </c>
      <c r="O444" s="3" t="b">
        <v>0</v>
      </c>
      <c r="P444" s="3" t="s">
        <v>33</v>
      </c>
      <c r="Q444" s="3" t="str">
        <f t="shared" si="38"/>
        <v>theater</v>
      </c>
      <c r="R444" s="3" t="str">
        <f t="shared" si="39"/>
        <v>plays</v>
      </c>
      <c r="S444" s="43">
        <f t="shared" si="40"/>
        <v>42980.208333333328</v>
      </c>
      <c r="T444" s="43">
        <f t="shared" si="41"/>
        <v>42996.208333333328</v>
      </c>
    </row>
    <row r="445" spans="1:20" ht="16.5" customHeight="1" x14ac:dyDescent="0.35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5">
        <f t="shared" si="37"/>
        <v>0.34752688172043011</v>
      </c>
      <c r="G445" s="3" t="s">
        <v>74</v>
      </c>
      <c r="H445" s="3">
        <v>90</v>
      </c>
      <c r="I445" s="6">
        <f t="shared" si="36"/>
        <v>35.911111111111111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3" t="b">
        <v>0</v>
      </c>
      <c r="O445" s="3" t="b">
        <v>0</v>
      </c>
      <c r="P445" s="3" t="s">
        <v>33</v>
      </c>
      <c r="Q445" s="3" t="str">
        <f t="shared" si="38"/>
        <v>theater</v>
      </c>
      <c r="R445" s="3" t="str">
        <f t="shared" si="39"/>
        <v>plays</v>
      </c>
      <c r="S445" s="43">
        <f t="shared" si="40"/>
        <v>40451.208333333336</v>
      </c>
      <c r="T445" s="43">
        <f t="shared" si="41"/>
        <v>40470.208333333336</v>
      </c>
    </row>
    <row r="446" spans="1:20" ht="16.5" hidden="1" customHeight="1" x14ac:dyDescent="0.35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5">
        <f t="shared" si="37"/>
        <v>1.7641935483870967</v>
      </c>
      <c r="G446" s="3" t="s">
        <v>20</v>
      </c>
      <c r="H446" s="3">
        <v>296</v>
      </c>
      <c r="I446" s="6">
        <f t="shared" si="36"/>
        <v>36.952702702702702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3" t="b">
        <v>0</v>
      </c>
      <c r="O446" s="3" t="b">
        <v>1</v>
      </c>
      <c r="P446" s="3" t="s">
        <v>60</v>
      </c>
      <c r="Q446" s="3" t="str">
        <f t="shared" si="38"/>
        <v>music</v>
      </c>
      <c r="R446" s="3" t="str">
        <f t="shared" si="39"/>
        <v>indie rock</v>
      </c>
      <c r="S446" s="43">
        <f t="shared" si="40"/>
        <v>40748.208333333336</v>
      </c>
      <c r="T446" s="43">
        <f t="shared" si="41"/>
        <v>40750.208333333336</v>
      </c>
    </row>
    <row r="447" spans="1:20" ht="16.5" customHeight="1" x14ac:dyDescent="0.35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5">
        <f t="shared" si="37"/>
        <v>5.1138095238095236</v>
      </c>
      <c r="G447" s="3" t="s">
        <v>20</v>
      </c>
      <c r="H447" s="3">
        <v>170</v>
      </c>
      <c r="I447" s="6">
        <f t="shared" si="36"/>
        <v>63.170588235294119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3" t="b">
        <v>0</v>
      </c>
      <c r="O447" s="3" t="b">
        <v>1</v>
      </c>
      <c r="P447" s="3" t="s">
        <v>33</v>
      </c>
      <c r="Q447" s="3" t="str">
        <f t="shared" si="38"/>
        <v>theater</v>
      </c>
      <c r="R447" s="3" t="str">
        <f t="shared" si="39"/>
        <v>plays</v>
      </c>
      <c r="S447" s="43">
        <f t="shared" si="40"/>
        <v>40515.25</v>
      </c>
      <c r="T447" s="43">
        <f t="shared" si="41"/>
        <v>40536.25</v>
      </c>
    </row>
    <row r="448" spans="1:20" ht="16.5" hidden="1" customHeight="1" x14ac:dyDescent="0.35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5">
        <f t="shared" si="37"/>
        <v>0.82044117647058823</v>
      </c>
      <c r="G448" s="3" t="s">
        <v>14</v>
      </c>
      <c r="H448" s="3">
        <v>186</v>
      </c>
      <c r="I448" s="6">
        <f t="shared" si="36"/>
        <v>29.99462365591398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3" t="b">
        <v>0</v>
      </c>
      <c r="O448" s="3" t="b">
        <v>0</v>
      </c>
      <c r="P448" s="3" t="s">
        <v>65</v>
      </c>
      <c r="Q448" s="3" t="str">
        <f t="shared" si="38"/>
        <v>technology</v>
      </c>
      <c r="R448" s="3" t="str">
        <f t="shared" si="39"/>
        <v>wearables</v>
      </c>
      <c r="S448" s="43">
        <f t="shared" si="40"/>
        <v>41261.25</v>
      </c>
      <c r="T448" s="43">
        <f t="shared" si="41"/>
        <v>41263.25</v>
      </c>
    </row>
    <row r="449" spans="1:20" ht="16.5" hidden="1" customHeight="1" x14ac:dyDescent="0.35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5">
        <f t="shared" si="37"/>
        <v>0.24326030927835052</v>
      </c>
      <c r="G449" s="3" t="s">
        <v>74</v>
      </c>
      <c r="H449" s="3">
        <v>439</v>
      </c>
      <c r="I449" s="6">
        <f t="shared" si="36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3" t="b">
        <v>0</v>
      </c>
      <c r="O449" s="3" t="b">
        <v>0</v>
      </c>
      <c r="P449" s="3" t="s">
        <v>269</v>
      </c>
      <c r="Q449" s="3" t="str">
        <f t="shared" si="38"/>
        <v>film &amp; video</v>
      </c>
      <c r="R449" s="3" t="str">
        <f t="shared" si="39"/>
        <v>television</v>
      </c>
      <c r="S449" s="43">
        <f t="shared" si="40"/>
        <v>43088.25</v>
      </c>
      <c r="T449" s="43">
        <f t="shared" si="41"/>
        <v>43104.25</v>
      </c>
    </row>
    <row r="450" spans="1:20" ht="16.5" hidden="1" customHeight="1" x14ac:dyDescent="0.35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5">
        <f t="shared" si="37"/>
        <v>0.50482758620689661</v>
      </c>
      <c r="G450" s="3" t="s">
        <v>14</v>
      </c>
      <c r="H450" s="3">
        <v>605</v>
      </c>
      <c r="I450" s="6">
        <f t="shared" ref="I450:I513" si="42">IFERROR(E450/H450,"0")</f>
        <v>75.014876033057845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3" t="b">
        <v>0</v>
      </c>
      <c r="O450" s="3" t="b">
        <v>1</v>
      </c>
      <c r="P450" s="3" t="s">
        <v>89</v>
      </c>
      <c r="Q450" s="3" t="str">
        <f t="shared" si="38"/>
        <v>games</v>
      </c>
      <c r="R450" s="3" t="str">
        <f t="shared" si="39"/>
        <v>video games</v>
      </c>
      <c r="S450" s="43">
        <f t="shared" si="40"/>
        <v>41378.208333333336</v>
      </c>
      <c r="T450" s="43">
        <f t="shared" si="41"/>
        <v>41380.208333333336</v>
      </c>
    </row>
    <row r="451" spans="1:20" ht="16.5" hidden="1" customHeight="1" x14ac:dyDescent="0.35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5">
        <f t="shared" ref="F451:F514" si="43">E451/D451</f>
        <v>9.67</v>
      </c>
      <c r="G451" s="3" t="s">
        <v>20</v>
      </c>
      <c r="H451" s="3">
        <v>86</v>
      </c>
      <c r="I451" s="6">
        <f t="shared" si="42"/>
        <v>101.19767441860465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3" t="b">
        <v>0</v>
      </c>
      <c r="O451" s="3" t="b">
        <v>0</v>
      </c>
      <c r="P451" s="3" t="s">
        <v>89</v>
      </c>
      <c r="Q451" s="3" t="str">
        <f t="shared" ref="Q451:Q514" si="44">LEFT(P451,FIND("/",P451)-1)</f>
        <v>games</v>
      </c>
      <c r="R451" s="3" t="str">
        <f t="shared" ref="R451:R514" si="45">RIGHT(P451,LEN(P451)-FIND("/",P451))</f>
        <v>video games</v>
      </c>
      <c r="S451" s="43">
        <f t="shared" ref="S451:S514" si="46">(L451/86400)+25569</f>
        <v>43530.25</v>
      </c>
      <c r="T451" s="43">
        <f t="shared" ref="T451:T514" si="47">(M451/86400)+25569</f>
        <v>43547.208333333328</v>
      </c>
    </row>
    <row r="452" spans="1:20" ht="16.5" hidden="1" customHeight="1" x14ac:dyDescent="0.35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5">
        <f t="shared" si="43"/>
        <v>0.04</v>
      </c>
      <c r="G452" s="3" t="s">
        <v>14</v>
      </c>
      <c r="H452" s="3">
        <v>1</v>
      </c>
      <c r="I452" s="6">
        <f t="shared" si="42"/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3" t="b">
        <v>0</v>
      </c>
      <c r="O452" s="3" t="b">
        <v>0</v>
      </c>
      <c r="P452" s="3" t="s">
        <v>71</v>
      </c>
      <c r="Q452" s="3" t="str">
        <f t="shared" si="44"/>
        <v>film &amp; video</v>
      </c>
      <c r="R452" s="3" t="str">
        <f t="shared" si="45"/>
        <v>animation</v>
      </c>
      <c r="S452" s="43">
        <f t="shared" si="46"/>
        <v>43394.208333333328</v>
      </c>
      <c r="T452" s="43">
        <f t="shared" si="47"/>
        <v>43417.25</v>
      </c>
    </row>
    <row r="453" spans="1:20" ht="16.5" hidden="1" customHeight="1" x14ac:dyDescent="0.35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5">
        <f t="shared" si="43"/>
        <v>1.2284501347708894</v>
      </c>
      <c r="G453" s="3" t="s">
        <v>20</v>
      </c>
      <c r="H453" s="3">
        <v>6286</v>
      </c>
      <c r="I453" s="6">
        <f t="shared" si="42"/>
        <v>29.001272669424118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3" t="b">
        <v>0</v>
      </c>
      <c r="O453" s="3" t="b">
        <v>0</v>
      </c>
      <c r="P453" s="3" t="s">
        <v>23</v>
      </c>
      <c r="Q453" s="3" t="str">
        <f t="shared" si="44"/>
        <v>music</v>
      </c>
      <c r="R453" s="3" t="str">
        <f t="shared" si="45"/>
        <v>rock</v>
      </c>
      <c r="S453" s="43">
        <f t="shared" si="46"/>
        <v>42935.208333333328</v>
      </c>
      <c r="T453" s="43">
        <f t="shared" si="47"/>
        <v>42966.208333333328</v>
      </c>
    </row>
    <row r="454" spans="1:20" ht="16.5" hidden="1" customHeight="1" x14ac:dyDescent="0.35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5">
        <f t="shared" si="43"/>
        <v>0.63437500000000002</v>
      </c>
      <c r="G454" s="3" t="s">
        <v>14</v>
      </c>
      <c r="H454" s="3">
        <v>31</v>
      </c>
      <c r="I454" s="6">
        <f t="shared" si="42"/>
        <v>98.225806451612897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3" t="b">
        <v>0</v>
      </c>
      <c r="O454" s="3" t="b">
        <v>0</v>
      </c>
      <c r="P454" s="3" t="s">
        <v>53</v>
      </c>
      <c r="Q454" s="3" t="str">
        <f t="shared" si="44"/>
        <v>film &amp; video</v>
      </c>
      <c r="R454" s="3" t="str">
        <f t="shared" si="45"/>
        <v>drama</v>
      </c>
      <c r="S454" s="43">
        <f t="shared" si="46"/>
        <v>40365.208333333336</v>
      </c>
      <c r="T454" s="43">
        <f t="shared" si="47"/>
        <v>40366.208333333336</v>
      </c>
    </row>
    <row r="455" spans="1:20" ht="16.5" hidden="1" customHeight="1" x14ac:dyDescent="0.35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5">
        <f t="shared" si="43"/>
        <v>0.56331688596491225</v>
      </c>
      <c r="G455" s="3" t="s">
        <v>14</v>
      </c>
      <c r="H455" s="3">
        <v>1181</v>
      </c>
      <c r="I455" s="6">
        <f t="shared" si="42"/>
        <v>87.001693480101608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3" t="b">
        <v>0</v>
      </c>
      <c r="O455" s="3" t="b">
        <v>0</v>
      </c>
      <c r="P455" s="3" t="s">
        <v>474</v>
      </c>
      <c r="Q455" s="3" t="str">
        <f t="shared" si="44"/>
        <v>film &amp; video</v>
      </c>
      <c r="R455" s="3" t="str">
        <f t="shared" si="45"/>
        <v>science fiction</v>
      </c>
      <c r="S455" s="43">
        <f t="shared" si="46"/>
        <v>42705.25</v>
      </c>
      <c r="T455" s="43">
        <f t="shared" si="47"/>
        <v>42746.25</v>
      </c>
    </row>
    <row r="456" spans="1:20" ht="16.5" hidden="1" customHeight="1" x14ac:dyDescent="0.35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5">
        <f t="shared" si="43"/>
        <v>0.44074999999999998</v>
      </c>
      <c r="G456" s="3" t="s">
        <v>14</v>
      </c>
      <c r="H456" s="3">
        <v>39</v>
      </c>
      <c r="I456" s="6">
        <f t="shared" si="42"/>
        <v>45.205128205128204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3" t="b">
        <v>0</v>
      </c>
      <c r="O456" s="3" t="b">
        <v>1</v>
      </c>
      <c r="P456" s="3" t="s">
        <v>53</v>
      </c>
      <c r="Q456" s="3" t="str">
        <f t="shared" si="44"/>
        <v>film &amp; video</v>
      </c>
      <c r="R456" s="3" t="str">
        <f t="shared" si="45"/>
        <v>drama</v>
      </c>
      <c r="S456" s="43">
        <f t="shared" si="46"/>
        <v>41568.208333333336</v>
      </c>
      <c r="T456" s="43">
        <f t="shared" si="47"/>
        <v>41604.25</v>
      </c>
    </row>
    <row r="457" spans="1:20" ht="16.5" customHeight="1" x14ac:dyDescent="0.35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5">
        <f t="shared" si="43"/>
        <v>1.1837253218884121</v>
      </c>
      <c r="G457" s="3" t="s">
        <v>20</v>
      </c>
      <c r="H457" s="3">
        <v>3727</v>
      </c>
      <c r="I457" s="6">
        <f t="shared" si="42"/>
        <v>37.001341561577675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3" t="b">
        <v>0</v>
      </c>
      <c r="O457" s="3" t="b">
        <v>0</v>
      </c>
      <c r="P457" s="3" t="s">
        <v>33</v>
      </c>
      <c r="Q457" s="3" t="str">
        <f t="shared" si="44"/>
        <v>theater</v>
      </c>
      <c r="R457" s="3" t="str">
        <f t="shared" si="45"/>
        <v>plays</v>
      </c>
      <c r="S457" s="43">
        <f t="shared" si="46"/>
        <v>40809.208333333336</v>
      </c>
      <c r="T457" s="43">
        <f t="shared" si="47"/>
        <v>40832.208333333336</v>
      </c>
    </row>
    <row r="458" spans="1:20" ht="16.5" hidden="1" customHeight="1" x14ac:dyDescent="0.35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5">
        <f t="shared" si="43"/>
        <v>1.041243169398907</v>
      </c>
      <c r="G458" s="3" t="s">
        <v>20</v>
      </c>
      <c r="H458" s="3">
        <v>1605</v>
      </c>
      <c r="I458" s="6">
        <f t="shared" si="42"/>
        <v>94.976947040498445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3" t="b">
        <v>0</v>
      </c>
      <c r="O458" s="3" t="b">
        <v>1</v>
      </c>
      <c r="P458" s="3" t="s">
        <v>60</v>
      </c>
      <c r="Q458" s="3" t="str">
        <f t="shared" si="44"/>
        <v>music</v>
      </c>
      <c r="R458" s="3" t="str">
        <f t="shared" si="45"/>
        <v>indie rock</v>
      </c>
      <c r="S458" s="43">
        <f t="shared" si="46"/>
        <v>43141.25</v>
      </c>
      <c r="T458" s="43">
        <f t="shared" si="47"/>
        <v>43141.25</v>
      </c>
    </row>
    <row r="459" spans="1:20" ht="16.5" customHeight="1" x14ac:dyDescent="0.35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5">
        <f t="shared" si="43"/>
        <v>0.26640000000000003</v>
      </c>
      <c r="G459" s="3" t="s">
        <v>14</v>
      </c>
      <c r="H459" s="3">
        <v>46</v>
      </c>
      <c r="I459" s="6">
        <f t="shared" si="42"/>
        <v>28.956521739130434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3" t="b">
        <v>0</v>
      </c>
      <c r="O459" s="3" t="b">
        <v>0</v>
      </c>
      <c r="P459" s="3" t="s">
        <v>33</v>
      </c>
      <c r="Q459" s="3" t="str">
        <f t="shared" si="44"/>
        <v>theater</v>
      </c>
      <c r="R459" s="3" t="str">
        <f t="shared" si="45"/>
        <v>plays</v>
      </c>
      <c r="S459" s="43">
        <f t="shared" si="46"/>
        <v>42657.208333333328</v>
      </c>
      <c r="T459" s="43">
        <f t="shared" si="47"/>
        <v>42659.208333333328</v>
      </c>
    </row>
    <row r="460" spans="1:20" ht="16.5" customHeight="1" x14ac:dyDescent="0.35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5">
        <f t="shared" si="43"/>
        <v>3.5120118343195266</v>
      </c>
      <c r="G460" s="3" t="s">
        <v>20</v>
      </c>
      <c r="H460" s="3">
        <v>2120</v>
      </c>
      <c r="I460" s="6">
        <f t="shared" si="42"/>
        <v>55.993396226415094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3" t="b">
        <v>0</v>
      </c>
      <c r="O460" s="3" t="b">
        <v>0</v>
      </c>
      <c r="P460" s="3" t="s">
        <v>33</v>
      </c>
      <c r="Q460" s="3" t="str">
        <f t="shared" si="44"/>
        <v>theater</v>
      </c>
      <c r="R460" s="3" t="str">
        <f t="shared" si="45"/>
        <v>plays</v>
      </c>
      <c r="S460" s="43">
        <f t="shared" si="46"/>
        <v>40265.208333333336</v>
      </c>
      <c r="T460" s="43">
        <f t="shared" si="47"/>
        <v>40309.208333333336</v>
      </c>
    </row>
    <row r="461" spans="1:20" ht="16.5" hidden="1" customHeight="1" x14ac:dyDescent="0.35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5">
        <f t="shared" si="43"/>
        <v>0.90063492063492068</v>
      </c>
      <c r="G461" s="3" t="s">
        <v>14</v>
      </c>
      <c r="H461" s="3">
        <v>105</v>
      </c>
      <c r="I461" s="6">
        <f t="shared" si="42"/>
        <v>54.038095238095238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3" t="b">
        <v>0</v>
      </c>
      <c r="O461" s="3" t="b">
        <v>0</v>
      </c>
      <c r="P461" s="3" t="s">
        <v>42</v>
      </c>
      <c r="Q461" s="3" t="str">
        <f t="shared" si="44"/>
        <v>film &amp; video</v>
      </c>
      <c r="R461" s="3" t="str">
        <f t="shared" si="45"/>
        <v>documentary</v>
      </c>
      <c r="S461" s="43">
        <f t="shared" si="46"/>
        <v>42001.25</v>
      </c>
      <c r="T461" s="43">
        <f t="shared" si="47"/>
        <v>42026.25</v>
      </c>
    </row>
    <row r="462" spans="1:20" ht="16.5" customHeight="1" x14ac:dyDescent="0.35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5">
        <f t="shared" si="43"/>
        <v>1.7162500000000001</v>
      </c>
      <c r="G462" s="3" t="s">
        <v>20</v>
      </c>
      <c r="H462" s="3">
        <v>50</v>
      </c>
      <c r="I462" s="6">
        <f t="shared" si="42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3" t="b">
        <v>0</v>
      </c>
      <c r="O462" s="3" t="b">
        <v>0</v>
      </c>
      <c r="P462" s="3" t="s">
        <v>33</v>
      </c>
      <c r="Q462" s="3" t="str">
        <f t="shared" si="44"/>
        <v>theater</v>
      </c>
      <c r="R462" s="3" t="str">
        <f t="shared" si="45"/>
        <v>plays</v>
      </c>
      <c r="S462" s="43">
        <f t="shared" si="46"/>
        <v>40399.208333333336</v>
      </c>
      <c r="T462" s="43">
        <f t="shared" si="47"/>
        <v>40402.208333333336</v>
      </c>
    </row>
    <row r="463" spans="1:20" ht="16.5" hidden="1" customHeight="1" x14ac:dyDescent="0.35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5">
        <f t="shared" si="43"/>
        <v>1.4104655870445344</v>
      </c>
      <c r="G463" s="3" t="s">
        <v>20</v>
      </c>
      <c r="H463" s="3">
        <v>2080</v>
      </c>
      <c r="I463" s="6">
        <f t="shared" si="42"/>
        <v>66.997115384615384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3" t="b">
        <v>0</v>
      </c>
      <c r="O463" s="3" t="b">
        <v>0</v>
      </c>
      <c r="P463" s="3" t="s">
        <v>53</v>
      </c>
      <c r="Q463" s="3" t="str">
        <f t="shared" si="44"/>
        <v>film &amp; video</v>
      </c>
      <c r="R463" s="3" t="str">
        <f t="shared" si="45"/>
        <v>drama</v>
      </c>
      <c r="S463" s="43">
        <f t="shared" si="46"/>
        <v>41757.208333333336</v>
      </c>
      <c r="T463" s="43">
        <f t="shared" si="47"/>
        <v>41777.208333333336</v>
      </c>
    </row>
    <row r="464" spans="1:20" ht="16.5" hidden="1" customHeight="1" x14ac:dyDescent="0.35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5">
        <f t="shared" si="43"/>
        <v>0.30579449152542371</v>
      </c>
      <c r="G464" s="3" t="s">
        <v>14</v>
      </c>
      <c r="H464" s="3">
        <v>535</v>
      </c>
      <c r="I464" s="6">
        <f t="shared" si="42"/>
        <v>107.91401869158878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3" t="b">
        <v>0</v>
      </c>
      <c r="O464" s="3" t="b">
        <v>0</v>
      </c>
      <c r="P464" s="3" t="s">
        <v>292</v>
      </c>
      <c r="Q464" s="3" t="str">
        <f t="shared" si="44"/>
        <v>games</v>
      </c>
      <c r="R464" s="3" t="str">
        <f t="shared" si="45"/>
        <v>mobile games</v>
      </c>
      <c r="S464" s="43">
        <f t="shared" si="46"/>
        <v>41304.25</v>
      </c>
      <c r="T464" s="43">
        <f t="shared" si="47"/>
        <v>41342.25</v>
      </c>
    </row>
    <row r="465" spans="1:20" ht="16.5" hidden="1" customHeight="1" x14ac:dyDescent="0.35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5">
        <f t="shared" si="43"/>
        <v>1.0816455696202532</v>
      </c>
      <c r="G465" s="3" t="s">
        <v>20</v>
      </c>
      <c r="H465" s="3">
        <v>2105</v>
      </c>
      <c r="I465" s="6">
        <f t="shared" si="42"/>
        <v>69.009501187648453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3" t="b">
        <v>0</v>
      </c>
      <c r="O465" s="3" t="b">
        <v>0</v>
      </c>
      <c r="P465" s="3" t="s">
        <v>71</v>
      </c>
      <c r="Q465" s="3" t="str">
        <f t="shared" si="44"/>
        <v>film &amp; video</v>
      </c>
      <c r="R465" s="3" t="str">
        <f t="shared" si="45"/>
        <v>animation</v>
      </c>
      <c r="S465" s="43">
        <f t="shared" si="46"/>
        <v>41639.25</v>
      </c>
      <c r="T465" s="43">
        <f t="shared" si="47"/>
        <v>41643.25</v>
      </c>
    </row>
    <row r="466" spans="1:20" ht="16.5" customHeight="1" x14ac:dyDescent="0.35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5">
        <f t="shared" si="43"/>
        <v>1.3345505617977529</v>
      </c>
      <c r="G466" s="3" t="s">
        <v>20</v>
      </c>
      <c r="H466" s="3">
        <v>2436</v>
      </c>
      <c r="I466" s="6">
        <f t="shared" si="42"/>
        <v>39.006568144499177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3" t="b">
        <v>0</v>
      </c>
      <c r="O466" s="3" t="b">
        <v>0</v>
      </c>
      <c r="P466" s="3" t="s">
        <v>33</v>
      </c>
      <c r="Q466" s="3" t="str">
        <f t="shared" si="44"/>
        <v>theater</v>
      </c>
      <c r="R466" s="3" t="str">
        <f t="shared" si="45"/>
        <v>plays</v>
      </c>
      <c r="S466" s="43">
        <f t="shared" si="46"/>
        <v>43142.25</v>
      </c>
      <c r="T466" s="43">
        <f t="shared" si="47"/>
        <v>43156.25</v>
      </c>
    </row>
    <row r="467" spans="1:20" ht="16.5" hidden="1" customHeight="1" x14ac:dyDescent="0.35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5">
        <f t="shared" si="43"/>
        <v>1.8785106382978722</v>
      </c>
      <c r="G467" s="3" t="s">
        <v>20</v>
      </c>
      <c r="H467" s="3">
        <v>80</v>
      </c>
      <c r="I467" s="6">
        <f t="shared" si="42"/>
        <v>110.3625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3" t="b">
        <v>0</v>
      </c>
      <c r="O467" s="3" t="b">
        <v>0</v>
      </c>
      <c r="P467" s="3" t="s">
        <v>206</v>
      </c>
      <c r="Q467" s="3" t="str">
        <f t="shared" si="44"/>
        <v>publishing</v>
      </c>
      <c r="R467" s="3" t="str">
        <f t="shared" si="45"/>
        <v>translations</v>
      </c>
      <c r="S467" s="43">
        <f t="shared" si="46"/>
        <v>43127.25</v>
      </c>
      <c r="T467" s="43">
        <f t="shared" si="47"/>
        <v>43136.25</v>
      </c>
    </row>
    <row r="468" spans="1:20" ht="16.5" hidden="1" customHeight="1" x14ac:dyDescent="0.35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5">
        <f t="shared" si="43"/>
        <v>3.32</v>
      </c>
      <c r="G468" s="3" t="s">
        <v>20</v>
      </c>
      <c r="H468" s="3">
        <v>42</v>
      </c>
      <c r="I468" s="6">
        <f t="shared" si="42"/>
        <v>94.857142857142861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3" t="b">
        <v>0</v>
      </c>
      <c r="O468" s="3" t="b">
        <v>1</v>
      </c>
      <c r="P468" s="3" t="s">
        <v>65</v>
      </c>
      <c r="Q468" s="3" t="str">
        <f t="shared" si="44"/>
        <v>technology</v>
      </c>
      <c r="R468" s="3" t="str">
        <f t="shared" si="45"/>
        <v>wearables</v>
      </c>
      <c r="S468" s="43">
        <f t="shared" si="46"/>
        <v>41409.208333333336</v>
      </c>
      <c r="T468" s="43">
        <f t="shared" si="47"/>
        <v>41432.208333333336</v>
      </c>
    </row>
    <row r="469" spans="1:20" ht="16.5" hidden="1" customHeight="1" x14ac:dyDescent="0.35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5">
        <f t="shared" si="43"/>
        <v>5.7521428571428572</v>
      </c>
      <c r="G469" s="3" t="s">
        <v>20</v>
      </c>
      <c r="H469" s="3">
        <v>139</v>
      </c>
      <c r="I469" s="6">
        <f t="shared" si="42"/>
        <v>57.935251798561154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3" t="b">
        <v>0</v>
      </c>
      <c r="O469" s="3" t="b">
        <v>1</v>
      </c>
      <c r="P469" s="3" t="s">
        <v>28</v>
      </c>
      <c r="Q469" s="3" t="str">
        <f t="shared" si="44"/>
        <v>technology</v>
      </c>
      <c r="R469" s="3" t="str">
        <f t="shared" si="45"/>
        <v>web</v>
      </c>
      <c r="S469" s="43">
        <f t="shared" si="46"/>
        <v>42331.25</v>
      </c>
      <c r="T469" s="43">
        <f t="shared" si="47"/>
        <v>42338.25</v>
      </c>
    </row>
    <row r="470" spans="1:20" ht="16.5" customHeight="1" x14ac:dyDescent="0.35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5">
        <f t="shared" si="43"/>
        <v>0.40500000000000003</v>
      </c>
      <c r="G470" s="3" t="s">
        <v>14</v>
      </c>
      <c r="H470" s="3">
        <v>16</v>
      </c>
      <c r="I470" s="6">
        <f t="shared" si="42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3" t="b">
        <v>0</v>
      </c>
      <c r="O470" s="3" t="b">
        <v>0</v>
      </c>
      <c r="P470" s="3" t="s">
        <v>33</v>
      </c>
      <c r="Q470" s="3" t="str">
        <f t="shared" si="44"/>
        <v>theater</v>
      </c>
      <c r="R470" s="3" t="str">
        <f t="shared" si="45"/>
        <v>plays</v>
      </c>
      <c r="S470" s="43">
        <f t="shared" si="46"/>
        <v>43569.208333333328</v>
      </c>
      <c r="T470" s="43">
        <f t="shared" si="47"/>
        <v>43585.208333333328</v>
      </c>
    </row>
    <row r="471" spans="1:20" ht="16.5" hidden="1" customHeight="1" x14ac:dyDescent="0.35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5">
        <f t="shared" si="43"/>
        <v>1.8442857142857143</v>
      </c>
      <c r="G471" s="3" t="s">
        <v>20</v>
      </c>
      <c r="H471" s="3">
        <v>159</v>
      </c>
      <c r="I471" s="6">
        <f t="shared" si="42"/>
        <v>64.95597484276729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3" t="b">
        <v>0</v>
      </c>
      <c r="O471" s="3" t="b">
        <v>0</v>
      </c>
      <c r="P471" s="3" t="s">
        <v>53</v>
      </c>
      <c r="Q471" s="3" t="str">
        <f t="shared" si="44"/>
        <v>film &amp; video</v>
      </c>
      <c r="R471" s="3" t="str">
        <f t="shared" si="45"/>
        <v>drama</v>
      </c>
      <c r="S471" s="43">
        <f t="shared" si="46"/>
        <v>42142.208333333328</v>
      </c>
      <c r="T471" s="43">
        <f t="shared" si="47"/>
        <v>42144.208333333328</v>
      </c>
    </row>
    <row r="472" spans="1:20" ht="16.5" hidden="1" customHeight="1" x14ac:dyDescent="0.35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5">
        <f t="shared" si="43"/>
        <v>2.8580555555555556</v>
      </c>
      <c r="G472" s="3" t="s">
        <v>20</v>
      </c>
      <c r="H472" s="3">
        <v>381</v>
      </c>
      <c r="I472" s="6">
        <f t="shared" si="42"/>
        <v>27.00524934383202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3" t="b">
        <v>0</v>
      </c>
      <c r="O472" s="3" t="b">
        <v>0</v>
      </c>
      <c r="P472" s="3" t="s">
        <v>65</v>
      </c>
      <c r="Q472" s="3" t="str">
        <f t="shared" si="44"/>
        <v>technology</v>
      </c>
      <c r="R472" s="3" t="str">
        <f t="shared" si="45"/>
        <v>wearables</v>
      </c>
      <c r="S472" s="43">
        <f t="shared" si="46"/>
        <v>42716.25</v>
      </c>
      <c r="T472" s="43">
        <f t="shared" si="47"/>
        <v>42723.25</v>
      </c>
    </row>
    <row r="473" spans="1:20" ht="16.5" hidden="1" customHeight="1" x14ac:dyDescent="0.35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5">
        <f t="shared" si="43"/>
        <v>3.19</v>
      </c>
      <c r="G473" s="3" t="s">
        <v>20</v>
      </c>
      <c r="H473" s="3">
        <v>194</v>
      </c>
      <c r="I473" s="6">
        <f t="shared" si="42"/>
        <v>50.97422680412371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3" t="b">
        <v>0</v>
      </c>
      <c r="O473" s="3" t="b">
        <v>1</v>
      </c>
      <c r="P473" s="3" t="s">
        <v>17</v>
      </c>
      <c r="Q473" s="3" t="str">
        <f t="shared" si="44"/>
        <v>food</v>
      </c>
      <c r="R473" s="3" t="str">
        <f t="shared" si="45"/>
        <v>food trucks</v>
      </c>
      <c r="S473" s="43">
        <f t="shared" si="46"/>
        <v>41031.208333333336</v>
      </c>
      <c r="T473" s="43">
        <f t="shared" si="47"/>
        <v>41031.208333333336</v>
      </c>
    </row>
    <row r="474" spans="1:20" ht="16.5" hidden="1" customHeight="1" x14ac:dyDescent="0.35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5">
        <f t="shared" si="43"/>
        <v>0.39234070221066319</v>
      </c>
      <c r="G474" s="3" t="s">
        <v>14</v>
      </c>
      <c r="H474" s="3">
        <v>575</v>
      </c>
      <c r="I474" s="6">
        <f t="shared" si="42"/>
        <v>104.94260869565217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3" t="b">
        <v>0</v>
      </c>
      <c r="O474" s="3" t="b">
        <v>0</v>
      </c>
      <c r="P474" s="3" t="s">
        <v>23</v>
      </c>
      <c r="Q474" s="3" t="str">
        <f t="shared" si="44"/>
        <v>music</v>
      </c>
      <c r="R474" s="3" t="str">
        <f t="shared" si="45"/>
        <v>rock</v>
      </c>
      <c r="S474" s="43">
        <f t="shared" si="46"/>
        <v>43535.208333333328</v>
      </c>
      <c r="T474" s="43">
        <f t="shared" si="47"/>
        <v>43589.208333333328</v>
      </c>
    </row>
    <row r="475" spans="1:20" ht="16.5" hidden="1" customHeight="1" x14ac:dyDescent="0.35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5">
        <f t="shared" si="43"/>
        <v>1.7814000000000001</v>
      </c>
      <c r="G475" s="3" t="s">
        <v>20</v>
      </c>
      <c r="H475" s="3">
        <v>106</v>
      </c>
      <c r="I475" s="6">
        <f t="shared" si="42"/>
        <v>84.028301886792448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3" t="b">
        <v>0</v>
      </c>
      <c r="O475" s="3" t="b">
        <v>0</v>
      </c>
      <c r="P475" s="3" t="s">
        <v>50</v>
      </c>
      <c r="Q475" s="3" t="str">
        <f t="shared" si="44"/>
        <v>music</v>
      </c>
      <c r="R475" s="3" t="str">
        <f t="shared" si="45"/>
        <v>electric music</v>
      </c>
      <c r="S475" s="43">
        <f t="shared" si="46"/>
        <v>43277.208333333328</v>
      </c>
      <c r="T475" s="43">
        <f t="shared" si="47"/>
        <v>43278.208333333328</v>
      </c>
    </row>
    <row r="476" spans="1:20" ht="16.5" hidden="1" customHeight="1" x14ac:dyDescent="0.35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5">
        <f t="shared" si="43"/>
        <v>3.6515</v>
      </c>
      <c r="G476" s="3" t="s">
        <v>20</v>
      </c>
      <c r="H476" s="3">
        <v>142</v>
      </c>
      <c r="I476" s="6">
        <f t="shared" si="42"/>
        <v>102.85915492957747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3" t="b">
        <v>0</v>
      </c>
      <c r="O476" s="3" t="b">
        <v>0</v>
      </c>
      <c r="P476" s="3" t="s">
        <v>269</v>
      </c>
      <c r="Q476" s="3" t="str">
        <f t="shared" si="44"/>
        <v>film &amp; video</v>
      </c>
      <c r="R476" s="3" t="str">
        <f t="shared" si="45"/>
        <v>television</v>
      </c>
      <c r="S476" s="43">
        <f t="shared" si="46"/>
        <v>41989.25</v>
      </c>
      <c r="T476" s="43">
        <f t="shared" si="47"/>
        <v>41990.25</v>
      </c>
    </row>
    <row r="477" spans="1:20" ht="16.5" hidden="1" customHeight="1" x14ac:dyDescent="0.35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5">
        <f t="shared" si="43"/>
        <v>1.1394594594594594</v>
      </c>
      <c r="G477" s="3" t="s">
        <v>20</v>
      </c>
      <c r="H477" s="3">
        <v>211</v>
      </c>
      <c r="I477" s="6">
        <f t="shared" si="42"/>
        <v>39.962085308056871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3" t="b">
        <v>0</v>
      </c>
      <c r="O477" s="3" t="b">
        <v>1</v>
      </c>
      <c r="P477" s="3" t="s">
        <v>206</v>
      </c>
      <c r="Q477" s="3" t="str">
        <f t="shared" si="44"/>
        <v>publishing</v>
      </c>
      <c r="R477" s="3" t="str">
        <f t="shared" si="45"/>
        <v>translations</v>
      </c>
      <c r="S477" s="43">
        <f t="shared" si="46"/>
        <v>41450.208333333336</v>
      </c>
      <c r="T477" s="43">
        <f t="shared" si="47"/>
        <v>41454.208333333336</v>
      </c>
    </row>
    <row r="478" spans="1:20" ht="16.5" hidden="1" customHeight="1" x14ac:dyDescent="0.35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5">
        <f t="shared" si="43"/>
        <v>0.29828720626631855</v>
      </c>
      <c r="G478" s="3" t="s">
        <v>14</v>
      </c>
      <c r="H478" s="3">
        <v>1120</v>
      </c>
      <c r="I478" s="6">
        <f t="shared" si="42"/>
        <v>51.001785714285717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3" t="b">
        <v>0</v>
      </c>
      <c r="O478" s="3" t="b">
        <v>0</v>
      </c>
      <c r="P478" s="3" t="s">
        <v>119</v>
      </c>
      <c r="Q478" s="3" t="str">
        <f t="shared" si="44"/>
        <v>publishing</v>
      </c>
      <c r="R478" s="3" t="str">
        <f t="shared" si="45"/>
        <v>fiction</v>
      </c>
      <c r="S478" s="43">
        <f t="shared" si="46"/>
        <v>43322.208333333328</v>
      </c>
      <c r="T478" s="43">
        <f t="shared" si="47"/>
        <v>43328.208333333328</v>
      </c>
    </row>
    <row r="479" spans="1:20" ht="16.5" hidden="1" customHeight="1" x14ac:dyDescent="0.35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5">
        <f t="shared" si="43"/>
        <v>0.54270588235294115</v>
      </c>
      <c r="G479" s="3" t="s">
        <v>14</v>
      </c>
      <c r="H479" s="3">
        <v>113</v>
      </c>
      <c r="I479" s="6">
        <f t="shared" si="42"/>
        <v>40.823008849557525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3" t="b">
        <v>0</v>
      </c>
      <c r="O479" s="3" t="b">
        <v>0</v>
      </c>
      <c r="P479" s="3" t="s">
        <v>474</v>
      </c>
      <c r="Q479" s="3" t="str">
        <f t="shared" si="44"/>
        <v>film &amp; video</v>
      </c>
      <c r="R479" s="3" t="str">
        <f t="shared" si="45"/>
        <v>science fiction</v>
      </c>
      <c r="S479" s="43">
        <f t="shared" si="46"/>
        <v>40720.208333333336</v>
      </c>
      <c r="T479" s="43">
        <f t="shared" si="47"/>
        <v>40747.208333333336</v>
      </c>
    </row>
    <row r="480" spans="1:20" ht="16.5" hidden="1" customHeight="1" x14ac:dyDescent="0.35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5">
        <f t="shared" si="43"/>
        <v>2.3634156976744185</v>
      </c>
      <c r="G480" s="3" t="s">
        <v>20</v>
      </c>
      <c r="H480" s="3">
        <v>2756</v>
      </c>
      <c r="I480" s="6">
        <f t="shared" si="42"/>
        <v>58.999637155297535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3" t="b">
        <v>0</v>
      </c>
      <c r="O480" s="3" t="b">
        <v>0</v>
      </c>
      <c r="P480" s="3" t="s">
        <v>65</v>
      </c>
      <c r="Q480" s="3" t="str">
        <f t="shared" si="44"/>
        <v>technology</v>
      </c>
      <c r="R480" s="3" t="str">
        <f t="shared" si="45"/>
        <v>wearables</v>
      </c>
      <c r="S480" s="43">
        <f t="shared" si="46"/>
        <v>42072.208333333328</v>
      </c>
      <c r="T480" s="43">
        <f t="shared" si="47"/>
        <v>42084.208333333328</v>
      </c>
    </row>
    <row r="481" spans="1:20" ht="16.5" hidden="1" customHeight="1" x14ac:dyDescent="0.35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5">
        <f t="shared" si="43"/>
        <v>5.1291666666666664</v>
      </c>
      <c r="G481" s="3" t="s">
        <v>20</v>
      </c>
      <c r="H481" s="3">
        <v>173</v>
      </c>
      <c r="I481" s="6">
        <f t="shared" si="42"/>
        <v>71.156069364161851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3" t="b">
        <v>0</v>
      </c>
      <c r="O481" s="3" t="b">
        <v>0</v>
      </c>
      <c r="P481" s="3" t="s">
        <v>17</v>
      </c>
      <c r="Q481" s="3" t="str">
        <f t="shared" si="44"/>
        <v>food</v>
      </c>
      <c r="R481" s="3" t="str">
        <f t="shared" si="45"/>
        <v>food trucks</v>
      </c>
      <c r="S481" s="43">
        <f t="shared" si="46"/>
        <v>42945.208333333328</v>
      </c>
      <c r="T481" s="43">
        <f t="shared" si="47"/>
        <v>42947.208333333328</v>
      </c>
    </row>
    <row r="482" spans="1:20" ht="16.5" hidden="1" customHeight="1" x14ac:dyDescent="0.35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5">
        <f t="shared" si="43"/>
        <v>1.0065116279069768</v>
      </c>
      <c r="G482" s="3" t="s">
        <v>20</v>
      </c>
      <c r="H482" s="3">
        <v>87</v>
      </c>
      <c r="I482" s="6">
        <f t="shared" si="42"/>
        <v>99.494252873563212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3" t="b">
        <v>0</v>
      </c>
      <c r="O482" s="3" t="b">
        <v>1</v>
      </c>
      <c r="P482" s="3" t="s">
        <v>122</v>
      </c>
      <c r="Q482" s="3" t="str">
        <f t="shared" si="44"/>
        <v>photography</v>
      </c>
      <c r="R482" s="3" t="str">
        <f t="shared" si="45"/>
        <v>photography books</v>
      </c>
      <c r="S482" s="43">
        <f t="shared" si="46"/>
        <v>40248.25</v>
      </c>
      <c r="T482" s="43">
        <f t="shared" si="47"/>
        <v>40257.208333333336</v>
      </c>
    </row>
    <row r="483" spans="1:20" ht="16.5" customHeight="1" x14ac:dyDescent="0.35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5">
        <f t="shared" si="43"/>
        <v>0.81348423194303154</v>
      </c>
      <c r="G483" s="3" t="s">
        <v>14</v>
      </c>
      <c r="H483" s="3">
        <v>1538</v>
      </c>
      <c r="I483" s="6">
        <f t="shared" si="42"/>
        <v>103.98634590377114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3" t="b">
        <v>0</v>
      </c>
      <c r="O483" s="3" t="b">
        <v>1</v>
      </c>
      <c r="P483" s="3" t="s">
        <v>33</v>
      </c>
      <c r="Q483" s="3" t="str">
        <f t="shared" si="44"/>
        <v>theater</v>
      </c>
      <c r="R483" s="3" t="str">
        <f t="shared" si="45"/>
        <v>plays</v>
      </c>
      <c r="S483" s="43">
        <f t="shared" si="46"/>
        <v>41913.208333333336</v>
      </c>
      <c r="T483" s="43">
        <f t="shared" si="47"/>
        <v>41955.25</v>
      </c>
    </row>
    <row r="484" spans="1:20" ht="16.5" hidden="1" customHeight="1" x14ac:dyDescent="0.35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5">
        <f t="shared" si="43"/>
        <v>0.16404761904761905</v>
      </c>
      <c r="G484" s="3" t="s">
        <v>14</v>
      </c>
      <c r="H484" s="3">
        <v>9</v>
      </c>
      <c r="I484" s="6">
        <f t="shared" si="42"/>
        <v>76.555555555555557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3" t="b">
        <v>0</v>
      </c>
      <c r="O484" s="3" t="b">
        <v>1</v>
      </c>
      <c r="P484" s="3" t="s">
        <v>119</v>
      </c>
      <c r="Q484" s="3" t="str">
        <f t="shared" si="44"/>
        <v>publishing</v>
      </c>
      <c r="R484" s="3" t="str">
        <f t="shared" si="45"/>
        <v>fiction</v>
      </c>
      <c r="S484" s="43">
        <f t="shared" si="46"/>
        <v>40963.25</v>
      </c>
      <c r="T484" s="43">
        <f t="shared" si="47"/>
        <v>40974.25</v>
      </c>
    </row>
    <row r="485" spans="1:20" ht="16.5" customHeight="1" x14ac:dyDescent="0.35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5">
        <f t="shared" si="43"/>
        <v>0.52774617067833696</v>
      </c>
      <c r="G485" s="3" t="s">
        <v>14</v>
      </c>
      <c r="H485" s="3">
        <v>554</v>
      </c>
      <c r="I485" s="6">
        <f t="shared" si="42"/>
        <v>87.068592057761734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3" t="b">
        <v>0</v>
      </c>
      <c r="O485" s="3" t="b">
        <v>0</v>
      </c>
      <c r="P485" s="3" t="s">
        <v>33</v>
      </c>
      <c r="Q485" s="3" t="str">
        <f t="shared" si="44"/>
        <v>theater</v>
      </c>
      <c r="R485" s="3" t="str">
        <f t="shared" si="45"/>
        <v>plays</v>
      </c>
      <c r="S485" s="43">
        <f t="shared" si="46"/>
        <v>43811.25</v>
      </c>
      <c r="T485" s="43">
        <f t="shared" si="47"/>
        <v>43818.25</v>
      </c>
    </row>
    <row r="486" spans="1:20" ht="16.5" hidden="1" customHeight="1" x14ac:dyDescent="0.35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5">
        <f t="shared" si="43"/>
        <v>2.6020608108108108</v>
      </c>
      <c r="G486" s="3" t="s">
        <v>20</v>
      </c>
      <c r="H486" s="3">
        <v>1572</v>
      </c>
      <c r="I486" s="6">
        <f t="shared" si="42"/>
        <v>48.99554707379135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3" t="b">
        <v>0</v>
      </c>
      <c r="O486" s="3" t="b">
        <v>1</v>
      </c>
      <c r="P486" s="3" t="s">
        <v>17</v>
      </c>
      <c r="Q486" s="3" t="str">
        <f t="shared" si="44"/>
        <v>food</v>
      </c>
      <c r="R486" s="3" t="str">
        <f t="shared" si="45"/>
        <v>food trucks</v>
      </c>
      <c r="S486" s="43">
        <f t="shared" si="46"/>
        <v>41855.208333333336</v>
      </c>
      <c r="T486" s="43">
        <f t="shared" si="47"/>
        <v>41904.208333333336</v>
      </c>
    </row>
    <row r="487" spans="1:20" ht="16.5" customHeight="1" x14ac:dyDescent="0.35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5">
        <f t="shared" si="43"/>
        <v>0.30732891832229581</v>
      </c>
      <c r="G487" s="3" t="s">
        <v>14</v>
      </c>
      <c r="H487" s="3">
        <v>648</v>
      </c>
      <c r="I487" s="6">
        <f t="shared" si="42"/>
        <v>42.969135802469133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3" t="b">
        <v>0</v>
      </c>
      <c r="O487" s="3" t="b">
        <v>0</v>
      </c>
      <c r="P487" s="3" t="s">
        <v>33</v>
      </c>
      <c r="Q487" s="3" t="str">
        <f t="shared" si="44"/>
        <v>theater</v>
      </c>
      <c r="R487" s="3" t="str">
        <f t="shared" si="45"/>
        <v>plays</v>
      </c>
      <c r="S487" s="43">
        <f t="shared" si="46"/>
        <v>43626.208333333328</v>
      </c>
      <c r="T487" s="43">
        <f t="shared" si="47"/>
        <v>43667.208333333328</v>
      </c>
    </row>
    <row r="488" spans="1:20" ht="16.5" hidden="1" customHeight="1" x14ac:dyDescent="0.35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5">
        <f t="shared" si="43"/>
        <v>0.13500000000000001</v>
      </c>
      <c r="G488" s="3" t="s">
        <v>14</v>
      </c>
      <c r="H488" s="3">
        <v>21</v>
      </c>
      <c r="I488" s="6">
        <f t="shared" si="42"/>
        <v>33.428571428571431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3" t="b">
        <v>0</v>
      </c>
      <c r="O488" s="3" t="b">
        <v>1</v>
      </c>
      <c r="P488" s="3" t="s">
        <v>206</v>
      </c>
      <c r="Q488" s="3" t="str">
        <f t="shared" si="44"/>
        <v>publishing</v>
      </c>
      <c r="R488" s="3" t="str">
        <f t="shared" si="45"/>
        <v>translations</v>
      </c>
      <c r="S488" s="43">
        <f t="shared" si="46"/>
        <v>43168.25</v>
      </c>
      <c r="T488" s="43">
        <f t="shared" si="47"/>
        <v>43183.208333333328</v>
      </c>
    </row>
    <row r="489" spans="1:20" ht="16.5" customHeight="1" x14ac:dyDescent="0.35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5">
        <f t="shared" si="43"/>
        <v>1.7862556663644606</v>
      </c>
      <c r="G489" s="3" t="s">
        <v>20</v>
      </c>
      <c r="H489" s="3">
        <v>2346</v>
      </c>
      <c r="I489" s="6">
        <f t="shared" si="42"/>
        <v>83.982949701619773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3" t="b">
        <v>0</v>
      </c>
      <c r="O489" s="3" t="b">
        <v>0</v>
      </c>
      <c r="P489" s="3" t="s">
        <v>33</v>
      </c>
      <c r="Q489" s="3" t="str">
        <f t="shared" si="44"/>
        <v>theater</v>
      </c>
      <c r="R489" s="3" t="str">
        <f t="shared" si="45"/>
        <v>plays</v>
      </c>
      <c r="S489" s="43">
        <f t="shared" si="46"/>
        <v>42845.208333333328</v>
      </c>
      <c r="T489" s="43">
        <f t="shared" si="47"/>
        <v>42878.208333333328</v>
      </c>
    </row>
    <row r="490" spans="1:20" ht="16.5" customHeight="1" x14ac:dyDescent="0.35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5">
        <f t="shared" si="43"/>
        <v>2.2005660377358489</v>
      </c>
      <c r="G490" s="3" t="s">
        <v>20</v>
      </c>
      <c r="H490" s="3">
        <v>115</v>
      </c>
      <c r="I490" s="6">
        <f t="shared" si="42"/>
        <v>101.41739130434783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3" t="b">
        <v>0</v>
      </c>
      <c r="O490" s="3" t="b">
        <v>0</v>
      </c>
      <c r="P490" s="3" t="s">
        <v>33</v>
      </c>
      <c r="Q490" s="3" t="str">
        <f t="shared" si="44"/>
        <v>theater</v>
      </c>
      <c r="R490" s="3" t="str">
        <f t="shared" si="45"/>
        <v>plays</v>
      </c>
      <c r="S490" s="43">
        <f t="shared" si="46"/>
        <v>42403.25</v>
      </c>
      <c r="T490" s="43">
        <f t="shared" si="47"/>
        <v>42420.25</v>
      </c>
    </row>
    <row r="491" spans="1:20" ht="16.5" hidden="1" customHeight="1" x14ac:dyDescent="0.35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5">
        <f t="shared" si="43"/>
        <v>1.015108695652174</v>
      </c>
      <c r="G491" s="3" t="s">
        <v>20</v>
      </c>
      <c r="H491" s="3">
        <v>85</v>
      </c>
      <c r="I491" s="6">
        <f t="shared" si="42"/>
        <v>109.87058823529412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3" t="b">
        <v>0</v>
      </c>
      <c r="O491" s="3" t="b">
        <v>0</v>
      </c>
      <c r="P491" s="3" t="s">
        <v>65</v>
      </c>
      <c r="Q491" s="3" t="str">
        <f t="shared" si="44"/>
        <v>technology</v>
      </c>
      <c r="R491" s="3" t="str">
        <f t="shared" si="45"/>
        <v>wearables</v>
      </c>
      <c r="S491" s="43">
        <f t="shared" si="46"/>
        <v>40406.208333333336</v>
      </c>
      <c r="T491" s="43">
        <f t="shared" si="47"/>
        <v>40411.208333333336</v>
      </c>
    </row>
    <row r="492" spans="1:20" ht="16.5" hidden="1" customHeight="1" x14ac:dyDescent="0.35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5">
        <f t="shared" si="43"/>
        <v>1.915</v>
      </c>
      <c r="G492" s="3" t="s">
        <v>20</v>
      </c>
      <c r="H492" s="3">
        <v>144</v>
      </c>
      <c r="I492" s="6">
        <f t="shared" si="42"/>
        <v>31.916666666666668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3" t="b">
        <v>0</v>
      </c>
      <c r="O492" s="3" t="b">
        <v>0</v>
      </c>
      <c r="P492" s="3" t="s">
        <v>1029</v>
      </c>
      <c r="Q492" s="3" t="str">
        <f t="shared" si="44"/>
        <v>journalism</v>
      </c>
      <c r="R492" s="3" t="str">
        <f t="shared" si="45"/>
        <v>audio</v>
      </c>
      <c r="S492" s="43">
        <f t="shared" si="46"/>
        <v>43786.25</v>
      </c>
      <c r="T492" s="43">
        <f t="shared" si="47"/>
        <v>43793.25</v>
      </c>
    </row>
    <row r="493" spans="1:20" ht="16.5" hidden="1" customHeight="1" x14ac:dyDescent="0.35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5">
        <f t="shared" si="43"/>
        <v>3.0534683098591549</v>
      </c>
      <c r="G493" s="3" t="s">
        <v>20</v>
      </c>
      <c r="H493" s="3">
        <v>2443</v>
      </c>
      <c r="I493" s="6">
        <f t="shared" si="42"/>
        <v>70.993450675399103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3" t="b">
        <v>0</v>
      </c>
      <c r="O493" s="3" t="b">
        <v>1</v>
      </c>
      <c r="P493" s="3" t="s">
        <v>17</v>
      </c>
      <c r="Q493" s="3" t="str">
        <f t="shared" si="44"/>
        <v>food</v>
      </c>
      <c r="R493" s="3" t="str">
        <f t="shared" si="45"/>
        <v>food trucks</v>
      </c>
      <c r="S493" s="43">
        <f t="shared" si="46"/>
        <v>41456.208333333336</v>
      </c>
      <c r="T493" s="43">
        <f t="shared" si="47"/>
        <v>41482.208333333336</v>
      </c>
    </row>
    <row r="494" spans="1:20" ht="16.5" hidden="1" customHeight="1" x14ac:dyDescent="0.35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5">
        <f t="shared" si="43"/>
        <v>0.23995287958115183</v>
      </c>
      <c r="G494" s="3" t="s">
        <v>74</v>
      </c>
      <c r="H494" s="3">
        <v>595</v>
      </c>
      <c r="I494" s="6">
        <f t="shared" si="42"/>
        <v>77.026890756302521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3" t="b">
        <v>1</v>
      </c>
      <c r="O494" s="3" t="b">
        <v>1</v>
      </c>
      <c r="P494" s="3" t="s">
        <v>100</v>
      </c>
      <c r="Q494" s="3" t="str">
        <f t="shared" si="44"/>
        <v>film &amp; video</v>
      </c>
      <c r="R494" s="3" t="str">
        <f t="shared" si="45"/>
        <v>shorts</v>
      </c>
      <c r="S494" s="43">
        <f t="shared" si="46"/>
        <v>40336.208333333336</v>
      </c>
      <c r="T494" s="43">
        <f t="shared" si="47"/>
        <v>40371.208333333336</v>
      </c>
    </row>
    <row r="495" spans="1:20" ht="16.5" hidden="1" customHeight="1" x14ac:dyDescent="0.35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5">
        <f t="shared" si="43"/>
        <v>7.2377777777777776</v>
      </c>
      <c r="G495" s="3" t="s">
        <v>20</v>
      </c>
      <c r="H495" s="3">
        <v>64</v>
      </c>
      <c r="I495" s="6">
        <f t="shared" si="42"/>
        <v>101.78125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3" t="b">
        <v>0</v>
      </c>
      <c r="O495" s="3" t="b">
        <v>0</v>
      </c>
      <c r="P495" s="3" t="s">
        <v>122</v>
      </c>
      <c r="Q495" s="3" t="str">
        <f t="shared" si="44"/>
        <v>photography</v>
      </c>
      <c r="R495" s="3" t="str">
        <f t="shared" si="45"/>
        <v>photography books</v>
      </c>
      <c r="S495" s="43">
        <f t="shared" si="46"/>
        <v>43645.208333333328</v>
      </c>
      <c r="T495" s="43">
        <f t="shared" si="47"/>
        <v>43658.208333333328</v>
      </c>
    </row>
    <row r="496" spans="1:20" ht="16.5" hidden="1" customHeight="1" x14ac:dyDescent="0.35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5">
        <f t="shared" si="43"/>
        <v>5.4736000000000002</v>
      </c>
      <c r="G496" s="3" t="s">
        <v>20</v>
      </c>
      <c r="H496" s="3">
        <v>268</v>
      </c>
      <c r="I496" s="6">
        <f t="shared" si="42"/>
        <v>51.059701492537314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3" t="b">
        <v>0</v>
      </c>
      <c r="O496" s="3" t="b">
        <v>0</v>
      </c>
      <c r="P496" s="3" t="s">
        <v>65</v>
      </c>
      <c r="Q496" s="3" t="str">
        <f t="shared" si="44"/>
        <v>technology</v>
      </c>
      <c r="R496" s="3" t="str">
        <f t="shared" si="45"/>
        <v>wearables</v>
      </c>
      <c r="S496" s="43">
        <f t="shared" si="46"/>
        <v>40990.208333333336</v>
      </c>
      <c r="T496" s="43">
        <f t="shared" si="47"/>
        <v>40991.208333333336</v>
      </c>
    </row>
    <row r="497" spans="1:20" ht="16.5" customHeight="1" x14ac:dyDescent="0.35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5">
        <f t="shared" si="43"/>
        <v>4.1449999999999996</v>
      </c>
      <c r="G497" s="3" t="s">
        <v>20</v>
      </c>
      <c r="H497" s="3">
        <v>195</v>
      </c>
      <c r="I497" s="6">
        <f t="shared" si="42"/>
        <v>68.02051282051282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3" t="b">
        <v>0</v>
      </c>
      <c r="O497" s="3" t="b">
        <v>0</v>
      </c>
      <c r="P497" s="3" t="s">
        <v>33</v>
      </c>
      <c r="Q497" s="3" t="str">
        <f t="shared" si="44"/>
        <v>theater</v>
      </c>
      <c r="R497" s="3" t="str">
        <f t="shared" si="45"/>
        <v>plays</v>
      </c>
      <c r="S497" s="43">
        <f t="shared" si="46"/>
        <v>41800.208333333336</v>
      </c>
      <c r="T497" s="43">
        <f t="shared" si="47"/>
        <v>41804.208333333336</v>
      </c>
    </row>
    <row r="498" spans="1:20" ht="16.5" hidden="1" customHeight="1" x14ac:dyDescent="0.35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5">
        <f t="shared" si="43"/>
        <v>9.0696409140369975E-3</v>
      </c>
      <c r="G498" s="3" t="s">
        <v>14</v>
      </c>
      <c r="H498" s="3">
        <v>54</v>
      </c>
      <c r="I498" s="6">
        <f t="shared" si="42"/>
        <v>30.87037037037037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3" t="b">
        <v>0</v>
      </c>
      <c r="O498" s="3" t="b">
        <v>0</v>
      </c>
      <c r="P498" s="3" t="s">
        <v>71</v>
      </c>
      <c r="Q498" s="3" t="str">
        <f t="shared" si="44"/>
        <v>film &amp; video</v>
      </c>
      <c r="R498" s="3" t="str">
        <f t="shared" si="45"/>
        <v>animation</v>
      </c>
      <c r="S498" s="43">
        <f t="shared" si="46"/>
        <v>42876.208333333328</v>
      </c>
      <c r="T498" s="43">
        <f t="shared" si="47"/>
        <v>42893.208333333328</v>
      </c>
    </row>
    <row r="499" spans="1:20" ht="16.5" hidden="1" customHeight="1" x14ac:dyDescent="0.35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5">
        <f t="shared" si="43"/>
        <v>0.34173469387755101</v>
      </c>
      <c r="G499" s="3" t="s">
        <v>14</v>
      </c>
      <c r="H499" s="3">
        <v>120</v>
      </c>
      <c r="I499" s="6">
        <f t="shared" si="42"/>
        <v>27.908333333333335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3" t="b">
        <v>0</v>
      </c>
      <c r="O499" s="3" t="b">
        <v>1</v>
      </c>
      <c r="P499" s="3" t="s">
        <v>65</v>
      </c>
      <c r="Q499" s="3" t="str">
        <f t="shared" si="44"/>
        <v>technology</v>
      </c>
      <c r="R499" s="3" t="str">
        <f t="shared" si="45"/>
        <v>wearables</v>
      </c>
      <c r="S499" s="43">
        <f t="shared" si="46"/>
        <v>42724.25</v>
      </c>
      <c r="T499" s="43">
        <f t="shared" si="47"/>
        <v>42724.25</v>
      </c>
    </row>
    <row r="500" spans="1:20" ht="16.5" hidden="1" customHeight="1" x14ac:dyDescent="0.35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5">
        <f t="shared" si="43"/>
        <v>0.239488107549121</v>
      </c>
      <c r="G500" s="3" t="s">
        <v>14</v>
      </c>
      <c r="H500" s="3">
        <v>579</v>
      </c>
      <c r="I500" s="6">
        <f t="shared" si="42"/>
        <v>79.994818652849744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3" t="b">
        <v>0</v>
      </c>
      <c r="O500" s="3" t="b">
        <v>0</v>
      </c>
      <c r="P500" s="3" t="s">
        <v>28</v>
      </c>
      <c r="Q500" s="3" t="str">
        <f t="shared" si="44"/>
        <v>technology</v>
      </c>
      <c r="R500" s="3" t="str">
        <f t="shared" si="45"/>
        <v>web</v>
      </c>
      <c r="S500" s="43">
        <f t="shared" si="46"/>
        <v>42005.25</v>
      </c>
      <c r="T500" s="43">
        <f t="shared" si="47"/>
        <v>42007.25</v>
      </c>
    </row>
    <row r="501" spans="1:20" ht="16.5" hidden="1" customHeight="1" x14ac:dyDescent="0.35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5">
        <f t="shared" si="43"/>
        <v>0.48072649572649573</v>
      </c>
      <c r="G501" s="3" t="s">
        <v>14</v>
      </c>
      <c r="H501" s="3">
        <v>2072</v>
      </c>
      <c r="I501" s="6">
        <f t="shared" si="42"/>
        <v>38.003378378378379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3" t="b">
        <v>0</v>
      </c>
      <c r="O501" s="3" t="b">
        <v>1</v>
      </c>
      <c r="P501" s="3" t="s">
        <v>42</v>
      </c>
      <c r="Q501" s="3" t="str">
        <f t="shared" si="44"/>
        <v>film &amp; video</v>
      </c>
      <c r="R501" s="3" t="str">
        <f t="shared" si="45"/>
        <v>documentary</v>
      </c>
      <c r="S501" s="43">
        <f t="shared" si="46"/>
        <v>42444.208333333328</v>
      </c>
      <c r="T501" s="43">
        <f t="shared" si="47"/>
        <v>42449.208333333328</v>
      </c>
    </row>
    <row r="502" spans="1:20" ht="16.5" customHeight="1" x14ac:dyDescent="0.35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5">
        <f t="shared" si="43"/>
        <v>0</v>
      </c>
      <c r="G502" s="3" t="s">
        <v>14</v>
      </c>
      <c r="H502" s="3">
        <v>0</v>
      </c>
      <c r="I502" s="6" t="str">
        <f t="shared" si="42"/>
        <v>0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3" t="b">
        <v>0</v>
      </c>
      <c r="O502" s="3" t="b">
        <v>1</v>
      </c>
      <c r="P502" s="3" t="s">
        <v>33</v>
      </c>
      <c r="Q502" s="3" t="str">
        <f t="shared" si="44"/>
        <v>theater</v>
      </c>
      <c r="R502" s="3" t="str">
        <f t="shared" si="45"/>
        <v>plays</v>
      </c>
      <c r="S502" s="43">
        <f t="shared" si="46"/>
        <v>41395.208333333336</v>
      </c>
      <c r="T502" s="43">
        <f t="shared" si="47"/>
        <v>41423.208333333336</v>
      </c>
    </row>
    <row r="503" spans="1:20" ht="16.5" hidden="1" customHeight="1" x14ac:dyDescent="0.35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5">
        <f t="shared" si="43"/>
        <v>0.70145182291666663</v>
      </c>
      <c r="G503" s="3" t="s">
        <v>14</v>
      </c>
      <c r="H503" s="3">
        <v>1796</v>
      </c>
      <c r="I503" s="6">
        <f t="shared" si="42"/>
        <v>59.990534521158132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3" t="b">
        <v>0</v>
      </c>
      <c r="O503" s="3" t="b">
        <v>0</v>
      </c>
      <c r="P503" s="3" t="s">
        <v>42</v>
      </c>
      <c r="Q503" s="3" t="str">
        <f t="shared" si="44"/>
        <v>film &amp; video</v>
      </c>
      <c r="R503" s="3" t="str">
        <f t="shared" si="45"/>
        <v>documentary</v>
      </c>
      <c r="S503" s="43">
        <f t="shared" si="46"/>
        <v>41345.208333333336</v>
      </c>
      <c r="T503" s="43">
        <f t="shared" si="47"/>
        <v>41347.208333333336</v>
      </c>
    </row>
    <row r="504" spans="1:20" ht="16.5" hidden="1" customHeight="1" x14ac:dyDescent="0.35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5">
        <f t="shared" si="43"/>
        <v>5.2992307692307694</v>
      </c>
      <c r="G504" s="3" t="s">
        <v>20</v>
      </c>
      <c r="H504" s="3">
        <v>186</v>
      </c>
      <c r="I504" s="6">
        <f t="shared" si="42"/>
        <v>37.037634408602152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3" t="b">
        <v>0</v>
      </c>
      <c r="O504" s="3" t="b">
        <v>1</v>
      </c>
      <c r="P504" s="3" t="s">
        <v>89</v>
      </c>
      <c r="Q504" s="3" t="str">
        <f t="shared" si="44"/>
        <v>games</v>
      </c>
      <c r="R504" s="3" t="str">
        <f t="shared" si="45"/>
        <v>video games</v>
      </c>
      <c r="S504" s="43">
        <f t="shared" si="46"/>
        <v>41117.208333333336</v>
      </c>
      <c r="T504" s="43">
        <f t="shared" si="47"/>
        <v>41146.208333333336</v>
      </c>
    </row>
    <row r="505" spans="1:20" ht="16.5" hidden="1" customHeight="1" x14ac:dyDescent="0.35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5">
        <f t="shared" si="43"/>
        <v>1.8032549019607844</v>
      </c>
      <c r="G505" s="3" t="s">
        <v>20</v>
      </c>
      <c r="H505" s="3">
        <v>460</v>
      </c>
      <c r="I505" s="6">
        <f t="shared" si="42"/>
        <v>99.963043478260872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3" t="b">
        <v>0</v>
      </c>
      <c r="O505" s="3" t="b">
        <v>0</v>
      </c>
      <c r="P505" s="3" t="s">
        <v>53</v>
      </c>
      <c r="Q505" s="3" t="str">
        <f t="shared" si="44"/>
        <v>film &amp; video</v>
      </c>
      <c r="R505" s="3" t="str">
        <f t="shared" si="45"/>
        <v>drama</v>
      </c>
      <c r="S505" s="43">
        <f t="shared" si="46"/>
        <v>42186.208333333328</v>
      </c>
      <c r="T505" s="43">
        <f t="shared" si="47"/>
        <v>42206.208333333328</v>
      </c>
    </row>
    <row r="506" spans="1:20" ht="16.5" hidden="1" customHeight="1" x14ac:dyDescent="0.35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5">
        <f t="shared" si="43"/>
        <v>0.92320000000000002</v>
      </c>
      <c r="G506" s="3" t="s">
        <v>14</v>
      </c>
      <c r="H506" s="3">
        <v>62</v>
      </c>
      <c r="I506" s="6">
        <f t="shared" si="42"/>
        <v>111.6774193548387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3" t="b">
        <v>0</v>
      </c>
      <c r="O506" s="3" t="b">
        <v>0</v>
      </c>
      <c r="P506" s="3" t="s">
        <v>23</v>
      </c>
      <c r="Q506" s="3" t="str">
        <f t="shared" si="44"/>
        <v>music</v>
      </c>
      <c r="R506" s="3" t="str">
        <f t="shared" si="45"/>
        <v>rock</v>
      </c>
      <c r="S506" s="43">
        <f t="shared" si="46"/>
        <v>42142.208333333328</v>
      </c>
      <c r="T506" s="43">
        <f t="shared" si="47"/>
        <v>42143.208333333328</v>
      </c>
    </row>
    <row r="507" spans="1:20" ht="16.5" hidden="1" customHeight="1" x14ac:dyDescent="0.35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5">
        <f t="shared" si="43"/>
        <v>0.13901001112347053</v>
      </c>
      <c r="G507" s="3" t="s">
        <v>14</v>
      </c>
      <c r="H507" s="3">
        <v>347</v>
      </c>
      <c r="I507" s="6">
        <f t="shared" si="42"/>
        <v>36.014409221902014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3" t="b">
        <v>0</v>
      </c>
      <c r="O507" s="3" t="b">
        <v>1</v>
      </c>
      <c r="P507" s="3" t="s">
        <v>133</v>
      </c>
      <c r="Q507" s="3" t="str">
        <f t="shared" si="44"/>
        <v>publishing</v>
      </c>
      <c r="R507" s="3" t="str">
        <f t="shared" si="45"/>
        <v>radio &amp; podcasts</v>
      </c>
      <c r="S507" s="43">
        <f t="shared" si="46"/>
        <v>41341.25</v>
      </c>
      <c r="T507" s="43">
        <f t="shared" si="47"/>
        <v>41383.208333333336</v>
      </c>
    </row>
    <row r="508" spans="1:20" ht="16.5" customHeight="1" x14ac:dyDescent="0.35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5">
        <f t="shared" si="43"/>
        <v>9.2707777777777771</v>
      </c>
      <c r="G508" s="3" t="s">
        <v>20</v>
      </c>
      <c r="H508" s="3">
        <v>2528</v>
      </c>
      <c r="I508" s="6">
        <f t="shared" si="42"/>
        <v>66.010284810126578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3" t="b">
        <v>0</v>
      </c>
      <c r="O508" s="3" t="b">
        <v>1</v>
      </c>
      <c r="P508" s="3" t="s">
        <v>33</v>
      </c>
      <c r="Q508" s="3" t="str">
        <f t="shared" si="44"/>
        <v>theater</v>
      </c>
      <c r="R508" s="3" t="str">
        <f t="shared" si="45"/>
        <v>plays</v>
      </c>
      <c r="S508" s="43">
        <f t="shared" si="46"/>
        <v>43062.25</v>
      </c>
      <c r="T508" s="43">
        <f t="shared" si="47"/>
        <v>43079.25</v>
      </c>
    </row>
    <row r="509" spans="1:20" ht="16.5" hidden="1" customHeight="1" x14ac:dyDescent="0.35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5">
        <f t="shared" si="43"/>
        <v>0.39857142857142858</v>
      </c>
      <c r="G509" s="3" t="s">
        <v>14</v>
      </c>
      <c r="H509" s="3">
        <v>19</v>
      </c>
      <c r="I509" s="6">
        <f t="shared" si="42"/>
        <v>44.05263157894737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3" t="b">
        <v>0</v>
      </c>
      <c r="O509" s="3" t="b">
        <v>1</v>
      </c>
      <c r="P509" s="3" t="s">
        <v>28</v>
      </c>
      <c r="Q509" s="3" t="str">
        <f t="shared" si="44"/>
        <v>technology</v>
      </c>
      <c r="R509" s="3" t="str">
        <f t="shared" si="45"/>
        <v>web</v>
      </c>
      <c r="S509" s="43">
        <f t="shared" si="46"/>
        <v>41373.208333333336</v>
      </c>
      <c r="T509" s="43">
        <f t="shared" si="47"/>
        <v>41422.208333333336</v>
      </c>
    </row>
    <row r="510" spans="1:20" ht="16.5" customHeight="1" x14ac:dyDescent="0.35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5">
        <f t="shared" si="43"/>
        <v>1.1222929936305732</v>
      </c>
      <c r="G510" s="3" t="s">
        <v>20</v>
      </c>
      <c r="H510" s="3">
        <v>3657</v>
      </c>
      <c r="I510" s="6">
        <f t="shared" si="42"/>
        <v>52.999726551818434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3" t="b">
        <v>0</v>
      </c>
      <c r="O510" s="3" t="b">
        <v>0</v>
      </c>
      <c r="P510" s="3" t="s">
        <v>33</v>
      </c>
      <c r="Q510" s="3" t="str">
        <f t="shared" si="44"/>
        <v>theater</v>
      </c>
      <c r="R510" s="3" t="str">
        <f t="shared" si="45"/>
        <v>plays</v>
      </c>
      <c r="S510" s="43">
        <f t="shared" si="46"/>
        <v>43310.208333333328</v>
      </c>
      <c r="T510" s="43">
        <f t="shared" si="47"/>
        <v>43331.208333333328</v>
      </c>
    </row>
    <row r="511" spans="1:20" ht="16.5" customHeight="1" x14ac:dyDescent="0.35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5">
        <f t="shared" si="43"/>
        <v>0.70925816023738875</v>
      </c>
      <c r="G511" s="3" t="s">
        <v>14</v>
      </c>
      <c r="H511" s="3">
        <v>1258</v>
      </c>
      <c r="I511" s="6">
        <f t="shared" si="42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3" t="b">
        <v>0</v>
      </c>
      <c r="O511" s="3" t="b">
        <v>0</v>
      </c>
      <c r="P511" s="3" t="s">
        <v>33</v>
      </c>
      <c r="Q511" s="3" t="str">
        <f t="shared" si="44"/>
        <v>theater</v>
      </c>
      <c r="R511" s="3" t="str">
        <f t="shared" si="45"/>
        <v>plays</v>
      </c>
      <c r="S511" s="43">
        <f t="shared" si="46"/>
        <v>41034.208333333336</v>
      </c>
      <c r="T511" s="43">
        <f t="shared" si="47"/>
        <v>41044.208333333336</v>
      </c>
    </row>
    <row r="512" spans="1:20" ht="16.5" hidden="1" customHeight="1" x14ac:dyDescent="0.35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5">
        <f t="shared" si="43"/>
        <v>1.1908974358974358</v>
      </c>
      <c r="G512" s="3" t="s">
        <v>20</v>
      </c>
      <c r="H512" s="3">
        <v>131</v>
      </c>
      <c r="I512" s="6">
        <f t="shared" si="42"/>
        <v>70.908396946564892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3" t="b">
        <v>0</v>
      </c>
      <c r="O512" s="3" t="b">
        <v>0</v>
      </c>
      <c r="P512" s="3" t="s">
        <v>53</v>
      </c>
      <c r="Q512" s="3" t="str">
        <f t="shared" si="44"/>
        <v>film &amp; video</v>
      </c>
      <c r="R512" s="3" t="str">
        <f t="shared" si="45"/>
        <v>drama</v>
      </c>
      <c r="S512" s="43">
        <f t="shared" si="46"/>
        <v>43251.208333333328</v>
      </c>
      <c r="T512" s="43">
        <f t="shared" si="47"/>
        <v>43275.208333333328</v>
      </c>
    </row>
    <row r="513" spans="1:20" ht="16.5" customHeight="1" x14ac:dyDescent="0.35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5">
        <f t="shared" si="43"/>
        <v>0.24017591339648173</v>
      </c>
      <c r="G513" s="3" t="s">
        <v>14</v>
      </c>
      <c r="H513" s="3">
        <v>362</v>
      </c>
      <c r="I513" s="6">
        <f t="shared" si="42"/>
        <v>98.060773480662988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3" t="b">
        <v>0</v>
      </c>
      <c r="O513" s="3" t="b">
        <v>0</v>
      </c>
      <c r="P513" s="3" t="s">
        <v>33</v>
      </c>
      <c r="Q513" s="3" t="str">
        <f t="shared" si="44"/>
        <v>theater</v>
      </c>
      <c r="R513" s="3" t="str">
        <f t="shared" si="45"/>
        <v>plays</v>
      </c>
      <c r="S513" s="43">
        <f t="shared" si="46"/>
        <v>43671.208333333328</v>
      </c>
      <c r="T513" s="43">
        <f t="shared" si="47"/>
        <v>43681.208333333328</v>
      </c>
    </row>
    <row r="514" spans="1:20" ht="16.5" hidden="1" customHeight="1" x14ac:dyDescent="0.35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5">
        <f t="shared" si="43"/>
        <v>1.3931868131868133</v>
      </c>
      <c r="G514" s="3" t="s">
        <v>20</v>
      </c>
      <c r="H514" s="3">
        <v>239</v>
      </c>
      <c r="I514" s="6">
        <f t="shared" ref="I514:I577" si="48">IFERROR(E514/H514,"0")</f>
        <v>53.046025104602514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3" t="b">
        <v>0</v>
      </c>
      <c r="O514" s="3" t="b">
        <v>1</v>
      </c>
      <c r="P514" s="3" t="s">
        <v>89</v>
      </c>
      <c r="Q514" s="3" t="str">
        <f t="shared" si="44"/>
        <v>games</v>
      </c>
      <c r="R514" s="3" t="str">
        <f t="shared" si="45"/>
        <v>video games</v>
      </c>
      <c r="S514" s="43">
        <f t="shared" si="46"/>
        <v>41825.208333333336</v>
      </c>
      <c r="T514" s="43">
        <f t="shared" si="47"/>
        <v>41826.208333333336</v>
      </c>
    </row>
    <row r="515" spans="1:20" ht="16.5" hidden="1" customHeight="1" x14ac:dyDescent="0.35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5">
        <f t="shared" ref="F515:F578" si="49">E515/D515</f>
        <v>0.39277108433734942</v>
      </c>
      <c r="G515" s="3" t="s">
        <v>74</v>
      </c>
      <c r="H515" s="3">
        <v>35</v>
      </c>
      <c r="I515" s="6">
        <f t="shared" si="48"/>
        <v>93.142857142857139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3" t="b">
        <v>0</v>
      </c>
      <c r="O515" s="3" t="b">
        <v>0</v>
      </c>
      <c r="P515" s="3" t="s">
        <v>269</v>
      </c>
      <c r="Q515" s="3" t="str">
        <f t="shared" ref="Q515:Q578" si="50">LEFT(P515,FIND("/",P515)-1)</f>
        <v>film &amp; video</v>
      </c>
      <c r="R515" s="3" t="str">
        <f t="shared" ref="R515:R578" si="51">RIGHT(P515,LEN(P515)-FIND("/",P515))</f>
        <v>television</v>
      </c>
      <c r="S515" s="43">
        <f t="shared" ref="S515:S578" si="52">(L515/86400)+25569</f>
        <v>40430.208333333336</v>
      </c>
      <c r="T515" s="43">
        <f t="shared" ref="T515:T578" si="53">(M515/86400)+25569</f>
        <v>40432.208333333336</v>
      </c>
    </row>
    <row r="516" spans="1:20" ht="16.5" hidden="1" customHeight="1" x14ac:dyDescent="0.35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5">
        <f t="shared" si="49"/>
        <v>0.22439077144917088</v>
      </c>
      <c r="G516" s="3" t="s">
        <v>74</v>
      </c>
      <c r="H516" s="3">
        <v>528</v>
      </c>
      <c r="I516" s="6">
        <f t="shared" si="48"/>
        <v>58.945075757575758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3" t="b">
        <v>0</v>
      </c>
      <c r="O516" s="3" t="b">
        <v>1</v>
      </c>
      <c r="P516" s="3" t="s">
        <v>23</v>
      </c>
      <c r="Q516" s="3" t="str">
        <f t="shared" si="50"/>
        <v>music</v>
      </c>
      <c r="R516" s="3" t="str">
        <f t="shared" si="51"/>
        <v>rock</v>
      </c>
      <c r="S516" s="43">
        <f t="shared" si="52"/>
        <v>41614.25</v>
      </c>
      <c r="T516" s="43">
        <f t="shared" si="53"/>
        <v>41619.25</v>
      </c>
    </row>
    <row r="517" spans="1:20" ht="16.5" customHeight="1" x14ac:dyDescent="0.35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5">
        <f t="shared" si="49"/>
        <v>0.55779069767441858</v>
      </c>
      <c r="G517" s="3" t="s">
        <v>14</v>
      </c>
      <c r="H517" s="3">
        <v>133</v>
      </c>
      <c r="I517" s="6">
        <f t="shared" si="48"/>
        <v>36.067669172932334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3" t="b">
        <v>0</v>
      </c>
      <c r="O517" s="3" t="b">
        <v>1</v>
      </c>
      <c r="P517" s="3" t="s">
        <v>33</v>
      </c>
      <c r="Q517" s="3" t="str">
        <f t="shared" si="50"/>
        <v>theater</v>
      </c>
      <c r="R517" s="3" t="str">
        <f t="shared" si="51"/>
        <v>plays</v>
      </c>
      <c r="S517" s="43">
        <f t="shared" si="52"/>
        <v>40900.25</v>
      </c>
      <c r="T517" s="43">
        <f t="shared" si="53"/>
        <v>40902.25</v>
      </c>
    </row>
    <row r="518" spans="1:20" ht="16.5" hidden="1" customHeight="1" x14ac:dyDescent="0.35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5">
        <f t="shared" si="49"/>
        <v>0.42523125996810207</v>
      </c>
      <c r="G518" s="3" t="s">
        <v>14</v>
      </c>
      <c r="H518" s="3">
        <v>846</v>
      </c>
      <c r="I518" s="6">
        <f t="shared" si="48"/>
        <v>63.030732860520096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3" t="b">
        <v>0</v>
      </c>
      <c r="O518" s="3" t="b">
        <v>0</v>
      </c>
      <c r="P518" s="3" t="s">
        <v>68</v>
      </c>
      <c r="Q518" s="3" t="str">
        <f t="shared" si="50"/>
        <v>publishing</v>
      </c>
      <c r="R518" s="3" t="str">
        <f t="shared" si="51"/>
        <v>nonfiction</v>
      </c>
      <c r="S518" s="43">
        <f t="shared" si="52"/>
        <v>40396.208333333336</v>
      </c>
      <c r="T518" s="43">
        <f t="shared" si="53"/>
        <v>40434.208333333336</v>
      </c>
    </row>
    <row r="519" spans="1:20" ht="16.5" hidden="1" customHeight="1" x14ac:dyDescent="0.35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5">
        <f t="shared" si="49"/>
        <v>1.1200000000000001</v>
      </c>
      <c r="G519" s="3" t="s">
        <v>20</v>
      </c>
      <c r="H519" s="3">
        <v>78</v>
      </c>
      <c r="I519" s="6">
        <f t="shared" si="48"/>
        <v>84.717948717948715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3" t="b">
        <v>0</v>
      </c>
      <c r="O519" s="3" t="b">
        <v>0</v>
      </c>
      <c r="P519" s="3" t="s">
        <v>17</v>
      </c>
      <c r="Q519" s="3" t="str">
        <f t="shared" si="50"/>
        <v>food</v>
      </c>
      <c r="R519" s="3" t="str">
        <f t="shared" si="51"/>
        <v>food trucks</v>
      </c>
      <c r="S519" s="43">
        <f t="shared" si="52"/>
        <v>42860.208333333328</v>
      </c>
      <c r="T519" s="43">
        <f t="shared" si="53"/>
        <v>42865.208333333328</v>
      </c>
    </row>
    <row r="520" spans="1:20" ht="16.5" hidden="1" customHeight="1" x14ac:dyDescent="0.35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5">
        <f t="shared" si="49"/>
        <v>7.0681818181818179E-2</v>
      </c>
      <c r="G520" s="3" t="s">
        <v>14</v>
      </c>
      <c r="H520" s="3">
        <v>10</v>
      </c>
      <c r="I520" s="6">
        <f t="shared" si="48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3" t="b">
        <v>0</v>
      </c>
      <c r="O520" s="3" t="b">
        <v>1</v>
      </c>
      <c r="P520" s="3" t="s">
        <v>71</v>
      </c>
      <c r="Q520" s="3" t="str">
        <f t="shared" si="50"/>
        <v>film &amp; video</v>
      </c>
      <c r="R520" s="3" t="str">
        <f t="shared" si="51"/>
        <v>animation</v>
      </c>
      <c r="S520" s="43">
        <f t="shared" si="52"/>
        <v>43154.25</v>
      </c>
      <c r="T520" s="43">
        <f t="shared" si="53"/>
        <v>43156.25</v>
      </c>
    </row>
    <row r="521" spans="1:20" ht="16.5" hidden="1" customHeight="1" x14ac:dyDescent="0.35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5">
        <f t="shared" si="49"/>
        <v>1.0174563871693867</v>
      </c>
      <c r="G521" s="3" t="s">
        <v>20</v>
      </c>
      <c r="H521" s="3">
        <v>1773</v>
      </c>
      <c r="I521" s="6">
        <f t="shared" si="48"/>
        <v>101.97518330513255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3" t="b">
        <v>0</v>
      </c>
      <c r="O521" s="3" t="b">
        <v>1</v>
      </c>
      <c r="P521" s="3" t="s">
        <v>23</v>
      </c>
      <c r="Q521" s="3" t="str">
        <f t="shared" si="50"/>
        <v>music</v>
      </c>
      <c r="R521" s="3" t="str">
        <f t="shared" si="51"/>
        <v>rock</v>
      </c>
      <c r="S521" s="43">
        <f t="shared" si="52"/>
        <v>42012.25</v>
      </c>
      <c r="T521" s="43">
        <f t="shared" si="53"/>
        <v>42026.25</v>
      </c>
    </row>
    <row r="522" spans="1:20" ht="16.5" customHeight="1" x14ac:dyDescent="0.35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5">
        <f t="shared" si="49"/>
        <v>4.2575000000000003</v>
      </c>
      <c r="G522" s="3" t="s">
        <v>20</v>
      </c>
      <c r="H522" s="3">
        <v>32</v>
      </c>
      <c r="I522" s="6">
        <f t="shared" si="48"/>
        <v>106.4375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3" t="b">
        <v>0</v>
      </c>
      <c r="O522" s="3" t="b">
        <v>0</v>
      </c>
      <c r="P522" s="3" t="s">
        <v>33</v>
      </c>
      <c r="Q522" s="3" t="str">
        <f t="shared" si="50"/>
        <v>theater</v>
      </c>
      <c r="R522" s="3" t="str">
        <f t="shared" si="51"/>
        <v>plays</v>
      </c>
      <c r="S522" s="43">
        <f t="shared" si="52"/>
        <v>43574.208333333328</v>
      </c>
      <c r="T522" s="43">
        <f t="shared" si="53"/>
        <v>43577.208333333328</v>
      </c>
    </row>
    <row r="523" spans="1:20" ht="16.5" hidden="1" customHeight="1" x14ac:dyDescent="0.35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5">
        <f t="shared" si="49"/>
        <v>1.4553947368421052</v>
      </c>
      <c r="G523" s="3" t="s">
        <v>20</v>
      </c>
      <c r="H523" s="3">
        <v>369</v>
      </c>
      <c r="I523" s="6">
        <f t="shared" si="48"/>
        <v>29.975609756097562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3" t="b">
        <v>0</v>
      </c>
      <c r="O523" s="3" t="b">
        <v>1</v>
      </c>
      <c r="P523" s="3" t="s">
        <v>53</v>
      </c>
      <c r="Q523" s="3" t="str">
        <f t="shared" si="50"/>
        <v>film &amp; video</v>
      </c>
      <c r="R523" s="3" t="str">
        <f t="shared" si="51"/>
        <v>drama</v>
      </c>
      <c r="S523" s="43">
        <f t="shared" si="52"/>
        <v>42605.208333333328</v>
      </c>
      <c r="T523" s="43">
        <f t="shared" si="53"/>
        <v>42611.208333333328</v>
      </c>
    </row>
    <row r="524" spans="1:20" ht="16.5" hidden="1" customHeight="1" x14ac:dyDescent="0.35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5">
        <f t="shared" si="49"/>
        <v>0.32453465346534655</v>
      </c>
      <c r="G524" s="3" t="s">
        <v>14</v>
      </c>
      <c r="H524" s="3">
        <v>191</v>
      </c>
      <c r="I524" s="6">
        <f t="shared" si="48"/>
        <v>85.806282722513089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3" t="b">
        <v>0</v>
      </c>
      <c r="O524" s="3" t="b">
        <v>0</v>
      </c>
      <c r="P524" s="3" t="s">
        <v>100</v>
      </c>
      <c r="Q524" s="3" t="str">
        <f t="shared" si="50"/>
        <v>film &amp; video</v>
      </c>
      <c r="R524" s="3" t="str">
        <f t="shared" si="51"/>
        <v>shorts</v>
      </c>
      <c r="S524" s="43">
        <f t="shared" si="52"/>
        <v>41093.208333333336</v>
      </c>
      <c r="T524" s="43">
        <f t="shared" si="53"/>
        <v>41105.208333333336</v>
      </c>
    </row>
    <row r="525" spans="1:20" ht="16.5" hidden="1" customHeight="1" x14ac:dyDescent="0.35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5">
        <f t="shared" si="49"/>
        <v>7.003333333333333</v>
      </c>
      <c r="G525" s="3" t="s">
        <v>20</v>
      </c>
      <c r="H525" s="3">
        <v>89</v>
      </c>
      <c r="I525" s="6">
        <f t="shared" si="48"/>
        <v>70.82022471910112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3" t="b">
        <v>0</v>
      </c>
      <c r="O525" s="3" t="b">
        <v>0</v>
      </c>
      <c r="P525" s="3" t="s">
        <v>100</v>
      </c>
      <c r="Q525" s="3" t="str">
        <f t="shared" si="50"/>
        <v>film &amp; video</v>
      </c>
      <c r="R525" s="3" t="str">
        <f t="shared" si="51"/>
        <v>shorts</v>
      </c>
      <c r="S525" s="43">
        <f t="shared" si="52"/>
        <v>40241.25</v>
      </c>
      <c r="T525" s="43">
        <f t="shared" si="53"/>
        <v>40246.25</v>
      </c>
    </row>
    <row r="526" spans="1:20" ht="16.5" customHeight="1" x14ac:dyDescent="0.35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5">
        <f t="shared" si="49"/>
        <v>0.83904860392967939</v>
      </c>
      <c r="G526" s="3" t="s">
        <v>14</v>
      </c>
      <c r="H526" s="3">
        <v>1979</v>
      </c>
      <c r="I526" s="6">
        <f t="shared" si="48"/>
        <v>40.998484082870135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3" t="b">
        <v>0</v>
      </c>
      <c r="O526" s="3" t="b">
        <v>0</v>
      </c>
      <c r="P526" s="3" t="s">
        <v>33</v>
      </c>
      <c r="Q526" s="3" t="str">
        <f t="shared" si="50"/>
        <v>theater</v>
      </c>
      <c r="R526" s="3" t="str">
        <f t="shared" si="51"/>
        <v>plays</v>
      </c>
      <c r="S526" s="43">
        <f t="shared" si="52"/>
        <v>40294.208333333336</v>
      </c>
      <c r="T526" s="43">
        <f t="shared" si="53"/>
        <v>40307.208333333336</v>
      </c>
    </row>
    <row r="527" spans="1:20" ht="16.5" hidden="1" customHeight="1" x14ac:dyDescent="0.35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5">
        <f t="shared" si="49"/>
        <v>0.84190476190476193</v>
      </c>
      <c r="G527" s="3" t="s">
        <v>14</v>
      </c>
      <c r="H527" s="3">
        <v>63</v>
      </c>
      <c r="I527" s="6">
        <f t="shared" si="48"/>
        <v>28.063492063492063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3" t="b">
        <v>0</v>
      </c>
      <c r="O527" s="3" t="b">
        <v>0</v>
      </c>
      <c r="P527" s="3" t="s">
        <v>65</v>
      </c>
      <c r="Q527" s="3" t="str">
        <f t="shared" si="50"/>
        <v>technology</v>
      </c>
      <c r="R527" s="3" t="str">
        <f t="shared" si="51"/>
        <v>wearables</v>
      </c>
      <c r="S527" s="43">
        <f t="shared" si="52"/>
        <v>40505.25</v>
      </c>
      <c r="T527" s="43">
        <f t="shared" si="53"/>
        <v>40509.25</v>
      </c>
    </row>
    <row r="528" spans="1:20" ht="16.5" customHeight="1" x14ac:dyDescent="0.35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5">
        <f t="shared" si="49"/>
        <v>1.5595180722891566</v>
      </c>
      <c r="G528" s="3" t="s">
        <v>20</v>
      </c>
      <c r="H528" s="3">
        <v>147</v>
      </c>
      <c r="I528" s="6">
        <f t="shared" si="48"/>
        <v>88.054421768707485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3" t="b">
        <v>0</v>
      </c>
      <c r="O528" s="3" t="b">
        <v>1</v>
      </c>
      <c r="P528" s="3" t="s">
        <v>33</v>
      </c>
      <c r="Q528" s="3" t="str">
        <f t="shared" si="50"/>
        <v>theater</v>
      </c>
      <c r="R528" s="3" t="str">
        <f t="shared" si="51"/>
        <v>plays</v>
      </c>
      <c r="S528" s="43">
        <f t="shared" si="52"/>
        <v>42364.25</v>
      </c>
      <c r="T528" s="43">
        <f t="shared" si="53"/>
        <v>42401.25</v>
      </c>
    </row>
    <row r="529" spans="1:20" ht="16.5" hidden="1" customHeight="1" x14ac:dyDescent="0.35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5">
        <f t="shared" si="49"/>
        <v>0.99619450317124736</v>
      </c>
      <c r="G529" s="3" t="s">
        <v>14</v>
      </c>
      <c r="H529" s="3">
        <v>6080</v>
      </c>
      <c r="I529" s="6">
        <f t="shared" si="48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3" t="b">
        <v>0</v>
      </c>
      <c r="O529" s="3" t="b">
        <v>0</v>
      </c>
      <c r="P529" s="3" t="s">
        <v>71</v>
      </c>
      <c r="Q529" s="3" t="str">
        <f t="shared" si="50"/>
        <v>film &amp; video</v>
      </c>
      <c r="R529" s="3" t="str">
        <f t="shared" si="51"/>
        <v>animation</v>
      </c>
      <c r="S529" s="43">
        <f t="shared" si="52"/>
        <v>42405.25</v>
      </c>
      <c r="T529" s="43">
        <f t="shared" si="53"/>
        <v>42441.25</v>
      </c>
    </row>
    <row r="530" spans="1:20" ht="16.5" hidden="1" customHeight="1" x14ac:dyDescent="0.35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5">
        <f t="shared" si="49"/>
        <v>0.80300000000000005</v>
      </c>
      <c r="G530" s="3" t="s">
        <v>14</v>
      </c>
      <c r="H530" s="3">
        <v>80</v>
      </c>
      <c r="I530" s="6">
        <f t="shared" si="48"/>
        <v>90.337500000000006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3" t="b">
        <v>0</v>
      </c>
      <c r="O530" s="3" t="b">
        <v>0</v>
      </c>
      <c r="P530" s="3" t="s">
        <v>60</v>
      </c>
      <c r="Q530" s="3" t="str">
        <f t="shared" si="50"/>
        <v>music</v>
      </c>
      <c r="R530" s="3" t="str">
        <f t="shared" si="51"/>
        <v>indie rock</v>
      </c>
      <c r="S530" s="43">
        <f t="shared" si="52"/>
        <v>41601.25</v>
      </c>
      <c r="T530" s="43">
        <f t="shared" si="53"/>
        <v>41646.25</v>
      </c>
    </row>
    <row r="531" spans="1:20" ht="16.5" hidden="1" customHeight="1" x14ac:dyDescent="0.35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5">
        <f t="shared" si="49"/>
        <v>0.11254901960784314</v>
      </c>
      <c r="G531" s="3" t="s">
        <v>14</v>
      </c>
      <c r="H531" s="3">
        <v>9</v>
      </c>
      <c r="I531" s="6">
        <f t="shared" si="48"/>
        <v>63.777777777777779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3" t="b">
        <v>0</v>
      </c>
      <c r="O531" s="3" t="b">
        <v>0</v>
      </c>
      <c r="P531" s="3" t="s">
        <v>89</v>
      </c>
      <c r="Q531" s="3" t="str">
        <f t="shared" si="50"/>
        <v>games</v>
      </c>
      <c r="R531" s="3" t="str">
        <f t="shared" si="51"/>
        <v>video games</v>
      </c>
      <c r="S531" s="43">
        <f t="shared" si="52"/>
        <v>41769.208333333336</v>
      </c>
      <c r="T531" s="43">
        <f t="shared" si="53"/>
        <v>41797.208333333336</v>
      </c>
    </row>
    <row r="532" spans="1:20" ht="16.5" hidden="1" customHeight="1" x14ac:dyDescent="0.35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5">
        <f t="shared" si="49"/>
        <v>0.91740952380952379</v>
      </c>
      <c r="G532" s="3" t="s">
        <v>14</v>
      </c>
      <c r="H532" s="3">
        <v>1784</v>
      </c>
      <c r="I532" s="6">
        <f t="shared" si="48"/>
        <v>53.995515695067262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3" t="b">
        <v>0</v>
      </c>
      <c r="O532" s="3" t="b">
        <v>1</v>
      </c>
      <c r="P532" s="3" t="s">
        <v>119</v>
      </c>
      <c r="Q532" s="3" t="str">
        <f t="shared" si="50"/>
        <v>publishing</v>
      </c>
      <c r="R532" s="3" t="str">
        <f t="shared" si="51"/>
        <v>fiction</v>
      </c>
      <c r="S532" s="43">
        <f t="shared" si="52"/>
        <v>40421.208333333336</v>
      </c>
      <c r="T532" s="43">
        <f t="shared" si="53"/>
        <v>40435.208333333336</v>
      </c>
    </row>
    <row r="533" spans="1:20" ht="16.5" hidden="1" customHeight="1" x14ac:dyDescent="0.35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5">
        <f t="shared" si="49"/>
        <v>0.95521156936261387</v>
      </c>
      <c r="G533" s="3" t="s">
        <v>47</v>
      </c>
      <c r="H533" s="3">
        <v>3640</v>
      </c>
      <c r="I533" s="6">
        <f t="shared" si="48"/>
        <v>48.993956043956047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3" t="b">
        <v>0</v>
      </c>
      <c r="O533" s="3" t="b">
        <v>0</v>
      </c>
      <c r="P533" s="3" t="s">
        <v>89</v>
      </c>
      <c r="Q533" s="3" t="str">
        <f t="shared" si="50"/>
        <v>games</v>
      </c>
      <c r="R533" s="3" t="str">
        <f t="shared" si="51"/>
        <v>video games</v>
      </c>
      <c r="S533" s="43">
        <f t="shared" si="52"/>
        <v>41589.25</v>
      </c>
      <c r="T533" s="43">
        <f t="shared" si="53"/>
        <v>41645.25</v>
      </c>
    </row>
    <row r="534" spans="1:20" ht="16.5" customHeight="1" x14ac:dyDescent="0.35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5">
        <f t="shared" si="49"/>
        <v>5.0287499999999996</v>
      </c>
      <c r="G534" s="3" t="s">
        <v>20</v>
      </c>
      <c r="H534" s="3">
        <v>126</v>
      </c>
      <c r="I534" s="6">
        <f t="shared" si="48"/>
        <v>63.857142857142854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3" t="b">
        <v>0</v>
      </c>
      <c r="O534" s="3" t="b">
        <v>0</v>
      </c>
      <c r="P534" s="3" t="s">
        <v>33</v>
      </c>
      <c r="Q534" s="3" t="str">
        <f t="shared" si="50"/>
        <v>theater</v>
      </c>
      <c r="R534" s="3" t="str">
        <f t="shared" si="51"/>
        <v>plays</v>
      </c>
      <c r="S534" s="43">
        <f t="shared" si="52"/>
        <v>43125.25</v>
      </c>
      <c r="T534" s="43">
        <f t="shared" si="53"/>
        <v>43126.25</v>
      </c>
    </row>
    <row r="535" spans="1:20" ht="16.5" hidden="1" customHeight="1" x14ac:dyDescent="0.35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5">
        <f t="shared" si="49"/>
        <v>1.5924394463667819</v>
      </c>
      <c r="G535" s="3" t="s">
        <v>20</v>
      </c>
      <c r="H535" s="3">
        <v>2218</v>
      </c>
      <c r="I535" s="6">
        <f t="shared" si="48"/>
        <v>82.996393146979258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3" t="b">
        <v>0</v>
      </c>
      <c r="O535" s="3" t="b">
        <v>0</v>
      </c>
      <c r="P535" s="3" t="s">
        <v>60</v>
      </c>
      <c r="Q535" s="3" t="str">
        <f t="shared" si="50"/>
        <v>music</v>
      </c>
      <c r="R535" s="3" t="str">
        <f t="shared" si="51"/>
        <v>indie rock</v>
      </c>
      <c r="S535" s="43">
        <f t="shared" si="52"/>
        <v>41479.208333333336</v>
      </c>
      <c r="T535" s="43">
        <f t="shared" si="53"/>
        <v>41515.208333333336</v>
      </c>
    </row>
    <row r="536" spans="1:20" ht="16.5" hidden="1" customHeight="1" x14ac:dyDescent="0.35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5">
        <f t="shared" si="49"/>
        <v>0.15022446689113356</v>
      </c>
      <c r="G536" s="3" t="s">
        <v>14</v>
      </c>
      <c r="H536" s="3">
        <v>243</v>
      </c>
      <c r="I536" s="6">
        <f t="shared" si="48"/>
        <v>55.08230452674897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3" t="b">
        <v>0</v>
      </c>
      <c r="O536" s="3" t="b">
        <v>1</v>
      </c>
      <c r="P536" s="3" t="s">
        <v>53</v>
      </c>
      <c r="Q536" s="3" t="str">
        <f t="shared" si="50"/>
        <v>film &amp; video</v>
      </c>
      <c r="R536" s="3" t="str">
        <f t="shared" si="51"/>
        <v>drama</v>
      </c>
      <c r="S536" s="43">
        <f t="shared" si="52"/>
        <v>43329.208333333328</v>
      </c>
      <c r="T536" s="43">
        <f t="shared" si="53"/>
        <v>43330.208333333328</v>
      </c>
    </row>
    <row r="537" spans="1:20" ht="16.5" customHeight="1" x14ac:dyDescent="0.35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5">
        <f t="shared" si="49"/>
        <v>4.820384615384615</v>
      </c>
      <c r="G537" s="3" t="s">
        <v>20</v>
      </c>
      <c r="H537" s="3">
        <v>202</v>
      </c>
      <c r="I537" s="6">
        <f t="shared" si="48"/>
        <v>62.044554455445542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3" t="b">
        <v>0</v>
      </c>
      <c r="O537" s="3" t="b">
        <v>1</v>
      </c>
      <c r="P537" s="3" t="s">
        <v>33</v>
      </c>
      <c r="Q537" s="3" t="str">
        <f t="shared" si="50"/>
        <v>theater</v>
      </c>
      <c r="R537" s="3" t="str">
        <f t="shared" si="51"/>
        <v>plays</v>
      </c>
      <c r="S537" s="43">
        <f t="shared" si="52"/>
        <v>43259.208333333328</v>
      </c>
      <c r="T537" s="43">
        <f t="shared" si="53"/>
        <v>43261.208333333328</v>
      </c>
    </row>
    <row r="538" spans="1:20" ht="16.5" hidden="1" customHeight="1" x14ac:dyDescent="0.35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5">
        <f t="shared" si="49"/>
        <v>1.4996938775510205</v>
      </c>
      <c r="G538" s="3" t="s">
        <v>20</v>
      </c>
      <c r="H538" s="3">
        <v>140</v>
      </c>
      <c r="I538" s="6">
        <f t="shared" si="48"/>
        <v>104.97857142857143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3" t="b">
        <v>0</v>
      </c>
      <c r="O538" s="3" t="b">
        <v>0</v>
      </c>
      <c r="P538" s="3" t="s">
        <v>119</v>
      </c>
      <c r="Q538" s="3" t="str">
        <f t="shared" si="50"/>
        <v>publishing</v>
      </c>
      <c r="R538" s="3" t="str">
        <f t="shared" si="51"/>
        <v>fiction</v>
      </c>
      <c r="S538" s="43">
        <f t="shared" si="52"/>
        <v>40414.208333333336</v>
      </c>
      <c r="T538" s="43">
        <f t="shared" si="53"/>
        <v>40440.208333333336</v>
      </c>
    </row>
    <row r="539" spans="1:20" ht="16.5" hidden="1" customHeight="1" x14ac:dyDescent="0.35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5">
        <f t="shared" si="49"/>
        <v>1.1722156398104266</v>
      </c>
      <c r="G539" s="3" t="s">
        <v>20</v>
      </c>
      <c r="H539" s="3">
        <v>1052</v>
      </c>
      <c r="I539" s="6">
        <f t="shared" si="48"/>
        <v>94.044676806083643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3" t="b">
        <v>1</v>
      </c>
      <c r="O539" s="3" t="b">
        <v>1</v>
      </c>
      <c r="P539" s="3" t="s">
        <v>42</v>
      </c>
      <c r="Q539" s="3" t="str">
        <f t="shared" si="50"/>
        <v>film &amp; video</v>
      </c>
      <c r="R539" s="3" t="str">
        <f t="shared" si="51"/>
        <v>documentary</v>
      </c>
      <c r="S539" s="43">
        <f t="shared" si="52"/>
        <v>43342.208333333328</v>
      </c>
      <c r="T539" s="43">
        <f t="shared" si="53"/>
        <v>43365.208333333328</v>
      </c>
    </row>
    <row r="540" spans="1:20" ht="16.5" hidden="1" customHeight="1" x14ac:dyDescent="0.35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5">
        <f t="shared" si="49"/>
        <v>0.37695968274950431</v>
      </c>
      <c r="G540" s="3" t="s">
        <v>14</v>
      </c>
      <c r="H540" s="3">
        <v>1296</v>
      </c>
      <c r="I540" s="6">
        <f t="shared" si="48"/>
        <v>44.007716049382715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3" t="b">
        <v>0</v>
      </c>
      <c r="O540" s="3" t="b">
        <v>0</v>
      </c>
      <c r="P540" s="3" t="s">
        <v>292</v>
      </c>
      <c r="Q540" s="3" t="str">
        <f t="shared" si="50"/>
        <v>games</v>
      </c>
      <c r="R540" s="3" t="str">
        <f t="shared" si="51"/>
        <v>mobile games</v>
      </c>
      <c r="S540" s="43">
        <f t="shared" si="52"/>
        <v>41539.208333333336</v>
      </c>
      <c r="T540" s="43">
        <f t="shared" si="53"/>
        <v>41555.208333333336</v>
      </c>
    </row>
    <row r="541" spans="1:20" ht="16.5" hidden="1" customHeight="1" x14ac:dyDescent="0.35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5">
        <f t="shared" si="49"/>
        <v>0.72653061224489801</v>
      </c>
      <c r="G541" s="3" t="s">
        <v>14</v>
      </c>
      <c r="H541" s="3">
        <v>77</v>
      </c>
      <c r="I541" s="6">
        <f t="shared" si="48"/>
        <v>92.467532467532465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3" t="b">
        <v>0</v>
      </c>
      <c r="O541" s="3" t="b">
        <v>1</v>
      </c>
      <c r="P541" s="3" t="s">
        <v>17</v>
      </c>
      <c r="Q541" s="3" t="str">
        <f t="shared" si="50"/>
        <v>food</v>
      </c>
      <c r="R541" s="3" t="str">
        <f t="shared" si="51"/>
        <v>food trucks</v>
      </c>
      <c r="S541" s="43">
        <f t="shared" si="52"/>
        <v>43647.208333333328</v>
      </c>
      <c r="T541" s="43">
        <f t="shared" si="53"/>
        <v>43653.208333333328</v>
      </c>
    </row>
    <row r="542" spans="1:20" ht="16.5" hidden="1" customHeight="1" x14ac:dyDescent="0.35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5">
        <f t="shared" si="49"/>
        <v>2.6598113207547169</v>
      </c>
      <c r="G542" s="3" t="s">
        <v>20</v>
      </c>
      <c r="H542" s="3">
        <v>247</v>
      </c>
      <c r="I542" s="6">
        <f t="shared" si="48"/>
        <v>57.072874493927124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3" t="b">
        <v>0</v>
      </c>
      <c r="O542" s="3" t="b">
        <v>0</v>
      </c>
      <c r="P542" s="3" t="s">
        <v>122</v>
      </c>
      <c r="Q542" s="3" t="str">
        <f t="shared" si="50"/>
        <v>photography</v>
      </c>
      <c r="R542" s="3" t="str">
        <f t="shared" si="51"/>
        <v>photography books</v>
      </c>
      <c r="S542" s="43">
        <f t="shared" si="52"/>
        <v>43225.208333333328</v>
      </c>
      <c r="T542" s="43">
        <f t="shared" si="53"/>
        <v>43247.208333333328</v>
      </c>
    </row>
    <row r="543" spans="1:20" ht="16.5" hidden="1" customHeight="1" x14ac:dyDescent="0.35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5">
        <f t="shared" si="49"/>
        <v>0.24205617977528091</v>
      </c>
      <c r="G543" s="3" t="s">
        <v>14</v>
      </c>
      <c r="H543" s="3">
        <v>395</v>
      </c>
      <c r="I543" s="6">
        <f t="shared" si="48"/>
        <v>109.07848101265823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3" t="b">
        <v>0</v>
      </c>
      <c r="O543" s="3" t="b">
        <v>0</v>
      </c>
      <c r="P543" s="3" t="s">
        <v>292</v>
      </c>
      <c r="Q543" s="3" t="str">
        <f t="shared" si="50"/>
        <v>games</v>
      </c>
      <c r="R543" s="3" t="str">
        <f t="shared" si="51"/>
        <v>mobile games</v>
      </c>
      <c r="S543" s="43">
        <f t="shared" si="52"/>
        <v>42165.208333333328</v>
      </c>
      <c r="T543" s="43">
        <f t="shared" si="53"/>
        <v>42191.208333333328</v>
      </c>
    </row>
    <row r="544" spans="1:20" ht="16.5" hidden="1" customHeight="1" x14ac:dyDescent="0.35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5">
        <f t="shared" si="49"/>
        <v>2.5064935064935064E-2</v>
      </c>
      <c r="G544" s="3" t="s">
        <v>14</v>
      </c>
      <c r="H544" s="3">
        <v>49</v>
      </c>
      <c r="I544" s="6">
        <f t="shared" si="48"/>
        <v>39.387755102040813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3" t="b">
        <v>0</v>
      </c>
      <c r="O544" s="3" t="b">
        <v>0</v>
      </c>
      <c r="P544" s="3" t="s">
        <v>60</v>
      </c>
      <c r="Q544" s="3" t="str">
        <f t="shared" si="50"/>
        <v>music</v>
      </c>
      <c r="R544" s="3" t="str">
        <f t="shared" si="51"/>
        <v>indie rock</v>
      </c>
      <c r="S544" s="43">
        <f t="shared" si="52"/>
        <v>42391.25</v>
      </c>
      <c r="T544" s="43">
        <f t="shared" si="53"/>
        <v>42421.25</v>
      </c>
    </row>
    <row r="545" spans="1:20" ht="16.5" hidden="1" customHeight="1" x14ac:dyDescent="0.35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5">
        <f t="shared" si="49"/>
        <v>0.1632979976442874</v>
      </c>
      <c r="G545" s="3" t="s">
        <v>14</v>
      </c>
      <c r="H545" s="3">
        <v>180</v>
      </c>
      <c r="I545" s="6">
        <f t="shared" si="48"/>
        <v>77.022222222222226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3" t="b">
        <v>0</v>
      </c>
      <c r="O545" s="3" t="b">
        <v>0</v>
      </c>
      <c r="P545" s="3" t="s">
        <v>89</v>
      </c>
      <c r="Q545" s="3" t="str">
        <f t="shared" si="50"/>
        <v>games</v>
      </c>
      <c r="R545" s="3" t="str">
        <f t="shared" si="51"/>
        <v>video games</v>
      </c>
      <c r="S545" s="43">
        <f t="shared" si="52"/>
        <v>41528.208333333336</v>
      </c>
      <c r="T545" s="43">
        <f t="shared" si="53"/>
        <v>41543.208333333336</v>
      </c>
    </row>
    <row r="546" spans="1:20" ht="16.5" hidden="1" customHeight="1" x14ac:dyDescent="0.35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5">
        <f t="shared" si="49"/>
        <v>2.7650000000000001</v>
      </c>
      <c r="G546" s="3" t="s">
        <v>20</v>
      </c>
      <c r="H546" s="3">
        <v>84</v>
      </c>
      <c r="I546" s="6">
        <f t="shared" si="48"/>
        <v>92.166666666666671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3" t="b">
        <v>0</v>
      </c>
      <c r="O546" s="3" t="b">
        <v>0</v>
      </c>
      <c r="P546" s="3" t="s">
        <v>23</v>
      </c>
      <c r="Q546" s="3" t="str">
        <f t="shared" si="50"/>
        <v>music</v>
      </c>
      <c r="R546" s="3" t="str">
        <f t="shared" si="51"/>
        <v>rock</v>
      </c>
      <c r="S546" s="43">
        <f t="shared" si="52"/>
        <v>42377.25</v>
      </c>
      <c r="T546" s="43">
        <f t="shared" si="53"/>
        <v>42390.25</v>
      </c>
    </row>
    <row r="547" spans="1:20" ht="16.5" customHeight="1" x14ac:dyDescent="0.35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5">
        <f t="shared" si="49"/>
        <v>0.88803571428571426</v>
      </c>
      <c r="G547" s="3" t="s">
        <v>14</v>
      </c>
      <c r="H547" s="3">
        <v>2690</v>
      </c>
      <c r="I547" s="6">
        <f t="shared" si="48"/>
        <v>61.007063197026021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3" t="b">
        <v>0</v>
      </c>
      <c r="O547" s="3" t="b">
        <v>0</v>
      </c>
      <c r="P547" s="3" t="s">
        <v>33</v>
      </c>
      <c r="Q547" s="3" t="str">
        <f t="shared" si="50"/>
        <v>theater</v>
      </c>
      <c r="R547" s="3" t="str">
        <f t="shared" si="51"/>
        <v>plays</v>
      </c>
      <c r="S547" s="43">
        <f t="shared" si="52"/>
        <v>43824.25</v>
      </c>
      <c r="T547" s="43">
        <f t="shared" si="53"/>
        <v>43844.25</v>
      </c>
    </row>
    <row r="548" spans="1:20" ht="16.5" customHeight="1" x14ac:dyDescent="0.35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5">
        <f t="shared" si="49"/>
        <v>1.6357142857142857</v>
      </c>
      <c r="G548" s="3" t="s">
        <v>20</v>
      </c>
      <c r="H548" s="3">
        <v>88</v>
      </c>
      <c r="I548" s="6">
        <f t="shared" si="48"/>
        <v>78.068181818181813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3" t="b">
        <v>0</v>
      </c>
      <c r="O548" s="3" t="b">
        <v>1</v>
      </c>
      <c r="P548" s="3" t="s">
        <v>33</v>
      </c>
      <c r="Q548" s="3" t="str">
        <f t="shared" si="50"/>
        <v>theater</v>
      </c>
      <c r="R548" s="3" t="str">
        <f t="shared" si="51"/>
        <v>plays</v>
      </c>
      <c r="S548" s="43">
        <f t="shared" si="52"/>
        <v>43360.208333333328</v>
      </c>
      <c r="T548" s="43">
        <f t="shared" si="53"/>
        <v>43363.208333333328</v>
      </c>
    </row>
    <row r="549" spans="1:20" ht="16.5" hidden="1" customHeight="1" x14ac:dyDescent="0.35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5">
        <f t="shared" si="49"/>
        <v>9.69</v>
      </c>
      <c r="G549" s="3" t="s">
        <v>20</v>
      </c>
      <c r="H549" s="3">
        <v>156</v>
      </c>
      <c r="I549" s="6">
        <f t="shared" si="48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3" t="b">
        <v>0</v>
      </c>
      <c r="O549" s="3" t="b">
        <v>0</v>
      </c>
      <c r="P549" s="3" t="s">
        <v>53</v>
      </c>
      <c r="Q549" s="3" t="str">
        <f t="shared" si="50"/>
        <v>film &amp; video</v>
      </c>
      <c r="R549" s="3" t="str">
        <f t="shared" si="51"/>
        <v>drama</v>
      </c>
      <c r="S549" s="43">
        <f t="shared" si="52"/>
        <v>42029.25</v>
      </c>
      <c r="T549" s="43">
        <f t="shared" si="53"/>
        <v>42041.25</v>
      </c>
    </row>
    <row r="550" spans="1:20" ht="16.5" customHeight="1" x14ac:dyDescent="0.35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5">
        <f t="shared" si="49"/>
        <v>2.7091376701966716</v>
      </c>
      <c r="G550" s="3" t="s">
        <v>20</v>
      </c>
      <c r="H550" s="3">
        <v>2985</v>
      </c>
      <c r="I550" s="6">
        <f t="shared" si="48"/>
        <v>59.991289782244557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3" t="b">
        <v>0</v>
      </c>
      <c r="O550" s="3" t="b">
        <v>0</v>
      </c>
      <c r="P550" s="3" t="s">
        <v>33</v>
      </c>
      <c r="Q550" s="3" t="str">
        <f t="shared" si="50"/>
        <v>theater</v>
      </c>
      <c r="R550" s="3" t="str">
        <f t="shared" si="51"/>
        <v>plays</v>
      </c>
      <c r="S550" s="43">
        <f t="shared" si="52"/>
        <v>42461.208333333328</v>
      </c>
      <c r="T550" s="43">
        <f t="shared" si="53"/>
        <v>42474.208333333328</v>
      </c>
    </row>
    <row r="551" spans="1:20" ht="16.5" hidden="1" customHeight="1" x14ac:dyDescent="0.35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5">
        <f t="shared" si="49"/>
        <v>2.8421355932203389</v>
      </c>
      <c r="G551" s="3" t="s">
        <v>20</v>
      </c>
      <c r="H551" s="3">
        <v>762</v>
      </c>
      <c r="I551" s="6">
        <f t="shared" si="48"/>
        <v>110.03018372703411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3" t="b">
        <v>0</v>
      </c>
      <c r="O551" s="3" t="b">
        <v>0</v>
      </c>
      <c r="P551" s="3" t="s">
        <v>65</v>
      </c>
      <c r="Q551" s="3" t="str">
        <f t="shared" si="50"/>
        <v>technology</v>
      </c>
      <c r="R551" s="3" t="str">
        <f t="shared" si="51"/>
        <v>wearables</v>
      </c>
      <c r="S551" s="43">
        <f t="shared" si="52"/>
        <v>41422.208333333336</v>
      </c>
      <c r="T551" s="43">
        <f t="shared" si="53"/>
        <v>41431.208333333336</v>
      </c>
    </row>
    <row r="552" spans="1:20" ht="16.5" hidden="1" customHeight="1" x14ac:dyDescent="0.35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5">
        <f t="shared" si="49"/>
        <v>0.04</v>
      </c>
      <c r="G552" s="3" t="s">
        <v>74</v>
      </c>
      <c r="H552" s="3">
        <v>1</v>
      </c>
      <c r="I552" s="6">
        <f t="shared" si="48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3" t="b">
        <v>0</v>
      </c>
      <c r="O552" s="3" t="b">
        <v>0</v>
      </c>
      <c r="P552" s="3" t="s">
        <v>60</v>
      </c>
      <c r="Q552" s="3" t="str">
        <f t="shared" si="50"/>
        <v>music</v>
      </c>
      <c r="R552" s="3" t="str">
        <f t="shared" si="51"/>
        <v>indie rock</v>
      </c>
      <c r="S552" s="43">
        <f t="shared" si="52"/>
        <v>40968.25</v>
      </c>
      <c r="T552" s="43">
        <f t="shared" si="53"/>
        <v>40989.208333333336</v>
      </c>
    </row>
    <row r="553" spans="1:20" ht="16.5" hidden="1" customHeight="1" x14ac:dyDescent="0.35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5">
        <f t="shared" si="49"/>
        <v>0.58632981676846196</v>
      </c>
      <c r="G553" s="3" t="s">
        <v>14</v>
      </c>
      <c r="H553" s="3">
        <v>2779</v>
      </c>
      <c r="I553" s="6">
        <f t="shared" si="48"/>
        <v>37.99856063332134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3" t="b">
        <v>0</v>
      </c>
      <c r="O553" s="3" t="b">
        <v>1</v>
      </c>
      <c r="P553" s="3" t="s">
        <v>28</v>
      </c>
      <c r="Q553" s="3" t="str">
        <f t="shared" si="50"/>
        <v>technology</v>
      </c>
      <c r="R553" s="3" t="str">
        <f t="shared" si="51"/>
        <v>web</v>
      </c>
      <c r="S553" s="43">
        <f t="shared" si="52"/>
        <v>41993.25</v>
      </c>
      <c r="T553" s="43">
        <f t="shared" si="53"/>
        <v>42033.25</v>
      </c>
    </row>
    <row r="554" spans="1:20" ht="16.5" customHeight="1" x14ac:dyDescent="0.35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5">
        <f t="shared" si="49"/>
        <v>0.98511111111111116</v>
      </c>
      <c r="G554" s="3" t="s">
        <v>14</v>
      </c>
      <c r="H554" s="3">
        <v>92</v>
      </c>
      <c r="I554" s="6">
        <f t="shared" si="48"/>
        <v>96.369565217391298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3" t="b">
        <v>0</v>
      </c>
      <c r="O554" s="3" t="b">
        <v>0</v>
      </c>
      <c r="P554" s="3" t="s">
        <v>33</v>
      </c>
      <c r="Q554" s="3" t="str">
        <f t="shared" si="50"/>
        <v>theater</v>
      </c>
      <c r="R554" s="3" t="str">
        <f t="shared" si="51"/>
        <v>plays</v>
      </c>
      <c r="S554" s="43">
        <f t="shared" si="52"/>
        <v>42700.25</v>
      </c>
      <c r="T554" s="43">
        <f t="shared" si="53"/>
        <v>42702.25</v>
      </c>
    </row>
    <row r="555" spans="1:20" ht="16.5" hidden="1" customHeight="1" x14ac:dyDescent="0.35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5">
        <f t="shared" si="49"/>
        <v>0.43975381008206332</v>
      </c>
      <c r="G555" s="3" t="s">
        <v>14</v>
      </c>
      <c r="H555" s="3">
        <v>1028</v>
      </c>
      <c r="I555" s="6">
        <f t="shared" si="48"/>
        <v>72.978599221789878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3" t="b">
        <v>0</v>
      </c>
      <c r="O555" s="3" t="b">
        <v>0</v>
      </c>
      <c r="P555" s="3" t="s">
        <v>23</v>
      </c>
      <c r="Q555" s="3" t="str">
        <f t="shared" si="50"/>
        <v>music</v>
      </c>
      <c r="R555" s="3" t="str">
        <f t="shared" si="51"/>
        <v>rock</v>
      </c>
      <c r="S555" s="43">
        <f t="shared" si="52"/>
        <v>40545.25</v>
      </c>
      <c r="T555" s="43">
        <f t="shared" si="53"/>
        <v>40546.25</v>
      </c>
    </row>
    <row r="556" spans="1:20" ht="16.5" hidden="1" customHeight="1" x14ac:dyDescent="0.35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5">
        <f t="shared" si="49"/>
        <v>1.5166315789473683</v>
      </c>
      <c r="G556" s="3" t="s">
        <v>20</v>
      </c>
      <c r="H556" s="3">
        <v>554</v>
      </c>
      <c r="I556" s="6">
        <f t="shared" si="48"/>
        <v>26.007220216606498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3" t="b">
        <v>0</v>
      </c>
      <c r="O556" s="3" t="b">
        <v>0</v>
      </c>
      <c r="P556" s="3" t="s">
        <v>60</v>
      </c>
      <c r="Q556" s="3" t="str">
        <f t="shared" si="50"/>
        <v>music</v>
      </c>
      <c r="R556" s="3" t="str">
        <f t="shared" si="51"/>
        <v>indie rock</v>
      </c>
      <c r="S556" s="43">
        <f t="shared" si="52"/>
        <v>42723.25</v>
      </c>
      <c r="T556" s="43">
        <f t="shared" si="53"/>
        <v>42729.25</v>
      </c>
    </row>
    <row r="557" spans="1:20" ht="16.5" hidden="1" customHeight="1" x14ac:dyDescent="0.35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5">
        <f t="shared" si="49"/>
        <v>2.2363492063492063</v>
      </c>
      <c r="G557" s="3" t="s">
        <v>20</v>
      </c>
      <c r="H557" s="3">
        <v>135</v>
      </c>
      <c r="I557" s="6">
        <f t="shared" si="48"/>
        <v>104.36296296296297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3" t="b">
        <v>0</v>
      </c>
      <c r="O557" s="3" t="b">
        <v>0</v>
      </c>
      <c r="P557" s="3" t="s">
        <v>23</v>
      </c>
      <c r="Q557" s="3" t="str">
        <f t="shared" si="50"/>
        <v>music</v>
      </c>
      <c r="R557" s="3" t="str">
        <f t="shared" si="51"/>
        <v>rock</v>
      </c>
      <c r="S557" s="43">
        <f t="shared" si="52"/>
        <v>41731.208333333336</v>
      </c>
      <c r="T557" s="43">
        <f t="shared" si="53"/>
        <v>41762.208333333336</v>
      </c>
    </row>
    <row r="558" spans="1:20" ht="16.5" hidden="1" customHeight="1" x14ac:dyDescent="0.35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5">
        <f t="shared" si="49"/>
        <v>2.3975</v>
      </c>
      <c r="G558" s="3" t="s">
        <v>20</v>
      </c>
      <c r="H558" s="3">
        <v>122</v>
      </c>
      <c r="I558" s="6">
        <f t="shared" si="48"/>
        <v>102.18852459016394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3" t="b">
        <v>0</v>
      </c>
      <c r="O558" s="3" t="b">
        <v>1</v>
      </c>
      <c r="P558" s="3" t="s">
        <v>206</v>
      </c>
      <c r="Q558" s="3" t="str">
        <f t="shared" si="50"/>
        <v>publishing</v>
      </c>
      <c r="R558" s="3" t="str">
        <f t="shared" si="51"/>
        <v>translations</v>
      </c>
      <c r="S558" s="43">
        <f t="shared" si="52"/>
        <v>40792.208333333336</v>
      </c>
      <c r="T558" s="43">
        <f t="shared" si="53"/>
        <v>40799.208333333336</v>
      </c>
    </row>
    <row r="559" spans="1:20" ht="16.5" hidden="1" customHeight="1" x14ac:dyDescent="0.35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5">
        <f t="shared" si="49"/>
        <v>1.9933333333333334</v>
      </c>
      <c r="G559" s="3" t="s">
        <v>20</v>
      </c>
      <c r="H559" s="3">
        <v>221</v>
      </c>
      <c r="I559" s="6">
        <f t="shared" si="48"/>
        <v>54.117647058823529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3" t="b">
        <v>0</v>
      </c>
      <c r="O559" s="3" t="b">
        <v>1</v>
      </c>
      <c r="P559" s="3" t="s">
        <v>474</v>
      </c>
      <c r="Q559" s="3" t="str">
        <f t="shared" si="50"/>
        <v>film &amp; video</v>
      </c>
      <c r="R559" s="3" t="str">
        <f t="shared" si="51"/>
        <v>science fiction</v>
      </c>
      <c r="S559" s="43">
        <f t="shared" si="52"/>
        <v>42279.208333333328</v>
      </c>
      <c r="T559" s="43">
        <f t="shared" si="53"/>
        <v>42282.208333333328</v>
      </c>
    </row>
    <row r="560" spans="1:20" ht="16.5" customHeight="1" x14ac:dyDescent="0.35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5">
        <f t="shared" si="49"/>
        <v>1.373448275862069</v>
      </c>
      <c r="G560" s="3" t="s">
        <v>20</v>
      </c>
      <c r="H560" s="3">
        <v>126</v>
      </c>
      <c r="I560" s="6">
        <f t="shared" si="48"/>
        <v>63.222222222222221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3" t="b">
        <v>0</v>
      </c>
      <c r="O560" s="3" t="b">
        <v>0</v>
      </c>
      <c r="P560" s="3" t="s">
        <v>33</v>
      </c>
      <c r="Q560" s="3" t="str">
        <f t="shared" si="50"/>
        <v>theater</v>
      </c>
      <c r="R560" s="3" t="str">
        <f t="shared" si="51"/>
        <v>plays</v>
      </c>
      <c r="S560" s="43">
        <f t="shared" si="52"/>
        <v>42424.25</v>
      </c>
      <c r="T560" s="43">
        <f t="shared" si="53"/>
        <v>42467.208333333328</v>
      </c>
    </row>
    <row r="561" spans="1:20" ht="16.5" customHeight="1" x14ac:dyDescent="0.35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5">
        <f t="shared" si="49"/>
        <v>1.009696106362773</v>
      </c>
      <c r="G561" s="3" t="s">
        <v>20</v>
      </c>
      <c r="H561" s="3">
        <v>1022</v>
      </c>
      <c r="I561" s="6">
        <f t="shared" si="48"/>
        <v>104.03228962818004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3" t="b">
        <v>0</v>
      </c>
      <c r="O561" s="3" t="b">
        <v>0</v>
      </c>
      <c r="P561" s="3" t="s">
        <v>33</v>
      </c>
      <c r="Q561" s="3" t="str">
        <f t="shared" si="50"/>
        <v>theater</v>
      </c>
      <c r="R561" s="3" t="str">
        <f t="shared" si="51"/>
        <v>plays</v>
      </c>
      <c r="S561" s="43">
        <f t="shared" si="52"/>
        <v>42584.208333333328</v>
      </c>
      <c r="T561" s="43">
        <f t="shared" si="53"/>
        <v>42591.208333333328</v>
      </c>
    </row>
    <row r="562" spans="1:20" ht="16.5" hidden="1" customHeight="1" x14ac:dyDescent="0.35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5">
        <f t="shared" si="49"/>
        <v>7.9416000000000002</v>
      </c>
      <c r="G562" s="3" t="s">
        <v>20</v>
      </c>
      <c r="H562" s="3">
        <v>3177</v>
      </c>
      <c r="I562" s="6">
        <f t="shared" si="48"/>
        <v>49.994334277620396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3" t="b">
        <v>0</v>
      </c>
      <c r="O562" s="3" t="b">
        <v>0</v>
      </c>
      <c r="P562" s="3" t="s">
        <v>71</v>
      </c>
      <c r="Q562" s="3" t="str">
        <f t="shared" si="50"/>
        <v>film &amp; video</v>
      </c>
      <c r="R562" s="3" t="str">
        <f t="shared" si="51"/>
        <v>animation</v>
      </c>
      <c r="S562" s="43">
        <f t="shared" si="52"/>
        <v>40865.25</v>
      </c>
      <c r="T562" s="43">
        <f t="shared" si="53"/>
        <v>40905.25</v>
      </c>
    </row>
    <row r="563" spans="1:20" ht="16.5" customHeight="1" x14ac:dyDescent="0.35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5">
        <f t="shared" si="49"/>
        <v>3.6970000000000001</v>
      </c>
      <c r="G563" s="3" t="s">
        <v>20</v>
      </c>
      <c r="H563" s="3">
        <v>198</v>
      </c>
      <c r="I563" s="6">
        <f t="shared" si="48"/>
        <v>56.015151515151516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3" t="b">
        <v>0</v>
      </c>
      <c r="O563" s="3" t="b">
        <v>0</v>
      </c>
      <c r="P563" s="3" t="s">
        <v>33</v>
      </c>
      <c r="Q563" s="3" t="str">
        <f t="shared" si="50"/>
        <v>theater</v>
      </c>
      <c r="R563" s="3" t="str">
        <f t="shared" si="51"/>
        <v>plays</v>
      </c>
      <c r="S563" s="43">
        <f t="shared" si="52"/>
        <v>40833.208333333336</v>
      </c>
      <c r="T563" s="43">
        <f t="shared" si="53"/>
        <v>40835.208333333336</v>
      </c>
    </row>
    <row r="564" spans="1:20" ht="16.5" hidden="1" customHeight="1" x14ac:dyDescent="0.35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5">
        <f t="shared" si="49"/>
        <v>0.12818181818181817</v>
      </c>
      <c r="G564" s="3" t="s">
        <v>14</v>
      </c>
      <c r="H564" s="3">
        <v>26</v>
      </c>
      <c r="I564" s="6">
        <f t="shared" si="48"/>
        <v>48.807692307692307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3" t="b">
        <v>0</v>
      </c>
      <c r="O564" s="3" t="b">
        <v>0</v>
      </c>
      <c r="P564" s="3" t="s">
        <v>23</v>
      </c>
      <c r="Q564" s="3" t="str">
        <f t="shared" si="50"/>
        <v>music</v>
      </c>
      <c r="R564" s="3" t="str">
        <f t="shared" si="51"/>
        <v>rock</v>
      </c>
      <c r="S564" s="43">
        <f t="shared" si="52"/>
        <v>43536.208333333328</v>
      </c>
      <c r="T564" s="43">
        <f t="shared" si="53"/>
        <v>43538.208333333328</v>
      </c>
    </row>
    <row r="565" spans="1:20" ht="16.5" hidden="1" customHeight="1" x14ac:dyDescent="0.35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5">
        <f t="shared" si="49"/>
        <v>1.3802702702702703</v>
      </c>
      <c r="G565" s="3" t="s">
        <v>20</v>
      </c>
      <c r="H565" s="3">
        <v>85</v>
      </c>
      <c r="I565" s="6">
        <f t="shared" si="48"/>
        <v>60.082352941176474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3" t="b">
        <v>0</v>
      </c>
      <c r="O565" s="3" t="b">
        <v>0</v>
      </c>
      <c r="P565" s="3" t="s">
        <v>42</v>
      </c>
      <c r="Q565" s="3" t="str">
        <f t="shared" si="50"/>
        <v>film &amp; video</v>
      </c>
      <c r="R565" s="3" t="str">
        <f t="shared" si="51"/>
        <v>documentary</v>
      </c>
      <c r="S565" s="43">
        <f t="shared" si="52"/>
        <v>43417.25</v>
      </c>
      <c r="T565" s="43">
        <f t="shared" si="53"/>
        <v>43437.25</v>
      </c>
    </row>
    <row r="566" spans="1:20" ht="16.5" customHeight="1" x14ac:dyDescent="0.35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5">
        <f t="shared" si="49"/>
        <v>0.83813278008298753</v>
      </c>
      <c r="G566" s="3" t="s">
        <v>14</v>
      </c>
      <c r="H566" s="3">
        <v>1790</v>
      </c>
      <c r="I566" s="6">
        <f t="shared" si="48"/>
        <v>78.990502793296088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3" t="b">
        <v>0</v>
      </c>
      <c r="O566" s="3" t="b">
        <v>0</v>
      </c>
      <c r="P566" s="3" t="s">
        <v>33</v>
      </c>
      <c r="Q566" s="3" t="str">
        <f t="shared" si="50"/>
        <v>theater</v>
      </c>
      <c r="R566" s="3" t="str">
        <f t="shared" si="51"/>
        <v>plays</v>
      </c>
      <c r="S566" s="43">
        <f t="shared" si="52"/>
        <v>42078.208333333328</v>
      </c>
      <c r="T566" s="43">
        <f t="shared" si="53"/>
        <v>42086.208333333328</v>
      </c>
    </row>
    <row r="567" spans="1:20" ht="16.5" customHeight="1" x14ac:dyDescent="0.35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5">
        <f t="shared" si="49"/>
        <v>2.0460063224446787</v>
      </c>
      <c r="G567" s="3" t="s">
        <v>20</v>
      </c>
      <c r="H567" s="3">
        <v>3596</v>
      </c>
      <c r="I567" s="6">
        <f t="shared" si="48"/>
        <v>53.99499443826474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3" t="b">
        <v>0</v>
      </c>
      <c r="O567" s="3" t="b">
        <v>0</v>
      </c>
      <c r="P567" s="3" t="s">
        <v>33</v>
      </c>
      <c r="Q567" s="3" t="str">
        <f t="shared" si="50"/>
        <v>theater</v>
      </c>
      <c r="R567" s="3" t="str">
        <f t="shared" si="51"/>
        <v>plays</v>
      </c>
      <c r="S567" s="43">
        <f t="shared" si="52"/>
        <v>40862.25</v>
      </c>
      <c r="T567" s="43">
        <f t="shared" si="53"/>
        <v>40882.25</v>
      </c>
    </row>
    <row r="568" spans="1:20" ht="16.5" hidden="1" customHeight="1" x14ac:dyDescent="0.35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5">
        <f t="shared" si="49"/>
        <v>0.44344086021505374</v>
      </c>
      <c r="G568" s="3" t="s">
        <v>14</v>
      </c>
      <c r="H568" s="3">
        <v>37</v>
      </c>
      <c r="I568" s="6">
        <f t="shared" si="48"/>
        <v>111.45945945945945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3" t="b">
        <v>0</v>
      </c>
      <c r="O568" s="3" t="b">
        <v>1</v>
      </c>
      <c r="P568" s="3" t="s">
        <v>50</v>
      </c>
      <c r="Q568" s="3" t="str">
        <f t="shared" si="50"/>
        <v>music</v>
      </c>
      <c r="R568" s="3" t="str">
        <f t="shared" si="51"/>
        <v>electric music</v>
      </c>
      <c r="S568" s="43">
        <f t="shared" si="52"/>
        <v>42424.25</v>
      </c>
      <c r="T568" s="43">
        <f t="shared" si="53"/>
        <v>42447.208333333328</v>
      </c>
    </row>
    <row r="569" spans="1:20" ht="16.5" hidden="1" customHeight="1" x14ac:dyDescent="0.35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5">
        <f t="shared" si="49"/>
        <v>2.1860294117647059</v>
      </c>
      <c r="G569" s="3" t="s">
        <v>20</v>
      </c>
      <c r="H569" s="3">
        <v>244</v>
      </c>
      <c r="I569" s="6">
        <f t="shared" si="48"/>
        <v>60.922131147540981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3" t="b">
        <v>0</v>
      </c>
      <c r="O569" s="3" t="b">
        <v>0</v>
      </c>
      <c r="P569" s="3" t="s">
        <v>23</v>
      </c>
      <c r="Q569" s="3" t="str">
        <f t="shared" si="50"/>
        <v>music</v>
      </c>
      <c r="R569" s="3" t="str">
        <f t="shared" si="51"/>
        <v>rock</v>
      </c>
      <c r="S569" s="43">
        <f t="shared" si="52"/>
        <v>41830.208333333336</v>
      </c>
      <c r="T569" s="43">
        <f t="shared" si="53"/>
        <v>41832.208333333336</v>
      </c>
    </row>
    <row r="570" spans="1:20" ht="16.5" customHeight="1" x14ac:dyDescent="0.35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5">
        <f t="shared" si="49"/>
        <v>1.8603314917127072</v>
      </c>
      <c r="G570" s="3" t="s">
        <v>20</v>
      </c>
      <c r="H570" s="3">
        <v>5180</v>
      </c>
      <c r="I570" s="6">
        <f t="shared" si="48"/>
        <v>26.0015444015444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3" t="b">
        <v>0</v>
      </c>
      <c r="O570" s="3" t="b">
        <v>0</v>
      </c>
      <c r="P570" s="3" t="s">
        <v>33</v>
      </c>
      <c r="Q570" s="3" t="str">
        <f t="shared" si="50"/>
        <v>theater</v>
      </c>
      <c r="R570" s="3" t="str">
        <f t="shared" si="51"/>
        <v>plays</v>
      </c>
      <c r="S570" s="43">
        <f t="shared" si="52"/>
        <v>40374.208333333336</v>
      </c>
      <c r="T570" s="43">
        <f t="shared" si="53"/>
        <v>40419.208333333336</v>
      </c>
    </row>
    <row r="571" spans="1:20" ht="16.5" hidden="1" customHeight="1" x14ac:dyDescent="0.35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5">
        <f t="shared" si="49"/>
        <v>2.3733830845771142</v>
      </c>
      <c r="G571" s="3" t="s">
        <v>20</v>
      </c>
      <c r="H571" s="3">
        <v>589</v>
      </c>
      <c r="I571" s="6">
        <f t="shared" si="48"/>
        <v>80.993208828522924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3" t="b">
        <v>0</v>
      </c>
      <c r="O571" s="3" t="b">
        <v>0</v>
      </c>
      <c r="P571" s="3" t="s">
        <v>71</v>
      </c>
      <c r="Q571" s="3" t="str">
        <f t="shared" si="50"/>
        <v>film &amp; video</v>
      </c>
      <c r="R571" s="3" t="str">
        <f t="shared" si="51"/>
        <v>animation</v>
      </c>
      <c r="S571" s="43">
        <f t="shared" si="52"/>
        <v>40554.25</v>
      </c>
      <c r="T571" s="43">
        <f t="shared" si="53"/>
        <v>40566.25</v>
      </c>
    </row>
    <row r="572" spans="1:20" ht="16.5" hidden="1" customHeight="1" x14ac:dyDescent="0.35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5">
        <f t="shared" si="49"/>
        <v>3.0565384615384614</v>
      </c>
      <c r="G572" s="3" t="s">
        <v>20</v>
      </c>
      <c r="H572" s="3">
        <v>2725</v>
      </c>
      <c r="I572" s="6">
        <f t="shared" si="48"/>
        <v>34.995963302752294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3" t="b">
        <v>0</v>
      </c>
      <c r="O572" s="3" t="b">
        <v>1</v>
      </c>
      <c r="P572" s="3" t="s">
        <v>23</v>
      </c>
      <c r="Q572" s="3" t="str">
        <f t="shared" si="50"/>
        <v>music</v>
      </c>
      <c r="R572" s="3" t="str">
        <f t="shared" si="51"/>
        <v>rock</v>
      </c>
      <c r="S572" s="43">
        <f t="shared" si="52"/>
        <v>41993.25</v>
      </c>
      <c r="T572" s="43">
        <f t="shared" si="53"/>
        <v>41999.25</v>
      </c>
    </row>
    <row r="573" spans="1:20" ht="16.5" hidden="1" customHeight="1" x14ac:dyDescent="0.35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5">
        <f t="shared" si="49"/>
        <v>0.94142857142857139</v>
      </c>
      <c r="G573" s="3" t="s">
        <v>14</v>
      </c>
      <c r="H573" s="3">
        <v>35</v>
      </c>
      <c r="I573" s="6">
        <f t="shared" si="48"/>
        <v>94.142857142857139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3" t="b">
        <v>0</v>
      </c>
      <c r="O573" s="3" t="b">
        <v>0</v>
      </c>
      <c r="P573" s="3" t="s">
        <v>100</v>
      </c>
      <c r="Q573" s="3" t="str">
        <f t="shared" si="50"/>
        <v>film &amp; video</v>
      </c>
      <c r="R573" s="3" t="str">
        <f t="shared" si="51"/>
        <v>shorts</v>
      </c>
      <c r="S573" s="43">
        <f t="shared" si="52"/>
        <v>42174.208333333328</v>
      </c>
      <c r="T573" s="43">
        <f t="shared" si="53"/>
        <v>42221.208333333328</v>
      </c>
    </row>
    <row r="574" spans="1:20" ht="16.5" hidden="1" customHeight="1" x14ac:dyDescent="0.35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5">
        <f t="shared" si="49"/>
        <v>0.54400000000000004</v>
      </c>
      <c r="G574" s="3" t="s">
        <v>74</v>
      </c>
      <c r="H574" s="3">
        <v>94</v>
      </c>
      <c r="I574" s="6">
        <f t="shared" si="48"/>
        <v>52.085106382978722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3" t="b">
        <v>0</v>
      </c>
      <c r="O574" s="3" t="b">
        <v>1</v>
      </c>
      <c r="P574" s="3" t="s">
        <v>23</v>
      </c>
      <c r="Q574" s="3" t="str">
        <f t="shared" si="50"/>
        <v>music</v>
      </c>
      <c r="R574" s="3" t="str">
        <f t="shared" si="51"/>
        <v>rock</v>
      </c>
      <c r="S574" s="43">
        <f t="shared" si="52"/>
        <v>42275.208333333328</v>
      </c>
      <c r="T574" s="43">
        <f t="shared" si="53"/>
        <v>42291.208333333328</v>
      </c>
    </row>
    <row r="575" spans="1:20" ht="16.5" hidden="1" customHeight="1" x14ac:dyDescent="0.35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5">
        <f t="shared" si="49"/>
        <v>1.1188059701492536</v>
      </c>
      <c r="G575" s="3" t="s">
        <v>20</v>
      </c>
      <c r="H575" s="3">
        <v>300</v>
      </c>
      <c r="I575" s="6">
        <f t="shared" si="48"/>
        <v>24.986666666666668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3" t="b">
        <v>0</v>
      </c>
      <c r="O575" s="3" t="b">
        <v>0</v>
      </c>
      <c r="P575" s="3" t="s">
        <v>1029</v>
      </c>
      <c r="Q575" s="3" t="str">
        <f t="shared" si="50"/>
        <v>journalism</v>
      </c>
      <c r="R575" s="3" t="str">
        <f t="shared" si="51"/>
        <v>audio</v>
      </c>
      <c r="S575" s="43">
        <f t="shared" si="52"/>
        <v>41761.208333333336</v>
      </c>
      <c r="T575" s="43">
        <f t="shared" si="53"/>
        <v>41763.208333333336</v>
      </c>
    </row>
    <row r="576" spans="1:20" ht="16.5" hidden="1" customHeight="1" x14ac:dyDescent="0.35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5">
        <f t="shared" si="49"/>
        <v>3.6914814814814814</v>
      </c>
      <c r="G576" s="3" t="s">
        <v>20</v>
      </c>
      <c r="H576" s="3">
        <v>144</v>
      </c>
      <c r="I576" s="6">
        <f t="shared" si="48"/>
        <v>69.215277777777771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3" t="b">
        <v>0</v>
      </c>
      <c r="O576" s="3" t="b">
        <v>1</v>
      </c>
      <c r="P576" s="3" t="s">
        <v>17</v>
      </c>
      <c r="Q576" s="3" t="str">
        <f t="shared" si="50"/>
        <v>food</v>
      </c>
      <c r="R576" s="3" t="str">
        <f t="shared" si="51"/>
        <v>food trucks</v>
      </c>
      <c r="S576" s="43">
        <f t="shared" si="52"/>
        <v>43806.25</v>
      </c>
      <c r="T576" s="43">
        <f t="shared" si="53"/>
        <v>43816.25</v>
      </c>
    </row>
    <row r="577" spans="1:20" ht="16.5" customHeight="1" x14ac:dyDescent="0.35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5">
        <f t="shared" si="49"/>
        <v>0.62930372148859548</v>
      </c>
      <c r="G577" s="3" t="s">
        <v>14</v>
      </c>
      <c r="H577" s="3">
        <v>558</v>
      </c>
      <c r="I577" s="6">
        <f t="shared" si="48"/>
        <v>93.944444444444443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3" t="b">
        <v>0</v>
      </c>
      <c r="O577" s="3" t="b">
        <v>1</v>
      </c>
      <c r="P577" s="3" t="s">
        <v>33</v>
      </c>
      <c r="Q577" s="3" t="str">
        <f t="shared" si="50"/>
        <v>theater</v>
      </c>
      <c r="R577" s="3" t="str">
        <f t="shared" si="51"/>
        <v>plays</v>
      </c>
      <c r="S577" s="43">
        <f t="shared" si="52"/>
        <v>41779.208333333336</v>
      </c>
      <c r="T577" s="43">
        <f t="shared" si="53"/>
        <v>41782.208333333336</v>
      </c>
    </row>
    <row r="578" spans="1:20" ht="16.5" customHeight="1" x14ac:dyDescent="0.35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5">
        <f t="shared" si="49"/>
        <v>0.6492783505154639</v>
      </c>
      <c r="G578" s="3" t="s">
        <v>14</v>
      </c>
      <c r="H578" s="3">
        <v>64</v>
      </c>
      <c r="I578" s="6">
        <f t="shared" ref="I578:I641" si="54">IFERROR(E578/H578,"0")</f>
        <v>98.40625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3" t="b">
        <v>0</v>
      </c>
      <c r="O578" s="3" t="b">
        <v>0</v>
      </c>
      <c r="P578" s="3" t="s">
        <v>33</v>
      </c>
      <c r="Q578" s="3" t="str">
        <f t="shared" si="50"/>
        <v>theater</v>
      </c>
      <c r="R578" s="3" t="str">
        <f t="shared" si="51"/>
        <v>plays</v>
      </c>
      <c r="S578" s="43">
        <f t="shared" si="52"/>
        <v>43040.208333333328</v>
      </c>
      <c r="T578" s="43">
        <f t="shared" si="53"/>
        <v>43057.25</v>
      </c>
    </row>
    <row r="579" spans="1:20" ht="16.5" hidden="1" customHeight="1" x14ac:dyDescent="0.35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5">
        <f t="shared" ref="F579:F642" si="55">E579/D579</f>
        <v>0.18853658536585366</v>
      </c>
      <c r="G579" s="3" t="s">
        <v>74</v>
      </c>
      <c r="H579" s="3">
        <v>37</v>
      </c>
      <c r="I579" s="6">
        <f t="shared" si="54"/>
        <v>41.783783783783782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3" t="b">
        <v>0</v>
      </c>
      <c r="O579" s="3" t="b">
        <v>0</v>
      </c>
      <c r="P579" s="3" t="s">
        <v>159</v>
      </c>
      <c r="Q579" s="3" t="str">
        <f t="shared" ref="Q579:Q642" si="56">LEFT(P579,FIND("/",P579)-1)</f>
        <v>music</v>
      </c>
      <c r="R579" s="3" t="str">
        <f t="shared" ref="R579:R642" si="57">RIGHT(P579,LEN(P579)-FIND("/",P579))</f>
        <v>jazz</v>
      </c>
      <c r="S579" s="43">
        <f t="shared" ref="S579:S642" si="58">(L579/86400)+25569</f>
        <v>40613.25</v>
      </c>
      <c r="T579" s="43">
        <f t="shared" ref="T579:T642" si="59">(M579/86400)+25569</f>
        <v>40639.208333333336</v>
      </c>
    </row>
    <row r="580" spans="1:20" ht="16.5" hidden="1" customHeight="1" x14ac:dyDescent="0.35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5">
        <f t="shared" si="55"/>
        <v>0.1675440414507772</v>
      </c>
      <c r="G580" s="3" t="s">
        <v>14</v>
      </c>
      <c r="H580" s="3">
        <v>245</v>
      </c>
      <c r="I580" s="6">
        <f t="shared" si="54"/>
        <v>65.991836734693877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3" t="b">
        <v>0</v>
      </c>
      <c r="O580" s="3" t="b">
        <v>0</v>
      </c>
      <c r="P580" s="3" t="s">
        <v>474</v>
      </c>
      <c r="Q580" s="3" t="str">
        <f t="shared" si="56"/>
        <v>film &amp; video</v>
      </c>
      <c r="R580" s="3" t="str">
        <f t="shared" si="57"/>
        <v>science fiction</v>
      </c>
      <c r="S580" s="43">
        <f t="shared" si="58"/>
        <v>40878.25</v>
      </c>
      <c r="T580" s="43">
        <f t="shared" si="59"/>
        <v>40881.25</v>
      </c>
    </row>
    <row r="581" spans="1:20" ht="16.5" hidden="1" customHeight="1" x14ac:dyDescent="0.35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5">
        <f t="shared" si="55"/>
        <v>1.0111290322580646</v>
      </c>
      <c r="G581" s="3" t="s">
        <v>20</v>
      </c>
      <c r="H581" s="3">
        <v>87</v>
      </c>
      <c r="I581" s="6">
        <f t="shared" si="54"/>
        <v>72.05747126436782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3" t="b">
        <v>0</v>
      </c>
      <c r="O581" s="3" t="b">
        <v>0</v>
      </c>
      <c r="P581" s="3" t="s">
        <v>159</v>
      </c>
      <c r="Q581" s="3" t="str">
        <f t="shared" si="56"/>
        <v>music</v>
      </c>
      <c r="R581" s="3" t="str">
        <f t="shared" si="57"/>
        <v>jazz</v>
      </c>
      <c r="S581" s="43">
        <f t="shared" si="58"/>
        <v>40762.208333333336</v>
      </c>
      <c r="T581" s="43">
        <f t="shared" si="59"/>
        <v>40774.208333333336</v>
      </c>
    </row>
    <row r="582" spans="1:20" ht="16.5" customHeight="1" x14ac:dyDescent="0.35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5">
        <f t="shared" si="55"/>
        <v>3.4150228310502282</v>
      </c>
      <c r="G582" s="3" t="s">
        <v>20</v>
      </c>
      <c r="H582" s="3">
        <v>3116</v>
      </c>
      <c r="I582" s="6">
        <f t="shared" si="54"/>
        <v>48.003209242618745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3" t="b">
        <v>0</v>
      </c>
      <c r="O582" s="3" t="b">
        <v>0</v>
      </c>
      <c r="P582" s="3" t="s">
        <v>33</v>
      </c>
      <c r="Q582" s="3" t="str">
        <f t="shared" si="56"/>
        <v>theater</v>
      </c>
      <c r="R582" s="3" t="str">
        <f t="shared" si="57"/>
        <v>plays</v>
      </c>
      <c r="S582" s="43">
        <f t="shared" si="58"/>
        <v>41696.25</v>
      </c>
      <c r="T582" s="43">
        <f t="shared" si="59"/>
        <v>41704.25</v>
      </c>
    </row>
    <row r="583" spans="1:20" ht="16.5" hidden="1" customHeight="1" x14ac:dyDescent="0.35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5">
        <f t="shared" si="55"/>
        <v>0.64016666666666666</v>
      </c>
      <c r="G583" s="3" t="s">
        <v>14</v>
      </c>
      <c r="H583" s="3">
        <v>71</v>
      </c>
      <c r="I583" s="6">
        <f t="shared" si="54"/>
        <v>54.098591549295776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3" t="b">
        <v>0</v>
      </c>
      <c r="O583" s="3" t="b">
        <v>0</v>
      </c>
      <c r="P583" s="3" t="s">
        <v>28</v>
      </c>
      <c r="Q583" s="3" t="str">
        <f t="shared" si="56"/>
        <v>technology</v>
      </c>
      <c r="R583" s="3" t="str">
        <f t="shared" si="57"/>
        <v>web</v>
      </c>
      <c r="S583" s="43">
        <f t="shared" si="58"/>
        <v>40662.208333333336</v>
      </c>
      <c r="T583" s="43">
        <f t="shared" si="59"/>
        <v>40677.208333333336</v>
      </c>
    </row>
    <row r="584" spans="1:20" ht="16.5" hidden="1" customHeight="1" x14ac:dyDescent="0.35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5">
        <f t="shared" si="55"/>
        <v>0.5208045977011494</v>
      </c>
      <c r="G584" s="3" t="s">
        <v>14</v>
      </c>
      <c r="H584" s="3">
        <v>42</v>
      </c>
      <c r="I584" s="6">
        <f t="shared" si="54"/>
        <v>107.88095238095238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3" t="b">
        <v>0</v>
      </c>
      <c r="O584" s="3" t="b">
        <v>1</v>
      </c>
      <c r="P584" s="3" t="s">
        <v>89</v>
      </c>
      <c r="Q584" s="3" t="str">
        <f t="shared" si="56"/>
        <v>games</v>
      </c>
      <c r="R584" s="3" t="str">
        <f t="shared" si="57"/>
        <v>video games</v>
      </c>
      <c r="S584" s="43">
        <f t="shared" si="58"/>
        <v>42165.208333333328</v>
      </c>
      <c r="T584" s="43">
        <f t="shared" si="59"/>
        <v>42170.208333333328</v>
      </c>
    </row>
    <row r="585" spans="1:20" ht="16.5" hidden="1" customHeight="1" x14ac:dyDescent="0.35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5">
        <f t="shared" si="55"/>
        <v>3.2240211640211642</v>
      </c>
      <c r="G585" s="3" t="s">
        <v>20</v>
      </c>
      <c r="H585" s="3">
        <v>909</v>
      </c>
      <c r="I585" s="6">
        <f t="shared" si="54"/>
        <v>67.034103410341032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3" t="b">
        <v>0</v>
      </c>
      <c r="O585" s="3" t="b">
        <v>0</v>
      </c>
      <c r="P585" s="3" t="s">
        <v>42</v>
      </c>
      <c r="Q585" s="3" t="str">
        <f t="shared" si="56"/>
        <v>film &amp; video</v>
      </c>
      <c r="R585" s="3" t="str">
        <f t="shared" si="57"/>
        <v>documentary</v>
      </c>
      <c r="S585" s="43">
        <f t="shared" si="58"/>
        <v>40959.25</v>
      </c>
      <c r="T585" s="43">
        <f t="shared" si="59"/>
        <v>40976.25</v>
      </c>
    </row>
    <row r="586" spans="1:20" ht="16.5" hidden="1" customHeight="1" x14ac:dyDescent="0.35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5">
        <f t="shared" si="55"/>
        <v>1.1950810185185186</v>
      </c>
      <c r="G586" s="3" t="s">
        <v>20</v>
      </c>
      <c r="H586" s="3">
        <v>1613</v>
      </c>
      <c r="I586" s="6">
        <f t="shared" si="54"/>
        <v>64.01425914445133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3" t="b">
        <v>0</v>
      </c>
      <c r="O586" s="3" t="b">
        <v>0</v>
      </c>
      <c r="P586" s="3" t="s">
        <v>28</v>
      </c>
      <c r="Q586" s="3" t="str">
        <f t="shared" si="56"/>
        <v>technology</v>
      </c>
      <c r="R586" s="3" t="str">
        <f t="shared" si="57"/>
        <v>web</v>
      </c>
      <c r="S586" s="43">
        <f t="shared" si="58"/>
        <v>41024.208333333336</v>
      </c>
      <c r="T586" s="43">
        <f t="shared" si="59"/>
        <v>41038.208333333336</v>
      </c>
    </row>
    <row r="587" spans="1:20" ht="16.5" hidden="1" customHeight="1" x14ac:dyDescent="0.35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5">
        <f t="shared" si="55"/>
        <v>1.4679775280898877</v>
      </c>
      <c r="G587" s="3" t="s">
        <v>20</v>
      </c>
      <c r="H587" s="3">
        <v>136</v>
      </c>
      <c r="I587" s="6">
        <f t="shared" si="54"/>
        <v>96.066176470588232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3" t="b">
        <v>0</v>
      </c>
      <c r="O587" s="3" t="b">
        <v>0</v>
      </c>
      <c r="P587" s="3" t="s">
        <v>206</v>
      </c>
      <c r="Q587" s="3" t="str">
        <f t="shared" si="56"/>
        <v>publishing</v>
      </c>
      <c r="R587" s="3" t="str">
        <f t="shared" si="57"/>
        <v>translations</v>
      </c>
      <c r="S587" s="43">
        <f t="shared" si="58"/>
        <v>40255.208333333336</v>
      </c>
      <c r="T587" s="43">
        <f t="shared" si="59"/>
        <v>40265.208333333336</v>
      </c>
    </row>
    <row r="588" spans="1:20" ht="16.5" hidden="1" customHeight="1" x14ac:dyDescent="0.35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5">
        <f t="shared" si="55"/>
        <v>9.5057142857142853</v>
      </c>
      <c r="G588" s="3" t="s">
        <v>20</v>
      </c>
      <c r="H588" s="3">
        <v>130</v>
      </c>
      <c r="I588" s="6">
        <f t="shared" si="54"/>
        <v>51.184615384615384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3" t="b">
        <v>0</v>
      </c>
      <c r="O588" s="3" t="b">
        <v>0</v>
      </c>
      <c r="P588" s="3" t="s">
        <v>23</v>
      </c>
      <c r="Q588" s="3" t="str">
        <f t="shared" si="56"/>
        <v>music</v>
      </c>
      <c r="R588" s="3" t="str">
        <f t="shared" si="57"/>
        <v>rock</v>
      </c>
      <c r="S588" s="43">
        <f t="shared" si="58"/>
        <v>40499.25</v>
      </c>
      <c r="T588" s="43">
        <f t="shared" si="59"/>
        <v>40518.25</v>
      </c>
    </row>
    <row r="589" spans="1:20" ht="16.5" hidden="1" customHeight="1" x14ac:dyDescent="0.35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5">
        <f t="shared" si="55"/>
        <v>0.72893617021276591</v>
      </c>
      <c r="G589" s="3" t="s">
        <v>14</v>
      </c>
      <c r="H589" s="3">
        <v>156</v>
      </c>
      <c r="I589" s="6">
        <f t="shared" si="54"/>
        <v>43.92307692307692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3" t="b">
        <v>0</v>
      </c>
      <c r="O589" s="3" t="b">
        <v>1</v>
      </c>
      <c r="P589" s="3" t="s">
        <v>17</v>
      </c>
      <c r="Q589" s="3" t="str">
        <f t="shared" si="56"/>
        <v>food</v>
      </c>
      <c r="R589" s="3" t="str">
        <f t="shared" si="57"/>
        <v>food trucks</v>
      </c>
      <c r="S589" s="43">
        <f t="shared" si="58"/>
        <v>43484.25</v>
      </c>
      <c r="T589" s="43">
        <f t="shared" si="59"/>
        <v>43536.208333333328</v>
      </c>
    </row>
    <row r="590" spans="1:20" ht="16.5" customHeight="1" x14ac:dyDescent="0.35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5">
        <f t="shared" si="55"/>
        <v>0.7900824873096447</v>
      </c>
      <c r="G590" s="3" t="s">
        <v>14</v>
      </c>
      <c r="H590" s="3">
        <v>1368</v>
      </c>
      <c r="I590" s="6">
        <f t="shared" si="54"/>
        <v>91.021198830409361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3" t="b">
        <v>0</v>
      </c>
      <c r="O590" s="3" t="b">
        <v>0</v>
      </c>
      <c r="P590" s="3" t="s">
        <v>33</v>
      </c>
      <c r="Q590" s="3" t="str">
        <f t="shared" si="56"/>
        <v>theater</v>
      </c>
      <c r="R590" s="3" t="str">
        <f t="shared" si="57"/>
        <v>plays</v>
      </c>
      <c r="S590" s="43">
        <f t="shared" si="58"/>
        <v>40262.208333333336</v>
      </c>
      <c r="T590" s="43">
        <f t="shared" si="59"/>
        <v>40293.208333333336</v>
      </c>
    </row>
    <row r="591" spans="1:20" ht="16.5" hidden="1" customHeight="1" x14ac:dyDescent="0.35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5">
        <f t="shared" si="55"/>
        <v>0.64721518987341775</v>
      </c>
      <c r="G591" s="3" t="s">
        <v>14</v>
      </c>
      <c r="H591" s="3">
        <v>102</v>
      </c>
      <c r="I591" s="6">
        <f t="shared" si="54"/>
        <v>50.127450980392155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3" t="b">
        <v>0</v>
      </c>
      <c r="O591" s="3" t="b">
        <v>0</v>
      </c>
      <c r="P591" s="3" t="s">
        <v>42</v>
      </c>
      <c r="Q591" s="3" t="str">
        <f t="shared" si="56"/>
        <v>film &amp; video</v>
      </c>
      <c r="R591" s="3" t="str">
        <f t="shared" si="57"/>
        <v>documentary</v>
      </c>
      <c r="S591" s="43">
        <f t="shared" si="58"/>
        <v>42190.208333333328</v>
      </c>
      <c r="T591" s="43">
        <f t="shared" si="59"/>
        <v>42197.208333333328</v>
      </c>
    </row>
    <row r="592" spans="1:20" ht="16.5" hidden="1" customHeight="1" x14ac:dyDescent="0.35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5">
        <f t="shared" si="55"/>
        <v>0.82028169014084507</v>
      </c>
      <c r="G592" s="3" t="s">
        <v>14</v>
      </c>
      <c r="H592" s="3">
        <v>86</v>
      </c>
      <c r="I592" s="6">
        <f t="shared" si="54"/>
        <v>67.720930232558146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3" t="b">
        <v>0</v>
      </c>
      <c r="O592" s="3" t="b">
        <v>0</v>
      </c>
      <c r="P592" s="3" t="s">
        <v>133</v>
      </c>
      <c r="Q592" s="3" t="str">
        <f t="shared" si="56"/>
        <v>publishing</v>
      </c>
      <c r="R592" s="3" t="str">
        <f t="shared" si="57"/>
        <v>radio &amp; podcasts</v>
      </c>
      <c r="S592" s="43">
        <f t="shared" si="58"/>
        <v>41994.25</v>
      </c>
      <c r="T592" s="43">
        <f t="shared" si="59"/>
        <v>42005.25</v>
      </c>
    </row>
    <row r="593" spans="1:20" ht="16.5" hidden="1" customHeight="1" x14ac:dyDescent="0.35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5">
        <f t="shared" si="55"/>
        <v>10.376666666666667</v>
      </c>
      <c r="G593" s="3" t="s">
        <v>20</v>
      </c>
      <c r="H593" s="3">
        <v>102</v>
      </c>
      <c r="I593" s="6">
        <f t="shared" si="54"/>
        <v>61.03921568627451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3" t="b">
        <v>0</v>
      </c>
      <c r="O593" s="3" t="b">
        <v>0</v>
      </c>
      <c r="P593" s="3" t="s">
        <v>89</v>
      </c>
      <c r="Q593" s="3" t="str">
        <f t="shared" si="56"/>
        <v>games</v>
      </c>
      <c r="R593" s="3" t="str">
        <f t="shared" si="57"/>
        <v>video games</v>
      </c>
      <c r="S593" s="43">
        <f t="shared" si="58"/>
        <v>40373.208333333336</v>
      </c>
      <c r="T593" s="43">
        <f t="shared" si="59"/>
        <v>40383.208333333336</v>
      </c>
    </row>
    <row r="594" spans="1:20" ht="16.5" customHeight="1" x14ac:dyDescent="0.35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5">
        <f t="shared" si="55"/>
        <v>0.12910076530612244</v>
      </c>
      <c r="G594" s="3" t="s">
        <v>14</v>
      </c>
      <c r="H594" s="3">
        <v>253</v>
      </c>
      <c r="I594" s="6">
        <f t="shared" si="54"/>
        <v>80.011857707509876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3" t="b">
        <v>0</v>
      </c>
      <c r="O594" s="3" t="b">
        <v>0</v>
      </c>
      <c r="P594" s="3" t="s">
        <v>33</v>
      </c>
      <c r="Q594" s="3" t="str">
        <f t="shared" si="56"/>
        <v>theater</v>
      </c>
      <c r="R594" s="3" t="str">
        <f t="shared" si="57"/>
        <v>plays</v>
      </c>
      <c r="S594" s="43">
        <f t="shared" si="58"/>
        <v>41789.208333333336</v>
      </c>
      <c r="T594" s="43">
        <f t="shared" si="59"/>
        <v>41798.208333333336</v>
      </c>
    </row>
    <row r="595" spans="1:20" ht="16.5" hidden="1" customHeight="1" x14ac:dyDescent="0.35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5">
        <f t="shared" si="55"/>
        <v>1.5484210526315789</v>
      </c>
      <c r="G595" s="3" t="s">
        <v>20</v>
      </c>
      <c r="H595" s="3">
        <v>4006</v>
      </c>
      <c r="I595" s="6">
        <f t="shared" si="54"/>
        <v>47.001497753369947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3" t="b">
        <v>0</v>
      </c>
      <c r="O595" s="3" t="b">
        <v>0</v>
      </c>
      <c r="P595" s="3" t="s">
        <v>71</v>
      </c>
      <c r="Q595" s="3" t="str">
        <f t="shared" si="56"/>
        <v>film &amp; video</v>
      </c>
      <c r="R595" s="3" t="str">
        <f t="shared" si="57"/>
        <v>animation</v>
      </c>
      <c r="S595" s="43">
        <f t="shared" si="58"/>
        <v>41724.208333333336</v>
      </c>
      <c r="T595" s="43">
        <f t="shared" si="59"/>
        <v>41737.208333333336</v>
      </c>
    </row>
    <row r="596" spans="1:20" ht="16.5" customHeight="1" x14ac:dyDescent="0.35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5">
        <f t="shared" si="55"/>
        <v>7.0991735537190084E-2</v>
      </c>
      <c r="G596" s="3" t="s">
        <v>14</v>
      </c>
      <c r="H596" s="3">
        <v>157</v>
      </c>
      <c r="I596" s="6">
        <f t="shared" si="54"/>
        <v>71.127388535031841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3" t="b">
        <v>0</v>
      </c>
      <c r="O596" s="3" t="b">
        <v>1</v>
      </c>
      <c r="P596" s="3" t="s">
        <v>33</v>
      </c>
      <c r="Q596" s="3" t="str">
        <f t="shared" si="56"/>
        <v>theater</v>
      </c>
      <c r="R596" s="3" t="str">
        <f t="shared" si="57"/>
        <v>plays</v>
      </c>
      <c r="S596" s="43">
        <f t="shared" si="58"/>
        <v>42548.208333333328</v>
      </c>
      <c r="T596" s="43">
        <f t="shared" si="59"/>
        <v>42551.208333333328</v>
      </c>
    </row>
    <row r="597" spans="1:20" ht="16.5" customHeight="1" x14ac:dyDescent="0.35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5">
        <f t="shared" si="55"/>
        <v>2.0852773826458035</v>
      </c>
      <c r="G597" s="3" t="s">
        <v>20</v>
      </c>
      <c r="H597" s="3">
        <v>1629</v>
      </c>
      <c r="I597" s="6">
        <f t="shared" si="54"/>
        <v>89.99079189686924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3" t="b">
        <v>0</v>
      </c>
      <c r="O597" s="3" t="b">
        <v>1</v>
      </c>
      <c r="P597" s="3" t="s">
        <v>33</v>
      </c>
      <c r="Q597" s="3" t="str">
        <f t="shared" si="56"/>
        <v>theater</v>
      </c>
      <c r="R597" s="3" t="str">
        <f t="shared" si="57"/>
        <v>plays</v>
      </c>
      <c r="S597" s="43">
        <f t="shared" si="58"/>
        <v>40253.208333333336</v>
      </c>
      <c r="T597" s="43">
        <f t="shared" si="59"/>
        <v>40274.208333333336</v>
      </c>
    </row>
    <row r="598" spans="1:20" ht="16.5" hidden="1" customHeight="1" x14ac:dyDescent="0.35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5">
        <f t="shared" si="55"/>
        <v>0.99683544303797467</v>
      </c>
      <c r="G598" s="3" t="s">
        <v>14</v>
      </c>
      <c r="H598" s="3">
        <v>183</v>
      </c>
      <c r="I598" s="6">
        <f t="shared" si="54"/>
        <v>43.032786885245905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3" t="b">
        <v>0</v>
      </c>
      <c r="O598" s="3" t="b">
        <v>1</v>
      </c>
      <c r="P598" s="3" t="s">
        <v>53</v>
      </c>
      <c r="Q598" s="3" t="str">
        <f t="shared" si="56"/>
        <v>film &amp; video</v>
      </c>
      <c r="R598" s="3" t="str">
        <f t="shared" si="57"/>
        <v>drama</v>
      </c>
      <c r="S598" s="43">
        <f t="shared" si="58"/>
        <v>42434.25</v>
      </c>
      <c r="T598" s="43">
        <f t="shared" si="59"/>
        <v>42441.25</v>
      </c>
    </row>
    <row r="599" spans="1:20" ht="16.5" customHeight="1" x14ac:dyDescent="0.35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5">
        <f t="shared" si="55"/>
        <v>2.0159756097560977</v>
      </c>
      <c r="G599" s="3" t="s">
        <v>20</v>
      </c>
      <c r="H599" s="3">
        <v>2188</v>
      </c>
      <c r="I599" s="6">
        <f t="shared" si="54"/>
        <v>67.997714808043881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3" t="b">
        <v>0</v>
      </c>
      <c r="O599" s="3" t="b">
        <v>0</v>
      </c>
      <c r="P599" s="3" t="s">
        <v>33</v>
      </c>
      <c r="Q599" s="3" t="str">
        <f t="shared" si="56"/>
        <v>theater</v>
      </c>
      <c r="R599" s="3" t="str">
        <f t="shared" si="57"/>
        <v>plays</v>
      </c>
      <c r="S599" s="43">
        <f t="shared" si="58"/>
        <v>43786.25</v>
      </c>
      <c r="T599" s="43">
        <f t="shared" si="59"/>
        <v>43804.25</v>
      </c>
    </row>
    <row r="600" spans="1:20" ht="16.5" hidden="1" customHeight="1" x14ac:dyDescent="0.35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5">
        <f t="shared" si="55"/>
        <v>1.6209032258064515</v>
      </c>
      <c r="G600" s="3" t="s">
        <v>20</v>
      </c>
      <c r="H600" s="3">
        <v>2409</v>
      </c>
      <c r="I600" s="6">
        <f t="shared" si="54"/>
        <v>73.004566210045667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3" t="b">
        <v>0</v>
      </c>
      <c r="O600" s="3" t="b">
        <v>0</v>
      </c>
      <c r="P600" s="3" t="s">
        <v>23</v>
      </c>
      <c r="Q600" s="3" t="str">
        <f t="shared" si="56"/>
        <v>music</v>
      </c>
      <c r="R600" s="3" t="str">
        <f t="shared" si="57"/>
        <v>rock</v>
      </c>
      <c r="S600" s="43">
        <f t="shared" si="58"/>
        <v>40344.208333333336</v>
      </c>
      <c r="T600" s="43">
        <f t="shared" si="59"/>
        <v>40373.208333333336</v>
      </c>
    </row>
    <row r="601" spans="1:20" ht="16.5" hidden="1" customHeight="1" x14ac:dyDescent="0.35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5">
        <f t="shared" si="55"/>
        <v>3.6436208125445471E-2</v>
      </c>
      <c r="G601" s="3" t="s">
        <v>14</v>
      </c>
      <c r="H601" s="3">
        <v>82</v>
      </c>
      <c r="I601" s="6">
        <f t="shared" si="54"/>
        <v>62.341463414634148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3" t="b">
        <v>0</v>
      </c>
      <c r="O601" s="3" t="b">
        <v>0</v>
      </c>
      <c r="P601" s="3" t="s">
        <v>42</v>
      </c>
      <c r="Q601" s="3" t="str">
        <f t="shared" si="56"/>
        <v>film &amp; video</v>
      </c>
      <c r="R601" s="3" t="str">
        <f t="shared" si="57"/>
        <v>documentary</v>
      </c>
      <c r="S601" s="43">
        <f t="shared" si="58"/>
        <v>42047.25</v>
      </c>
      <c r="T601" s="43">
        <f t="shared" si="59"/>
        <v>42055.25</v>
      </c>
    </row>
    <row r="602" spans="1:20" ht="16.5" hidden="1" customHeight="1" x14ac:dyDescent="0.35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5">
        <f t="shared" si="55"/>
        <v>0.05</v>
      </c>
      <c r="G602" s="3" t="s">
        <v>14</v>
      </c>
      <c r="H602" s="3">
        <v>1</v>
      </c>
      <c r="I602" s="6">
        <f t="shared" si="54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3" t="b">
        <v>0</v>
      </c>
      <c r="O602" s="3" t="b">
        <v>0</v>
      </c>
      <c r="P602" s="3" t="s">
        <v>17</v>
      </c>
      <c r="Q602" s="3" t="str">
        <f t="shared" si="56"/>
        <v>food</v>
      </c>
      <c r="R602" s="3" t="str">
        <f t="shared" si="57"/>
        <v>food trucks</v>
      </c>
      <c r="S602" s="43">
        <f t="shared" si="58"/>
        <v>41485.208333333336</v>
      </c>
      <c r="T602" s="43">
        <f t="shared" si="59"/>
        <v>41497.208333333336</v>
      </c>
    </row>
    <row r="603" spans="1:20" ht="16.5" hidden="1" customHeight="1" x14ac:dyDescent="0.35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5">
        <f t="shared" si="55"/>
        <v>2.0663492063492064</v>
      </c>
      <c r="G603" s="3" t="s">
        <v>20</v>
      </c>
      <c r="H603" s="3">
        <v>194</v>
      </c>
      <c r="I603" s="6">
        <f t="shared" si="54"/>
        <v>67.103092783505161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3" t="b">
        <v>1</v>
      </c>
      <c r="O603" s="3" t="b">
        <v>0</v>
      </c>
      <c r="P603" s="3" t="s">
        <v>65</v>
      </c>
      <c r="Q603" s="3" t="str">
        <f t="shared" si="56"/>
        <v>technology</v>
      </c>
      <c r="R603" s="3" t="str">
        <f t="shared" si="57"/>
        <v>wearables</v>
      </c>
      <c r="S603" s="43">
        <f t="shared" si="58"/>
        <v>41789.208333333336</v>
      </c>
      <c r="T603" s="43">
        <f t="shared" si="59"/>
        <v>41806.208333333336</v>
      </c>
    </row>
    <row r="604" spans="1:20" ht="16.5" customHeight="1" x14ac:dyDescent="0.35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5">
        <f t="shared" si="55"/>
        <v>1.2823628691983122</v>
      </c>
      <c r="G604" s="3" t="s">
        <v>20</v>
      </c>
      <c r="H604" s="3">
        <v>1140</v>
      </c>
      <c r="I604" s="6">
        <f t="shared" si="54"/>
        <v>79.978947368421046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3" t="b">
        <v>0</v>
      </c>
      <c r="O604" s="3" t="b">
        <v>0</v>
      </c>
      <c r="P604" s="3" t="s">
        <v>33</v>
      </c>
      <c r="Q604" s="3" t="str">
        <f t="shared" si="56"/>
        <v>theater</v>
      </c>
      <c r="R604" s="3" t="str">
        <f t="shared" si="57"/>
        <v>plays</v>
      </c>
      <c r="S604" s="43">
        <f t="shared" si="58"/>
        <v>42160.208333333328</v>
      </c>
      <c r="T604" s="43">
        <f t="shared" si="59"/>
        <v>42171.208333333328</v>
      </c>
    </row>
    <row r="605" spans="1:20" ht="16.5" customHeight="1" x14ac:dyDescent="0.35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5">
        <f t="shared" si="55"/>
        <v>1.1966037735849056</v>
      </c>
      <c r="G605" s="3" t="s">
        <v>20</v>
      </c>
      <c r="H605" s="3">
        <v>102</v>
      </c>
      <c r="I605" s="6">
        <f t="shared" si="54"/>
        <v>62.176470588235297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3" t="b">
        <v>0</v>
      </c>
      <c r="O605" s="3" t="b">
        <v>0</v>
      </c>
      <c r="P605" s="3" t="s">
        <v>33</v>
      </c>
      <c r="Q605" s="3" t="str">
        <f t="shared" si="56"/>
        <v>theater</v>
      </c>
      <c r="R605" s="3" t="str">
        <f t="shared" si="57"/>
        <v>plays</v>
      </c>
      <c r="S605" s="43">
        <f t="shared" si="58"/>
        <v>43573.208333333328</v>
      </c>
      <c r="T605" s="43">
        <f t="shared" si="59"/>
        <v>43600.208333333328</v>
      </c>
    </row>
    <row r="606" spans="1:20" ht="16.5" customHeight="1" x14ac:dyDescent="0.35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5">
        <f t="shared" si="55"/>
        <v>1.7073055242390078</v>
      </c>
      <c r="G606" s="3" t="s">
        <v>20</v>
      </c>
      <c r="H606" s="3">
        <v>2857</v>
      </c>
      <c r="I606" s="6">
        <f t="shared" si="54"/>
        <v>53.005950297514879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3" t="b">
        <v>0</v>
      </c>
      <c r="O606" s="3" t="b">
        <v>0</v>
      </c>
      <c r="P606" s="3" t="s">
        <v>33</v>
      </c>
      <c r="Q606" s="3" t="str">
        <f t="shared" si="56"/>
        <v>theater</v>
      </c>
      <c r="R606" s="3" t="str">
        <f t="shared" si="57"/>
        <v>plays</v>
      </c>
      <c r="S606" s="43">
        <f t="shared" si="58"/>
        <v>40565.25</v>
      </c>
      <c r="T606" s="43">
        <f t="shared" si="59"/>
        <v>40586.25</v>
      </c>
    </row>
    <row r="607" spans="1:20" ht="16.5" hidden="1" customHeight="1" x14ac:dyDescent="0.35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5">
        <f t="shared" si="55"/>
        <v>1.8721212121212121</v>
      </c>
      <c r="G607" s="3" t="s">
        <v>20</v>
      </c>
      <c r="H607" s="3">
        <v>107</v>
      </c>
      <c r="I607" s="6">
        <f t="shared" si="54"/>
        <v>57.738317757009348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3" t="b">
        <v>0</v>
      </c>
      <c r="O607" s="3" t="b">
        <v>0</v>
      </c>
      <c r="P607" s="3" t="s">
        <v>68</v>
      </c>
      <c r="Q607" s="3" t="str">
        <f t="shared" si="56"/>
        <v>publishing</v>
      </c>
      <c r="R607" s="3" t="str">
        <f t="shared" si="57"/>
        <v>nonfiction</v>
      </c>
      <c r="S607" s="43">
        <f t="shared" si="58"/>
        <v>42280.208333333328</v>
      </c>
      <c r="T607" s="43">
        <f t="shared" si="59"/>
        <v>42321.25</v>
      </c>
    </row>
    <row r="608" spans="1:20" ht="16.5" hidden="1" customHeight="1" x14ac:dyDescent="0.35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5">
        <f t="shared" si="55"/>
        <v>1.8838235294117647</v>
      </c>
      <c r="G608" s="3" t="s">
        <v>20</v>
      </c>
      <c r="H608" s="3">
        <v>160</v>
      </c>
      <c r="I608" s="6">
        <f t="shared" si="54"/>
        <v>40.03125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3" t="b">
        <v>0</v>
      </c>
      <c r="O608" s="3" t="b">
        <v>0</v>
      </c>
      <c r="P608" s="3" t="s">
        <v>23</v>
      </c>
      <c r="Q608" s="3" t="str">
        <f t="shared" si="56"/>
        <v>music</v>
      </c>
      <c r="R608" s="3" t="str">
        <f t="shared" si="57"/>
        <v>rock</v>
      </c>
      <c r="S608" s="43">
        <f t="shared" si="58"/>
        <v>42436.25</v>
      </c>
      <c r="T608" s="43">
        <f t="shared" si="59"/>
        <v>42447.208333333328</v>
      </c>
    </row>
    <row r="609" spans="1:20" ht="16.5" hidden="1" customHeight="1" x14ac:dyDescent="0.35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5">
        <f t="shared" si="55"/>
        <v>1.3129869186046512</v>
      </c>
      <c r="G609" s="3" t="s">
        <v>20</v>
      </c>
      <c r="H609" s="3">
        <v>2230</v>
      </c>
      <c r="I609" s="6">
        <f t="shared" si="54"/>
        <v>81.016591928251117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3" t="b">
        <v>0</v>
      </c>
      <c r="O609" s="3" t="b">
        <v>0</v>
      </c>
      <c r="P609" s="3" t="s">
        <v>17</v>
      </c>
      <c r="Q609" s="3" t="str">
        <f t="shared" si="56"/>
        <v>food</v>
      </c>
      <c r="R609" s="3" t="str">
        <f t="shared" si="57"/>
        <v>food trucks</v>
      </c>
      <c r="S609" s="43">
        <f t="shared" si="58"/>
        <v>41721.208333333336</v>
      </c>
      <c r="T609" s="43">
        <f t="shared" si="59"/>
        <v>41723.208333333336</v>
      </c>
    </row>
    <row r="610" spans="1:20" ht="16.5" hidden="1" customHeight="1" x14ac:dyDescent="0.35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5">
        <f t="shared" si="55"/>
        <v>2.8397435897435899</v>
      </c>
      <c r="G610" s="3" t="s">
        <v>20</v>
      </c>
      <c r="H610" s="3">
        <v>316</v>
      </c>
      <c r="I610" s="6">
        <f t="shared" si="54"/>
        <v>35.047468354430379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3" t="b">
        <v>0</v>
      </c>
      <c r="O610" s="3" t="b">
        <v>1</v>
      </c>
      <c r="P610" s="3" t="s">
        <v>159</v>
      </c>
      <c r="Q610" s="3" t="str">
        <f t="shared" si="56"/>
        <v>music</v>
      </c>
      <c r="R610" s="3" t="str">
        <f t="shared" si="57"/>
        <v>jazz</v>
      </c>
      <c r="S610" s="43">
        <f t="shared" si="58"/>
        <v>43530.25</v>
      </c>
      <c r="T610" s="43">
        <f t="shared" si="59"/>
        <v>43534.25</v>
      </c>
    </row>
    <row r="611" spans="1:20" ht="16.5" hidden="1" customHeight="1" x14ac:dyDescent="0.35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5">
        <f t="shared" si="55"/>
        <v>1.2041999999999999</v>
      </c>
      <c r="G611" s="3" t="s">
        <v>20</v>
      </c>
      <c r="H611" s="3">
        <v>117</v>
      </c>
      <c r="I611" s="6">
        <f t="shared" si="54"/>
        <v>102.92307692307692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3" t="b">
        <v>0</v>
      </c>
      <c r="O611" s="3" t="b">
        <v>0</v>
      </c>
      <c r="P611" s="3" t="s">
        <v>474</v>
      </c>
      <c r="Q611" s="3" t="str">
        <f t="shared" si="56"/>
        <v>film &amp; video</v>
      </c>
      <c r="R611" s="3" t="str">
        <f t="shared" si="57"/>
        <v>science fiction</v>
      </c>
      <c r="S611" s="43">
        <f t="shared" si="58"/>
        <v>43481.25</v>
      </c>
      <c r="T611" s="43">
        <f t="shared" si="59"/>
        <v>43498.25</v>
      </c>
    </row>
    <row r="612" spans="1:20" ht="16.5" customHeight="1" x14ac:dyDescent="0.35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5">
        <f t="shared" si="55"/>
        <v>4.1905607476635511</v>
      </c>
      <c r="G612" s="3" t="s">
        <v>20</v>
      </c>
      <c r="H612" s="3">
        <v>6406</v>
      </c>
      <c r="I612" s="6">
        <f t="shared" si="54"/>
        <v>27.998126756166094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3" t="b">
        <v>0</v>
      </c>
      <c r="O612" s="3" t="b">
        <v>0</v>
      </c>
      <c r="P612" s="3" t="s">
        <v>33</v>
      </c>
      <c r="Q612" s="3" t="str">
        <f t="shared" si="56"/>
        <v>theater</v>
      </c>
      <c r="R612" s="3" t="str">
        <f t="shared" si="57"/>
        <v>plays</v>
      </c>
      <c r="S612" s="43">
        <f t="shared" si="58"/>
        <v>41259.25</v>
      </c>
      <c r="T612" s="43">
        <f t="shared" si="59"/>
        <v>41273.25</v>
      </c>
    </row>
    <row r="613" spans="1:20" ht="16.5" customHeight="1" x14ac:dyDescent="0.35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5">
        <f t="shared" si="55"/>
        <v>0.13853658536585367</v>
      </c>
      <c r="G613" s="3" t="s">
        <v>74</v>
      </c>
      <c r="H613" s="3">
        <v>15</v>
      </c>
      <c r="I613" s="6">
        <f t="shared" si="54"/>
        <v>75.733333333333334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3" t="b">
        <v>0</v>
      </c>
      <c r="O613" s="3" t="b">
        <v>0</v>
      </c>
      <c r="P613" s="3" t="s">
        <v>33</v>
      </c>
      <c r="Q613" s="3" t="str">
        <f t="shared" si="56"/>
        <v>theater</v>
      </c>
      <c r="R613" s="3" t="str">
        <f t="shared" si="57"/>
        <v>plays</v>
      </c>
      <c r="S613" s="43">
        <f t="shared" si="58"/>
        <v>41480.208333333336</v>
      </c>
      <c r="T613" s="43">
        <f t="shared" si="59"/>
        <v>41492.208333333336</v>
      </c>
    </row>
    <row r="614" spans="1:20" ht="16.5" hidden="1" customHeight="1" x14ac:dyDescent="0.35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5">
        <f t="shared" si="55"/>
        <v>1.3943548387096774</v>
      </c>
      <c r="G614" s="3" t="s">
        <v>20</v>
      </c>
      <c r="H614" s="3">
        <v>192</v>
      </c>
      <c r="I614" s="6">
        <f t="shared" si="54"/>
        <v>45.026041666666664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3" t="b">
        <v>0</v>
      </c>
      <c r="O614" s="3" t="b">
        <v>0</v>
      </c>
      <c r="P614" s="3" t="s">
        <v>50</v>
      </c>
      <c r="Q614" s="3" t="str">
        <f t="shared" si="56"/>
        <v>music</v>
      </c>
      <c r="R614" s="3" t="str">
        <f t="shared" si="57"/>
        <v>electric music</v>
      </c>
      <c r="S614" s="43">
        <f t="shared" si="58"/>
        <v>40474.208333333336</v>
      </c>
      <c r="T614" s="43">
        <f t="shared" si="59"/>
        <v>40497.25</v>
      </c>
    </row>
    <row r="615" spans="1:20" ht="16.5" customHeight="1" x14ac:dyDescent="0.35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5">
        <f t="shared" si="55"/>
        <v>1.74</v>
      </c>
      <c r="G615" s="3" t="s">
        <v>20</v>
      </c>
      <c r="H615" s="3">
        <v>26</v>
      </c>
      <c r="I615" s="6">
        <f t="shared" si="54"/>
        <v>73.615384615384613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3" t="b">
        <v>0</v>
      </c>
      <c r="O615" s="3" t="b">
        <v>0</v>
      </c>
      <c r="P615" s="3" t="s">
        <v>33</v>
      </c>
      <c r="Q615" s="3" t="str">
        <f t="shared" si="56"/>
        <v>theater</v>
      </c>
      <c r="R615" s="3" t="str">
        <f t="shared" si="57"/>
        <v>plays</v>
      </c>
      <c r="S615" s="43">
        <f t="shared" si="58"/>
        <v>42973.208333333328</v>
      </c>
      <c r="T615" s="43">
        <f t="shared" si="59"/>
        <v>42982.208333333328</v>
      </c>
    </row>
    <row r="616" spans="1:20" ht="16.5" customHeight="1" x14ac:dyDescent="0.35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5">
        <f t="shared" si="55"/>
        <v>1.5549056603773586</v>
      </c>
      <c r="G616" s="3" t="s">
        <v>20</v>
      </c>
      <c r="H616" s="3">
        <v>723</v>
      </c>
      <c r="I616" s="6">
        <f t="shared" si="54"/>
        <v>56.991701244813278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3" t="b">
        <v>0</v>
      </c>
      <c r="O616" s="3" t="b">
        <v>0</v>
      </c>
      <c r="P616" s="3" t="s">
        <v>33</v>
      </c>
      <c r="Q616" s="3" t="str">
        <f t="shared" si="56"/>
        <v>theater</v>
      </c>
      <c r="R616" s="3" t="str">
        <f t="shared" si="57"/>
        <v>plays</v>
      </c>
      <c r="S616" s="43">
        <f t="shared" si="58"/>
        <v>42746.25</v>
      </c>
      <c r="T616" s="43">
        <f t="shared" si="59"/>
        <v>42764.25</v>
      </c>
    </row>
    <row r="617" spans="1:20" ht="16.5" customHeight="1" x14ac:dyDescent="0.35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5">
        <f t="shared" si="55"/>
        <v>1.7044705882352942</v>
      </c>
      <c r="G617" s="3" t="s">
        <v>20</v>
      </c>
      <c r="H617" s="3">
        <v>170</v>
      </c>
      <c r="I617" s="6">
        <f t="shared" si="54"/>
        <v>85.223529411764702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3" t="b">
        <v>0</v>
      </c>
      <c r="O617" s="3" t="b">
        <v>0</v>
      </c>
      <c r="P617" s="3" t="s">
        <v>33</v>
      </c>
      <c r="Q617" s="3" t="str">
        <f t="shared" si="56"/>
        <v>theater</v>
      </c>
      <c r="R617" s="3" t="str">
        <f t="shared" si="57"/>
        <v>plays</v>
      </c>
      <c r="S617" s="43">
        <f t="shared" si="58"/>
        <v>42489.208333333328</v>
      </c>
      <c r="T617" s="43">
        <f t="shared" si="59"/>
        <v>42499.208333333328</v>
      </c>
    </row>
    <row r="618" spans="1:20" ht="16.5" hidden="1" customHeight="1" x14ac:dyDescent="0.35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5">
        <f t="shared" si="55"/>
        <v>1.8951562500000001</v>
      </c>
      <c r="G618" s="3" t="s">
        <v>20</v>
      </c>
      <c r="H618" s="3">
        <v>238</v>
      </c>
      <c r="I618" s="6">
        <f t="shared" si="54"/>
        <v>50.962184873949582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3" t="b">
        <v>0</v>
      </c>
      <c r="O618" s="3" t="b">
        <v>1</v>
      </c>
      <c r="P618" s="3" t="s">
        <v>60</v>
      </c>
      <c r="Q618" s="3" t="str">
        <f t="shared" si="56"/>
        <v>music</v>
      </c>
      <c r="R618" s="3" t="str">
        <f t="shared" si="57"/>
        <v>indie rock</v>
      </c>
      <c r="S618" s="43">
        <f t="shared" si="58"/>
        <v>41537.208333333336</v>
      </c>
      <c r="T618" s="43">
        <f t="shared" si="59"/>
        <v>41538.208333333336</v>
      </c>
    </row>
    <row r="619" spans="1:20" ht="16.5" customHeight="1" x14ac:dyDescent="0.35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5">
        <f t="shared" si="55"/>
        <v>2.4971428571428573</v>
      </c>
      <c r="G619" s="3" t="s">
        <v>20</v>
      </c>
      <c r="H619" s="3">
        <v>55</v>
      </c>
      <c r="I619" s="6">
        <f t="shared" si="54"/>
        <v>63.563636363636363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3" t="b">
        <v>0</v>
      </c>
      <c r="O619" s="3" t="b">
        <v>0</v>
      </c>
      <c r="P619" s="3" t="s">
        <v>33</v>
      </c>
      <c r="Q619" s="3" t="str">
        <f t="shared" si="56"/>
        <v>theater</v>
      </c>
      <c r="R619" s="3" t="str">
        <f t="shared" si="57"/>
        <v>plays</v>
      </c>
      <c r="S619" s="43">
        <f t="shared" si="58"/>
        <v>41794.208333333336</v>
      </c>
      <c r="T619" s="43">
        <f t="shared" si="59"/>
        <v>41804.208333333336</v>
      </c>
    </row>
    <row r="620" spans="1:20" ht="16.5" hidden="1" customHeight="1" x14ac:dyDescent="0.35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5">
        <f t="shared" si="55"/>
        <v>0.48860523665659616</v>
      </c>
      <c r="G620" s="3" t="s">
        <v>14</v>
      </c>
      <c r="H620" s="3">
        <v>1198</v>
      </c>
      <c r="I620" s="6">
        <f t="shared" si="54"/>
        <v>80.999165275459092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3" t="b">
        <v>0</v>
      </c>
      <c r="O620" s="3" t="b">
        <v>0</v>
      </c>
      <c r="P620" s="3" t="s">
        <v>68</v>
      </c>
      <c r="Q620" s="3" t="str">
        <f t="shared" si="56"/>
        <v>publishing</v>
      </c>
      <c r="R620" s="3" t="str">
        <f t="shared" si="57"/>
        <v>nonfiction</v>
      </c>
      <c r="S620" s="43">
        <f t="shared" si="58"/>
        <v>41396.208333333336</v>
      </c>
      <c r="T620" s="43">
        <f t="shared" si="59"/>
        <v>41417.208333333336</v>
      </c>
    </row>
    <row r="621" spans="1:20" ht="16.5" customHeight="1" x14ac:dyDescent="0.35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5">
        <f t="shared" si="55"/>
        <v>0.28461970393057684</v>
      </c>
      <c r="G621" s="3" t="s">
        <v>14</v>
      </c>
      <c r="H621" s="3">
        <v>648</v>
      </c>
      <c r="I621" s="6">
        <f t="shared" si="54"/>
        <v>86.044753086419746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3" t="b">
        <v>1</v>
      </c>
      <c r="O621" s="3" t="b">
        <v>1</v>
      </c>
      <c r="P621" s="3" t="s">
        <v>33</v>
      </c>
      <c r="Q621" s="3" t="str">
        <f t="shared" si="56"/>
        <v>theater</v>
      </c>
      <c r="R621" s="3" t="str">
        <f t="shared" si="57"/>
        <v>plays</v>
      </c>
      <c r="S621" s="43">
        <f t="shared" si="58"/>
        <v>40669.208333333336</v>
      </c>
      <c r="T621" s="43">
        <f t="shared" si="59"/>
        <v>40670.208333333336</v>
      </c>
    </row>
    <row r="622" spans="1:20" ht="16.5" hidden="1" customHeight="1" x14ac:dyDescent="0.35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5">
        <f t="shared" si="55"/>
        <v>2.6802325581395348</v>
      </c>
      <c r="G622" s="3" t="s">
        <v>20</v>
      </c>
      <c r="H622" s="3">
        <v>128</v>
      </c>
      <c r="I622" s="6">
        <f t="shared" si="54"/>
        <v>90.0390625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3" t="b">
        <v>0</v>
      </c>
      <c r="O622" s="3" t="b">
        <v>0</v>
      </c>
      <c r="P622" s="3" t="s">
        <v>122</v>
      </c>
      <c r="Q622" s="3" t="str">
        <f t="shared" si="56"/>
        <v>photography</v>
      </c>
      <c r="R622" s="3" t="str">
        <f t="shared" si="57"/>
        <v>photography books</v>
      </c>
      <c r="S622" s="43">
        <f t="shared" si="58"/>
        <v>42559.208333333328</v>
      </c>
      <c r="T622" s="43">
        <f t="shared" si="59"/>
        <v>42563.208333333328</v>
      </c>
    </row>
    <row r="623" spans="1:20" ht="16.5" customHeight="1" x14ac:dyDescent="0.35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5">
        <f t="shared" si="55"/>
        <v>6.1980078125000002</v>
      </c>
      <c r="G623" s="3" t="s">
        <v>20</v>
      </c>
      <c r="H623" s="3">
        <v>2144</v>
      </c>
      <c r="I623" s="6">
        <f t="shared" si="54"/>
        <v>74.006063432835816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3" t="b">
        <v>0</v>
      </c>
      <c r="O623" s="3" t="b">
        <v>0</v>
      </c>
      <c r="P623" s="3" t="s">
        <v>33</v>
      </c>
      <c r="Q623" s="3" t="str">
        <f t="shared" si="56"/>
        <v>theater</v>
      </c>
      <c r="R623" s="3" t="str">
        <f t="shared" si="57"/>
        <v>plays</v>
      </c>
      <c r="S623" s="43">
        <f t="shared" si="58"/>
        <v>42626.208333333328</v>
      </c>
      <c r="T623" s="43">
        <f t="shared" si="59"/>
        <v>42631.208333333328</v>
      </c>
    </row>
    <row r="624" spans="1:20" ht="16.5" hidden="1" customHeight="1" x14ac:dyDescent="0.35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5">
        <f t="shared" si="55"/>
        <v>3.1301587301587303E-2</v>
      </c>
      <c r="G624" s="3" t="s">
        <v>14</v>
      </c>
      <c r="H624" s="3">
        <v>64</v>
      </c>
      <c r="I624" s="6">
        <f t="shared" si="54"/>
        <v>92.4375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3" t="b">
        <v>0</v>
      </c>
      <c r="O624" s="3" t="b">
        <v>0</v>
      </c>
      <c r="P624" s="3" t="s">
        <v>60</v>
      </c>
      <c r="Q624" s="3" t="str">
        <f t="shared" si="56"/>
        <v>music</v>
      </c>
      <c r="R624" s="3" t="str">
        <f t="shared" si="57"/>
        <v>indie rock</v>
      </c>
      <c r="S624" s="43">
        <f t="shared" si="58"/>
        <v>43205.208333333328</v>
      </c>
      <c r="T624" s="43">
        <f t="shared" si="59"/>
        <v>43231.208333333328</v>
      </c>
    </row>
    <row r="625" spans="1:20" ht="16.5" customHeight="1" x14ac:dyDescent="0.35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5">
        <f t="shared" si="55"/>
        <v>1.5992152704135738</v>
      </c>
      <c r="G625" s="3" t="s">
        <v>20</v>
      </c>
      <c r="H625" s="3">
        <v>2693</v>
      </c>
      <c r="I625" s="6">
        <f t="shared" si="54"/>
        <v>55.999257333828446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3" t="b">
        <v>0</v>
      </c>
      <c r="O625" s="3" t="b">
        <v>0</v>
      </c>
      <c r="P625" s="3" t="s">
        <v>33</v>
      </c>
      <c r="Q625" s="3" t="str">
        <f t="shared" si="56"/>
        <v>theater</v>
      </c>
      <c r="R625" s="3" t="str">
        <f t="shared" si="57"/>
        <v>plays</v>
      </c>
      <c r="S625" s="43">
        <f t="shared" si="58"/>
        <v>42201.208333333328</v>
      </c>
      <c r="T625" s="43">
        <f t="shared" si="59"/>
        <v>42206.208333333328</v>
      </c>
    </row>
    <row r="626" spans="1:20" ht="16.5" hidden="1" customHeight="1" x14ac:dyDescent="0.35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5">
        <f t="shared" si="55"/>
        <v>2.793921568627451</v>
      </c>
      <c r="G626" s="3" t="s">
        <v>20</v>
      </c>
      <c r="H626" s="3">
        <v>432</v>
      </c>
      <c r="I626" s="6">
        <f t="shared" si="54"/>
        <v>32.983796296296298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3" t="b">
        <v>0</v>
      </c>
      <c r="O626" s="3" t="b">
        <v>0</v>
      </c>
      <c r="P626" s="3" t="s">
        <v>122</v>
      </c>
      <c r="Q626" s="3" t="str">
        <f t="shared" si="56"/>
        <v>photography</v>
      </c>
      <c r="R626" s="3" t="str">
        <f t="shared" si="57"/>
        <v>photography books</v>
      </c>
      <c r="S626" s="43">
        <f t="shared" si="58"/>
        <v>42029.25</v>
      </c>
      <c r="T626" s="43">
        <f t="shared" si="59"/>
        <v>42035.25</v>
      </c>
    </row>
    <row r="627" spans="1:20" ht="16.5" customHeight="1" x14ac:dyDescent="0.35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5">
        <f t="shared" si="55"/>
        <v>0.77373333333333338</v>
      </c>
      <c r="G627" s="3" t="s">
        <v>14</v>
      </c>
      <c r="H627" s="3">
        <v>62</v>
      </c>
      <c r="I627" s="6">
        <f t="shared" si="54"/>
        <v>93.596774193548384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3" t="b">
        <v>0</v>
      </c>
      <c r="O627" s="3" t="b">
        <v>0</v>
      </c>
      <c r="P627" s="3" t="s">
        <v>33</v>
      </c>
      <c r="Q627" s="3" t="str">
        <f t="shared" si="56"/>
        <v>theater</v>
      </c>
      <c r="R627" s="3" t="str">
        <f t="shared" si="57"/>
        <v>plays</v>
      </c>
      <c r="S627" s="43">
        <f t="shared" si="58"/>
        <v>43857.25</v>
      </c>
      <c r="T627" s="43">
        <f t="shared" si="59"/>
        <v>43871.25</v>
      </c>
    </row>
    <row r="628" spans="1:20" ht="16.5" customHeight="1" x14ac:dyDescent="0.35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5">
        <f t="shared" si="55"/>
        <v>2.0632812500000002</v>
      </c>
      <c r="G628" s="3" t="s">
        <v>20</v>
      </c>
      <c r="H628" s="3">
        <v>189</v>
      </c>
      <c r="I628" s="6">
        <f t="shared" si="54"/>
        <v>69.867724867724874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3" t="b">
        <v>0</v>
      </c>
      <c r="O628" s="3" t="b">
        <v>1</v>
      </c>
      <c r="P628" s="3" t="s">
        <v>33</v>
      </c>
      <c r="Q628" s="3" t="str">
        <f t="shared" si="56"/>
        <v>theater</v>
      </c>
      <c r="R628" s="3" t="str">
        <f t="shared" si="57"/>
        <v>plays</v>
      </c>
      <c r="S628" s="43">
        <f t="shared" si="58"/>
        <v>40449.208333333336</v>
      </c>
      <c r="T628" s="43">
        <f t="shared" si="59"/>
        <v>40458.208333333336</v>
      </c>
    </row>
    <row r="629" spans="1:20" ht="16.5" hidden="1" customHeight="1" x14ac:dyDescent="0.35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5">
        <f t="shared" si="55"/>
        <v>6.9424999999999999</v>
      </c>
      <c r="G629" s="3" t="s">
        <v>20</v>
      </c>
      <c r="H629" s="3">
        <v>154</v>
      </c>
      <c r="I629" s="6">
        <f t="shared" si="54"/>
        <v>72.129870129870127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3" t="b">
        <v>1</v>
      </c>
      <c r="O629" s="3" t="b">
        <v>0</v>
      </c>
      <c r="P629" s="3" t="s">
        <v>17</v>
      </c>
      <c r="Q629" s="3" t="str">
        <f t="shared" si="56"/>
        <v>food</v>
      </c>
      <c r="R629" s="3" t="str">
        <f t="shared" si="57"/>
        <v>food trucks</v>
      </c>
      <c r="S629" s="43">
        <f t="shared" si="58"/>
        <v>40345.208333333336</v>
      </c>
      <c r="T629" s="43">
        <f t="shared" si="59"/>
        <v>40369.208333333336</v>
      </c>
    </row>
    <row r="630" spans="1:20" ht="16.5" hidden="1" customHeight="1" x14ac:dyDescent="0.35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5">
        <f t="shared" si="55"/>
        <v>1.5178947368421052</v>
      </c>
      <c r="G630" s="3" t="s">
        <v>20</v>
      </c>
      <c r="H630" s="3">
        <v>96</v>
      </c>
      <c r="I630" s="6">
        <f t="shared" si="54"/>
        <v>30.041666666666668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3" t="b">
        <v>0</v>
      </c>
      <c r="O630" s="3" t="b">
        <v>0</v>
      </c>
      <c r="P630" s="3" t="s">
        <v>60</v>
      </c>
      <c r="Q630" s="3" t="str">
        <f t="shared" si="56"/>
        <v>music</v>
      </c>
      <c r="R630" s="3" t="str">
        <f t="shared" si="57"/>
        <v>indie rock</v>
      </c>
      <c r="S630" s="43">
        <f t="shared" si="58"/>
        <v>40455.208333333336</v>
      </c>
      <c r="T630" s="43">
        <f t="shared" si="59"/>
        <v>40458.208333333336</v>
      </c>
    </row>
    <row r="631" spans="1:20" ht="16.5" customHeight="1" x14ac:dyDescent="0.35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5">
        <f t="shared" si="55"/>
        <v>0.64582072176949945</v>
      </c>
      <c r="G631" s="3" t="s">
        <v>14</v>
      </c>
      <c r="H631" s="3">
        <v>750</v>
      </c>
      <c r="I631" s="6">
        <f t="shared" si="54"/>
        <v>73.968000000000004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3" t="b">
        <v>0</v>
      </c>
      <c r="O631" s="3" t="b">
        <v>1</v>
      </c>
      <c r="P631" s="3" t="s">
        <v>33</v>
      </c>
      <c r="Q631" s="3" t="str">
        <f t="shared" si="56"/>
        <v>theater</v>
      </c>
      <c r="R631" s="3" t="str">
        <f t="shared" si="57"/>
        <v>plays</v>
      </c>
      <c r="S631" s="43">
        <f t="shared" si="58"/>
        <v>42557.208333333328</v>
      </c>
      <c r="T631" s="43">
        <f t="shared" si="59"/>
        <v>42559.208333333328</v>
      </c>
    </row>
    <row r="632" spans="1:20" ht="16.5" customHeight="1" x14ac:dyDescent="0.35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5">
        <f t="shared" si="55"/>
        <v>0.62873684210526315</v>
      </c>
      <c r="G632" s="3" t="s">
        <v>74</v>
      </c>
      <c r="H632" s="3">
        <v>87</v>
      </c>
      <c r="I632" s="6">
        <f t="shared" si="54"/>
        <v>68.65517241379311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3" t="b">
        <v>0</v>
      </c>
      <c r="O632" s="3" t="b">
        <v>1</v>
      </c>
      <c r="P632" s="3" t="s">
        <v>33</v>
      </c>
      <c r="Q632" s="3" t="str">
        <f t="shared" si="56"/>
        <v>theater</v>
      </c>
      <c r="R632" s="3" t="str">
        <f t="shared" si="57"/>
        <v>plays</v>
      </c>
      <c r="S632" s="43">
        <f t="shared" si="58"/>
        <v>43586.208333333328</v>
      </c>
      <c r="T632" s="43">
        <f t="shared" si="59"/>
        <v>43597.208333333328</v>
      </c>
    </row>
    <row r="633" spans="1:20" ht="16.5" customHeight="1" x14ac:dyDescent="0.35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5">
        <f t="shared" si="55"/>
        <v>3.1039864864864866</v>
      </c>
      <c r="G633" s="3" t="s">
        <v>20</v>
      </c>
      <c r="H633" s="3">
        <v>3063</v>
      </c>
      <c r="I633" s="6">
        <f t="shared" si="54"/>
        <v>59.992164544564154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3" t="b">
        <v>0</v>
      </c>
      <c r="O633" s="3" t="b">
        <v>0</v>
      </c>
      <c r="P633" s="3" t="s">
        <v>33</v>
      </c>
      <c r="Q633" s="3" t="str">
        <f t="shared" si="56"/>
        <v>theater</v>
      </c>
      <c r="R633" s="3" t="str">
        <f t="shared" si="57"/>
        <v>plays</v>
      </c>
      <c r="S633" s="43">
        <f t="shared" si="58"/>
        <v>43550.208333333328</v>
      </c>
      <c r="T633" s="43">
        <f t="shared" si="59"/>
        <v>43554.208333333328</v>
      </c>
    </row>
    <row r="634" spans="1:20" ht="16.5" customHeight="1" x14ac:dyDescent="0.35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5">
        <f t="shared" si="55"/>
        <v>0.42859916782246882</v>
      </c>
      <c r="G634" s="3" t="s">
        <v>47</v>
      </c>
      <c r="H634" s="3">
        <v>278</v>
      </c>
      <c r="I634" s="6">
        <f t="shared" si="54"/>
        <v>111.15827338129496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3" t="b">
        <v>0</v>
      </c>
      <c r="O634" s="3" t="b">
        <v>0</v>
      </c>
      <c r="P634" s="3" t="s">
        <v>33</v>
      </c>
      <c r="Q634" s="3" t="str">
        <f t="shared" si="56"/>
        <v>theater</v>
      </c>
      <c r="R634" s="3" t="str">
        <f t="shared" si="57"/>
        <v>plays</v>
      </c>
      <c r="S634" s="43">
        <f t="shared" si="58"/>
        <v>41945.208333333336</v>
      </c>
      <c r="T634" s="43">
        <f t="shared" si="59"/>
        <v>41963.25</v>
      </c>
    </row>
    <row r="635" spans="1:20" ht="16.5" hidden="1" customHeight="1" x14ac:dyDescent="0.35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5">
        <f t="shared" si="55"/>
        <v>0.83119402985074631</v>
      </c>
      <c r="G635" s="3" t="s">
        <v>14</v>
      </c>
      <c r="H635" s="3">
        <v>105</v>
      </c>
      <c r="I635" s="6">
        <f t="shared" si="54"/>
        <v>53.038095238095238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3" t="b">
        <v>0</v>
      </c>
      <c r="O635" s="3" t="b">
        <v>0</v>
      </c>
      <c r="P635" s="3" t="s">
        <v>71</v>
      </c>
      <c r="Q635" s="3" t="str">
        <f t="shared" si="56"/>
        <v>film &amp; video</v>
      </c>
      <c r="R635" s="3" t="str">
        <f t="shared" si="57"/>
        <v>animation</v>
      </c>
      <c r="S635" s="43">
        <f t="shared" si="58"/>
        <v>42315.25</v>
      </c>
      <c r="T635" s="43">
        <f t="shared" si="59"/>
        <v>42319.25</v>
      </c>
    </row>
    <row r="636" spans="1:20" ht="16.5" hidden="1" customHeight="1" x14ac:dyDescent="0.35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5">
        <f t="shared" si="55"/>
        <v>0.78531302876480547</v>
      </c>
      <c r="G636" s="3" t="s">
        <v>74</v>
      </c>
      <c r="H636" s="3">
        <v>1658</v>
      </c>
      <c r="I636" s="6">
        <f t="shared" si="54"/>
        <v>55.985524728588658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3" t="b">
        <v>0</v>
      </c>
      <c r="O636" s="3" t="b">
        <v>0</v>
      </c>
      <c r="P636" s="3" t="s">
        <v>269</v>
      </c>
      <c r="Q636" s="3" t="str">
        <f t="shared" si="56"/>
        <v>film &amp; video</v>
      </c>
      <c r="R636" s="3" t="str">
        <f t="shared" si="57"/>
        <v>television</v>
      </c>
      <c r="S636" s="43">
        <f t="shared" si="58"/>
        <v>42819.208333333328</v>
      </c>
      <c r="T636" s="43">
        <f t="shared" si="59"/>
        <v>42833.208333333328</v>
      </c>
    </row>
    <row r="637" spans="1:20" ht="16.5" hidden="1" customHeight="1" x14ac:dyDescent="0.35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5">
        <f t="shared" si="55"/>
        <v>1.1409352517985611</v>
      </c>
      <c r="G637" s="3" t="s">
        <v>20</v>
      </c>
      <c r="H637" s="3">
        <v>2266</v>
      </c>
      <c r="I637" s="6">
        <f t="shared" si="54"/>
        <v>69.986760812003524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3" t="b">
        <v>0</v>
      </c>
      <c r="O637" s="3" t="b">
        <v>0</v>
      </c>
      <c r="P637" s="3" t="s">
        <v>269</v>
      </c>
      <c r="Q637" s="3" t="str">
        <f t="shared" si="56"/>
        <v>film &amp; video</v>
      </c>
      <c r="R637" s="3" t="str">
        <f t="shared" si="57"/>
        <v>television</v>
      </c>
      <c r="S637" s="43">
        <f t="shared" si="58"/>
        <v>41314.25</v>
      </c>
      <c r="T637" s="43">
        <f t="shared" si="59"/>
        <v>41346.208333333336</v>
      </c>
    </row>
    <row r="638" spans="1:20" ht="16.5" hidden="1" customHeight="1" x14ac:dyDescent="0.35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5">
        <f t="shared" si="55"/>
        <v>0.64537683358624176</v>
      </c>
      <c r="G638" s="3" t="s">
        <v>14</v>
      </c>
      <c r="H638" s="3">
        <v>2604</v>
      </c>
      <c r="I638" s="6">
        <f t="shared" si="54"/>
        <v>48.998079877112133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3" t="b">
        <v>0</v>
      </c>
      <c r="O638" s="3" t="b">
        <v>1</v>
      </c>
      <c r="P638" s="3" t="s">
        <v>71</v>
      </c>
      <c r="Q638" s="3" t="str">
        <f t="shared" si="56"/>
        <v>film &amp; video</v>
      </c>
      <c r="R638" s="3" t="str">
        <f t="shared" si="57"/>
        <v>animation</v>
      </c>
      <c r="S638" s="43">
        <f t="shared" si="58"/>
        <v>40926.25</v>
      </c>
      <c r="T638" s="43">
        <f t="shared" si="59"/>
        <v>40971.25</v>
      </c>
    </row>
    <row r="639" spans="1:20" ht="16.5" customHeight="1" x14ac:dyDescent="0.35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5">
        <f t="shared" si="55"/>
        <v>0.79411764705882348</v>
      </c>
      <c r="G639" s="3" t="s">
        <v>14</v>
      </c>
      <c r="H639" s="3">
        <v>65</v>
      </c>
      <c r="I639" s="6">
        <f t="shared" si="54"/>
        <v>103.84615384615384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3" t="b">
        <v>0</v>
      </c>
      <c r="O639" s="3" t="b">
        <v>0</v>
      </c>
      <c r="P639" s="3" t="s">
        <v>33</v>
      </c>
      <c r="Q639" s="3" t="str">
        <f t="shared" si="56"/>
        <v>theater</v>
      </c>
      <c r="R639" s="3" t="str">
        <f t="shared" si="57"/>
        <v>plays</v>
      </c>
      <c r="S639" s="43">
        <f t="shared" si="58"/>
        <v>42688.25</v>
      </c>
      <c r="T639" s="43">
        <f t="shared" si="59"/>
        <v>42696.25</v>
      </c>
    </row>
    <row r="640" spans="1:20" ht="16.5" customHeight="1" x14ac:dyDescent="0.35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5">
        <f t="shared" si="55"/>
        <v>0.11419117647058824</v>
      </c>
      <c r="G640" s="3" t="s">
        <v>14</v>
      </c>
      <c r="H640" s="3">
        <v>94</v>
      </c>
      <c r="I640" s="6">
        <f t="shared" si="54"/>
        <v>99.127659574468083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3" t="b">
        <v>0</v>
      </c>
      <c r="O640" s="3" t="b">
        <v>1</v>
      </c>
      <c r="P640" s="3" t="s">
        <v>33</v>
      </c>
      <c r="Q640" s="3" t="str">
        <f t="shared" si="56"/>
        <v>theater</v>
      </c>
      <c r="R640" s="3" t="str">
        <f t="shared" si="57"/>
        <v>plays</v>
      </c>
      <c r="S640" s="43">
        <f t="shared" si="58"/>
        <v>40386.208333333336</v>
      </c>
      <c r="T640" s="43">
        <f t="shared" si="59"/>
        <v>40398.208333333336</v>
      </c>
    </row>
    <row r="641" spans="1:20" ht="16.5" hidden="1" customHeight="1" x14ac:dyDescent="0.35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5">
        <f t="shared" si="55"/>
        <v>0.56186046511627907</v>
      </c>
      <c r="G641" s="3" t="s">
        <v>47</v>
      </c>
      <c r="H641" s="3">
        <v>45</v>
      </c>
      <c r="I641" s="6">
        <f t="shared" si="54"/>
        <v>107.37777777777778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3" t="b">
        <v>0</v>
      </c>
      <c r="O641" s="3" t="b">
        <v>1</v>
      </c>
      <c r="P641" s="3" t="s">
        <v>53</v>
      </c>
      <c r="Q641" s="3" t="str">
        <f t="shared" si="56"/>
        <v>film &amp; video</v>
      </c>
      <c r="R641" s="3" t="str">
        <f t="shared" si="57"/>
        <v>drama</v>
      </c>
      <c r="S641" s="43">
        <f t="shared" si="58"/>
        <v>43309.208333333328</v>
      </c>
      <c r="T641" s="43">
        <f t="shared" si="59"/>
        <v>43309.208333333328</v>
      </c>
    </row>
    <row r="642" spans="1:20" ht="16.5" customHeight="1" x14ac:dyDescent="0.35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5">
        <f t="shared" si="55"/>
        <v>0.16501669449081802</v>
      </c>
      <c r="G642" s="3" t="s">
        <v>14</v>
      </c>
      <c r="H642" s="3">
        <v>257</v>
      </c>
      <c r="I642" s="6">
        <f t="shared" ref="I642:I705" si="60">IFERROR(E642/H642,"0")</f>
        <v>76.922178988326849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3" t="b">
        <v>0</v>
      </c>
      <c r="O642" s="3" t="b">
        <v>0</v>
      </c>
      <c r="P642" s="3" t="s">
        <v>33</v>
      </c>
      <c r="Q642" s="3" t="str">
        <f t="shared" si="56"/>
        <v>theater</v>
      </c>
      <c r="R642" s="3" t="str">
        <f t="shared" si="57"/>
        <v>plays</v>
      </c>
      <c r="S642" s="43">
        <f t="shared" si="58"/>
        <v>42387.25</v>
      </c>
      <c r="T642" s="43">
        <f t="shared" si="59"/>
        <v>42390.25</v>
      </c>
    </row>
    <row r="643" spans="1:20" ht="16.5" customHeight="1" x14ac:dyDescent="0.35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5">
        <f t="shared" ref="F643:F706" si="61">E643/D643</f>
        <v>1.1996808510638297</v>
      </c>
      <c r="G643" s="3" t="s">
        <v>20</v>
      </c>
      <c r="H643" s="3">
        <v>194</v>
      </c>
      <c r="I643" s="6">
        <f t="shared" si="60"/>
        <v>58.128865979381445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3" t="b">
        <v>0</v>
      </c>
      <c r="O643" s="3" t="b">
        <v>0</v>
      </c>
      <c r="P643" s="3" t="s">
        <v>33</v>
      </c>
      <c r="Q643" s="3" t="str">
        <f t="shared" ref="Q643:Q706" si="62">LEFT(P643,FIND("/",P643)-1)</f>
        <v>theater</v>
      </c>
      <c r="R643" s="3" t="str">
        <f t="shared" ref="R643:R706" si="63">RIGHT(P643,LEN(P643)-FIND("/",P643))</f>
        <v>plays</v>
      </c>
      <c r="S643" s="43">
        <f t="shared" ref="S643:S706" si="64">(L643/86400)+25569</f>
        <v>42786.25</v>
      </c>
      <c r="T643" s="43">
        <f t="shared" ref="T643:T706" si="65">(M643/86400)+25569</f>
        <v>42814.208333333328</v>
      </c>
    </row>
    <row r="644" spans="1:20" ht="16.5" hidden="1" customHeight="1" x14ac:dyDescent="0.35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5">
        <f t="shared" si="61"/>
        <v>1.4545652173913044</v>
      </c>
      <c r="G644" s="3" t="s">
        <v>20</v>
      </c>
      <c r="H644" s="3">
        <v>129</v>
      </c>
      <c r="I644" s="6">
        <f t="shared" si="60"/>
        <v>103.73643410852713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3" t="b">
        <v>0</v>
      </c>
      <c r="O644" s="3" t="b">
        <v>0</v>
      </c>
      <c r="P644" s="3" t="s">
        <v>65</v>
      </c>
      <c r="Q644" s="3" t="str">
        <f t="shared" si="62"/>
        <v>technology</v>
      </c>
      <c r="R644" s="3" t="str">
        <f t="shared" si="63"/>
        <v>wearables</v>
      </c>
      <c r="S644" s="43">
        <f t="shared" si="64"/>
        <v>43451.25</v>
      </c>
      <c r="T644" s="43">
        <f t="shared" si="65"/>
        <v>43460.25</v>
      </c>
    </row>
    <row r="645" spans="1:20" ht="16.5" customHeight="1" x14ac:dyDescent="0.35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5">
        <f t="shared" si="61"/>
        <v>2.2138255033557046</v>
      </c>
      <c r="G645" s="3" t="s">
        <v>20</v>
      </c>
      <c r="H645" s="3">
        <v>375</v>
      </c>
      <c r="I645" s="6">
        <f t="shared" si="60"/>
        <v>87.962666666666664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3" t="b">
        <v>0</v>
      </c>
      <c r="O645" s="3" t="b">
        <v>0</v>
      </c>
      <c r="P645" s="3" t="s">
        <v>33</v>
      </c>
      <c r="Q645" s="3" t="str">
        <f t="shared" si="62"/>
        <v>theater</v>
      </c>
      <c r="R645" s="3" t="str">
        <f t="shared" si="63"/>
        <v>plays</v>
      </c>
      <c r="S645" s="43">
        <f t="shared" si="64"/>
        <v>42795.25</v>
      </c>
      <c r="T645" s="43">
        <f t="shared" si="65"/>
        <v>42813.208333333328</v>
      </c>
    </row>
    <row r="646" spans="1:20" ht="16.5" customHeight="1" x14ac:dyDescent="0.35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5">
        <f t="shared" si="61"/>
        <v>0.48396694214876035</v>
      </c>
      <c r="G646" s="3" t="s">
        <v>14</v>
      </c>
      <c r="H646" s="3">
        <v>2928</v>
      </c>
      <c r="I646" s="6">
        <f t="shared" si="60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3" t="b">
        <v>0</v>
      </c>
      <c r="O646" s="3" t="b">
        <v>0</v>
      </c>
      <c r="P646" s="3" t="s">
        <v>33</v>
      </c>
      <c r="Q646" s="3" t="str">
        <f t="shared" si="62"/>
        <v>theater</v>
      </c>
      <c r="R646" s="3" t="str">
        <f t="shared" si="63"/>
        <v>plays</v>
      </c>
      <c r="S646" s="43">
        <f t="shared" si="64"/>
        <v>43452.25</v>
      </c>
      <c r="T646" s="43">
        <f t="shared" si="65"/>
        <v>43468.25</v>
      </c>
    </row>
    <row r="647" spans="1:20" ht="16.5" hidden="1" customHeight="1" x14ac:dyDescent="0.35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5">
        <f t="shared" si="61"/>
        <v>0.92911504424778757</v>
      </c>
      <c r="G647" s="3" t="s">
        <v>14</v>
      </c>
      <c r="H647" s="3">
        <v>4697</v>
      </c>
      <c r="I647" s="6">
        <f t="shared" si="60"/>
        <v>37.999361294443261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3" t="b">
        <v>0</v>
      </c>
      <c r="O647" s="3" t="b">
        <v>1</v>
      </c>
      <c r="P647" s="3" t="s">
        <v>23</v>
      </c>
      <c r="Q647" s="3" t="str">
        <f t="shared" si="62"/>
        <v>music</v>
      </c>
      <c r="R647" s="3" t="str">
        <f t="shared" si="63"/>
        <v>rock</v>
      </c>
      <c r="S647" s="43">
        <f t="shared" si="64"/>
        <v>43369.208333333328</v>
      </c>
      <c r="T647" s="43">
        <f t="shared" si="65"/>
        <v>43390.208333333328</v>
      </c>
    </row>
    <row r="648" spans="1:20" ht="16.5" hidden="1" customHeight="1" x14ac:dyDescent="0.35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5">
        <f t="shared" si="61"/>
        <v>0.88599797365754818</v>
      </c>
      <c r="G648" s="3" t="s">
        <v>14</v>
      </c>
      <c r="H648" s="3">
        <v>2915</v>
      </c>
      <c r="I648" s="6">
        <f t="shared" si="60"/>
        <v>29.999313893653515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3" t="b">
        <v>0</v>
      </c>
      <c r="O648" s="3" t="b">
        <v>0</v>
      </c>
      <c r="P648" s="3" t="s">
        <v>89</v>
      </c>
      <c r="Q648" s="3" t="str">
        <f t="shared" si="62"/>
        <v>games</v>
      </c>
      <c r="R648" s="3" t="str">
        <f t="shared" si="63"/>
        <v>video games</v>
      </c>
      <c r="S648" s="43">
        <f t="shared" si="64"/>
        <v>41346.208333333336</v>
      </c>
      <c r="T648" s="43">
        <f t="shared" si="65"/>
        <v>41357.208333333336</v>
      </c>
    </row>
    <row r="649" spans="1:20" ht="16.5" hidden="1" customHeight="1" x14ac:dyDescent="0.35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5">
        <f t="shared" si="61"/>
        <v>0.41399999999999998</v>
      </c>
      <c r="G649" s="3" t="s">
        <v>14</v>
      </c>
      <c r="H649" s="3">
        <v>18</v>
      </c>
      <c r="I649" s="6">
        <f t="shared" si="60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3" t="b">
        <v>0</v>
      </c>
      <c r="O649" s="3" t="b">
        <v>0</v>
      </c>
      <c r="P649" s="3" t="s">
        <v>206</v>
      </c>
      <c r="Q649" s="3" t="str">
        <f t="shared" si="62"/>
        <v>publishing</v>
      </c>
      <c r="R649" s="3" t="str">
        <f t="shared" si="63"/>
        <v>translations</v>
      </c>
      <c r="S649" s="43">
        <f t="shared" si="64"/>
        <v>43199.208333333328</v>
      </c>
      <c r="T649" s="43">
        <f t="shared" si="65"/>
        <v>43223.208333333328</v>
      </c>
    </row>
    <row r="650" spans="1:20" ht="16.5" hidden="1" customHeight="1" x14ac:dyDescent="0.35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5">
        <f t="shared" si="61"/>
        <v>0.63056795131845844</v>
      </c>
      <c r="G650" s="3" t="s">
        <v>74</v>
      </c>
      <c r="H650" s="3">
        <v>723</v>
      </c>
      <c r="I650" s="6">
        <f t="shared" si="60"/>
        <v>85.994467496542185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3" t="b">
        <v>1</v>
      </c>
      <c r="O650" s="3" t="b">
        <v>0</v>
      </c>
      <c r="P650" s="3" t="s">
        <v>17</v>
      </c>
      <c r="Q650" s="3" t="str">
        <f t="shared" si="62"/>
        <v>food</v>
      </c>
      <c r="R650" s="3" t="str">
        <f t="shared" si="63"/>
        <v>food trucks</v>
      </c>
      <c r="S650" s="43">
        <f t="shared" si="64"/>
        <v>42922.208333333328</v>
      </c>
      <c r="T650" s="43">
        <f t="shared" si="65"/>
        <v>42940.208333333328</v>
      </c>
    </row>
    <row r="651" spans="1:20" ht="16.5" customHeight="1" x14ac:dyDescent="0.35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5">
        <f t="shared" si="61"/>
        <v>0.48482333607230893</v>
      </c>
      <c r="G651" s="3" t="s">
        <v>14</v>
      </c>
      <c r="H651" s="3">
        <v>602</v>
      </c>
      <c r="I651" s="6">
        <f t="shared" si="60"/>
        <v>98.011627906976742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3" t="b">
        <v>1</v>
      </c>
      <c r="O651" s="3" t="b">
        <v>1</v>
      </c>
      <c r="P651" s="3" t="s">
        <v>33</v>
      </c>
      <c r="Q651" s="3" t="str">
        <f t="shared" si="62"/>
        <v>theater</v>
      </c>
      <c r="R651" s="3" t="str">
        <f t="shared" si="63"/>
        <v>plays</v>
      </c>
      <c r="S651" s="43">
        <f t="shared" si="64"/>
        <v>40471.208333333336</v>
      </c>
      <c r="T651" s="43">
        <f t="shared" si="65"/>
        <v>40482.208333333336</v>
      </c>
    </row>
    <row r="652" spans="1:20" ht="16.5" hidden="1" customHeight="1" x14ac:dyDescent="0.35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5">
        <f t="shared" si="61"/>
        <v>0.02</v>
      </c>
      <c r="G652" s="3" t="s">
        <v>14</v>
      </c>
      <c r="H652" s="3">
        <v>1</v>
      </c>
      <c r="I652" s="6">
        <f t="shared" si="60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3" t="b">
        <v>0</v>
      </c>
      <c r="O652" s="3" t="b">
        <v>0</v>
      </c>
      <c r="P652" s="3" t="s">
        <v>159</v>
      </c>
      <c r="Q652" s="3" t="str">
        <f t="shared" si="62"/>
        <v>music</v>
      </c>
      <c r="R652" s="3" t="str">
        <f t="shared" si="63"/>
        <v>jazz</v>
      </c>
      <c r="S652" s="43">
        <f t="shared" si="64"/>
        <v>41828.208333333336</v>
      </c>
      <c r="T652" s="43">
        <f t="shared" si="65"/>
        <v>41855.208333333336</v>
      </c>
    </row>
    <row r="653" spans="1:20" ht="16.5" hidden="1" customHeight="1" x14ac:dyDescent="0.35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5">
        <f t="shared" si="61"/>
        <v>0.88479410269445857</v>
      </c>
      <c r="G653" s="3" t="s">
        <v>14</v>
      </c>
      <c r="H653" s="3">
        <v>3868</v>
      </c>
      <c r="I653" s="6">
        <f t="shared" si="60"/>
        <v>44.994570837642193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3" t="b">
        <v>0</v>
      </c>
      <c r="O653" s="3" t="b">
        <v>0</v>
      </c>
      <c r="P653" s="3" t="s">
        <v>100</v>
      </c>
      <c r="Q653" s="3" t="str">
        <f t="shared" si="62"/>
        <v>film &amp; video</v>
      </c>
      <c r="R653" s="3" t="str">
        <f t="shared" si="63"/>
        <v>shorts</v>
      </c>
      <c r="S653" s="43">
        <f t="shared" si="64"/>
        <v>41692.25</v>
      </c>
      <c r="T653" s="43">
        <f t="shared" si="65"/>
        <v>41707.25</v>
      </c>
    </row>
    <row r="654" spans="1:20" ht="16.5" hidden="1" customHeight="1" x14ac:dyDescent="0.35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5">
        <f t="shared" si="61"/>
        <v>1.2684</v>
      </c>
      <c r="G654" s="3" t="s">
        <v>20</v>
      </c>
      <c r="H654" s="3">
        <v>409</v>
      </c>
      <c r="I654" s="6">
        <f t="shared" si="60"/>
        <v>31.012224938875306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3" t="b">
        <v>0</v>
      </c>
      <c r="O654" s="3" t="b">
        <v>0</v>
      </c>
      <c r="P654" s="3" t="s">
        <v>28</v>
      </c>
      <c r="Q654" s="3" t="str">
        <f t="shared" si="62"/>
        <v>technology</v>
      </c>
      <c r="R654" s="3" t="str">
        <f t="shared" si="63"/>
        <v>web</v>
      </c>
      <c r="S654" s="43">
        <f t="shared" si="64"/>
        <v>42587.208333333328</v>
      </c>
      <c r="T654" s="43">
        <f t="shared" si="65"/>
        <v>42630.208333333328</v>
      </c>
    </row>
    <row r="655" spans="1:20" ht="16.5" hidden="1" customHeight="1" x14ac:dyDescent="0.35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5">
        <f t="shared" si="61"/>
        <v>23.388333333333332</v>
      </c>
      <c r="G655" s="3" t="s">
        <v>20</v>
      </c>
      <c r="H655" s="3">
        <v>234</v>
      </c>
      <c r="I655" s="6">
        <f t="shared" si="60"/>
        <v>59.970085470085472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3" t="b">
        <v>0</v>
      </c>
      <c r="O655" s="3" t="b">
        <v>0</v>
      </c>
      <c r="P655" s="3" t="s">
        <v>28</v>
      </c>
      <c r="Q655" s="3" t="str">
        <f t="shared" si="62"/>
        <v>technology</v>
      </c>
      <c r="R655" s="3" t="str">
        <f t="shared" si="63"/>
        <v>web</v>
      </c>
      <c r="S655" s="43">
        <f t="shared" si="64"/>
        <v>42468.208333333328</v>
      </c>
      <c r="T655" s="43">
        <f t="shared" si="65"/>
        <v>42470.208333333328</v>
      </c>
    </row>
    <row r="656" spans="1:20" ht="16.5" hidden="1" customHeight="1" x14ac:dyDescent="0.35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5">
        <f t="shared" si="61"/>
        <v>5.0838857142857146</v>
      </c>
      <c r="G656" s="3" t="s">
        <v>20</v>
      </c>
      <c r="H656" s="3">
        <v>3016</v>
      </c>
      <c r="I656" s="6">
        <f t="shared" si="60"/>
        <v>58.9973474801061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3" t="b">
        <v>0</v>
      </c>
      <c r="O656" s="3" t="b">
        <v>0</v>
      </c>
      <c r="P656" s="3" t="s">
        <v>148</v>
      </c>
      <c r="Q656" s="3" t="str">
        <f t="shared" si="62"/>
        <v>music</v>
      </c>
      <c r="R656" s="3" t="str">
        <f t="shared" si="63"/>
        <v>metal</v>
      </c>
      <c r="S656" s="43">
        <f t="shared" si="64"/>
        <v>42240.208333333328</v>
      </c>
      <c r="T656" s="43">
        <f t="shared" si="65"/>
        <v>42245.208333333328</v>
      </c>
    </row>
    <row r="657" spans="1:20" ht="16.5" hidden="1" customHeight="1" x14ac:dyDescent="0.35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5">
        <f t="shared" si="61"/>
        <v>1.9147826086956521</v>
      </c>
      <c r="G657" s="3" t="s">
        <v>20</v>
      </c>
      <c r="H657" s="3">
        <v>264</v>
      </c>
      <c r="I657" s="6">
        <f t="shared" si="60"/>
        <v>50.045454545454547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3" t="b">
        <v>1</v>
      </c>
      <c r="O657" s="3" t="b">
        <v>0</v>
      </c>
      <c r="P657" s="3" t="s">
        <v>122</v>
      </c>
      <c r="Q657" s="3" t="str">
        <f t="shared" si="62"/>
        <v>photography</v>
      </c>
      <c r="R657" s="3" t="str">
        <f t="shared" si="63"/>
        <v>photography books</v>
      </c>
      <c r="S657" s="43">
        <f t="shared" si="64"/>
        <v>42796.25</v>
      </c>
      <c r="T657" s="43">
        <f t="shared" si="65"/>
        <v>42809.208333333328</v>
      </c>
    </row>
    <row r="658" spans="1:20" ht="16.5" hidden="1" customHeight="1" x14ac:dyDescent="0.35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5">
        <f t="shared" si="61"/>
        <v>0.42127533783783783</v>
      </c>
      <c r="G658" s="3" t="s">
        <v>14</v>
      </c>
      <c r="H658" s="3">
        <v>504</v>
      </c>
      <c r="I658" s="6">
        <f t="shared" si="60"/>
        <v>98.966269841269835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3" t="b">
        <v>0</v>
      </c>
      <c r="O658" s="3" t="b">
        <v>0</v>
      </c>
      <c r="P658" s="3" t="s">
        <v>17</v>
      </c>
      <c r="Q658" s="3" t="str">
        <f t="shared" si="62"/>
        <v>food</v>
      </c>
      <c r="R658" s="3" t="str">
        <f t="shared" si="63"/>
        <v>food trucks</v>
      </c>
      <c r="S658" s="43">
        <f t="shared" si="64"/>
        <v>43097.25</v>
      </c>
      <c r="T658" s="43">
        <f t="shared" si="65"/>
        <v>43102.25</v>
      </c>
    </row>
    <row r="659" spans="1:20" ht="16.5" hidden="1" customHeight="1" x14ac:dyDescent="0.35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5">
        <f t="shared" si="61"/>
        <v>8.2400000000000001E-2</v>
      </c>
      <c r="G659" s="3" t="s">
        <v>14</v>
      </c>
      <c r="H659" s="3">
        <v>14</v>
      </c>
      <c r="I659" s="6">
        <f t="shared" si="60"/>
        <v>58.857142857142854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3" t="b">
        <v>0</v>
      </c>
      <c r="O659" s="3" t="b">
        <v>0</v>
      </c>
      <c r="P659" s="3" t="s">
        <v>474</v>
      </c>
      <c r="Q659" s="3" t="str">
        <f t="shared" si="62"/>
        <v>film &amp; video</v>
      </c>
      <c r="R659" s="3" t="str">
        <f t="shared" si="63"/>
        <v>science fiction</v>
      </c>
      <c r="S659" s="43">
        <f t="shared" si="64"/>
        <v>43096.25</v>
      </c>
      <c r="T659" s="43">
        <f t="shared" si="65"/>
        <v>43112.25</v>
      </c>
    </row>
    <row r="660" spans="1:20" ht="16.5" hidden="1" customHeight="1" x14ac:dyDescent="0.35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5">
        <f t="shared" si="61"/>
        <v>0.60064638783269964</v>
      </c>
      <c r="G660" s="3" t="s">
        <v>74</v>
      </c>
      <c r="H660" s="3">
        <v>390</v>
      </c>
      <c r="I660" s="6">
        <f t="shared" si="60"/>
        <v>81.010256410256417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3" t="b">
        <v>0</v>
      </c>
      <c r="O660" s="3" t="b">
        <v>0</v>
      </c>
      <c r="P660" s="3" t="s">
        <v>23</v>
      </c>
      <c r="Q660" s="3" t="str">
        <f t="shared" si="62"/>
        <v>music</v>
      </c>
      <c r="R660" s="3" t="str">
        <f t="shared" si="63"/>
        <v>rock</v>
      </c>
      <c r="S660" s="43">
        <f t="shared" si="64"/>
        <v>42246.208333333328</v>
      </c>
      <c r="T660" s="43">
        <f t="shared" si="65"/>
        <v>42269.208333333328</v>
      </c>
    </row>
    <row r="661" spans="1:20" ht="16.5" hidden="1" customHeight="1" x14ac:dyDescent="0.35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5">
        <f t="shared" si="61"/>
        <v>0.47232808616404309</v>
      </c>
      <c r="G661" s="3" t="s">
        <v>14</v>
      </c>
      <c r="H661" s="3">
        <v>750</v>
      </c>
      <c r="I661" s="6">
        <f t="shared" si="60"/>
        <v>76.013333333333335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3" t="b">
        <v>0</v>
      </c>
      <c r="O661" s="3" t="b">
        <v>0</v>
      </c>
      <c r="P661" s="3" t="s">
        <v>42</v>
      </c>
      <c r="Q661" s="3" t="str">
        <f t="shared" si="62"/>
        <v>film &amp; video</v>
      </c>
      <c r="R661" s="3" t="str">
        <f t="shared" si="63"/>
        <v>documentary</v>
      </c>
      <c r="S661" s="43">
        <f t="shared" si="64"/>
        <v>40570.25</v>
      </c>
      <c r="T661" s="43">
        <f t="shared" si="65"/>
        <v>40571.25</v>
      </c>
    </row>
    <row r="662" spans="1:20" ht="16.5" customHeight="1" x14ac:dyDescent="0.35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5">
        <f t="shared" si="61"/>
        <v>0.81736263736263737</v>
      </c>
      <c r="G662" s="3" t="s">
        <v>14</v>
      </c>
      <c r="H662" s="3">
        <v>77</v>
      </c>
      <c r="I662" s="6">
        <f t="shared" si="60"/>
        <v>96.597402597402592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3" t="b">
        <v>1</v>
      </c>
      <c r="O662" s="3" t="b">
        <v>0</v>
      </c>
      <c r="P662" s="3" t="s">
        <v>33</v>
      </c>
      <c r="Q662" s="3" t="str">
        <f t="shared" si="62"/>
        <v>theater</v>
      </c>
      <c r="R662" s="3" t="str">
        <f t="shared" si="63"/>
        <v>plays</v>
      </c>
      <c r="S662" s="43">
        <f t="shared" si="64"/>
        <v>42237.208333333328</v>
      </c>
      <c r="T662" s="43">
        <f t="shared" si="65"/>
        <v>42246.208333333328</v>
      </c>
    </row>
    <row r="663" spans="1:20" ht="16.5" hidden="1" customHeight="1" x14ac:dyDescent="0.35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5">
        <f t="shared" si="61"/>
        <v>0.54187265917603</v>
      </c>
      <c r="G663" s="3" t="s">
        <v>14</v>
      </c>
      <c r="H663" s="3">
        <v>752</v>
      </c>
      <c r="I663" s="6">
        <f t="shared" si="60"/>
        <v>76.957446808510639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3" t="b">
        <v>0</v>
      </c>
      <c r="O663" s="3" t="b">
        <v>0</v>
      </c>
      <c r="P663" s="3" t="s">
        <v>159</v>
      </c>
      <c r="Q663" s="3" t="str">
        <f t="shared" si="62"/>
        <v>music</v>
      </c>
      <c r="R663" s="3" t="str">
        <f t="shared" si="63"/>
        <v>jazz</v>
      </c>
      <c r="S663" s="43">
        <f t="shared" si="64"/>
        <v>40996.208333333336</v>
      </c>
      <c r="T663" s="43">
        <f t="shared" si="65"/>
        <v>41026.208333333336</v>
      </c>
    </row>
    <row r="664" spans="1:20" ht="16.5" customHeight="1" x14ac:dyDescent="0.35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5">
        <f t="shared" si="61"/>
        <v>0.97868131868131869</v>
      </c>
      <c r="G664" s="3" t="s">
        <v>14</v>
      </c>
      <c r="H664" s="3">
        <v>131</v>
      </c>
      <c r="I664" s="6">
        <f t="shared" si="60"/>
        <v>67.984732824427482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3" t="b">
        <v>0</v>
      </c>
      <c r="O664" s="3" t="b">
        <v>0</v>
      </c>
      <c r="P664" s="3" t="s">
        <v>33</v>
      </c>
      <c r="Q664" s="3" t="str">
        <f t="shared" si="62"/>
        <v>theater</v>
      </c>
      <c r="R664" s="3" t="str">
        <f t="shared" si="63"/>
        <v>plays</v>
      </c>
      <c r="S664" s="43">
        <f t="shared" si="64"/>
        <v>43443.25</v>
      </c>
      <c r="T664" s="43">
        <f t="shared" si="65"/>
        <v>43447.25</v>
      </c>
    </row>
    <row r="665" spans="1:20" ht="16.5" customHeight="1" x14ac:dyDescent="0.35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5">
        <f t="shared" si="61"/>
        <v>0.77239999999999998</v>
      </c>
      <c r="G665" s="3" t="s">
        <v>14</v>
      </c>
      <c r="H665" s="3">
        <v>87</v>
      </c>
      <c r="I665" s="6">
        <f t="shared" si="60"/>
        <v>88.781609195402297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3" t="b">
        <v>0</v>
      </c>
      <c r="O665" s="3" t="b">
        <v>0</v>
      </c>
      <c r="P665" s="3" t="s">
        <v>33</v>
      </c>
      <c r="Q665" s="3" t="str">
        <f t="shared" si="62"/>
        <v>theater</v>
      </c>
      <c r="R665" s="3" t="str">
        <f t="shared" si="63"/>
        <v>plays</v>
      </c>
      <c r="S665" s="43">
        <f t="shared" si="64"/>
        <v>40458.208333333336</v>
      </c>
      <c r="T665" s="43">
        <f t="shared" si="65"/>
        <v>40481.208333333336</v>
      </c>
    </row>
    <row r="666" spans="1:20" ht="16.5" hidden="1" customHeight="1" x14ac:dyDescent="0.35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5">
        <f t="shared" si="61"/>
        <v>0.33464735516372796</v>
      </c>
      <c r="G666" s="3" t="s">
        <v>14</v>
      </c>
      <c r="H666" s="3">
        <v>1063</v>
      </c>
      <c r="I666" s="6">
        <f t="shared" si="60"/>
        <v>24.99623706491063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3" t="b">
        <v>0</v>
      </c>
      <c r="O666" s="3" t="b">
        <v>0</v>
      </c>
      <c r="P666" s="3" t="s">
        <v>159</v>
      </c>
      <c r="Q666" s="3" t="str">
        <f t="shared" si="62"/>
        <v>music</v>
      </c>
      <c r="R666" s="3" t="str">
        <f t="shared" si="63"/>
        <v>jazz</v>
      </c>
      <c r="S666" s="43">
        <f t="shared" si="64"/>
        <v>40959.25</v>
      </c>
      <c r="T666" s="43">
        <f t="shared" si="65"/>
        <v>40969.25</v>
      </c>
    </row>
    <row r="667" spans="1:20" ht="16.5" hidden="1" customHeight="1" x14ac:dyDescent="0.35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5">
        <f t="shared" si="61"/>
        <v>2.3958823529411766</v>
      </c>
      <c r="G667" s="3" t="s">
        <v>20</v>
      </c>
      <c r="H667" s="3">
        <v>272</v>
      </c>
      <c r="I667" s="6">
        <f t="shared" si="60"/>
        <v>44.922794117647058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3" t="b">
        <v>0</v>
      </c>
      <c r="O667" s="3" t="b">
        <v>1</v>
      </c>
      <c r="P667" s="3" t="s">
        <v>42</v>
      </c>
      <c r="Q667" s="3" t="str">
        <f t="shared" si="62"/>
        <v>film &amp; video</v>
      </c>
      <c r="R667" s="3" t="str">
        <f t="shared" si="63"/>
        <v>documentary</v>
      </c>
      <c r="S667" s="43">
        <f t="shared" si="64"/>
        <v>40733.208333333336</v>
      </c>
      <c r="T667" s="43">
        <f t="shared" si="65"/>
        <v>40747.208333333336</v>
      </c>
    </row>
    <row r="668" spans="1:20" ht="16.5" customHeight="1" x14ac:dyDescent="0.35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5">
        <f t="shared" si="61"/>
        <v>0.64032258064516134</v>
      </c>
      <c r="G668" s="3" t="s">
        <v>74</v>
      </c>
      <c r="H668" s="3">
        <v>25</v>
      </c>
      <c r="I668" s="6">
        <f t="shared" si="60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3" t="b">
        <v>0</v>
      </c>
      <c r="O668" s="3" t="b">
        <v>1</v>
      </c>
      <c r="P668" s="3" t="s">
        <v>33</v>
      </c>
      <c r="Q668" s="3" t="str">
        <f t="shared" si="62"/>
        <v>theater</v>
      </c>
      <c r="R668" s="3" t="str">
        <f t="shared" si="63"/>
        <v>plays</v>
      </c>
      <c r="S668" s="43">
        <f t="shared" si="64"/>
        <v>41516.208333333336</v>
      </c>
      <c r="T668" s="43">
        <f t="shared" si="65"/>
        <v>41522.208333333336</v>
      </c>
    </row>
    <row r="669" spans="1:20" ht="16.5" hidden="1" customHeight="1" x14ac:dyDescent="0.35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5">
        <f t="shared" si="61"/>
        <v>1.7615942028985507</v>
      </c>
      <c r="G669" s="3" t="s">
        <v>20</v>
      </c>
      <c r="H669" s="3">
        <v>419</v>
      </c>
      <c r="I669" s="6">
        <f t="shared" si="60"/>
        <v>29.009546539379475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3" t="b">
        <v>0</v>
      </c>
      <c r="O669" s="3" t="b">
        <v>0</v>
      </c>
      <c r="P669" s="3" t="s">
        <v>1029</v>
      </c>
      <c r="Q669" s="3" t="str">
        <f t="shared" si="62"/>
        <v>journalism</v>
      </c>
      <c r="R669" s="3" t="str">
        <f t="shared" si="63"/>
        <v>audio</v>
      </c>
      <c r="S669" s="43">
        <f t="shared" si="64"/>
        <v>41892.208333333336</v>
      </c>
      <c r="T669" s="43">
        <f t="shared" si="65"/>
        <v>41901.208333333336</v>
      </c>
    </row>
    <row r="670" spans="1:20" ht="16.5" customHeight="1" x14ac:dyDescent="0.35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5">
        <f t="shared" si="61"/>
        <v>0.20338181818181819</v>
      </c>
      <c r="G670" s="3" t="s">
        <v>14</v>
      </c>
      <c r="H670" s="3">
        <v>76</v>
      </c>
      <c r="I670" s="6">
        <f t="shared" si="60"/>
        <v>73.59210526315789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3" t="b">
        <v>0</v>
      </c>
      <c r="O670" s="3" t="b">
        <v>0</v>
      </c>
      <c r="P670" s="3" t="s">
        <v>33</v>
      </c>
      <c r="Q670" s="3" t="str">
        <f t="shared" si="62"/>
        <v>theater</v>
      </c>
      <c r="R670" s="3" t="str">
        <f t="shared" si="63"/>
        <v>plays</v>
      </c>
      <c r="S670" s="43">
        <f t="shared" si="64"/>
        <v>41122.208333333336</v>
      </c>
      <c r="T670" s="43">
        <f t="shared" si="65"/>
        <v>41134.208333333336</v>
      </c>
    </row>
    <row r="671" spans="1:20" ht="16.5" customHeight="1" x14ac:dyDescent="0.35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5">
        <f t="shared" si="61"/>
        <v>3.5864754098360656</v>
      </c>
      <c r="G671" s="3" t="s">
        <v>20</v>
      </c>
      <c r="H671" s="3">
        <v>1621</v>
      </c>
      <c r="I671" s="6">
        <f t="shared" si="60"/>
        <v>107.97038864898211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3" t="b">
        <v>0</v>
      </c>
      <c r="O671" s="3" t="b">
        <v>0</v>
      </c>
      <c r="P671" s="3" t="s">
        <v>33</v>
      </c>
      <c r="Q671" s="3" t="str">
        <f t="shared" si="62"/>
        <v>theater</v>
      </c>
      <c r="R671" s="3" t="str">
        <f t="shared" si="63"/>
        <v>plays</v>
      </c>
      <c r="S671" s="43">
        <f t="shared" si="64"/>
        <v>42912.208333333328</v>
      </c>
      <c r="T671" s="43">
        <f t="shared" si="65"/>
        <v>42921.208333333328</v>
      </c>
    </row>
    <row r="672" spans="1:20" ht="16.5" hidden="1" customHeight="1" x14ac:dyDescent="0.35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5">
        <f t="shared" si="61"/>
        <v>4.6885802469135802</v>
      </c>
      <c r="G672" s="3" t="s">
        <v>20</v>
      </c>
      <c r="H672" s="3">
        <v>1101</v>
      </c>
      <c r="I672" s="6">
        <f t="shared" si="60"/>
        <v>68.987284287011803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3" t="b">
        <v>0</v>
      </c>
      <c r="O672" s="3" t="b">
        <v>0</v>
      </c>
      <c r="P672" s="3" t="s">
        <v>60</v>
      </c>
      <c r="Q672" s="3" t="str">
        <f t="shared" si="62"/>
        <v>music</v>
      </c>
      <c r="R672" s="3" t="str">
        <f t="shared" si="63"/>
        <v>indie rock</v>
      </c>
      <c r="S672" s="43">
        <f t="shared" si="64"/>
        <v>42425.25</v>
      </c>
      <c r="T672" s="43">
        <f t="shared" si="65"/>
        <v>42437.25</v>
      </c>
    </row>
    <row r="673" spans="1:20" ht="16.5" customHeight="1" x14ac:dyDescent="0.35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5">
        <f t="shared" si="61"/>
        <v>1.220563524590164</v>
      </c>
      <c r="G673" s="3" t="s">
        <v>20</v>
      </c>
      <c r="H673" s="3">
        <v>1073</v>
      </c>
      <c r="I673" s="6">
        <f t="shared" si="60"/>
        <v>111.02236719478098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3" t="b">
        <v>0</v>
      </c>
      <c r="O673" s="3" t="b">
        <v>1</v>
      </c>
      <c r="P673" s="3" t="s">
        <v>33</v>
      </c>
      <c r="Q673" s="3" t="str">
        <f t="shared" si="62"/>
        <v>theater</v>
      </c>
      <c r="R673" s="3" t="str">
        <f t="shared" si="63"/>
        <v>plays</v>
      </c>
      <c r="S673" s="43">
        <f t="shared" si="64"/>
        <v>40390.208333333336</v>
      </c>
      <c r="T673" s="43">
        <f t="shared" si="65"/>
        <v>40394.208333333336</v>
      </c>
    </row>
    <row r="674" spans="1:20" ht="16.5" customHeight="1" x14ac:dyDescent="0.35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5">
        <f t="shared" si="61"/>
        <v>0.55931783729156137</v>
      </c>
      <c r="G674" s="3" t="s">
        <v>14</v>
      </c>
      <c r="H674" s="3">
        <v>4428</v>
      </c>
      <c r="I674" s="6">
        <f t="shared" si="60"/>
        <v>24.997515808491418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3" t="b">
        <v>0</v>
      </c>
      <c r="O674" s="3" t="b">
        <v>0</v>
      </c>
      <c r="P674" s="3" t="s">
        <v>33</v>
      </c>
      <c r="Q674" s="3" t="str">
        <f t="shared" si="62"/>
        <v>theater</v>
      </c>
      <c r="R674" s="3" t="str">
        <f t="shared" si="63"/>
        <v>plays</v>
      </c>
      <c r="S674" s="43">
        <f t="shared" si="64"/>
        <v>43180.208333333328</v>
      </c>
      <c r="T674" s="43">
        <f t="shared" si="65"/>
        <v>43190.208333333328</v>
      </c>
    </row>
    <row r="675" spans="1:20" ht="16.5" hidden="1" customHeight="1" x14ac:dyDescent="0.35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5">
        <f t="shared" si="61"/>
        <v>0.43660714285714286</v>
      </c>
      <c r="G675" s="3" t="s">
        <v>14</v>
      </c>
      <c r="H675" s="3">
        <v>58</v>
      </c>
      <c r="I675" s="6">
        <f t="shared" si="60"/>
        <v>42.155172413793103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3" t="b">
        <v>0</v>
      </c>
      <c r="O675" s="3" t="b">
        <v>0</v>
      </c>
      <c r="P675" s="3" t="s">
        <v>60</v>
      </c>
      <c r="Q675" s="3" t="str">
        <f t="shared" si="62"/>
        <v>music</v>
      </c>
      <c r="R675" s="3" t="str">
        <f t="shared" si="63"/>
        <v>indie rock</v>
      </c>
      <c r="S675" s="43">
        <f t="shared" si="64"/>
        <v>42475.208333333328</v>
      </c>
      <c r="T675" s="43">
        <f t="shared" si="65"/>
        <v>42496.208333333328</v>
      </c>
    </row>
    <row r="676" spans="1:20" ht="16.5" hidden="1" customHeight="1" x14ac:dyDescent="0.35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5">
        <f t="shared" si="61"/>
        <v>0.33538371411833628</v>
      </c>
      <c r="G676" s="3" t="s">
        <v>74</v>
      </c>
      <c r="H676" s="3">
        <v>1218</v>
      </c>
      <c r="I676" s="6">
        <f t="shared" si="60"/>
        <v>47.003284072249592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3" t="b">
        <v>0</v>
      </c>
      <c r="O676" s="3" t="b">
        <v>0</v>
      </c>
      <c r="P676" s="3" t="s">
        <v>122</v>
      </c>
      <c r="Q676" s="3" t="str">
        <f t="shared" si="62"/>
        <v>photography</v>
      </c>
      <c r="R676" s="3" t="str">
        <f t="shared" si="63"/>
        <v>photography books</v>
      </c>
      <c r="S676" s="43">
        <f t="shared" si="64"/>
        <v>40774.208333333336</v>
      </c>
      <c r="T676" s="43">
        <f t="shared" si="65"/>
        <v>40821.208333333336</v>
      </c>
    </row>
    <row r="677" spans="1:20" ht="16.5" hidden="1" customHeight="1" x14ac:dyDescent="0.35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5">
        <f t="shared" si="61"/>
        <v>1.2297938144329896</v>
      </c>
      <c r="G677" s="3" t="s">
        <v>20</v>
      </c>
      <c r="H677" s="3">
        <v>331</v>
      </c>
      <c r="I677" s="6">
        <f t="shared" si="60"/>
        <v>36.0392749244713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3" t="b">
        <v>0</v>
      </c>
      <c r="O677" s="3" t="b">
        <v>0</v>
      </c>
      <c r="P677" s="3" t="s">
        <v>1029</v>
      </c>
      <c r="Q677" s="3" t="str">
        <f t="shared" si="62"/>
        <v>journalism</v>
      </c>
      <c r="R677" s="3" t="str">
        <f t="shared" si="63"/>
        <v>audio</v>
      </c>
      <c r="S677" s="43">
        <f t="shared" si="64"/>
        <v>43719.208333333328</v>
      </c>
      <c r="T677" s="43">
        <f t="shared" si="65"/>
        <v>43726.208333333328</v>
      </c>
    </row>
    <row r="678" spans="1:20" ht="16.5" hidden="1" customHeight="1" x14ac:dyDescent="0.35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5">
        <f t="shared" si="61"/>
        <v>1.8974959871589085</v>
      </c>
      <c r="G678" s="3" t="s">
        <v>20</v>
      </c>
      <c r="H678" s="3">
        <v>1170</v>
      </c>
      <c r="I678" s="6">
        <f t="shared" si="60"/>
        <v>101.03760683760684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3" t="b">
        <v>0</v>
      </c>
      <c r="O678" s="3" t="b">
        <v>0</v>
      </c>
      <c r="P678" s="3" t="s">
        <v>122</v>
      </c>
      <c r="Q678" s="3" t="str">
        <f t="shared" si="62"/>
        <v>photography</v>
      </c>
      <c r="R678" s="3" t="str">
        <f t="shared" si="63"/>
        <v>photography books</v>
      </c>
      <c r="S678" s="43">
        <f t="shared" si="64"/>
        <v>41178.208333333336</v>
      </c>
      <c r="T678" s="43">
        <f t="shared" si="65"/>
        <v>41187.208333333336</v>
      </c>
    </row>
    <row r="679" spans="1:20" ht="16.5" hidden="1" customHeight="1" x14ac:dyDescent="0.35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5">
        <f t="shared" si="61"/>
        <v>0.83622641509433959</v>
      </c>
      <c r="G679" s="3" t="s">
        <v>14</v>
      </c>
      <c r="H679" s="3">
        <v>111</v>
      </c>
      <c r="I679" s="6">
        <f t="shared" si="60"/>
        <v>39.927927927927925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3" t="b">
        <v>0</v>
      </c>
      <c r="O679" s="3" t="b">
        <v>0</v>
      </c>
      <c r="P679" s="3" t="s">
        <v>119</v>
      </c>
      <c r="Q679" s="3" t="str">
        <f t="shared" si="62"/>
        <v>publishing</v>
      </c>
      <c r="R679" s="3" t="str">
        <f t="shared" si="63"/>
        <v>fiction</v>
      </c>
      <c r="S679" s="43">
        <f t="shared" si="64"/>
        <v>42561.208333333328</v>
      </c>
      <c r="T679" s="43">
        <f t="shared" si="65"/>
        <v>42611.208333333328</v>
      </c>
    </row>
    <row r="680" spans="1:20" ht="16.5" hidden="1" customHeight="1" x14ac:dyDescent="0.35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5">
        <f t="shared" si="61"/>
        <v>0.17968844221105529</v>
      </c>
      <c r="G680" s="3" t="s">
        <v>74</v>
      </c>
      <c r="H680" s="3">
        <v>215</v>
      </c>
      <c r="I680" s="6">
        <f t="shared" si="60"/>
        <v>83.158139534883716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3" t="b">
        <v>0</v>
      </c>
      <c r="O680" s="3" t="b">
        <v>0</v>
      </c>
      <c r="P680" s="3" t="s">
        <v>53</v>
      </c>
      <c r="Q680" s="3" t="str">
        <f t="shared" si="62"/>
        <v>film &amp; video</v>
      </c>
      <c r="R680" s="3" t="str">
        <f t="shared" si="63"/>
        <v>drama</v>
      </c>
      <c r="S680" s="43">
        <f t="shared" si="64"/>
        <v>43484.25</v>
      </c>
      <c r="T680" s="43">
        <f t="shared" si="65"/>
        <v>43486.25</v>
      </c>
    </row>
    <row r="681" spans="1:20" ht="16.5" hidden="1" customHeight="1" x14ac:dyDescent="0.35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5">
        <f t="shared" si="61"/>
        <v>10.365</v>
      </c>
      <c r="G681" s="3" t="s">
        <v>20</v>
      </c>
      <c r="H681" s="3">
        <v>363</v>
      </c>
      <c r="I681" s="6">
        <f t="shared" si="60"/>
        <v>39.97520661157025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3" t="b">
        <v>0</v>
      </c>
      <c r="O681" s="3" t="b">
        <v>1</v>
      </c>
      <c r="P681" s="3" t="s">
        <v>17</v>
      </c>
      <c r="Q681" s="3" t="str">
        <f t="shared" si="62"/>
        <v>food</v>
      </c>
      <c r="R681" s="3" t="str">
        <f t="shared" si="63"/>
        <v>food trucks</v>
      </c>
      <c r="S681" s="43">
        <f t="shared" si="64"/>
        <v>43756.208333333328</v>
      </c>
      <c r="T681" s="43">
        <f t="shared" si="65"/>
        <v>43761.208333333328</v>
      </c>
    </row>
    <row r="682" spans="1:20" ht="16.5" hidden="1" customHeight="1" x14ac:dyDescent="0.35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5">
        <f t="shared" si="61"/>
        <v>0.97405219780219776</v>
      </c>
      <c r="G682" s="3" t="s">
        <v>14</v>
      </c>
      <c r="H682" s="3">
        <v>2955</v>
      </c>
      <c r="I682" s="6">
        <f t="shared" si="60"/>
        <v>47.993908629441627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3" t="b">
        <v>0</v>
      </c>
      <c r="O682" s="3" t="b">
        <v>1</v>
      </c>
      <c r="P682" s="3" t="s">
        <v>292</v>
      </c>
      <c r="Q682" s="3" t="str">
        <f t="shared" si="62"/>
        <v>games</v>
      </c>
      <c r="R682" s="3" t="str">
        <f t="shared" si="63"/>
        <v>mobile games</v>
      </c>
      <c r="S682" s="43">
        <f t="shared" si="64"/>
        <v>43813.25</v>
      </c>
      <c r="T682" s="43">
        <f t="shared" si="65"/>
        <v>43815.25</v>
      </c>
    </row>
    <row r="683" spans="1:20" ht="16.5" customHeight="1" x14ac:dyDescent="0.35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5">
        <f t="shared" si="61"/>
        <v>0.86386203150461705</v>
      </c>
      <c r="G683" s="3" t="s">
        <v>14</v>
      </c>
      <c r="H683" s="3">
        <v>1657</v>
      </c>
      <c r="I683" s="6">
        <f t="shared" si="60"/>
        <v>95.978877489438744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3" t="b">
        <v>0</v>
      </c>
      <c r="O683" s="3" t="b">
        <v>0</v>
      </c>
      <c r="P683" s="3" t="s">
        <v>33</v>
      </c>
      <c r="Q683" s="3" t="str">
        <f t="shared" si="62"/>
        <v>theater</v>
      </c>
      <c r="R683" s="3" t="str">
        <f t="shared" si="63"/>
        <v>plays</v>
      </c>
      <c r="S683" s="43">
        <f t="shared" si="64"/>
        <v>40898.25</v>
      </c>
      <c r="T683" s="43">
        <f t="shared" si="65"/>
        <v>40904.25</v>
      </c>
    </row>
    <row r="684" spans="1:20" ht="16.5" customHeight="1" x14ac:dyDescent="0.35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5">
        <f t="shared" si="61"/>
        <v>1.5016666666666667</v>
      </c>
      <c r="G684" s="3" t="s">
        <v>20</v>
      </c>
      <c r="H684" s="3">
        <v>103</v>
      </c>
      <c r="I684" s="6">
        <f t="shared" si="60"/>
        <v>78.728155339805824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3" t="b">
        <v>0</v>
      </c>
      <c r="O684" s="3" t="b">
        <v>0</v>
      </c>
      <c r="P684" s="3" t="s">
        <v>33</v>
      </c>
      <c r="Q684" s="3" t="str">
        <f t="shared" si="62"/>
        <v>theater</v>
      </c>
      <c r="R684" s="3" t="str">
        <f t="shared" si="63"/>
        <v>plays</v>
      </c>
      <c r="S684" s="43">
        <f t="shared" si="64"/>
        <v>41619.25</v>
      </c>
      <c r="T684" s="43">
        <f t="shared" si="65"/>
        <v>41628.25</v>
      </c>
    </row>
    <row r="685" spans="1:20" ht="16.5" customHeight="1" x14ac:dyDescent="0.35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5">
        <f t="shared" si="61"/>
        <v>3.5843478260869563</v>
      </c>
      <c r="G685" s="3" t="s">
        <v>20</v>
      </c>
      <c r="H685" s="3">
        <v>147</v>
      </c>
      <c r="I685" s="6">
        <f t="shared" si="60"/>
        <v>56.081632653061227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3" t="b">
        <v>0</v>
      </c>
      <c r="O685" s="3" t="b">
        <v>0</v>
      </c>
      <c r="P685" s="3" t="s">
        <v>33</v>
      </c>
      <c r="Q685" s="3" t="str">
        <f t="shared" si="62"/>
        <v>theater</v>
      </c>
      <c r="R685" s="3" t="str">
        <f t="shared" si="63"/>
        <v>plays</v>
      </c>
      <c r="S685" s="43">
        <f t="shared" si="64"/>
        <v>43359.208333333328</v>
      </c>
      <c r="T685" s="43">
        <f t="shared" si="65"/>
        <v>43361.208333333328</v>
      </c>
    </row>
    <row r="686" spans="1:20" ht="16.5" hidden="1" customHeight="1" x14ac:dyDescent="0.35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5">
        <f t="shared" si="61"/>
        <v>5.4285714285714288</v>
      </c>
      <c r="G686" s="3" t="s">
        <v>20</v>
      </c>
      <c r="H686" s="3">
        <v>110</v>
      </c>
      <c r="I686" s="6">
        <f t="shared" si="60"/>
        <v>69.090909090909093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3" t="b">
        <v>0</v>
      </c>
      <c r="O686" s="3" t="b">
        <v>0</v>
      </c>
      <c r="P686" s="3" t="s">
        <v>68</v>
      </c>
      <c r="Q686" s="3" t="str">
        <f t="shared" si="62"/>
        <v>publishing</v>
      </c>
      <c r="R686" s="3" t="str">
        <f t="shared" si="63"/>
        <v>nonfiction</v>
      </c>
      <c r="S686" s="43">
        <f t="shared" si="64"/>
        <v>40358.208333333336</v>
      </c>
      <c r="T686" s="43">
        <f t="shared" si="65"/>
        <v>40378.208333333336</v>
      </c>
    </row>
    <row r="687" spans="1:20" ht="16.5" customHeight="1" x14ac:dyDescent="0.35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5">
        <f t="shared" si="61"/>
        <v>0.67500714285714281</v>
      </c>
      <c r="G687" s="3" t="s">
        <v>14</v>
      </c>
      <c r="H687" s="3">
        <v>926</v>
      </c>
      <c r="I687" s="6">
        <f t="shared" si="60"/>
        <v>102.05291576673866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3" t="b">
        <v>0</v>
      </c>
      <c r="O687" s="3" t="b">
        <v>0</v>
      </c>
      <c r="P687" s="3" t="s">
        <v>33</v>
      </c>
      <c r="Q687" s="3" t="str">
        <f t="shared" si="62"/>
        <v>theater</v>
      </c>
      <c r="R687" s="3" t="str">
        <f t="shared" si="63"/>
        <v>plays</v>
      </c>
      <c r="S687" s="43">
        <f t="shared" si="64"/>
        <v>42239.208333333328</v>
      </c>
      <c r="T687" s="43">
        <f t="shared" si="65"/>
        <v>42263.208333333328</v>
      </c>
    </row>
    <row r="688" spans="1:20" ht="16.5" hidden="1" customHeight="1" x14ac:dyDescent="0.35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5">
        <f t="shared" si="61"/>
        <v>1.9174666666666667</v>
      </c>
      <c r="G688" s="3" t="s">
        <v>20</v>
      </c>
      <c r="H688" s="3">
        <v>134</v>
      </c>
      <c r="I688" s="6">
        <f t="shared" si="60"/>
        <v>107.32089552238806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3" t="b">
        <v>0</v>
      </c>
      <c r="O688" s="3" t="b">
        <v>0</v>
      </c>
      <c r="P688" s="3" t="s">
        <v>65</v>
      </c>
      <c r="Q688" s="3" t="str">
        <f t="shared" si="62"/>
        <v>technology</v>
      </c>
      <c r="R688" s="3" t="str">
        <f t="shared" si="63"/>
        <v>wearables</v>
      </c>
      <c r="S688" s="43">
        <f t="shared" si="64"/>
        <v>43186.208333333328</v>
      </c>
      <c r="T688" s="43">
        <f t="shared" si="65"/>
        <v>43197.208333333328</v>
      </c>
    </row>
    <row r="689" spans="1:20" ht="16.5" customHeight="1" x14ac:dyDescent="0.35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5">
        <f t="shared" si="61"/>
        <v>9.32</v>
      </c>
      <c r="G689" s="3" t="s">
        <v>20</v>
      </c>
      <c r="H689" s="3">
        <v>269</v>
      </c>
      <c r="I689" s="6">
        <f t="shared" si="60"/>
        <v>51.970260223048328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3" t="b">
        <v>0</v>
      </c>
      <c r="O689" s="3" t="b">
        <v>0</v>
      </c>
      <c r="P689" s="3" t="s">
        <v>33</v>
      </c>
      <c r="Q689" s="3" t="str">
        <f t="shared" si="62"/>
        <v>theater</v>
      </c>
      <c r="R689" s="3" t="str">
        <f t="shared" si="63"/>
        <v>plays</v>
      </c>
      <c r="S689" s="43">
        <f t="shared" si="64"/>
        <v>42806.25</v>
      </c>
      <c r="T689" s="43">
        <f t="shared" si="65"/>
        <v>42809.208333333328</v>
      </c>
    </row>
    <row r="690" spans="1:20" ht="16.5" hidden="1" customHeight="1" x14ac:dyDescent="0.35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5">
        <f t="shared" si="61"/>
        <v>4.2927586206896553</v>
      </c>
      <c r="G690" s="3" t="s">
        <v>20</v>
      </c>
      <c r="H690" s="3">
        <v>175</v>
      </c>
      <c r="I690" s="6">
        <f t="shared" si="60"/>
        <v>71.137142857142862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3" t="b">
        <v>0</v>
      </c>
      <c r="O690" s="3" t="b">
        <v>1</v>
      </c>
      <c r="P690" s="3" t="s">
        <v>269</v>
      </c>
      <c r="Q690" s="3" t="str">
        <f t="shared" si="62"/>
        <v>film &amp; video</v>
      </c>
      <c r="R690" s="3" t="str">
        <f t="shared" si="63"/>
        <v>television</v>
      </c>
      <c r="S690" s="43">
        <f t="shared" si="64"/>
        <v>43475.25</v>
      </c>
      <c r="T690" s="43">
        <f t="shared" si="65"/>
        <v>43491.25</v>
      </c>
    </row>
    <row r="691" spans="1:20" ht="16.5" hidden="1" customHeight="1" x14ac:dyDescent="0.35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5">
        <f t="shared" si="61"/>
        <v>1.0065753424657535</v>
      </c>
      <c r="G691" s="3" t="s">
        <v>20</v>
      </c>
      <c r="H691" s="3">
        <v>69</v>
      </c>
      <c r="I691" s="6">
        <f t="shared" si="60"/>
        <v>106.49275362318841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3" t="b">
        <v>0</v>
      </c>
      <c r="O691" s="3" t="b">
        <v>0</v>
      </c>
      <c r="P691" s="3" t="s">
        <v>28</v>
      </c>
      <c r="Q691" s="3" t="str">
        <f t="shared" si="62"/>
        <v>technology</v>
      </c>
      <c r="R691" s="3" t="str">
        <f t="shared" si="63"/>
        <v>web</v>
      </c>
      <c r="S691" s="43">
        <f t="shared" si="64"/>
        <v>41576.208333333336</v>
      </c>
      <c r="T691" s="43">
        <f t="shared" si="65"/>
        <v>41588.25</v>
      </c>
    </row>
    <row r="692" spans="1:20" ht="16.5" hidden="1" customHeight="1" x14ac:dyDescent="0.35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5">
        <f t="shared" si="61"/>
        <v>2.266111111111111</v>
      </c>
      <c r="G692" s="3" t="s">
        <v>20</v>
      </c>
      <c r="H692" s="3">
        <v>190</v>
      </c>
      <c r="I692" s="6">
        <f t="shared" si="60"/>
        <v>42.93684210526316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3" t="b">
        <v>0</v>
      </c>
      <c r="O692" s="3" t="b">
        <v>1</v>
      </c>
      <c r="P692" s="3" t="s">
        <v>42</v>
      </c>
      <c r="Q692" s="3" t="str">
        <f t="shared" si="62"/>
        <v>film &amp; video</v>
      </c>
      <c r="R692" s="3" t="str">
        <f t="shared" si="63"/>
        <v>documentary</v>
      </c>
      <c r="S692" s="43">
        <f t="shared" si="64"/>
        <v>40874.25</v>
      </c>
      <c r="T692" s="43">
        <f t="shared" si="65"/>
        <v>40880.25</v>
      </c>
    </row>
    <row r="693" spans="1:20" ht="16.5" hidden="1" customHeight="1" x14ac:dyDescent="0.35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5">
        <f t="shared" si="61"/>
        <v>1.4238</v>
      </c>
      <c r="G693" s="3" t="s">
        <v>20</v>
      </c>
      <c r="H693" s="3">
        <v>237</v>
      </c>
      <c r="I693" s="6">
        <f t="shared" si="60"/>
        <v>30.037974683544302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3" t="b">
        <v>1</v>
      </c>
      <c r="O693" s="3" t="b">
        <v>1</v>
      </c>
      <c r="P693" s="3" t="s">
        <v>42</v>
      </c>
      <c r="Q693" s="3" t="str">
        <f t="shared" si="62"/>
        <v>film &amp; video</v>
      </c>
      <c r="R693" s="3" t="str">
        <f t="shared" si="63"/>
        <v>documentary</v>
      </c>
      <c r="S693" s="43">
        <f t="shared" si="64"/>
        <v>41185.208333333336</v>
      </c>
      <c r="T693" s="43">
        <f t="shared" si="65"/>
        <v>41202.208333333336</v>
      </c>
    </row>
    <row r="694" spans="1:20" ht="16.5" hidden="1" customHeight="1" x14ac:dyDescent="0.35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5">
        <f t="shared" si="61"/>
        <v>0.90633333333333332</v>
      </c>
      <c r="G694" s="3" t="s">
        <v>14</v>
      </c>
      <c r="H694" s="3">
        <v>77</v>
      </c>
      <c r="I694" s="6">
        <f t="shared" si="60"/>
        <v>70.623376623376629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3" t="b">
        <v>0</v>
      </c>
      <c r="O694" s="3" t="b">
        <v>0</v>
      </c>
      <c r="P694" s="3" t="s">
        <v>23</v>
      </c>
      <c r="Q694" s="3" t="str">
        <f t="shared" si="62"/>
        <v>music</v>
      </c>
      <c r="R694" s="3" t="str">
        <f t="shared" si="63"/>
        <v>rock</v>
      </c>
      <c r="S694" s="43">
        <f t="shared" si="64"/>
        <v>43655.208333333328</v>
      </c>
      <c r="T694" s="43">
        <f t="shared" si="65"/>
        <v>43673.208333333328</v>
      </c>
    </row>
    <row r="695" spans="1:20" ht="16.5" customHeight="1" x14ac:dyDescent="0.35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5">
        <f t="shared" si="61"/>
        <v>0.63966740576496672</v>
      </c>
      <c r="G695" s="3" t="s">
        <v>14</v>
      </c>
      <c r="H695" s="3">
        <v>1748</v>
      </c>
      <c r="I695" s="6">
        <f t="shared" si="60"/>
        <v>66.016018306636155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3" t="b">
        <v>0</v>
      </c>
      <c r="O695" s="3" t="b">
        <v>0</v>
      </c>
      <c r="P695" s="3" t="s">
        <v>33</v>
      </c>
      <c r="Q695" s="3" t="str">
        <f t="shared" si="62"/>
        <v>theater</v>
      </c>
      <c r="R695" s="3" t="str">
        <f t="shared" si="63"/>
        <v>plays</v>
      </c>
      <c r="S695" s="43">
        <f t="shared" si="64"/>
        <v>43025.208333333328</v>
      </c>
      <c r="T695" s="43">
        <f t="shared" si="65"/>
        <v>43042.208333333328</v>
      </c>
    </row>
    <row r="696" spans="1:20" ht="16.5" customHeight="1" x14ac:dyDescent="0.35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5">
        <f t="shared" si="61"/>
        <v>0.84131868131868137</v>
      </c>
      <c r="G696" s="3" t="s">
        <v>14</v>
      </c>
      <c r="H696" s="3">
        <v>79</v>
      </c>
      <c r="I696" s="6">
        <f t="shared" si="60"/>
        <v>96.911392405063296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3" t="b">
        <v>0</v>
      </c>
      <c r="O696" s="3" t="b">
        <v>0</v>
      </c>
      <c r="P696" s="3" t="s">
        <v>33</v>
      </c>
      <c r="Q696" s="3" t="str">
        <f t="shared" si="62"/>
        <v>theater</v>
      </c>
      <c r="R696" s="3" t="str">
        <f t="shared" si="63"/>
        <v>plays</v>
      </c>
      <c r="S696" s="43">
        <f t="shared" si="64"/>
        <v>43066.25</v>
      </c>
      <c r="T696" s="43">
        <f t="shared" si="65"/>
        <v>43103.25</v>
      </c>
    </row>
    <row r="697" spans="1:20" ht="16.5" hidden="1" customHeight="1" x14ac:dyDescent="0.35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5">
        <f t="shared" si="61"/>
        <v>1.3393478260869565</v>
      </c>
      <c r="G697" s="3" t="s">
        <v>20</v>
      </c>
      <c r="H697" s="3">
        <v>196</v>
      </c>
      <c r="I697" s="6">
        <f t="shared" si="60"/>
        <v>62.867346938775512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3" t="b">
        <v>1</v>
      </c>
      <c r="O697" s="3" t="b">
        <v>0</v>
      </c>
      <c r="P697" s="3" t="s">
        <v>23</v>
      </c>
      <c r="Q697" s="3" t="str">
        <f t="shared" si="62"/>
        <v>music</v>
      </c>
      <c r="R697" s="3" t="str">
        <f t="shared" si="63"/>
        <v>rock</v>
      </c>
      <c r="S697" s="43">
        <f t="shared" si="64"/>
        <v>42322.25</v>
      </c>
      <c r="T697" s="43">
        <f t="shared" si="65"/>
        <v>42338.25</v>
      </c>
    </row>
    <row r="698" spans="1:20" ht="16.5" customHeight="1" x14ac:dyDescent="0.35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5">
        <f t="shared" si="61"/>
        <v>0.59042047531992692</v>
      </c>
      <c r="G698" s="3" t="s">
        <v>14</v>
      </c>
      <c r="H698" s="3">
        <v>889</v>
      </c>
      <c r="I698" s="6">
        <f t="shared" si="60"/>
        <v>108.98537682789652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3" t="b">
        <v>0</v>
      </c>
      <c r="O698" s="3" t="b">
        <v>1</v>
      </c>
      <c r="P698" s="3" t="s">
        <v>33</v>
      </c>
      <c r="Q698" s="3" t="str">
        <f t="shared" si="62"/>
        <v>theater</v>
      </c>
      <c r="R698" s="3" t="str">
        <f t="shared" si="63"/>
        <v>plays</v>
      </c>
      <c r="S698" s="43">
        <f t="shared" si="64"/>
        <v>42114.208333333328</v>
      </c>
      <c r="T698" s="43">
        <f t="shared" si="65"/>
        <v>42115.208333333328</v>
      </c>
    </row>
    <row r="699" spans="1:20" ht="16.5" hidden="1" customHeight="1" x14ac:dyDescent="0.35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5">
        <f t="shared" si="61"/>
        <v>1.5280062063615205</v>
      </c>
      <c r="G699" s="3" t="s">
        <v>20</v>
      </c>
      <c r="H699" s="3">
        <v>7295</v>
      </c>
      <c r="I699" s="6">
        <f t="shared" si="60"/>
        <v>26.999314599040439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3" t="b">
        <v>0</v>
      </c>
      <c r="O699" s="3" t="b">
        <v>0</v>
      </c>
      <c r="P699" s="3" t="s">
        <v>50</v>
      </c>
      <c r="Q699" s="3" t="str">
        <f t="shared" si="62"/>
        <v>music</v>
      </c>
      <c r="R699" s="3" t="str">
        <f t="shared" si="63"/>
        <v>electric music</v>
      </c>
      <c r="S699" s="43">
        <f t="shared" si="64"/>
        <v>43190.208333333328</v>
      </c>
      <c r="T699" s="43">
        <f t="shared" si="65"/>
        <v>43192.208333333328</v>
      </c>
    </row>
    <row r="700" spans="1:20" ht="16.5" hidden="1" customHeight="1" x14ac:dyDescent="0.35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5">
        <f t="shared" si="61"/>
        <v>4.466912114014252</v>
      </c>
      <c r="G700" s="3" t="s">
        <v>20</v>
      </c>
      <c r="H700" s="3">
        <v>2893</v>
      </c>
      <c r="I700" s="6">
        <f t="shared" si="60"/>
        <v>65.004147943311438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3" t="b">
        <v>0</v>
      </c>
      <c r="O700" s="3" t="b">
        <v>0</v>
      </c>
      <c r="P700" s="3" t="s">
        <v>65</v>
      </c>
      <c r="Q700" s="3" t="str">
        <f t="shared" si="62"/>
        <v>technology</v>
      </c>
      <c r="R700" s="3" t="str">
        <f t="shared" si="63"/>
        <v>wearables</v>
      </c>
      <c r="S700" s="43">
        <f t="shared" si="64"/>
        <v>40871.25</v>
      </c>
      <c r="T700" s="43">
        <f t="shared" si="65"/>
        <v>40885.25</v>
      </c>
    </row>
    <row r="701" spans="1:20" ht="16.5" hidden="1" customHeight="1" x14ac:dyDescent="0.35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5">
        <f t="shared" si="61"/>
        <v>0.8439189189189189</v>
      </c>
      <c r="G701" s="3" t="s">
        <v>14</v>
      </c>
      <c r="H701" s="3">
        <v>56</v>
      </c>
      <c r="I701" s="6">
        <f t="shared" si="60"/>
        <v>111.51785714285714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3" t="b">
        <v>0</v>
      </c>
      <c r="O701" s="3" t="b">
        <v>0</v>
      </c>
      <c r="P701" s="3" t="s">
        <v>53</v>
      </c>
      <c r="Q701" s="3" t="str">
        <f t="shared" si="62"/>
        <v>film &amp; video</v>
      </c>
      <c r="R701" s="3" t="str">
        <f t="shared" si="63"/>
        <v>drama</v>
      </c>
      <c r="S701" s="43">
        <f t="shared" si="64"/>
        <v>43641.208333333328</v>
      </c>
      <c r="T701" s="43">
        <f t="shared" si="65"/>
        <v>43642.208333333328</v>
      </c>
    </row>
    <row r="702" spans="1:20" ht="16.5" hidden="1" customHeight="1" x14ac:dyDescent="0.35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5">
        <f t="shared" si="61"/>
        <v>0.03</v>
      </c>
      <c r="G702" s="3" t="s">
        <v>14</v>
      </c>
      <c r="H702" s="3">
        <v>1</v>
      </c>
      <c r="I702" s="6">
        <f t="shared" si="60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3" t="b">
        <v>0</v>
      </c>
      <c r="O702" s="3" t="b">
        <v>0</v>
      </c>
      <c r="P702" s="3" t="s">
        <v>65</v>
      </c>
      <c r="Q702" s="3" t="str">
        <f t="shared" si="62"/>
        <v>technology</v>
      </c>
      <c r="R702" s="3" t="str">
        <f t="shared" si="63"/>
        <v>wearables</v>
      </c>
      <c r="S702" s="43">
        <f t="shared" si="64"/>
        <v>40203.25</v>
      </c>
      <c r="T702" s="43">
        <f t="shared" si="65"/>
        <v>40218.25</v>
      </c>
    </row>
    <row r="703" spans="1:20" ht="16.5" customHeight="1" x14ac:dyDescent="0.35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5">
        <f t="shared" si="61"/>
        <v>1.7502692307692307</v>
      </c>
      <c r="G703" s="3" t="s">
        <v>20</v>
      </c>
      <c r="H703" s="3">
        <v>820</v>
      </c>
      <c r="I703" s="6">
        <f t="shared" si="60"/>
        <v>110.99268292682927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3" t="b">
        <v>1</v>
      </c>
      <c r="O703" s="3" t="b">
        <v>0</v>
      </c>
      <c r="P703" s="3" t="s">
        <v>33</v>
      </c>
      <c r="Q703" s="3" t="str">
        <f t="shared" si="62"/>
        <v>theater</v>
      </c>
      <c r="R703" s="3" t="str">
        <f t="shared" si="63"/>
        <v>plays</v>
      </c>
      <c r="S703" s="43">
        <f t="shared" si="64"/>
        <v>40629.208333333336</v>
      </c>
      <c r="T703" s="43">
        <f t="shared" si="65"/>
        <v>40636.208333333336</v>
      </c>
    </row>
    <row r="704" spans="1:20" ht="16.5" hidden="1" customHeight="1" x14ac:dyDescent="0.35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5">
        <f t="shared" si="61"/>
        <v>0.54137931034482756</v>
      </c>
      <c r="G704" s="3" t="s">
        <v>14</v>
      </c>
      <c r="H704" s="3">
        <v>83</v>
      </c>
      <c r="I704" s="6">
        <f t="shared" si="60"/>
        <v>56.746987951807228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3" t="b">
        <v>0</v>
      </c>
      <c r="O704" s="3" t="b">
        <v>0</v>
      </c>
      <c r="P704" s="3" t="s">
        <v>65</v>
      </c>
      <c r="Q704" s="3" t="str">
        <f t="shared" si="62"/>
        <v>technology</v>
      </c>
      <c r="R704" s="3" t="str">
        <f t="shared" si="63"/>
        <v>wearables</v>
      </c>
      <c r="S704" s="43">
        <f t="shared" si="64"/>
        <v>41477.208333333336</v>
      </c>
      <c r="T704" s="43">
        <f t="shared" si="65"/>
        <v>41482.208333333336</v>
      </c>
    </row>
    <row r="705" spans="1:20" ht="16.5" hidden="1" customHeight="1" x14ac:dyDescent="0.35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5">
        <f t="shared" si="61"/>
        <v>3.1187381703470032</v>
      </c>
      <c r="G705" s="3" t="s">
        <v>20</v>
      </c>
      <c r="H705" s="3">
        <v>2038</v>
      </c>
      <c r="I705" s="6">
        <f t="shared" si="60"/>
        <v>97.020608439646708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3" t="b">
        <v>1</v>
      </c>
      <c r="O705" s="3" t="b">
        <v>1</v>
      </c>
      <c r="P705" s="3" t="s">
        <v>206</v>
      </c>
      <c r="Q705" s="3" t="str">
        <f t="shared" si="62"/>
        <v>publishing</v>
      </c>
      <c r="R705" s="3" t="str">
        <f t="shared" si="63"/>
        <v>translations</v>
      </c>
      <c r="S705" s="43">
        <f t="shared" si="64"/>
        <v>41020.208333333336</v>
      </c>
      <c r="T705" s="43">
        <f t="shared" si="65"/>
        <v>41037.208333333336</v>
      </c>
    </row>
    <row r="706" spans="1:20" ht="16.5" hidden="1" customHeight="1" x14ac:dyDescent="0.35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5">
        <f t="shared" si="61"/>
        <v>1.2278160919540231</v>
      </c>
      <c r="G706" s="3" t="s">
        <v>20</v>
      </c>
      <c r="H706" s="3">
        <v>116</v>
      </c>
      <c r="I706" s="6">
        <f t="shared" ref="I706:I769" si="66">IFERROR(E706/H706,"0")</f>
        <v>92.08620689655173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3" t="b">
        <v>0</v>
      </c>
      <c r="O706" s="3" t="b">
        <v>0</v>
      </c>
      <c r="P706" s="3" t="s">
        <v>71</v>
      </c>
      <c r="Q706" s="3" t="str">
        <f t="shared" si="62"/>
        <v>film &amp; video</v>
      </c>
      <c r="R706" s="3" t="str">
        <f t="shared" si="63"/>
        <v>animation</v>
      </c>
      <c r="S706" s="43">
        <f t="shared" si="64"/>
        <v>42555.208333333328</v>
      </c>
      <c r="T706" s="43">
        <f t="shared" si="65"/>
        <v>42570.208333333328</v>
      </c>
    </row>
    <row r="707" spans="1:20" ht="16.5" hidden="1" customHeight="1" x14ac:dyDescent="0.35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5">
        <f t="shared" ref="F707:F770" si="67">E707/D707</f>
        <v>0.99026517383618151</v>
      </c>
      <c r="G707" s="3" t="s">
        <v>14</v>
      </c>
      <c r="H707" s="3">
        <v>2025</v>
      </c>
      <c r="I707" s="6">
        <f t="shared" si="66"/>
        <v>82.986666666666665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3" t="b">
        <v>0</v>
      </c>
      <c r="O707" s="3" t="b">
        <v>0</v>
      </c>
      <c r="P707" s="3" t="s">
        <v>68</v>
      </c>
      <c r="Q707" s="3" t="str">
        <f t="shared" ref="Q707:Q770" si="68">LEFT(P707,FIND("/",P707)-1)</f>
        <v>publishing</v>
      </c>
      <c r="R707" s="3" t="str">
        <f t="shared" ref="R707:R770" si="69">RIGHT(P707,LEN(P707)-FIND("/",P707))</f>
        <v>nonfiction</v>
      </c>
      <c r="S707" s="43">
        <f t="shared" ref="S707:S770" si="70">(L707/86400)+25569</f>
        <v>41619.25</v>
      </c>
      <c r="T707" s="43">
        <f t="shared" ref="T707:T770" si="71">(M707/86400)+25569</f>
        <v>41623.25</v>
      </c>
    </row>
    <row r="708" spans="1:20" ht="16.5" hidden="1" customHeight="1" x14ac:dyDescent="0.35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5">
        <f t="shared" si="67"/>
        <v>1.278468634686347</v>
      </c>
      <c r="G708" s="3" t="s">
        <v>20</v>
      </c>
      <c r="H708" s="3">
        <v>1345</v>
      </c>
      <c r="I708" s="6">
        <f t="shared" si="66"/>
        <v>103.03791821561339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3" t="b">
        <v>0</v>
      </c>
      <c r="O708" s="3" t="b">
        <v>1</v>
      </c>
      <c r="P708" s="3" t="s">
        <v>28</v>
      </c>
      <c r="Q708" s="3" t="str">
        <f t="shared" si="68"/>
        <v>technology</v>
      </c>
      <c r="R708" s="3" t="str">
        <f t="shared" si="69"/>
        <v>web</v>
      </c>
      <c r="S708" s="43">
        <f t="shared" si="70"/>
        <v>43471.25</v>
      </c>
      <c r="T708" s="43">
        <f t="shared" si="71"/>
        <v>43479.25</v>
      </c>
    </row>
    <row r="709" spans="1:20" ht="16.5" hidden="1" customHeight="1" x14ac:dyDescent="0.35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5">
        <f t="shared" si="67"/>
        <v>1.5861643835616439</v>
      </c>
      <c r="G709" s="3" t="s">
        <v>20</v>
      </c>
      <c r="H709" s="3">
        <v>168</v>
      </c>
      <c r="I709" s="6">
        <f t="shared" si="66"/>
        <v>68.922619047619051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3" t="b">
        <v>0</v>
      </c>
      <c r="O709" s="3" t="b">
        <v>0</v>
      </c>
      <c r="P709" s="3" t="s">
        <v>53</v>
      </c>
      <c r="Q709" s="3" t="str">
        <f t="shared" si="68"/>
        <v>film &amp; video</v>
      </c>
      <c r="R709" s="3" t="str">
        <f t="shared" si="69"/>
        <v>drama</v>
      </c>
      <c r="S709" s="43">
        <f t="shared" si="70"/>
        <v>43442.25</v>
      </c>
      <c r="T709" s="43">
        <f t="shared" si="71"/>
        <v>43478.25</v>
      </c>
    </row>
    <row r="710" spans="1:20" ht="16.5" customHeight="1" x14ac:dyDescent="0.35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5">
        <f t="shared" si="67"/>
        <v>7.0705882352941174</v>
      </c>
      <c r="G710" s="3" t="s">
        <v>20</v>
      </c>
      <c r="H710" s="3">
        <v>137</v>
      </c>
      <c r="I710" s="6">
        <f t="shared" si="66"/>
        <v>87.737226277372258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3" t="b">
        <v>0</v>
      </c>
      <c r="O710" s="3" t="b">
        <v>0</v>
      </c>
      <c r="P710" s="3" t="s">
        <v>33</v>
      </c>
      <c r="Q710" s="3" t="str">
        <f t="shared" si="68"/>
        <v>theater</v>
      </c>
      <c r="R710" s="3" t="str">
        <f t="shared" si="69"/>
        <v>plays</v>
      </c>
      <c r="S710" s="43">
        <f t="shared" si="70"/>
        <v>42877.208333333328</v>
      </c>
      <c r="T710" s="43">
        <f t="shared" si="71"/>
        <v>42887.208333333328</v>
      </c>
    </row>
    <row r="711" spans="1:20" ht="16.5" customHeight="1" x14ac:dyDescent="0.35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5">
        <f t="shared" si="67"/>
        <v>1.4238775510204082</v>
      </c>
      <c r="G711" s="3" t="s">
        <v>20</v>
      </c>
      <c r="H711" s="3">
        <v>186</v>
      </c>
      <c r="I711" s="6">
        <f t="shared" si="66"/>
        <v>75.021505376344081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3" t="b">
        <v>0</v>
      </c>
      <c r="O711" s="3" t="b">
        <v>0</v>
      </c>
      <c r="P711" s="3" t="s">
        <v>33</v>
      </c>
      <c r="Q711" s="3" t="str">
        <f t="shared" si="68"/>
        <v>theater</v>
      </c>
      <c r="R711" s="3" t="str">
        <f t="shared" si="69"/>
        <v>plays</v>
      </c>
      <c r="S711" s="43">
        <f t="shared" si="70"/>
        <v>41018.208333333336</v>
      </c>
      <c r="T711" s="43">
        <f t="shared" si="71"/>
        <v>41025.208333333336</v>
      </c>
    </row>
    <row r="712" spans="1:20" ht="16.5" customHeight="1" x14ac:dyDescent="0.35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5">
        <f t="shared" si="67"/>
        <v>1.4786046511627906</v>
      </c>
      <c r="G712" s="3" t="s">
        <v>20</v>
      </c>
      <c r="H712" s="3">
        <v>125</v>
      </c>
      <c r="I712" s="6">
        <f t="shared" si="66"/>
        <v>50.863999999999997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3" t="b">
        <v>0</v>
      </c>
      <c r="O712" s="3" t="b">
        <v>1</v>
      </c>
      <c r="P712" s="3" t="s">
        <v>33</v>
      </c>
      <c r="Q712" s="3" t="str">
        <f t="shared" si="68"/>
        <v>theater</v>
      </c>
      <c r="R712" s="3" t="str">
        <f t="shared" si="69"/>
        <v>plays</v>
      </c>
      <c r="S712" s="43">
        <f t="shared" si="70"/>
        <v>43295.208333333328</v>
      </c>
      <c r="T712" s="43">
        <f t="shared" si="71"/>
        <v>43302.208333333328</v>
      </c>
    </row>
    <row r="713" spans="1:20" ht="16.5" customHeight="1" x14ac:dyDescent="0.35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5">
        <f t="shared" si="67"/>
        <v>0.20322580645161289</v>
      </c>
      <c r="G713" s="3" t="s">
        <v>14</v>
      </c>
      <c r="H713" s="3">
        <v>14</v>
      </c>
      <c r="I713" s="6">
        <f t="shared" si="66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3" t="b">
        <v>1</v>
      </c>
      <c r="O713" s="3" t="b">
        <v>1</v>
      </c>
      <c r="P713" s="3" t="s">
        <v>33</v>
      </c>
      <c r="Q713" s="3" t="str">
        <f t="shared" si="68"/>
        <v>theater</v>
      </c>
      <c r="R713" s="3" t="str">
        <f t="shared" si="69"/>
        <v>plays</v>
      </c>
      <c r="S713" s="43">
        <f t="shared" si="70"/>
        <v>42393.25</v>
      </c>
      <c r="T713" s="43">
        <f t="shared" si="71"/>
        <v>42395.25</v>
      </c>
    </row>
    <row r="714" spans="1:20" ht="16.5" customHeight="1" x14ac:dyDescent="0.35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5">
        <f t="shared" si="67"/>
        <v>18.40625</v>
      </c>
      <c r="G714" s="3" t="s">
        <v>20</v>
      </c>
      <c r="H714" s="3">
        <v>202</v>
      </c>
      <c r="I714" s="6">
        <f t="shared" si="66"/>
        <v>72.896039603960389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3" t="b">
        <v>0</v>
      </c>
      <c r="O714" s="3" t="b">
        <v>0</v>
      </c>
      <c r="P714" s="3" t="s">
        <v>33</v>
      </c>
      <c r="Q714" s="3" t="str">
        <f t="shared" si="68"/>
        <v>theater</v>
      </c>
      <c r="R714" s="3" t="str">
        <f t="shared" si="69"/>
        <v>plays</v>
      </c>
      <c r="S714" s="43">
        <f t="shared" si="70"/>
        <v>42559.208333333328</v>
      </c>
      <c r="T714" s="43">
        <f t="shared" si="71"/>
        <v>42600.208333333328</v>
      </c>
    </row>
    <row r="715" spans="1:20" ht="16.5" hidden="1" customHeight="1" x14ac:dyDescent="0.35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5">
        <f t="shared" si="67"/>
        <v>1.6194202898550725</v>
      </c>
      <c r="G715" s="3" t="s">
        <v>20</v>
      </c>
      <c r="H715" s="3">
        <v>103</v>
      </c>
      <c r="I715" s="6">
        <f t="shared" si="66"/>
        <v>108.48543689320388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3" t="b">
        <v>0</v>
      </c>
      <c r="O715" s="3" t="b">
        <v>0</v>
      </c>
      <c r="P715" s="3" t="s">
        <v>133</v>
      </c>
      <c r="Q715" s="3" t="str">
        <f t="shared" si="68"/>
        <v>publishing</v>
      </c>
      <c r="R715" s="3" t="str">
        <f t="shared" si="69"/>
        <v>radio &amp; podcasts</v>
      </c>
      <c r="S715" s="43">
        <f t="shared" si="70"/>
        <v>42604.208333333328</v>
      </c>
      <c r="T715" s="43">
        <f t="shared" si="71"/>
        <v>42616.208333333328</v>
      </c>
    </row>
    <row r="716" spans="1:20" ht="16.5" hidden="1" customHeight="1" x14ac:dyDescent="0.35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5">
        <f t="shared" si="67"/>
        <v>4.7282077922077921</v>
      </c>
      <c r="G716" s="3" t="s">
        <v>20</v>
      </c>
      <c r="H716" s="3">
        <v>1785</v>
      </c>
      <c r="I716" s="6">
        <f t="shared" si="66"/>
        <v>101.98095238095237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3" t="b">
        <v>0</v>
      </c>
      <c r="O716" s="3" t="b">
        <v>0</v>
      </c>
      <c r="P716" s="3" t="s">
        <v>23</v>
      </c>
      <c r="Q716" s="3" t="str">
        <f t="shared" si="68"/>
        <v>music</v>
      </c>
      <c r="R716" s="3" t="str">
        <f t="shared" si="69"/>
        <v>rock</v>
      </c>
      <c r="S716" s="43">
        <f t="shared" si="70"/>
        <v>41870.208333333336</v>
      </c>
      <c r="T716" s="43">
        <f t="shared" si="71"/>
        <v>41871.208333333336</v>
      </c>
    </row>
    <row r="717" spans="1:20" ht="16.5" hidden="1" customHeight="1" x14ac:dyDescent="0.35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5">
        <f t="shared" si="67"/>
        <v>0.24466101694915254</v>
      </c>
      <c r="G717" s="3" t="s">
        <v>14</v>
      </c>
      <c r="H717" s="3">
        <v>656</v>
      </c>
      <c r="I717" s="6">
        <f t="shared" si="66"/>
        <v>44.009146341463413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3" t="b">
        <v>0</v>
      </c>
      <c r="O717" s="3" t="b">
        <v>0</v>
      </c>
      <c r="P717" s="3" t="s">
        <v>292</v>
      </c>
      <c r="Q717" s="3" t="str">
        <f t="shared" si="68"/>
        <v>games</v>
      </c>
      <c r="R717" s="3" t="str">
        <f t="shared" si="69"/>
        <v>mobile games</v>
      </c>
      <c r="S717" s="43">
        <f t="shared" si="70"/>
        <v>40397.208333333336</v>
      </c>
      <c r="T717" s="43">
        <f t="shared" si="71"/>
        <v>40402.208333333336</v>
      </c>
    </row>
    <row r="718" spans="1:20" ht="16.5" customHeight="1" x14ac:dyDescent="0.35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5">
        <f t="shared" si="67"/>
        <v>5.1764999999999999</v>
      </c>
      <c r="G718" s="3" t="s">
        <v>20</v>
      </c>
      <c r="H718" s="3">
        <v>157</v>
      </c>
      <c r="I718" s="6">
        <f t="shared" si="66"/>
        <v>65.942675159235662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3" t="b">
        <v>0</v>
      </c>
      <c r="O718" s="3" t="b">
        <v>1</v>
      </c>
      <c r="P718" s="3" t="s">
        <v>33</v>
      </c>
      <c r="Q718" s="3" t="str">
        <f t="shared" si="68"/>
        <v>theater</v>
      </c>
      <c r="R718" s="3" t="str">
        <f t="shared" si="69"/>
        <v>plays</v>
      </c>
      <c r="S718" s="43">
        <f t="shared" si="70"/>
        <v>41465.208333333336</v>
      </c>
      <c r="T718" s="43">
        <f t="shared" si="71"/>
        <v>41493.208333333336</v>
      </c>
    </row>
    <row r="719" spans="1:20" ht="16.5" hidden="1" customHeight="1" x14ac:dyDescent="0.35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5">
        <f t="shared" si="67"/>
        <v>2.4764285714285714</v>
      </c>
      <c r="G719" s="3" t="s">
        <v>20</v>
      </c>
      <c r="H719" s="3">
        <v>555</v>
      </c>
      <c r="I719" s="6">
        <f t="shared" si="66"/>
        <v>24.987387387387386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3" t="b">
        <v>0</v>
      </c>
      <c r="O719" s="3" t="b">
        <v>0</v>
      </c>
      <c r="P719" s="3" t="s">
        <v>42</v>
      </c>
      <c r="Q719" s="3" t="str">
        <f t="shared" si="68"/>
        <v>film &amp; video</v>
      </c>
      <c r="R719" s="3" t="str">
        <f t="shared" si="69"/>
        <v>documentary</v>
      </c>
      <c r="S719" s="43">
        <f t="shared" si="70"/>
        <v>40777.208333333336</v>
      </c>
      <c r="T719" s="43">
        <f t="shared" si="71"/>
        <v>40798.208333333336</v>
      </c>
    </row>
    <row r="720" spans="1:20" ht="16.5" hidden="1" customHeight="1" x14ac:dyDescent="0.35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5">
        <f t="shared" si="67"/>
        <v>1.0020481927710843</v>
      </c>
      <c r="G720" s="3" t="s">
        <v>20</v>
      </c>
      <c r="H720" s="3">
        <v>297</v>
      </c>
      <c r="I720" s="6">
        <f t="shared" si="66"/>
        <v>28.003367003367003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3" t="b">
        <v>0</v>
      </c>
      <c r="O720" s="3" t="b">
        <v>0</v>
      </c>
      <c r="P720" s="3" t="s">
        <v>65</v>
      </c>
      <c r="Q720" s="3" t="str">
        <f t="shared" si="68"/>
        <v>technology</v>
      </c>
      <c r="R720" s="3" t="str">
        <f t="shared" si="69"/>
        <v>wearables</v>
      </c>
      <c r="S720" s="43">
        <f t="shared" si="70"/>
        <v>41442.208333333336</v>
      </c>
      <c r="T720" s="43">
        <f t="shared" si="71"/>
        <v>41468.208333333336</v>
      </c>
    </row>
    <row r="721" spans="1:20" ht="16.5" hidden="1" customHeight="1" x14ac:dyDescent="0.35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5">
        <f t="shared" si="67"/>
        <v>1.53</v>
      </c>
      <c r="G721" s="3" t="s">
        <v>20</v>
      </c>
      <c r="H721" s="3">
        <v>123</v>
      </c>
      <c r="I721" s="6">
        <f t="shared" si="66"/>
        <v>85.829268292682926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3" t="b">
        <v>0</v>
      </c>
      <c r="O721" s="3" t="b">
        <v>0</v>
      </c>
      <c r="P721" s="3" t="s">
        <v>119</v>
      </c>
      <c r="Q721" s="3" t="str">
        <f t="shared" si="68"/>
        <v>publishing</v>
      </c>
      <c r="R721" s="3" t="str">
        <f t="shared" si="69"/>
        <v>fiction</v>
      </c>
      <c r="S721" s="43">
        <f t="shared" si="70"/>
        <v>41058.208333333336</v>
      </c>
      <c r="T721" s="43">
        <f t="shared" si="71"/>
        <v>41069.208333333336</v>
      </c>
    </row>
    <row r="722" spans="1:20" ht="16.5" customHeight="1" x14ac:dyDescent="0.35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5">
        <f t="shared" si="67"/>
        <v>0.37091954022988505</v>
      </c>
      <c r="G722" s="3" t="s">
        <v>74</v>
      </c>
      <c r="H722" s="3">
        <v>38</v>
      </c>
      <c r="I722" s="6">
        <f t="shared" si="66"/>
        <v>84.921052631578945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3" t="b">
        <v>0</v>
      </c>
      <c r="O722" s="3" t="b">
        <v>1</v>
      </c>
      <c r="P722" s="3" t="s">
        <v>33</v>
      </c>
      <c r="Q722" s="3" t="str">
        <f t="shared" si="68"/>
        <v>theater</v>
      </c>
      <c r="R722" s="3" t="str">
        <f t="shared" si="69"/>
        <v>plays</v>
      </c>
      <c r="S722" s="43">
        <f t="shared" si="70"/>
        <v>43152.25</v>
      </c>
      <c r="T722" s="43">
        <f t="shared" si="71"/>
        <v>43166.25</v>
      </c>
    </row>
    <row r="723" spans="1:20" ht="16.5" hidden="1" customHeight="1" x14ac:dyDescent="0.35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5">
        <f t="shared" si="67"/>
        <v>4.3923948220064728E-2</v>
      </c>
      <c r="G723" s="3" t="s">
        <v>74</v>
      </c>
      <c r="H723" s="3">
        <v>60</v>
      </c>
      <c r="I723" s="6">
        <f t="shared" si="66"/>
        <v>90.483333333333334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3" t="b">
        <v>0</v>
      </c>
      <c r="O723" s="3" t="b">
        <v>0</v>
      </c>
      <c r="P723" s="3" t="s">
        <v>23</v>
      </c>
      <c r="Q723" s="3" t="str">
        <f t="shared" si="68"/>
        <v>music</v>
      </c>
      <c r="R723" s="3" t="str">
        <f t="shared" si="69"/>
        <v>rock</v>
      </c>
      <c r="S723" s="43">
        <f t="shared" si="70"/>
        <v>43194.208333333328</v>
      </c>
      <c r="T723" s="43">
        <f t="shared" si="71"/>
        <v>43200.208333333328</v>
      </c>
    </row>
    <row r="724" spans="1:20" ht="16.5" hidden="1" customHeight="1" x14ac:dyDescent="0.35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5">
        <f t="shared" si="67"/>
        <v>1.5650721649484536</v>
      </c>
      <c r="G724" s="3" t="s">
        <v>20</v>
      </c>
      <c r="H724" s="3">
        <v>3036</v>
      </c>
      <c r="I724" s="6">
        <f t="shared" si="66"/>
        <v>25.00197628458498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3" t="b">
        <v>0</v>
      </c>
      <c r="O724" s="3" t="b">
        <v>0</v>
      </c>
      <c r="P724" s="3" t="s">
        <v>42</v>
      </c>
      <c r="Q724" s="3" t="str">
        <f t="shared" si="68"/>
        <v>film &amp; video</v>
      </c>
      <c r="R724" s="3" t="str">
        <f t="shared" si="69"/>
        <v>documentary</v>
      </c>
      <c r="S724" s="43">
        <f t="shared" si="70"/>
        <v>43045.25</v>
      </c>
      <c r="T724" s="43">
        <f t="shared" si="71"/>
        <v>43072.25</v>
      </c>
    </row>
    <row r="725" spans="1:20" ht="16.5" customHeight="1" x14ac:dyDescent="0.35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5">
        <f t="shared" si="67"/>
        <v>2.704081632653061</v>
      </c>
      <c r="G725" s="3" t="s">
        <v>20</v>
      </c>
      <c r="H725" s="3">
        <v>144</v>
      </c>
      <c r="I725" s="6">
        <f t="shared" si="66"/>
        <v>92.013888888888886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3" t="b">
        <v>0</v>
      </c>
      <c r="O725" s="3" t="b">
        <v>0</v>
      </c>
      <c r="P725" s="3" t="s">
        <v>33</v>
      </c>
      <c r="Q725" s="3" t="str">
        <f t="shared" si="68"/>
        <v>theater</v>
      </c>
      <c r="R725" s="3" t="str">
        <f t="shared" si="69"/>
        <v>plays</v>
      </c>
      <c r="S725" s="43">
        <f t="shared" si="70"/>
        <v>42431.25</v>
      </c>
      <c r="T725" s="43">
        <f t="shared" si="71"/>
        <v>42452.208333333328</v>
      </c>
    </row>
    <row r="726" spans="1:20" ht="16.5" customHeight="1" x14ac:dyDescent="0.35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5">
        <f t="shared" si="67"/>
        <v>1.3405952380952382</v>
      </c>
      <c r="G726" s="3" t="s">
        <v>20</v>
      </c>
      <c r="H726" s="3">
        <v>121</v>
      </c>
      <c r="I726" s="6">
        <f t="shared" si="66"/>
        <v>93.066115702479337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3" t="b">
        <v>0</v>
      </c>
      <c r="O726" s="3" t="b">
        <v>1</v>
      </c>
      <c r="P726" s="3" t="s">
        <v>33</v>
      </c>
      <c r="Q726" s="3" t="str">
        <f t="shared" si="68"/>
        <v>theater</v>
      </c>
      <c r="R726" s="3" t="str">
        <f t="shared" si="69"/>
        <v>plays</v>
      </c>
      <c r="S726" s="43">
        <f t="shared" si="70"/>
        <v>41934.208333333336</v>
      </c>
      <c r="T726" s="43">
        <f t="shared" si="71"/>
        <v>41936.208333333336</v>
      </c>
    </row>
    <row r="727" spans="1:20" ht="16.5" hidden="1" customHeight="1" x14ac:dyDescent="0.35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5">
        <f t="shared" si="67"/>
        <v>0.50398033126293995</v>
      </c>
      <c r="G727" s="3" t="s">
        <v>14</v>
      </c>
      <c r="H727" s="3">
        <v>1596</v>
      </c>
      <c r="I727" s="6">
        <f t="shared" si="66"/>
        <v>61.008145363408524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3" t="b">
        <v>0</v>
      </c>
      <c r="O727" s="3" t="b">
        <v>0</v>
      </c>
      <c r="P727" s="3" t="s">
        <v>292</v>
      </c>
      <c r="Q727" s="3" t="str">
        <f t="shared" si="68"/>
        <v>games</v>
      </c>
      <c r="R727" s="3" t="str">
        <f t="shared" si="69"/>
        <v>mobile games</v>
      </c>
      <c r="S727" s="43">
        <f t="shared" si="70"/>
        <v>41958.25</v>
      </c>
      <c r="T727" s="43">
        <f t="shared" si="71"/>
        <v>41960.25</v>
      </c>
    </row>
    <row r="728" spans="1:20" ht="16.5" customHeight="1" x14ac:dyDescent="0.35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5">
        <f t="shared" si="67"/>
        <v>0.88815837937384901</v>
      </c>
      <c r="G728" s="3" t="s">
        <v>74</v>
      </c>
      <c r="H728" s="3">
        <v>524</v>
      </c>
      <c r="I728" s="6">
        <f t="shared" si="66"/>
        <v>92.036259541984734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3" t="b">
        <v>0</v>
      </c>
      <c r="O728" s="3" t="b">
        <v>1</v>
      </c>
      <c r="P728" s="3" t="s">
        <v>33</v>
      </c>
      <c r="Q728" s="3" t="str">
        <f t="shared" si="68"/>
        <v>theater</v>
      </c>
      <c r="R728" s="3" t="str">
        <f t="shared" si="69"/>
        <v>plays</v>
      </c>
      <c r="S728" s="43">
        <f t="shared" si="70"/>
        <v>40476.208333333336</v>
      </c>
      <c r="T728" s="43">
        <f t="shared" si="71"/>
        <v>40482.208333333336</v>
      </c>
    </row>
    <row r="729" spans="1:20" ht="16.5" hidden="1" customHeight="1" x14ac:dyDescent="0.35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5">
        <f t="shared" si="67"/>
        <v>1.65</v>
      </c>
      <c r="G729" s="3" t="s">
        <v>20</v>
      </c>
      <c r="H729" s="3">
        <v>181</v>
      </c>
      <c r="I729" s="6">
        <f t="shared" si="66"/>
        <v>81.132596685082873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3" t="b">
        <v>0</v>
      </c>
      <c r="O729" s="3" t="b">
        <v>0</v>
      </c>
      <c r="P729" s="3" t="s">
        <v>28</v>
      </c>
      <c r="Q729" s="3" t="str">
        <f t="shared" si="68"/>
        <v>technology</v>
      </c>
      <c r="R729" s="3" t="str">
        <f t="shared" si="69"/>
        <v>web</v>
      </c>
      <c r="S729" s="43">
        <f t="shared" si="70"/>
        <v>43485.25</v>
      </c>
      <c r="T729" s="43">
        <f t="shared" si="71"/>
        <v>43543.208333333328</v>
      </c>
    </row>
    <row r="730" spans="1:20" ht="16.5" customHeight="1" x14ac:dyDescent="0.35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5">
        <f t="shared" si="67"/>
        <v>0.17499999999999999</v>
      </c>
      <c r="G730" s="3" t="s">
        <v>14</v>
      </c>
      <c r="H730" s="3">
        <v>10</v>
      </c>
      <c r="I730" s="6">
        <f t="shared" si="66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3" t="b">
        <v>0</v>
      </c>
      <c r="O730" s="3" t="b">
        <v>0</v>
      </c>
      <c r="P730" s="3" t="s">
        <v>33</v>
      </c>
      <c r="Q730" s="3" t="str">
        <f t="shared" si="68"/>
        <v>theater</v>
      </c>
      <c r="R730" s="3" t="str">
        <f t="shared" si="69"/>
        <v>plays</v>
      </c>
      <c r="S730" s="43">
        <f t="shared" si="70"/>
        <v>42515.208333333328</v>
      </c>
      <c r="T730" s="43">
        <f t="shared" si="71"/>
        <v>42526.208333333328</v>
      </c>
    </row>
    <row r="731" spans="1:20" ht="16.5" hidden="1" customHeight="1" x14ac:dyDescent="0.35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5">
        <f t="shared" si="67"/>
        <v>1.8566071428571429</v>
      </c>
      <c r="G731" s="3" t="s">
        <v>20</v>
      </c>
      <c r="H731" s="3">
        <v>122</v>
      </c>
      <c r="I731" s="6">
        <f t="shared" si="66"/>
        <v>85.221311475409834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3" t="b">
        <v>0</v>
      </c>
      <c r="O731" s="3" t="b">
        <v>0</v>
      </c>
      <c r="P731" s="3" t="s">
        <v>53</v>
      </c>
      <c r="Q731" s="3" t="str">
        <f t="shared" si="68"/>
        <v>film &amp; video</v>
      </c>
      <c r="R731" s="3" t="str">
        <f t="shared" si="69"/>
        <v>drama</v>
      </c>
      <c r="S731" s="43">
        <f t="shared" si="70"/>
        <v>41309.25</v>
      </c>
      <c r="T731" s="43">
        <f t="shared" si="71"/>
        <v>41311.25</v>
      </c>
    </row>
    <row r="732" spans="1:20" ht="16.5" hidden="1" customHeight="1" x14ac:dyDescent="0.35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5">
        <f t="shared" si="67"/>
        <v>4.1266319444444441</v>
      </c>
      <c r="G732" s="3" t="s">
        <v>20</v>
      </c>
      <c r="H732" s="3">
        <v>1071</v>
      </c>
      <c r="I732" s="6">
        <f t="shared" si="66"/>
        <v>110.96825396825396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3" t="b">
        <v>0</v>
      </c>
      <c r="O732" s="3" t="b">
        <v>0</v>
      </c>
      <c r="P732" s="3" t="s">
        <v>65</v>
      </c>
      <c r="Q732" s="3" t="str">
        <f t="shared" si="68"/>
        <v>technology</v>
      </c>
      <c r="R732" s="3" t="str">
        <f t="shared" si="69"/>
        <v>wearables</v>
      </c>
      <c r="S732" s="43">
        <f t="shared" si="70"/>
        <v>42147.208333333328</v>
      </c>
      <c r="T732" s="43">
        <f t="shared" si="71"/>
        <v>42153.208333333328</v>
      </c>
    </row>
    <row r="733" spans="1:20" ht="16.5" hidden="1" customHeight="1" x14ac:dyDescent="0.35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5">
        <f t="shared" si="67"/>
        <v>0.90249999999999997</v>
      </c>
      <c r="G733" s="3" t="s">
        <v>74</v>
      </c>
      <c r="H733" s="3">
        <v>219</v>
      </c>
      <c r="I733" s="6">
        <f t="shared" si="66"/>
        <v>32.968036529680369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3" t="b">
        <v>0</v>
      </c>
      <c r="O733" s="3" t="b">
        <v>0</v>
      </c>
      <c r="P733" s="3" t="s">
        <v>28</v>
      </c>
      <c r="Q733" s="3" t="str">
        <f t="shared" si="68"/>
        <v>technology</v>
      </c>
      <c r="R733" s="3" t="str">
        <f t="shared" si="69"/>
        <v>web</v>
      </c>
      <c r="S733" s="43">
        <f t="shared" si="70"/>
        <v>42939.208333333328</v>
      </c>
      <c r="T733" s="43">
        <f t="shared" si="71"/>
        <v>42940.208333333328</v>
      </c>
    </row>
    <row r="734" spans="1:20" ht="16.5" hidden="1" customHeight="1" x14ac:dyDescent="0.35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5">
        <f t="shared" si="67"/>
        <v>0.91984615384615387</v>
      </c>
      <c r="G734" s="3" t="s">
        <v>14</v>
      </c>
      <c r="H734" s="3">
        <v>1121</v>
      </c>
      <c r="I734" s="6">
        <f t="shared" si="66"/>
        <v>96.005352363960753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3" t="b">
        <v>0</v>
      </c>
      <c r="O734" s="3" t="b">
        <v>1</v>
      </c>
      <c r="P734" s="3" t="s">
        <v>23</v>
      </c>
      <c r="Q734" s="3" t="str">
        <f t="shared" si="68"/>
        <v>music</v>
      </c>
      <c r="R734" s="3" t="str">
        <f t="shared" si="69"/>
        <v>rock</v>
      </c>
      <c r="S734" s="43">
        <f t="shared" si="70"/>
        <v>42816.208333333328</v>
      </c>
      <c r="T734" s="43">
        <f t="shared" si="71"/>
        <v>42839.208333333328</v>
      </c>
    </row>
    <row r="735" spans="1:20" ht="16.5" hidden="1" customHeight="1" x14ac:dyDescent="0.35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5">
        <f t="shared" si="67"/>
        <v>5.2700632911392402</v>
      </c>
      <c r="G735" s="3" t="s">
        <v>20</v>
      </c>
      <c r="H735" s="3">
        <v>980</v>
      </c>
      <c r="I735" s="6">
        <f t="shared" si="66"/>
        <v>84.96632653061225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3" t="b">
        <v>0</v>
      </c>
      <c r="O735" s="3" t="b">
        <v>0</v>
      </c>
      <c r="P735" s="3" t="s">
        <v>148</v>
      </c>
      <c r="Q735" s="3" t="str">
        <f t="shared" si="68"/>
        <v>music</v>
      </c>
      <c r="R735" s="3" t="str">
        <f t="shared" si="69"/>
        <v>metal</v>
      </c>
      <c r="S735" s="43">
        <f t="shared" si="70"/>
        <v>41844.208333333336</v>
      </c>
      <c r="T735" s="43">
        <f t="shared" si="71"/>
        <v>41857.208333333336</v>
      </c>
    </row>
    <row r="736" spans="1:20" ht="16.5" customHeight="1" x14ac:dyDescent="0.35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5">
        <f t="shared" si="67"/>
        <v>3.1914285714285713</v>
      </c>
      <c r="G736" s="3" t="s">
        <v>20</v>
      </c>
      <c r="H736" s="3">
        <v>536</v>
      </c>
      <c r="I736" s="6">
        <f t="shared" si="66"/>
        <v>25.007462686567163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3" t="b">
        <v>0</v>
      </c>
      <c r="O736" s="3" t="b">
        <v>1</v>
      </c>
      <c r="P736" s="3" t="s">
        <v>33</v>
      </c>
      <c r="Q736" s="3" t="str">
        <f t="shared" si="68"/>
        <v>theater</v>
      </c>
      <c r="R736" s="3" t="str">
        <f t="shared" si="69"/>
        <v>plays</v>
      </c>
      <c r="S736" s="43">
        <f t="shared" si="70"/>
        <v>42763.25</v>
      </c>
      <c r="T736" s="43">
        <f t="shared" si="71"/>
        <v>42775.25</v>
      </c>
    </row>
    <row r="737" spans="1:20" ht="16.5" hidden="1" customHeight="1" x14ac:dyDescent="0.35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5">
        <f t="shared" si="67"/>
        <v>3.5418867924528303</v>
      </c>
      <c r="G737" s="3" t="s">
        <v>20</v>
      </c>
      <c r="H737" s="3">
        <v>1991</v>
      </c>
      <c r="I737" s="6">
        <f t="shared" si="66"/>
        <v>65.998995479658461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3" t="b">
        <v>0</v>
      </c>
      <c r="O737" s="3" t="b">
        <v>0</v>
      </c>
      <c r="P737" s="3" t="s">
        <v>122</v>
      </c>
      <c r="Q737" s="3" t="str">
        <f t="shared" si="68"/>
        <v>photography</v>
      </c>
      <c r="R737" s="3" t="str">
        <f t="shared" si="69"/>
        <v>photography books</v>
      </c>
      <c r="S737" s="43">
        <f t="shared" si="70"/>
        <v>42459.208333333328</v>
      </c>
      <c r="T737" s="43">
        <f t="shared" si="71"/>
        <v>42466.208333333328</v>
      </c>
    </row>
    <row r="738" spans="1:20" ht="16.5" hidden="1" customHeight="1" x14ac:dyDescent="0.35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5">
        <f t="shared" si="67"/>
        <v>0.32896103896103895</v>
      </c>
      <c r="G738" s="3" t="s">
        <v>74</v>
      </c>
      <c r="H738" s="3">
        <v>29</v>
      </c>
      <c r="I738" s="6">
        <f t="shared" si="66"/>
        <v>87.34482758620689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3" t="b">
        <v>0</v>
      </c>
      <c r="O738" s="3" t="b">
        <v>0</v>
      </c>
      <c r="P738" s="3" t="s">
        <v>68</v>
      </c>
      <c r="Q738" s="3" t="str">
        <f t="shared" si="68"/>
        <v>publishing</v>
      </c>
      <c r="R738" s="3" t="str">
        <f t="shared" si="69"/>
        <v>nonfiction</v>
      </c>
      <c r="S738" s="43">
        <f t="shared" si="70"/>
        <v>42055.25</v>
      </c>
      <c r="T738" s="43">
        <f t="shared" si="71"/>
        <v>42059.25</v>
      </c>
    </row>
    <row r="739" spans="1:20" ht="16.5" hidden="1" customHeight="1" x14ac:dyDescent="0.35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5">
        <f t="shared" si="67"/>
        <v>1.358918918918919</v>
      </c>
      <c r="G739" s="3" t="s">
        <v>20</v>
      </c>
      <c r="H739" s="3">
        <v>180</v>
      </c>
      <c r="I739" s="6">
        <f t="shared" si="66"/>
        <v>27.933333333333334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3" t="b">
        <v>0</v>
      </c>
      <c r="O739" s="3" t="b">
        <v>0</v>
      </c>
      <c r="P739" s="3" t="s">
        <v>60</v>
      </c>
      <c r="Q739" s="3" t="str">
        <f t="shared" si="68"/>
        <v>music</v>
      </c>
      <c r="R739" s="3" t="str">
        <f t="shared" si="69"/>
        <v>indie rock</v>
      </c>
      <c r="S739" s="43">
        <f t="shared" si="70"/>
        <v>42685.25</v>
      </c>
      <c r="T739" s="43">
        <f t="shared" si="71"/>
        <v>42697.25</v>
      </c>
    </row>
    <row r="740" spans="1:20" ht="16.5" customHeight="1" x14ac:dyDescent="0.35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5">
        <f t="shared" si="67"/>
        <v>2.0843373493975904E-2</v>
      </c>
      <c r="G740" s="3" t="s">
        <v>14</v>
      </c>
      <c r="H740" s="3">
        <v>15</v>
      </c>
      <c r="I740" s="6">
        <f t="shared" si="66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3" t="b">
        <v>0</v>
      </c>
      <c r="O740" s="3" t="b">
        <v>1</v>
      </c>
      <c r="P740" s="3" t="s">
        <v>33</v>
      </c>
      <c r="Q740" s="3" t="str">
        <f t="shared" si="68"/>
        <v>theater</v>
      </c>
      <c r="R740" s="3" t="str">
        <f t="shared" si="69"/>
        <v>plays</v>
      </c>
      <c r="S740" s="43">
        <f t="shared" si="70"/>
        <v>41959.25</v>
      </c>
      <c r="T740" s="43">
        <f t="shared" si="71"/>
        <v>41981.25</v>
      </c>
    </row>
    <row r="741" spans="1:20" ht="16.5" hidden="1" customHeight="1" x14ac:dyDescent="0.35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5">
        <f t="shared" si="67"/>
        <v>0.61</v>
      </c>
      <c r="G741" s="3" t="s">
        <v>14</v>
      </c>
      <c r="H741" s="3">
        <v>191</v>
      </c>
      <c r="I741" s="6">
        <f t="shared" si="66"/>
        <v>31.937172774869111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3" t="b">
        <v>0</v>
      </c>
      <c r="O741" s="3" t="b">
        <v>0</v>
      </c>
      <c r="P741" s="3" t="s">
        <v>60</v>
      </c>
      <c r="Q741" s="3" t="str">
        <f t="shared" si="68"/>
        <v>music</v>
      </c>
      <c r="R741" s="3" t="str">
        <f t="shared" si="69"/>
        <v>indie rock</v>
      </c>
      <c r="S741" s="43">
        <f t="shared" si="70"/>
        <v>41089.208333333336</v>
      </c>
      <c r="T741" s="43">
        <f t="shared" si="71"/>
        <v>41090.208333333336</v>
      </c>
    </row>
    <row r="742" spans="1:20" ht="16.5" customHeight="1" x14ac:dyDescent="0.35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5">
        <f t="shared" si="67"/>
        <v>0.30037735849056602</v>
      </c>
      <c r="G742" s="3" t="s">
        <v>14</v>
      </c>
      <c r="H742" s="3">
        <v>16</v>
      </c>
      <c r="I742" s="6">
        <f t="shared" si="66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3" t="b">
        <v>0</v>
      </c>
      <c r="O742" s="3" t="b">
        <v>0</v>
      </c>
      <c r="P742" s="3" t="s">
        <v>33</v>
      </c>
      <c r="Q742" s="3" t="str">
        <f t="shared" si="68"/>
        <v>theater</v>
      </c>
      <c r="R742" s="3" t="str">
        <f t="shared" si="69"/>
        <v>plays</v>
      </c>
      <c r="S742" s="43">
        <f t="shared" si="70"/>
        <v>42769.25</v>
      </c>
      <c r="T742" s="43">
        <f t="shared" si="71"/>
        <v>42772.25</v>
      </c>
    </row>
    <row r="743" spans="1:20" ht="16.5" customHeight="1" x14ac:dyDescent="0.35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5">
        <f t="shared" si="67"/>
        <v>11.791666666666666</v>
      </c>
      <c r="G743" s="3" t="s">
        <v>20</v>
      </c>
      <c r="H743" s="3">
        <v>130</v>
      </c>
      <c r="I743" s="6">
        <f t="shared" si="66"/>
        <v>108.84615384615384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3" t="b">
        <v>0</v>
      </c>
      <c r="O743" s="3" t="b">
        <v>0</v>
      </c>
      <c r="P743" s="3" t="s">
        <v>33</v>
      </c>
      <c r="Q743" s="3" t="str">
        <f t="shared" si="68"/>
        <v>theater</v>
      </c>
      <c r="R743" s="3" t="str">
        <f t="shared" si="69"/>
        <v>plays</v>
      </c>
      <c r="S743" s="43">
        <f t="shared" si="70"/>
        <v>40321.208333333336</v>
      </c>
      <c r="T743" s="43">
        <f t="shared" si="71"/>
        <v>40322.208333333336</v>
      </c>
    </row>
    <row r="744" spans="1:20" ht="16.5" hidden="1" customHeight="1" x14ac:dyDescent="0.35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5">
        <f t="shared" si="67"/>
        <v>11.260833333333334</v>
      </c>
      <c r="G744" s="3" t="s">
        <v>20</v>
      </c>
      <c r="H744" s="3">
        <v>122</v>
      </c>
      <c r="I744" s="6">
        <f t="shared" si="66"/>
        <v>110.76229508196721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3" t="b">
        <v>0</v>
      </c>
      <c r="O744" s="3" t="b">
        <v>0</v>
      </c>
      <c r="P744" s="3" t="s">
        <v>50</v>
      </c>
      <c r="Q744" s="3" t="str">
        <f t="shared" si="68"/>
        <v>music</v>
      </c>
      <c r="R744" s="3" t="str">
        <f t="shared" si="69"/>
        <v>electric music</v>
      </c>
      <c r="S744" s="43">
        <f t="shared" si="70"/>
        <v>40197.25</v>
      </c>
      <c r="T744" s="43">
        <f t="shared" si="71"/>
        <v>40239.25</v>
      </c>
    </row>
    <row r="745" spans="1:20" ht="16.5" customHeight="1" x14ac:dyDescent="0.35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5">
        <f t="shared" si="67"/>
        <v>0.12923076923076923</v>
      </c>
      <c r="G745" s="3" t="s">
        <v>14</v>
      </c>
      <c r="H745" s="3">
        <v>17</v>
      </c>
      <c r="I745" s="6">
        <f t="shared" si="66"/>
        <v>29.647058823529413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3" t="b">
        <v>0</v>
      </c>
      <c r="O745" s="3" t="b">
        <v>1</v>
      </c>
      <c r="P745" s="3" t="s">
        <v>33</v>
      </c>
      <c r="Q745" s="3" t="str">
        <f t="shared" si="68"/>
        <v>theater</v>
      </c>
      <c r="R745" s="3" t="str">
        <f t="shared" si="69"/>
        <v>plays</v>
      </c>
      <c r="S745" s="43">
        <f t="shared" si="70"/>
        <v>42298.208333333328</v>
      </c>
      <c r="T745" s="43">
        <f t="shared" si="71"/>
        <v>42304.208333333328</v>
      </c>
    </row>
    <row r="746" spans="1:20" ht="16.5" customHeight="1" x14ac:dyDescent="0.35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5">
        <f t="shared" si="67"/>
        <v>7.12</v>
      </c>
      <c r="G746" s="3" t="s">
        <v>20</v>
      </c>
      <c r="H746" s="3">
        <v>140</v>
      </c>
      <c r="I746" s="6">
        <f t="shared" si="66"/>
        <v>101.71428571428571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3" t="b">
        <v>0</v>
      </c>
      <c r="O746" s="3" t="b">
        <v>1</v>
      </c>
      <c r="P746" s="3" t="s">
        <v>33</v>
      </c>
      <c r="Q746" s="3" t="str">
        <f t="shared" si="68"/>
        <v>theater</v>
      </c>
      <c r="R746" s="3" t="str">
        <f t="shared" si="69"/>
        <v>plays</v>
      </c>
      <c r="S746" s="43">
        <f t="shared" si="70"/>
        <v>43322.208333333328</v>
      </c>
      <c r="T746" s="43">
        <f t="shared" si="71"/>
        <v>43324.208333333328</v>
      </c>
    </row>
    <row r="747" spans="1:20" ht="16.5" hidden="1" customHeight="1" x14ac:dyDescent="0.35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5">
        <f t="shared" si="67"/>
        <v>0.30304347826086958</v>
      </c>
      <c r="G747" s="3" t="s">
        <v>14</v>
      </c>
      <c r="H747" s="3">
        <v>34</v>
      </c>
      <c r="I747" s="6">
        <f t="shared" si="66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3" t="b">
        <v>0</v>
      </c>
      <c r="O747" s="3" t="b">
        <v>0</v>
      </c>
      <c r="P747" s="3" t="s">
        <v>65</v>
      </c>
      <c r="Q747" s="3" t="str">
        <f t="shared" si="68"/>
        <v>technology</v>
      </c>
      <c r="R747" s="3" t="str">
        <f t="shared" si="69"/>
        <v>wearables</v>
      </c>
      <c r="S747" s="43">
        <f t="shared" si="70"/>
        <v>40328.208333333336</v>
      </c>
      <c r="T747" s="43">
        <f t="shared" si="71"/>
        <v>40355.208333333336</v>
      </c>
    </row>
    <row r="748" spans="1:20" ht="16.5" hidden="1" customHeight="1" x14ac:dyDescent="0.35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5">
        <f t="shared" si="67"/>
        <v>2.1250896057347672</v>
      </c>
      <c r="G748" s="3" t="s">
        <v>20</v>
      </c>
      <c r="H748" s="3">
        <v>3388</v>
      </c>
      <c r="I748" s="6">
        <f t="shared" si="66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3" t="b">
        <v>0</v>
      </c>
      <c r="O748" s="3" t="b">
        <v>0</v>
      </c>
      <c r="P748" s="3" t="s">
        <v>28</v>
      </c>
      <c r="Q748" s="3" t="str">
        <f t="shared" si="68"/>
        <v>technology</v>
      </c>
      <c r="R748" s="3" t="str">
        <f t="shared" si="69"/>
        <v>web</v>
      </c>
      <c r="S748" s="43">
        <f t="shared" si="70"/>
        <v>40825.208333333336</v>
      </c>
      <c r="T748" s="43">
        <f t="shared" si="71"/>
        <v>40830.208333333336</v>
      </c>
    </row>
    <row r="749" spans="1:20" ht="16.5" customHeight="1" x14ac:dyDescent="0.35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5">
        <f t="shared" si="67"/>
        <v>2.2885714285714287</v>
      </c>
      <c r="G749" s="3" t="s">
        <v>20</v>
      </c>
      <c r="H749" s="3">
        <v>280</v>
      </c>
      <c r="I749" s="6">
        <f t="shared" si="66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3" t="b">
        <v>0</v>
      </c>
      <c r="O749" s="3" t="b">
        <v>0</v>
      </c>
      <c r="P749" s="3" t="s">
        <v>33</v>
      </c>
      <c r="Q749" s="3" t="str">
        <f t="shared" si="68"/>
        <v>theater</v>
      </c>
      <c r="R749" s="3" t="str">
        <f t="shared" si="69"/>
        <v>plays</v>
      </c>
      <c r="S749" s="43">
        <f t="shared" si="70"/>
        <v>40423.208333333336</v>
      </c>
      <c r="T749" s="43">
        <f t="shared" si="71"/>
        <v>40434.208333333336</v>
      </c>
    </row>
    <row r="750" spans="1:20" ht="16.5" hidden="1" customHeight="1" x14ac:dyDescent="0.35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5">
        <f t="shared" si="67"/>
        <v>0.34959979476654696</v>
      </c>
      <c r="G750" s="3" t="s">
        <v>74</v>
      </c>
      <c r="H750" s="3">
        <v>614</v>
      </c>
      <c r="I750" s="6">
        <f t="shared" si="66"/>
        <v>110.97231270358306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3" t="b">
        <v>0</v>
      </c>
      <c r="O750" s="3" t="b">
        <v>1</v>
      </c>
      <c r="P750" s="3" t="s">
        <v>71</v>
      </c>
      <c r="Q750" s="3" t="str">
        <f t="shared" si="68"/>
        <v>film &amp; video</v>
      </c>
      <c r="R750" s="3" t="str">
        <f t="shared" si="69"/>
        <v>animation</v>
      </c>
      <c r="S750" s="43">
        <f t="shared" si="70"/>
        <v>40238.25</v>
      </c>
      <c r="T750" s="43">
        <f t="shared" si="71"/>
        <v>40263.208333333336</v>
      </c>
    </row>
    <row r="751" spans="1:20" ht="16.5" hidden="1" customHeight="1" x14ac:dyDescent="0.35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5">
        <f t="shared" si="67"/>
        <v>1.5729069767441861</v>
      </c>
      <c r="G751" s="3" t="s">
        <v>20</v>
      </c>
      <c r="H751" s="3">
        <v>366</v>
      </c>
      <c r="I751" s="6">
        <f t="shared" si="66"/>
        <v>36.959016393442624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3" t="b">
        <v>0</v>
      </c>
      <c r="O751" s="3" t="b">
        <v>1</v>
      </c>
      <c r="P751" s="3" t="s">
        <v>65</v>
      </c>
      <c r="Q751" s="3" t="str">
        <f t="shared" si="68"/>
        <v>technology</v>
      </c>
      <c r="R751" s="3" t="str">
        <f t="shared" si="69"/>
        <v>wearables</v>
      </c>
      <c r="S751" s="43">
        <f t="shared" si="70"/>
        <v>41920.208333333336</v>
      </c>
      <c r="T751" s="43">
        <f t="shared" si="71"/>
        <v>41932.208333333336</v>
      </c>
    </row>
    <row r="752" spans="1:20" ht="16.5" hidden="1" customHeight="1" x14ac:dyDescent="0.35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5">
        <f t="shared" si="67"/>
        <v>0.01</v>
      </c>
      <c r="G752" s="3" t="s">
        <v>14</v>
      </c>
      <c r="H752" s="3">
        <v>1</v>
      </c>
      <c r="I752" s="6">
        <f t="shared" si="66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3" t="b">
        <v>0</v>
      </c>
      <c r="O752" s="3" t="b">
        <v>0</v>
      </c>
      <c r="P752" s="3" t="s">
        <v>50</v>
      </c>
      <c r="Q752" s="3" t="str">
        <f t="shared" si="68"/>
        <v>music</v>
      </c>
      <c r="R752" s="3" t="str">
        <f t="shared" si="69"/>
        <v>electric music</v>
      </c>
      <c r="S752" s="43">
        <f t="shared" si="70"/>
        <v>40360.208333333336</v>
      </c>
      <c r="T752" s="43">
        <f t="shared" si="71"/>
        <v>40385.208333333336</v>
      </c>
    </row>
    <row r="753" spans="1:20" ht="16.5" hidden="1" customHeight="1" x14ac:dyDescent="0.35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5">
        <f t="shared" si="67"/>
        <v>2.3230555555555554</v>
      </c>
      <c r="G753" s="3" t="s">
        <v>20</v>
      </c>
      <c r="H753" s="3">
        <v>270</v>
      </c>
      <c r="I753" s="6">
        <f t="shared" si="66"/>
        <v>30.974074074074075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3" t="b">
        <v>1</v>
      </c>
      <c r="O753" s="3" t="b">
        <v>1</v>
      </c>
      <c r="P753" s="3" t="s">
        <v>68</v>
      </c>
      <c r="Q753" s="3" t="str">
        <f t="shared" si="68"/>
        <v>publishing</v>
      </c>
      <c r="R753" s="3" t="str">
        <f t="shared" si="69"/>
        <v>nonfiction</v>
      </c>
      <c r="S753" s="43">
        <f t="shared" si="70"/>
        <v>42446.208333333328</v>
      </c>
      <c r="T753" s="43">
        <f t="shared" si="71"/>
        <v>42461.208333333328</v>
      </c>
    </row>
    <row r="754" spans="1:20" ht="16.5" customHeight="1" x14ac:dyDescent="0.35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5">
        <f t="shared" si="67"/>
        <v>0.92448275862068963</v>
      </c>
      <c r="G754" s="3" t="s">
        <v>74</v>
      </c>
      <c r="H754" s="3">
        <v>114</v>
      </c>
      <c r="I754" s="6">
        <f t="shared" si="66"/>
        <v>47.035087719298247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3" t="b">
        <v>0</v>
      </c>
      <c r="O754" s="3" t="b">
        <v>1</v>
      </c>
      <c r="P754" s="3" t="s">
        <v>33</v>
      </c>
      <c r="Q754" s="3" t="str">
        <f t="shared" si="68"/>
        <v>theater</v>
      </c>
      <c r="R754" s="3" t="str">
        <f t="shared" si="69"/>
        <v>plays</v>
      </c>
      <c r="S754" s="43">
        <f t="shared" si="70"/>
        <v>40395.208333333336</v>
      </c>
      <c r="T754" s="43">
        <f t="shared" si="71"/>
        <v>40413.208333333336</v>
      </c>
    </row>
    <row r="755" spans="1:20" ht="16.5" hidden="1" customHeight="1" x14ac:dyDescent="0.35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5">
        <f t="shared" si="67"/>
        <v>2.5670212765957445</v>
      </c>
      <c r="G755" s="3" t="s">
        <v>20</v>
      </c>
      <c r="H755" s="3">
        <v>137</v>
      </c>
      <c r="I755" s="6">
        <f t="shared" si="66"/>
        <v>88.065693430656935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3" t="b">
        <v>0</v>
      </c>
      <c r="O755" s="3" t="b">
        <v>0</v>
      </c>
      <c r="P755" s="3" t="s">
        <v>122</v>
      </c>
      <c r="Q755" s="3" t="str">
        <f t="shared" si="68"/>
        <v>photography</v>
      </c>
      <c r="R755" s="3" t="str">
        <f t="shared" si="69"/>
        <v>photography books</v>
      </c>
      <c r="S755" s="43">
        <f t="shared" si="70"/>
        <v>40321.208333333336</v>
      </c>
      <c r="T755" s="43">
        <f t="shared" si="71"/>
        <v>40336.208333333336</v>
      </c>
    </row>
    <row r="756" spans="1:20" ht="16.5" customHeight="1" x14ac:dyDescent="0.35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5">
        <f t="shared" si="67"/>
        <v>1.6847017045454546</v>
      </c>
      <c r="G756" s="3" t="s">
        <v>20</v>
      </c>
      <c r="H756" s="3">
        <v>3205</v>
      </c>
      <c r="I756" s="6">
        <f t="shared" si="66"/>
        <v>37.005616224648989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3" t="b">
        <v>0</v>
      </c>
      <c r="O756" s="3" t="b">
        <v>0</v>
      </c>
      <c r="P756" s="3" t="s">
        <v>33</v>
      </c>
      <c r="Q756" s="3" t="str">
        <f t="shared" si="68"/>
        <v>theater</v>
      </c>
      <c r="R756" s="3" t="str">
        <f t="shared" si="69"/>
        <v>plays</v>
      </c>
      <c r="S756" s="43">
        <f t="shared" si="70"/>
        <v>41210.208333333336</v>
      </c>
      <c r="T756" s="43">
        <f t="shared" si="71"/>
        <v>41263.25</v>
      </c>
    </row>
    <row r="757" spans="1:20" ht="16.5" customHeight="1" x14ac:dyDescent="0.35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5">
        <f t="shared" si="67"/>
        <v>1.6657777777777778</v>
      </c>
      <c r="G757" s="3" t="s">
        <v>20</v>
      </c>
      <c r="H757" s="3">
        <v>288</v>
      </c>
      <c r="I757" s="6">
        <f t="shared" si="66"/>
        <v>26.027777777777779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3" t="b">
        <v>0</v>
      </c>
      <c r="O757" s="3" t="b">
        <v>1</v>
      </c>
      <c r="P757" s="3" t="s">
        <v>33</v>
      </c>
      <c r="Q757" s="3" t="str">
        <f t="shared" si="68"/>
        <v>theater</v>
      </c>
      <c r="R757" s="3" t="str">
        <f t="shared" si="69"/>
        <v>plays</v>
      </c>
      <c r="S757" s="43">
        <f t="shared" si="70"/>
        <v>43096.25</v>
      </c>
      <c r="T757" s="43">
        <f t="shared" si="71"/>
        <v>43108.25</v>
      </c>
    </row>
    <row r="758" spans="1:20" ht="16.5" customHeight="1" x14ac:dyDescent="0.35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5">
        <f t="shared" si="67"/>
        <v>7.7207692307692311</v>
      </c>
      <c r="G758" s="3" t="s">
        <v>20</v>
      </c>
      <c r="H758" s="3">
        <v>148</v>
      </c>
      <c r="I758" s="6">
        <f t="shared" si="66"/>
        <v>67.817567567567565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3" t="b">
        <v>0</v>
      </c>
      <c r="O758" s="3" t="b">
        <v>0</v>
      </c>
      <c r="P758" s="3" t="s">
        <v>33</v>
      </c>
      <c r="Q758" s="3" t="str">
        <f t="shared" si="68"/>
        <v>theater</v>
      </c>
      <c r="R758" s="3" t="str">
        <f t="shared" si="69"/>
        <v>plays</v>
      </c>
      <c r="S758" s="43">
        <f t="shared" si="70"/>
        <v>42024.25</v>
      </c>
      <c r="T758" s="43">
        <f t="shared" si="71"/>
        <v>42030.25</v>
      </c>
    </row>
    <row r="759" spans="1:20" ht="16.5" hidden="1" customHeight="1" x14ac:dyDescent="0.35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5">
        <f t="shared" si="67"/>
        <v>4.0685714285714285</v>
      </c>
      <c r="G759" s="3" t="s">
        <v>20</v>
      </c>
      <c r="H759" s="3">
        <v>114</v>
      </c>
      <c r="I759" s="6">
        <f t="shared" si="66"/>
        <v>49.964912280701753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3" t="b">
        <v>0</v>
      </c>
      <c r="O759" s="3" t="b">
        <v>0</v>
      </c>
      <c r="P759" s="3" t="s">
        <v>53</v>
      </c>
      <c r="Q759" s="3" t="str">
        <f t="shared" si="68"/>
        <v>film &amp; video</v>
      </c>
      <c r="R759" s="3" t="str">
        <f t="shared" si="69"/>
        <v>drama</v>
      </c>
      <c r="S759" s="43">
        <f t="shared" si="70"/>
        <v>40675.208333333336</v>
      </c>
      <c r="T759" s="43">
        <f t="shared" si="71"/>
        <v>40679.208333333336</v>
      </c>
    </row>
    <row r="760" spans="1:20" ht="16.5" hidden="1" customHeight="1" x14ac:dyDescent="0.35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5">
        <f t="shared" si="67"/>
        <v>5.6420608108108112</v>
      </c>
      <c r="G760" s="3" t="s">
        <v>20</v>
      </c>
      <c r="H760" s="3">
        <v>1518</v>
      </c>
      <c r="I760" s="6">
        <f t="shared" si="66"/>
        <v>110.01646903820817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3" t="b">
        <v>0</v>
      </c>
      <c r="O760" s="3" t="b">
        <v>0</v>
      </c>
      <c r="P760" s="3" t="s">
        <v>23</v>
      </c>
      <c r="Q760" s="3" t="str">
        <f t="shared" si="68"/>
        <v>music</v>
      </c>
      <c r="R760" s="3" t="str">
        <f t="shared" si="69"/>
        <v>rock</v>
      </c>
      <c r="S760" s="43">
        <f t="shared" si="70"/>
        <v>41936.208333333336</v>
      </c>
      <c r="T760" s="43">
        <f t="shared" si="71"/>
        <v>41945.208333333336</v>
      </c>
    </row>
    <row r="761" spans="1:20" ht="16.5" hidden="1" customHeight="1" x14ac:dyDescent="0.35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5">
        <f t="shared" si="67"/>
        <v>0.6842686567164179</v>
      </c>
      <c r="G761" s="3" t="s">
        <v>14</v>
      </c>
      <c r="H761" s="3">
        <v>1274</v>
      </c>
      <c r="I761" s="6">
        <f t="shared" si="66"/>
        <v>89.964678178963894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3" t="b">
        <v>0</v>
      </c>
      <c r="O761" s="3" t="b">
        <v>0</v>
      </c>
      <c r="P761" s="3" t="s">
        <v>50</v>
      </c>
      <c r="Q761" s="3" t="str">
        <f t="shared" si="68"/>
        <v>music</v>
      </c>
      <c r="R761" s="3" t="str">
        <f t="shared" si="69"/>
        <v>electric music</v>
      </c>
      <c r="S761" s="43">
        <f t="shared" si="70"/>
        <v>43136.25</v>
      </c>
      <c r="T761" s="43">
        <f t="shared" si="71"/>
        <v>43166.25</v>
      </c>
    </row>
    <row r="762" spans="1:20" ht="16.5" hidden="1" customHeight="1" x14ac:dyDescent="0.35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5">
        <f t="shared" si="67"/>
        <v>0.34351966873706002</v>
      </c>
      <c r="G762" s="3" t="s">
        <v>14</v>
      </c>
      <c r="H762" s="3">
        <v>210</v>
      </c>
      <c r="I762" s="6">
        <f t="shared" si="66"/>
        <v>79.009523809523813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3" t="b">
        <v>0</v>
      </c>
      <c r="O762" s="3" t="b">
        <v>1</v>
      </c>
      <c r="P762" s="3" t="s">
        <v>89</v>
      </c>
      <c r="Q762" s="3" t="str">
        <f t="shared" si="68"/>
        <v>games</v>
      </c>
      <c r="R762" s="3" t="str">
        <f t="shared" si="69"/>
        <v>video games</v>
      </c>
      <c r="S762" s="43">
        <f t="shared" si="70"/>
        <v>43678.208333333328</v>
      </c>
      <c r="T762" s="43">
        <f t="shared" si="71"/>
        <v>43707.208333333328</v>
      </c>
    </row>
    <row r="763" spans="1:20" ht="16.5" hidden="1" customHeight="1" x14ac:dyDescent="0.35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5">
        <f t="shared" si="67"/>
        <v>6.5545454545454547</v>
      </c>
      <c r="G763" s="3" t="s">
        <v>20</v>
      </c>
      <c r="H763" s="3">
        <v>166</v>
      </c>
      <c r="I763" s="6">
        <f t="shared" si="66"/>
        <v>86.867469879518069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3" t="b">
        <v>0</v>
      </c>
      <c r="O763" s="3" t="b">
        <v>0</v>
      </c>
      <c r="P763" s="3" t="s">
        <v>23</v>
      </c>
      <c r="Q763" s="3" t="str">
        <f t="shared" si="68"/>
        <v>music</v>
      </c>
      <c r="R763" s="3" t="str">
        <f t="shared" si="69"/>
        <v>rock</v>
      </c>
      <c r="S763" s="43">
        <f t="shared" si="70"/>
        <v>42938.208333333328</v>
      </c>
      <c r="T763" s="43">
        <f t="shared" si="71"/>
        <v>42943.208333333328</v>
      </c>
    </row>
    <row r="764" spans="1:20" ht="16.5" hidden="1" customHeight="1" x14ac:dyDescent="0.35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5">
        <f t="shared" si="67"/>
        <v>1.7725714285714285</v>
      </c>
      <c r="G764" s="3" t="s">
        <v>20</v>
      </c>
      <c r="H764" s="3">
        <v>100</v>
      </c>
      <c r="I764" s="6">
        <f t="shared" si="66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3" t="b">
        <v>0</v>
      </c>
      <c r="O764" s="3" t="b">
        <v>0</v>
      </c>
      <c r="P764" s="3" t="s">
        <v>159</v>
      </c>
      <c r="Q764" s="3" t="str">
        <f t="shared" si="68"/>
        <v>music</v>
      </c>
      <c r="R764" s="3" t="str">
        <f t="shared" si="69"/>
        <v>jazz</v>
      </c>
      <c r="S764" s="43">
        <f t="shared" si="70"/>
        <v>41241.25</v>
      </c>
      <c r="T764" s="43">
        <f t="shared" si="71"/>
        <v>41252.25</v>
      </c>
    </row>
    <row r="765" spans="1:20" ht="16.5" customHeight="1" x14ac:dyDescent="0.35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5">
        <f t="shared" si="67"/>
        <v>1.1317857142857144</v>
      </c>
      <c r="G765" s="3" t="s">
        <v>20</v>
      </c>
      <c r="H765" s="3">
        <v>235</v>
      </c>
      <c r="I765" s="6">
        <f t="shared" si="66"/>
        <v>26.970212765957445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3" t="b">
        <v>0</v>
      </c>
      <c r="O765" s="3" t="b">
        <v>1</v>
      </c>
      <c r="P765" s="3" t="s">
        <v>33</v>
      </c>
      <c r="Q765" s="3" t="str">
        <f t="shared" si="68"/>
        <v>theater</v>
      </c>
      <c r="R765" s="3" t="str">
        <f t="shared" si="69"/>
        <v>plays</v>
      </c>
      <c r="S765" s="43">
        <f t="shared" si="70"/>
        <v>41037.208333333336</v>
      </c>
      <c r="T765" s="43">
        <f t="shared" si="71"/>
        <v>41072.208333333336</v>
      </c>
    </row>
    <row r="766" spans="1:20" ht="16.5" hidden="1" customHeight="1" x14ac:dyDescent="0.35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5">
        <f t="shared" si="67"/>
        <v>7.2818181818181822</v>
      </c>
      <c r="G766" s="3" t="s">
        <v>20</v>
      </c>
      <c r="H766" s="3">
        <v>148</v>
      </c>
      <c r="I766" s="6">
        <f t="shared" si="66"/>
        <v>54.121621621621621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3" t="b">
        <v>0</v>
      </c>
      <c r="O766" s="3" t="b">
        <v>0</v>
      </c>
      <c r="P766" s="3" t="s">
        <v>23</v>
      </c>
      <c r="Q766" s="3" t="str">
        <f t="shared" si="68"/>
        <v>music</v>
      </c>
      <c r="R766" s="3" t="str">
        <f t="shared" si="69"/>
        <v>rock</v>
      </c>
      <c r="S766" s="43">
        <f t="shared" si="70"/>
        <v>40676.208333333336</v>
      </c>
      <c r="T766" s="43">
        <f t="shared" si="71"/>
        <v>40684.208333333336</v>
      </c>
    </row>
    <row r="767" spans="1:20" ht="16.5" hidden="1" customHeight="1" x14ac:dyDescent="0.35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5">
        <f t="shared" si="67"/>
        <v>2.0833333333333335</v>
      </c>
      <c r="G767" s="3" t="s">
        <v>20</v>
      </c>
      <c r="H767" s="3">
        <v>198</v>
      </c>
      <c r="I767" s="6">
        <f t="shared" si="66"/>
        <v>41.035353535353536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3" t="b">
        <v>1</v>
      </c>
      <c r="O767" s="3" t="b">
        <v>1</v>
      </c>
      <c r="P767" s="3" t="s">
        <v>60</v>
      </c>
      <c r="Q767" s="3" t="str">
        <f t="shared" si="68"/>
        <v>music</v>
      </c>
      <c r="R767" s="3" t="str">
        <f t="shared" si="69"/>
        <v>indie rock</v>
      </c>
      <c r="S767" s="43">
        <f t="shared" si="70"/>
        <v>42840.208333333328</v>
      </c>
      <c r="T767" s="43">
        <f t="shared" si="71"/>
        <v>42865.208333333328</v>
      </c>
    </row>
    <row r="768" spans="1:20" ht="16.5" hidden="1" customHeight="1" x14ac:dyDescent="0.35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5">
        <f t="shared" si="67"/>
        <v>0.31171232876712329</v>
      </c>
      <c r="G768" s="3" t="s">
        <v>14</v>
      </c>
      <c r="H768" s="3">
        <v>248</v>
      </c>
      <c r="I768" s="6">
        <f t="shared" si="66"/>
        <v>55.052419354838712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3" t="b">
        <v>0</v>
      </c>
      <c r="O768" s="3" t="b">
        <v>0</v>
      </c>
      <c r="P768" s="3" t="s">
        <v>474</v>
      </c>
      <c r="Q768" s="3" t="str">
        <f t="shared" si="68"/>
        <v>film &amp; video</v>
      </c>
      <c r="R768" s="3" t="str">
        <f t="shared" si="69"/>
        <v>science fiction</v>
      </c>
      <c r="S768" s="43">
        <f t="shared" si="70"/>
        <v>43362.208333333328</v>
      </c>
      <c r="T768" s="43">
        <f t="shared" si="71"/>
        <v>43363.208333333328</v>
      </c>
    </row>
    <row r="769" spans="1:20" ht="16.5" hidden="1" customHeight="1" x14ac:dyDescent="0.35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5">
        <f t="shared" si="67"/>
        <v>0.56967078189300413</v>
      </c>
      <c r="G769" s="3" t="s">
        <v>14</v>
      </c>
      <c r="H769" s="3">
        <v>513</v>
      </c>
      <c r="I769" s="6">
        <f t="shared" si="66"/>
        <v>107.93762183235867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3" t="b">
        <v>0</v>
      </c>
      <c r="O769" s="3" t="b">
        <v>0</v>
      </c>
      <c r="P769" s="3" t="s">
        <v>206</v>
      </c>
      <c r="Q769" s="3" t="str">
        <f t="shared" si="68"/>
        <v>publishing</v>
      </c>
      <c r="R769" s="3" t="str">
        <f t="shared" si="69"/>
        <v>translations</v>
      </c>
      <c r="S769" s="43">
        <f t="shared" si="70"/>
        <v>42283.208333333328</v>
      </c>
      <c r="T769" s="43">
        <f t="shared" si="71"/>
        <v>42328.25</v>
      </c>
    </row>
    <row r="770" spans="1:20" ht="16.5" customHeight="1" x14ac:dyDescent="0.35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5">
        <f t="shared" si="67"/>
        <v>2.31</v>
      </c>
      <c r="G770" s="3" t="s">
        <v>20</v>
      </c>
      <c r="H770" s="3">
        <v>150</v>
      </c>
      <c r="I770" s="6">
        <f t="shared" ref="I770:I833" si="72">IFERROR(E770/H770,"0")</f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3" t="b">
        <v>0</v>
      </c>
      <c r="O770" s="3" t="b">
        <v>0</v>
      </c>
      <c r="P770" s="3" t="s">
        <v>33</v>
      </c>
      <c r="Q770" s="3" t="str">
        <f t="shared" si="68"/>
        <v>theater</v>
      </c>
      <c r="R770" s="3" t="str">
        <f t="shared" si="69"/>
        <v>plays</v>
      </c>
      <c r="S770" s="43">
        <f t="shared" si="70"/>
        <v>41619.25</v>
      </c>
      <c r="T770" s="43">
        <f t="shared" si="71"/>
        <v>41634.25</v>
      </c>
    </row>
    <row r="771" spans="1:20" ht="16.5" hidden="1" customHeight="1" x14ac:dyDescent="0.35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5">
        <f t="shared" ref="F771:F834" si="73">E771/D771</f>
        <v>0.86867834394904464</v>
      </c>
      <c r="G771" s="3" t="s">
        <v>14</v>
      </c>
      <c r="H771" s="3">
        <v>3410</v>
      </c>
      <c r="I771" s="6">
        <f t="shared" si="72"/>
        <v>31.995894428152493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3" t="b">
        <v>0</v>
      </c>
      <c r="O771" s="3" t="b">
        <v>0</v>
      </c>
      <c r="P771" s="3" t="s">
        <v>89</v>
      </c>
      <c r="Q771" s="3" t="str">
        <f t="shared" ref="Q771:Q834" si="74">LEFT(P771,FIND("/",P771)-1)</f>
        <v>games</v>
      </c>
      <c r="R771" s="3" t="str">
        <f t="shared" ref="R771:R834" si="75">RIGHT(P771,LEN(P771)-FIND("/",P771))</f>
        <v>video games</v>
      </c>
      <c r="S771" s="43">
        <f t="shared" ref="S771:S834" si="76">(L771/86400)+25569</f>
        <v>41501.208333333336</v>
      </c>
      <c r="T771" s="43">
        <f t="shared" ref="T771:T834" si="77">(M771/86400)+25569</f>
        <v>41527.208333333336</v>
      </c>
    </row>
    <row r="772" spans="1:20" ht="16.5" customHeight="1" x14ac:dyDescent="0.35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5">
        <f t="shared" si="73"/>
        <v>2.7074418604651163</v>
      </c>
      <c r="G772" s="3" t="s">
        <v>20</v>
      </c>
      <c r="H772" s="3">
        <v>216</v>
      </c>
      <c r="I772" s="6">
        <f t="shared" si="72"/>
        <v>53.898148148148145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3" t="b">
        <v>0</v>
      </c>
      <c r="O772" s="3" t="b">
        <v>1</v>
      </c>
      <c r="P772" s="3" t="s">
        <v>33</v>
      </c>
      <c r="Q772" s="3" t="str">
        <f t="shared" si="74"/>
        <v>theater</v>
      </c>
      <c r="R772" s="3" t="str">
        <f t="shared" si="75"/>
        <v>plays</v>
      </c>
      <c r="S772" s="43">
        <f t="shared" si="76"/>
        <v>41743.208333333336</v>
      </c>
      <c r="T772" s="43">
        <f t="shared" si="77"/>
        <v>41750.208333333336</v>
      </c>
    </row>
    <row r="773" spans="1:20" ht="16.5" customHeight="1" x14ac:dyDescent="0.35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5">
        <f t="shared" si="73"/>
        <v>0.49446428571428569</v>
      </c>
      <c r="G773" s="3" t="s">
        <v>74</v>
      </c>
      <c r="H773" s="3">
        <v>26</v>
      </c>
      <c r="I773" s="6">
        <f t="shared" si="72"/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3" t="b">
        <v>0</v>
      </c>
      <c r="O773" s="3" t="b">
        <v>0</v>
      </c>
      <c r="P773" s="3" t="s">
        <v>33</v>
      </c>
      <c r="Q773" s="3" t="str">
        <f t="shared" si="74"/>
        <v>theater</v>
      </c>
      <c r="R773" s="3" t="str">
        <f t="shared" si="75"/>
        <v>plays</v>
      </c>
      <c r="S773" s="43">
        <f t="shared" si="76"/>
        <v>43491.25</v>
      </c>
      <c r="T773" s="43">
        <f t="shared" si="77"/>
        <v>43518.25</v>
      </c>
    </row>
    <row r="774" spans="1:20" ht="16.5" hidden="1" customHeight="1" x14ac:dyDescent="0.35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5">
        <f t="shared" si="73"/>
        <v>1.1335962566844919</v>
      </c>
      <c r="G774" s="3" t="s">
        <v>20</v>
      </c>
      <c r="H774" s="3">
        <v>5139</v>
      </c>
      <c r="I774" s="6">
        <f t="shared" si="72"/>
        <v>32.999805409612762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3" t="b">
        <v>0</v>
      </c>
      <c r="O774" s="3" t="b">
        <v>0</v>
      </c>
      <c r="P774" s="3" t="s">
        <v>60</v>
      </c>
      <c r="Q774" s="3" t="str">
        <f t="shared" si="74"/>
        <v>music</v>
      </c>
      <c r="R774" s="3" t="str">
        <f t="shared" si="75"/>
        <v>indie rock</v>
      </c>
      <c r="S774" s="43">
        <f t="shared" si="76"/>
        <v>43505.25</v>
      </c>
      <c r="T774" s="43">
        <f t="shared" si="77"/>
        <v>43509.25</v>
      </c>
    </row>
    <row r="775" spans="1:20" ht="16.5" customHeight="1" x14ac:dyDescent="0.35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5">
        <f t="shared" si="73"/>
        <v>1.9055555555555554</v>
      </c>
      <c r="G775" s="3" t="s">
        <v>20</v>
      </c>
      <c r="H775" s="3">
        <v>2353</v>
      </c>
      <c r="I775" s="6">
        <f t="shared" si="72"/>
        <v>43.00254993625159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3" t="b">
        <v>0</v>
      </c>
      <c r="O775" s="3" t="b">
        <v>0</v>
      </c>
      <c r="P775" s="3" t="s">
        <v>33</v>
      </c>
      <c r="Q775" s="3" t="str">
        <f t="shared" si="74"/>
        <v>theater</v>
      </c>
      <c r="R775" s="3" t="str">
        <f t="shared" si="75"/>
        <v>plays</v>
      </c>
      <c r="S775" s="43">
        <f t="shared" si="76"/>
        <v>42838.208333333328</v>
      </c>
      <c r="T775" s="43">
        <f t="shared" si="77"/>
        <v>42848.208333333328</v>
      </c>
    </row>
    <row r="776" spans="1:20" ht="16.5" hidden="1" customHeight="1" x14ac:dyDescent="0.35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5">
        <f t="shared" si="73"/>
        <v>1.355</v>
      </c>
      <c r="G776" s="3" t="s">
        <v>20</v>
      </c>
      <c r="H776" s="3">
        <v>78</v>
      </c>
      <c r="I776" s="6">
        <f t="shared" si="72"/>
        <v>86.858974358974365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3" t="b">
        <v>0</v>
      </c>
      <c r="O776" s="3" t="b">
        <v>0</v>
      </c>
      <c r="P776" s="3" t="s">
        <v>28</v>
      </c>
      <c r="Q776" s="3" t="str">
        <f t="shared" si="74"/>
        <v>technology</v>
      </c>
      <c r="R776" s="3" t="str">
        <f t="shared" si="75"/>
        <v>web</v>
      </c>
      <c r="S776" s="43">
        <f t="shared" si="76"/>
        <v>42513.208333333328</v>
      </c>
      <c r="T776" s="43">
        <f t="shared" si="77"/>
        <v>42554.208333333328</v>
      </c>
    </row>
    <row r="777" spans="1:20" ht="16.5" hidden="1" customHeight="1" x14ac:dyDescent="0.35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5">
        <f t="shared" si="73"/>
        <v>0.10297872340425532</v>
      </c>
      <c r="G777" s="3" t="s">
        <v>14</v>
      </c>
      <c r="H777" s="3">
        <v>10</v>
      </c>
      <c r="I777" s="6">
        <f t="shared" si="72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3" t="b">
        <v>0</v>
      </c>
      <c r="O777" s="3" t="b">
        <v>0</v>
      </c>
      <c r="P777" s="3" t="s">
        <v>23</v>
      </c>
      <c r="Q777" s="3" t="str">
        <f t="shared" si="74"/>
        <v>music</v>
      </c>
      <c r="R777" s="3" t="str">
        <f t="shared" si="75"/>
        <v>rock</v>
      </c>
      <c r="S777" s="43">
        <f t="shared" si="76"/>
        <v>41949.25</v>
      </c>
      <c r="T777" s="43">
        <f t="shared" si="77"/>
        <v>41959.25</v>
      </c>
    </row>
    <row r="778" spans="1:20" ht="16.5" customHeight="1" x14ac:dyDescent="0.35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5">
        <f t="shared" si="73"/>
        <v>0.65544223826714798</v>
      </c>
      <c r="G778" s="3" t="s">
        <v>14</v>
      </c>
      <c r="H778" s="3">
        <v>2201</v>
      </c>
      <c r="I778" s="6">
        <f t="shared" si="72"/>
        <v>32.995456610631528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3" t="b">
        <v>0</v>
      </c>
      <c r="O778" s="3" t="b">
        <v>0</v>
      </c>
      <c r="P778" s="3" t="s">
        <v>33</v>
      </c>
      <c r="Q778" s="3" t="str">
        <f t="shared" si="74"/>
        <v>theater</v>
      </c>
      <c r="R778" s="3" t="str">
        <f t="shared" si="75"/>
        <v>plays</v>
      </c>
      <c r="S778" s="43">
        <f t="shared" si="76"/>
        <v>43650.208333333328</v>
      </c>
      <c r="T778" s="43">
        <f t="shared" si="77"/>
        <v>43668.208333333328</v>
      </c>
    </row>
    <row r="779" spans="1:20" ht="16.5" customHeight="1" x14ac:dyDescent="0.35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5">
        <f t="shared" si="73"/>
        <v>0.49026652452025588</v>
      </c>
      <c r="G779" s="3" t="s">
        <v>14</v>
      </c>
      <c r="H779" s="3">
        <v>676</v>
      </c>
      <c r="I779" s="6">
        <f t="shared" si="72"/>
        <v>68.028106508875737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3" t="b">
        <v>0</v>
      </c>
      <c r="O779" s="3" t="b">
        <v>0</v>
      </c>
      <c r="P779" s="3" t="s">
        <v>33</v>
      </c>
      <c r="Q779" s="3" t="str">
        <f t="shared" si="74"/>
        <v>theater</v>
      </c>
      <c r="R779" s="3" t="str">
        <f t="shared" si="75"/>
        <v>plays</v>
      </c>
      <c r="S779" s="43">
        <f t="shared" si="76"/>
        <v>40809.208333333336</v>
      </c>
      <c r="T779" s="43">
        <f t="shared" si="77"/>
        <v>40838.208333333336</v>
      </c>
    </row>
    <row r="780" spans="1:20" ht="16.5" hidden="1" customHeight="1" x14ac:dyDescent="0.35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5">
        <f t="shared" si="73"/>
        <v>7.8792307692307695</v>
      </c>
      <c r="G780" s="3" t="s">
        <v>20</v>
      </c>
      <c r="H780" s="3">
        <v>174</v>
      </c>
      <c r="I780" s="6">
        <f t="shared" si="72"/>
        <v>58.867816091954026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3" t="b">
        <v>0</v>
      </c>
      <c r="O780" s="3" t="b">
        <v>0</v>
      </c>
      <c r="P780" s="3" t="s">
        <v>71</v>
      </c>
      <c r="Q780" s="3" t="str">
        <f t="shared" si="74"/>
        <v>film &amp; video</v>
      </c>
      <c r="R780" s="3" t="str">
        <f t="shared" si="75"/>
        <v>animation</v>
      </c>
      <c r="S780" s="43">
        <f t="shared" si="76"/>
        <v>40768.208333333336</v>
      </c>
      <c r="T780" s="43">
        <f t="shared" si="77"/>
        <v>40773.208333333336</v>
      </c>
    </row>
    <row r="781" spans="1:20" ht="16.5" customHeight="1" x14ac:dyDescent="0.35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5">
        <f t="shared" si="73"/>
        <v>0.80306347746090156</v>
      </c>
      <c r="G781" s="3" t="s">
        <v>14</v>
      </c>
      <c r="H781" s="3">
        <v>831</v>
      </c>
      <c r="I781" s="6">
        <f t="shared" si="72"/>
        <v>105.04572803850782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3" t="b">
        <v>0</v>
      </c>
      <c r="O781" s="3" t="b">
        <v>1</v>
      </c>
      <c r="P781" s="3" t="s">
        <v>33</v>
      </c>
      <c r="Q781" s="3" t="str">
        <f t="shared" si="74"/>
        <v>theater</v>
      </c>
      <c r="R781" s="3" t="str">
        <f t="shared" si="75"/>
        <v>plays</v>
      </c>
      <c r="S781" s="43">
        <f t="shared" si="76"/>
        <v>42230.208333333328</v>
      </c>
      <c r="T781" s="43">
        <f t="shared" si="77"/>
        <v>42239.208333333328</v>
      </c>
    </row>
    <row r="782" spans="1:20" ht="16.5" hidden="1" customHeight="1" x14ac:dyDescent="0.35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5">
        <f t="shared" si="73"/>
        <v>1.0629411764705883</v>
      </c>
      <c r="G782" s="3" t="s">
        <v>20</v>
      </c>
      <c r="H782" s="3">
        <v>164</v>
      </c>
      <c r="I782" s="6">
        <f t="shared" si="72"/>
        <v>33.054878048780488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3" t="b">
        <v>0</v>
      </c>
      <c r="O782" s="3" t="b">
        <v>1</v>
      </c>
      <c r="P782" s="3" t="s">
        <v>53</v>
      </c>
      <c r="Q782" s="3" t="str">
        <f t="shared" si="74"/>
        <v>film &amp; video</v>
      </c>
      <c r="R782" s="3" t="str">
        <f t="shared" si="75"/>
        <v>drama</v>
      </c>
      <c r="S782" s="43">
        <f t="shared" si="76"/>
        <v>42573.208333333328</v>
      </c>
      <c r="T782" s="43">
        <f t="shared" si="77"/>
        <v>42592.208333333328</v>
      </c>
    </row>
    <row r="783" spans="1:20" ht="16.5" customHeight="1" x14ac:dyDescent="0.35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5">
        <f t="shared" si="73"/>
        <v>0.50735632183908042</v>
      </c>
      <c r="G783" s="3" t="s">
        <v>74</v>
      </c>
      <c r="H783" s="3">
        <v>56</v>
      </c>
      <c r="I783" s="6">
        <f t="shared" si="72"/>
        <v>78.821428571428569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3" t="b">
        <v>0</v>
      </c>
      <c r="O783" s="3" t="b">
        <v>0</v>
      </c>
      <c r="P783" s="3" t="s">
        <v>33</v>
      </c>
      <c r="Q783" s="3" t="str">
        <f t="shared" si="74"/>
        <v>theater</v>
      </c>
      <c r="R783" s="3" t="str">
        <f t="shared" si="75"/>
        <v>plays</v>
      </c>
      <c r="S783" s="43">
        <f t="shared" si="76"/>
        <v>40482.208333333336</v>
      </c>
      <c r="T783" s="43">
        <f t="shared" si="77"/>
        <v>40533.25</v>
      </c>
    </row>
    <row r="784" spans="1:20" ht="16.5" hidden="1" customHeight="1" x14ac:dyDescent="0.35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5">
        <f t="shared" si="73"/>
        <v>2.153137254901961</v>
      </c>
      <c r="G784" s="3" t="s">
        <v>20</v>
      </c>
      <c r="H784" s="3">
        <v>161</v>
      </c>
      <c r="I784" s="6">
        <f t="shared" si="72"/>
        <v>68.204968944099377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3" t="b">
        <v>0</v>
      </c>
      <c r="O784" s="3" t="b">
        <v>1</v>
      </c>
      <c r="P784" s="3" t="s">
        <v>71</v>
      </c>
      <c r="Q784" s="3" t="str">
        <f t="shared" si="74"/>
        <v>film &amp; video</v>
      </c>
      <c r="R784" s="3" t="str">
        <f t="shared" si="75"/>
        <v>animation</v>
      </c>
      <c r="S784" s="43">
        <f t="shared" si="76"/>
        <v>40603.25</v>
      </c>
      <c r="T784" s="43">
        <f t="shared" si="77"/>
        <v>40631.208333333336</v>
      </c>
    </row>
    <row r="785" spans="1:20" ht="16.5" hidden="1" customHeight="1" x14ac:dyDescent="0.35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5">
        <f t="shared" si="73"/>
        <v>1.4122972972972974</v>
      </c>
      <c r="G785" s="3" t="s">
        <v>20</v>
      </c>
      <c r="H785" s="3">
        <v>138</v>
      </c>
      <c r="I785" s="6">
        <f t="shared" si="72"/>
        <v>75.731884057971016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3" t="b">
        <v>0</v>
      </c>
      <c r="O785" s="3" t="b">
        <v>0</v>
      </c>
      <c r="P785" s="3" t="s">
        <v>23</v>
      </c>
      <c r="Q785" s="3" t="str">
        <f t="shared" si="74"/>
        <v>music</v>
      </c>
      <c r="R785" s="3" t="str">
        <f t="shared" si="75"/>
        <v>rock</v>
      </c>
      <c r="S785" s="43">
        <f t="shared" si="76"/>
        <v>41625.25</v>
      </c>
      <c r="T785" s="43">
        <f t="shared" si="77"/>
        <v>41632.25</v>
      </c>
    </row>
    <row r="786" spans="1:20" ht="16.5" hidden="1" customHeight="1" x14ac:dyDescent="0.35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5">
        <f t="shared" si="73"/>
        <v>1.1533745781777278</v>
      </c>
      <c r="G786" s="3" t="s">
        <v>20</v>
      </c>
      <c r="H786" s="3">
        <v>3308</v>
      </c>
      <c r="I786" s="6">
        <f t="shared" si="72"/>
        <v>30.996070133010882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3" t="b">
        <v>0</v>
      </c>
      <c r="O786" s="3" t="b">
        <v>0</v>
      </c>
      <c r="P786" s="3" t="s">
        <v>28</v>
      </c>
      <c r="Q786" s="3" t="str">
        <f t="shared" si="74"/>
        <v>technology</v>
      </c>
      <c r="R786" s="3" t="str">
        <f t="shared" si="75"/>
        <v>web</v>
      </c>
      <c r="S786" s="43">
        <f t="shared" si="76"/>
        <v>42435.25</v>
      </c>
      <c r="T786" s="43">
        <f t="shared" si="77"/>
        <v>42446.208333333328</v>
      </c>
    </row>
    <row r="787" spans="1:20" ht="16.5" hidden="1" customHeight="1" x14ac:dyDescent="0.35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5">
        <f t="shared" si="73"/>
        <v>1.9311940298507462</v>
      </c>
      <c r="G787" s="3" t="s">
        <v>20</v>
      </c>
      <c r="H787" s="3">
        <v>127</v>
      </c>
      <c r="I787" s="6">
        <f t="shared" si="72"/>
        <v>101.88188976377953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3" t="b">
        <v>0</v>
      </c>
      <c r="O787" s="3" t="b">
        <v>1</v>
      </c>
      <c r="P787" s="3" t="s">
        <v>71</v>
      </c>
      <c r="Q787" s="3" t="str">
        <f t="shared" si="74"/>
        <v>film &amp; video</v>
      </c>
      <c r="R787" s="3" t="str">
        <f t="shared" si="75"/>
        <v>animation</v>
      </c>
      <c r="S787" s="43">
        <f t="shared" si="76"/>
        <v>43582.208333333328</v>
      </c>
      <c r="T787" s="43">
        <f t="shared" si="77"/>
        <v>43616.208333333328</v>
      </c>
    </row>
    <row r="788" spans="1:20" ht="16.5" hidden="1" customHeight="1" x14ac:dyDescent="0.35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5">
        <f t="shared" si="73"/>
        <v>7.2973333333333334</v>
      </c>
      <c r="G788" s="3" t="s">
        <v>20</v>
      </c>
      <c r="H788" s="3">
        <v>207</v>
      </c>
      <c r="I788" s="6">
        <f t="shared" si="72"/>
        <v>52.879227053140099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3" t="b">
        <v>0</v>
      </c>
      <c r="O788" s="3" t="b">
        <v>1</v>
      </c>
      <c r="P788" s="3" t="s">
        <v>159</v>
      </c>
      <c r="Q788" s="3" t="str">
        <f t="shared" si="74"/>
        <v>music</v>
      </c>
      <c r="R788" s="3" t="str">
        <f t="shared" si="75"/>
        <v>jazz</v>
      </c>
      <c r="S788" s="43">
        <f t="shared" si="76"/>
        <v>43186.208333333328</v>
      </c>
      <c r="T788" s="43">
        <f t="shared" si="77"/>
        <v>43193.208333333328</v>
      </c>
    </row>
    <row r="789" spans="1:20" ht="16.5" hidden="1" customHeight="1" x14ac:dyDescent="0.35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5">
        <f t="shared" si="73"/>
        <v>0.99663398692810456</v>
      </c>
      <c r="G789" s="3" t="s">
        <v>14</v>
      </c>
      <c r="H789" s="3">
        <v>859</v>
      </c>
      <c r="I789" s="6">
        <f t="shared" si="72"/>
        <v>71.005820721769496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3" t="b">
        <v>0</v>
      </c>
      <c r="O789" s="3" t="b">
        <v>0</v>
      </c>
      <c r="P789" s="3" t="s">
        <v>23</v>
      </c>
      <c r="Q789" s="3" t="str">
        <f t="shared" si="74"/>
        <v>music</v>
      </c>
      <c r="R789" s="3" t="str">
        <f t="shared" si="75"/>
        <v>rock</v>
      </c>
      <c r="S789" s="43">
        <f t="shared" si="76"/>
        <v>40684.208333333336</v>
      </c>
      <c r="T789" s="43">
        <f t="shared" si="77"/>
        <v>40693.208333333336</v>
      </c>
    </row>
    <row r="790" spans="1:20" ht="16.5" hidden="1" customHeight="1" x14ac:dyDescent="0.35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5">
        <f t="shared" si="73"/>
        <v>0.88166666666666671</v>
      </c>
      <c r="G790" s="3" t="s">
        <v>47</v>
      </c>
      <c r="H790" s="3">
        <v>31</v>
      </c>
      <c r="I790" s="6">
        <f t="shared" si="72"/>
        <v>102.38709677419355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3" t="b">
        <v>0</v>
      </c>
      <c r="O790" s="3" t="b">
        <v>0</v>
      </c>
      <c r="P790" s="3" t="s">
        <v>71</v>
      </c>
      <c r="Q790" s="3" t="str">
        <f t="shared" si="74"/>
        <v>film &amp; video</v>
      </c>
      <c r="R790" s="3" t="str">
        <f t="shared" si="75"/>
        <v>animation</v>
      </c>
      <c r="S790" s="43">
        <f t="shared" si="76"/>
        <v>41202.208333333336</v>
      </c>
      <c r="T790" s="43">
        <f t="shared" si="77"/>
        <v>41223.25</v>
      </c>
    </row>
    <row r="791" spans="1:20" ht="16.5" customHeight="1" x14ac:dyDescent="0.35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5">
        <f t="shared" si="73"/>
        <v>0.37233333333333335</v>
      </c>
      <c r="G791" s="3" t="s">
        <v>14</v>
      </c>
      <c r="H791" s="3">
        <v>45</v>
      </c>
      <c r="I791" s="6">
        <f t="shared" si="72"/>
        <v>74.466666666666669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3" t="b">
        <v>0</v>
      </c>
      <c r="O791" s="3" t="b">
        <v>0</v>
      </c>
      <c r="P791" s="3" t="s">
        <v>33</v>
      </c>
      <c r="Q791" s="3" t="str">
        <f t="shared" si="74"/>
        <v>theater</v>
      </c>
      <c r="R791" s="3" t="str">
        <f t="shared" si="75"/>
        <v>plays</v>
      </c>
      <c r="S791" s="43">
        <f t="shared" si="76"/>
        <v>41786.208333333336</v>
      </c>
      <c r="T791" s="43">
        <f t="shared" si="77"/>
        <v>41823.208333333336</v>
      </c>
    </row>
    <row r="792" spans="1:20" ht="16.5" customHeight="1" x14ac:dyDescent="0.35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5">
        <f t="shared" si="73"/>
        <v>0.30540075309306081</v>
      </c>
      <c r="G792" s="3" t="s">
        <v>74</v>
      </c>
      <c r="H792" s="3">
        <v>1113</v>
      </c>
      <c r="I792" s="6">
        <f t="shared" si="72"/>
        <v>51.009883198562441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3" t="b">
        <v>0</v>
      </c>
      <c r="O792" s="3" t="b">
        <v>0</v>
      </c>
      <c r="P792" s="3" t="s">
        <v>33</v>
      </c>
      <c r="Q792" s="3" t="str">
        <f t="shared" si="74"/>
        <v>theater</v>
      </c>
      <c r="R792" s="3" t="str">
        <f t="shared" si="75"/>
        <v>plays</v>
      </c>
      <c r="S792" s="43">
        <f t="shared" si="76"/>
        <v>40223.25</v>
      </c>
      <c r="T792" s="43">
        <f t="shared" si="77"/>
        <v>40229.25</v>
      </c>
    </row>
    <row r="793" spans="1:20" ht="16.5" hidden="1" customHeight="1" x14ac:dyDescent="0.35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5">
        <f t="shared" si="73"/>
        <v>0.25714285714285712</v>
      </c>
      <c r="G793" s="3" t="s">
        <v>14</v>
      </c>
      <c r="H793" s="3">
        <v>6</v>
      </c>
      <c r="I793" s="6">
        <f t="shared" si="72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3" t="b">
        <v>0</v>
      </c>
      <c r="O793" s="3" t="b">
        <v>0</v>
      </c>
      <c r="P793" s="3" t="s">
        <v>17</v>
      </c>
      <c r="Q793" s="3" t="str">
        <f t="shared" si="74"/>
        <v>food</v>
      </c>
      <c r="R793" s="3" t="str">
        <f t="shared" si="75"/>
        <v>food trucks</v>
      </c>
      <c r="S793" s="43">
        <f t="shared" si="76"/>
        <v>42715.25</v>
      </c>
      <c r="T793" s="43">
        <f t="shared" si="77"/>
        <v>42731.25</v>
      </c>
    </row>
    <row r="794" spans="1:20" ht="16.5" customHeight="1" x14ac:dyDescent="0.35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5">
        <f t="shared" si="73"/>
        <v>0.34</v>
      </c>
      <c r="G794" s="3" t="s">
        <v>14</v>
      </c>
      <c r="H794" s="3">
        <v>7</v>
      </c>
      <c r="I794" s="6">
        <f t="shared" si="72"/>
        <v>97.142857142857139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3" t="b">
        <v>0</v>
      </c>
      <c r="O794" s="3" t="b">
        <v>1</v>
      </c>
      <c r="P794" s="3" t="s">
        <v>33</v>
      </c>
      <c r="Q794" s="3" t="str">
        <f t="shared" si="74"/>
        <v>theater</v>
      </c>
      <c r="R794" s="3" t="str">
        <f t="shared" si="75"/>
        <v>plays</v>
      </c>
      <c r="S794" s="43">
        <f t="shared" si="76"/>
        <v>41451.208333333336</v>
      </c>
      <c r="T794" s="43">
        <f t="shared" si="77"/>
        <v>41479.208333333336</v>
      </c>
    </row>
    <row r="795" spans="1:20" ht="16.5" hidden="1" customHeight="1" x14ac:dyDescent="0.35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5">
        <f t="shared" si="73"/>
        <v>11.859090909090909</v>
      </c>
      <c r="G795" s="3" t="s">
        <v>20</v>
      </c>
      <c r="H795" s="3">
        <v>181</v>
      </c>
      <c r="I795" s="6">
        <f t="shared" si="72"/>
        <v>72.071823204419886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3" t="b">
        <v>0</v>
      </c>
      <c r="O795" s="3" t="b">
        <v>0</v>
      </c>
      <c r="P795" s="3" t="s">
        <v>68</v>
      </c>
      <c r="Q795" s="3" t="str">
        <f t="shared" si="74"/>
        <v>publishing</v>
      </c>
      <c r="R795" s="3" t="str">
        <f t="shared" si="75"/>
        <v>nonfiction</v>
      </c>
      <c r="S795" s="43">
        <f t="shared" si="76"/>
        <v>41450.208333333336</v>
      </c>
      <c r="T795" s="43">
        <f t="shared" si="77"/>
        <v>41454.208333333336</v>
      </c>
    </row>
    <row r="796" spans="1:20" ht="16.5" hidden="1" customHeight="1" x14ac:dyDescent="0.35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5">
        <f t="shared" si="73"/>
        <v>1.2539393939393939</v>
      </c>
      <c r="G796" s="3" t="s">
        <v>20</v>
      </c>
      <c r="H796" s="3">
        <v>110</v>
      </c>
      <c r="I796" s="6">
        <f t="shared" si="72"/>
        <v>75.236363636363635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3" t="b">
        <v>0</v>
      </c>
      <c r="O796" s="3" t="b">
        <v>0</v>
      </c>
      <c r="P796" s="3" t="s">
        <v>23</v>
      </c>
      <c r="Q796" s="3" t="str">
        <f t="shared" si="74"/>
        <v>music</v>
      </c>
      <c r="R796" s="3" t="str">
        <f t="shared" si="75"/>
        <v>rock</v>
      </c>
      <c r="S796" s="43">
        <f t="shared" si="76"/>
        <v>43091.25</v>
      </c>
      <c r="T796" s="43">
        <f t="shared" si="77"/>
        <v>43103.25</v>
      </c>
    </row>
    <row r="797" spans="1:20" ht="16.5" hidden="1" customHeight="1" x14ac:dyDescent="0.35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5">
        <f t="shared" si="73"/>
        <v>0.14394366197183098</v>
      </c>
      <c r="G797" s="3" t="s">
        <v>14</v>
      </c>
      <c r="H797" s="3">
        <v>31</v>
      </c>
      <c r="I797" s="6">
        <f t="shared" si="72"/>
        <v>32.967741935483872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3" t="b">
        <v>0</v>
      </c>
      <c r="O797" s="3" t="b">
        <v>0</v>
      </c>
      <c r="P797" s="3" t="s">
        <v>53</v>
      </c>
      <c r="Q797" s="3" t="str">
        <f t="shared" si="74"/>
        <v>film &amp; video</v>
      </c>
      <c r="R797" s="3" t="str">
        <f t="shared" si="75"/>
        <v>drama</v>
      </c>
      <c r="S797" s="43">
        <f t="shared" si="76"/>
        <v>42675.208333333328</v>
      </c>
      <c r="T797" s="43">
        <f t="shared" si="77"/>
        <v>42678.208333333328</v>
      </c>
    </row>
    <row r="798" spans="1:20" ht="16.5" hidden="1" customHeight="1" x14ac:dyDescent="0.35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5">
        <f t="shared" si="73"/>
        <v>0.54807692307692313</v>
      </c>
      <c r="G798" s="3" t="s">
        <v>14</v>
      </c>
      <c r="H798" s="3">
        <v>78</v>
      </c>
      <c r="I798" s="6">
        <f t="shared" si="72"/>
        <v>54.807692307692307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3" t="b">
        <v>0</v>
      </c>
      <c r="O798" s="3" t="b">
        <v>1</v>
      </c>
      <c r="P798" s="3" t="s">
        <v>292</v>
      </c>
      <c r="Q798" s="3" t="str">
        <f t="shared" si="74"/>
        <v>games</v>
      </c>
      <c r="R798" s="3" t="str">
        <f t="shared" si="75"/>
        <v>mobile games</v>
      </c>
      <c r="S798" s="43">
        <f t="shared" si="76"/>
        <v>41859.208333333336</v>
      </c>
      <c r="T798" s="43">
        <f t="shared" si="77"/>
        <v>41866.208333333336</v>
      </c>
    </row>
    <row r="799" spans="1:20" ht="16.5" hidden="1" customHeight="1" x14ac:dyDescent="0.35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5">
        <f t="shared" si="73"/>
        <v>1.0963157894736841</v>
      </c>
      <c r="G799" s="3" t="s">
        <v>20</v>
      </c>
      <c r="H799" s="3">
        <v>185</v>
      </c>
      <c r="I799" s="6">
        <f t="shared" si="72"/>
        <v>45.037837837837834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3" t="b">
        <v>0</v>
      </c>
      <c r="O799" s="3" t="b">
        <v>0</v>
      </c>
      <c r="P799" s="3" t="s">
        <v>28</v>
      </c>
      <c r="Q799" s="3" t="str">
        <f t="shared" si="74"/>
        <v>technology</v>
      </c>
      <c r="R799" s="3" t="str">
        <f t="shared" si="75"/>
        <v>web</v>
      </c>
      <c r="S799" s="43">
        <f t="shared" si="76"/>
        <v>43464.25</v>
      </c>
      <c r="T799" s="43">
        <f t="shared" si="77"/>
        <v>43487.25</v>
      </c>
    </row>
    <row r="800" spans="1:20" ht="16.5" customHeight="1" x14ac:dyDescent="0.35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5">
        <f t="shared" si="73"/>
        <v>1.8847058823529412</v>
      </c>
      <c r="G800" s="3" t="s">
        <v>20</v>
      </c>
      <c r="H800" s="3">
        <v>121</v>
      </c>
      <c r="I800" s="6">
        <f t="shared" si="72"/>
        <v>52.958677685950413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3" t="b">
        <v>0</v>
      </c>
      <c r="O800" s="3" t="b">
        <v>1</v>
      </c>
      <c r="P800" s="3" t="s">
        <v>33</v>
      </c>
      <c r="Q800" s="3" t="str">
        <f t="shared" si="74"/>
        <v>theater</v>
      </c>
      <c r="R800" s="3" t="str">
        <f t="shared" si="75"/>
        <v>plays</v>
      </c>
      <c r="S800" s="43">
        <f t="shared" si="76"/>
        <v>41060.208333333336</v>
      </c>
      <c r="T800" s="43">
        <f t="shared" si="77"/>
        <v>41088.208333333336</v>
      </c>
    </row>
    <row r="801" spans="1:20" ht="16.5" customHeight="1" x14ac:dyDescent="0.35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5">
        <f t="shared" si="73"/>
        <v>0.87008284023668636</v>
      </c>
      <c r="G801" s="3" t="s">
        <v>14</v>
      </c>
      <c r="H801" s="3">
        <v>1225</v>
      </c>
      <c r="I801" s="6">
        <f t="shared" si="72"/>
        <v>60.017959183673469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3" t="b">
        <v>0</v>
      </c>
      <c r="O801" s="3" t="b">
        <v>0</v>
      </c>
      <c r="P801" s="3" t="s">
        <v>33</v>
      </c>
      <c r="Q801" s="3" t="str">
        <f t="shared" si="74"/>
        <v>theater</v>
      </c>
      <c r="R801" s="3" t="str">
        <f t="shared" si="75"/>
        <v>plays</v>
      </c>
      <c r="S801" s="43">
        <f t="shared" si="76"/>
        <v>42399.25</v>
      </c>
      <c r="T801" s="43">
        <f t="shared" si="77"/>
        <v>42403.25</v>
      </c>
    </row>
    <row r="802" spans="1:20" ht="16.5" hidden="1" customHeight="1" x14ac:dyDescent="0.35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5">
        <f t="shared" si="73"/>
        <v>0.01</v>
      </c>
      <c r="G802" s="3" t="s">
        <v>14</v>
      </c>
      <c r="H802" s="3">
        <v>1</v>
      </c>
      <c r="I802" s="6">
        <f t="shared" si="72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3" t="b">
        <v>0</v>
      </c>
      <c r="O802" s="3" t="b">
        <v>0</v>
      </c>
      <c r="P802" s="3" t="s">
        <v>23</v>
      </c>
      <c r="Q802" s="3" t="str">
        <f t="shared" si="74"/>
        <v>music</v>
      </c>
      <c r="R802" s="3" t="str">
        <f t="shared" si="75"/>
        <v>rock</v>
      </c>
      <c r="S802" s="43">
        <f t="shared" si="76"/>
        <v>42167.208333333328</v>
      </c>
      <c r="T802" s="43">
        <f t="shared" si="77"/>
        <v>42171.208333333328</v>
      </c>
    </row>
    <row r="803" spans="1:20" ht="16.5" hidden="1" customHeight="1" x14ac:dyDescent="0.35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5">
        <f t="shared" si="73"/>
        <v>2.0291304347826089</v>
      </c>
      <c r="G803" s="3" t="s">
        <v>20</v>
      </c>
      <c r="H803" s="3">
        <v>106</v>
      </c>
      <c r="I803" s="6">
        <f t="shared" si="72"/>
        <v>44.028301886792455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3" t="b">
        <v>0</v>
      </c>
      <c r="O803" s="3" t="b">
        <v>1</v>
      </c>
      <c r="P803" s="3" t="s">
        <v>122</v>
      </c>
      <c r="Q803" s="3" t="str">
        <f t="shared" si="74"/>
        <v>photography</v>
      </c>
      <c r="R803" s="3" t="str">
        <f t="shared" si="75"/>
        <v>photography books</v>
      </c>
      <c r="S803" s="43">
        <f t="shared" si="76"/>
        <v>43830.25</v>
      </c>
      <c r="T803" s="43">
        <f t="shared" si="77"/>
        <v>43852.25</v>
      </c>
    </row>
    <row r="804" spans="1:20" ht="16.5" hidden="1" customHeight="1" x14ac:dyDescent="0.35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5">
        <f t="shared" si="73"/>
        <v>1.9703225806451612</v>
      </c>
      <c r="G804" s="3" t="s">
        <v>20</v>
      </c>
      <c r="H804" s="3">
        <v>142</v>
      </c>
      <c r="I804" s="6">
        <f t="shared" si="72"/>
        <v>86.028169014084511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3" t="b">
        <v>0</v>
      </c>
      <c r="O804" s="3" t="b">
        <v>0</v>
      </c>
      <c r="P804" s="3" t="s">
        <v>122</v>
      </c>
      <c r="Q804" s="3" t="str">
        <f t="shared" si="74"/>
        <v>photography</v>
      </c>
      <c r="R804" s="3" t="str">
        <f t="shared" si="75"/>
        <v>photography books</v>
      </c>
      <c r="S804" s="43">
        <f t="shared" si="76"/>
        <v>43650.208333333328</v>
      </c>
      <c r="T804" s="43">
        <f t="shared" si="77"/>
        <v>43652.208333333328</v>
      </c>
    </row>
    <row r="805" spans="1:20" ht="16.5" customHeight="1" x14ac:dyDescent="0.35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5">
        <f t="shared" si="73"/>
        <v>1.07</v>
      </c>
      <c r="G805" s="3" t="s">
        <v>20</v>
      </c>
      <c r="H805" s="3">
        <v>233</v>
      </c>
      <c r="I805" s="6">
        <f t="shared" si="72"/>
        <v>28.012875536480685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3" t="b">
        <v>0</v>
      </c>
      <c r="O805" s="3" t="b">
        <v>0</v>
      </c>
      <c r="P805" s="3" t="s">
        <v>33</v>
      </c>
      <c r="Q805" s="3" t="str">
        <f t="shared" si="74"/>
        <v>theater</v>
      </c>
      <c r="R805" s="3" t="str">
        <f t="shared" si="75"/>
        <v>plays</v>
      </c>
      <c r="S805" s="43">
        <f t="shared" si="76"/>
        <v>43492.25</v>
      </c>
      <c r="T805" s="43">
        <f t="shared" si="77"/>
        <v>43526.25</v>
      </c>
    </row>
    <row r="806" spans="1:20" ht="16.5" hidden="1" customHeight="1" x14ac:dyDescent="0.35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5">
        <f t="shared" si="73"/>
        <v>2.6873076923076922</v>
      </c>
      <c r="G806" s="3" t="s">
        <v>20</v>
      </c>
      <c r="H806" s="3">
        <v>218</v>
      </c>
      <c r="I806" s="6">
        <f t="shared" si="72"/>
        <v>32.050458715596328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3" t="b">
        <v>0</v>
      </c>
      <c r="O806" s="3" t="b">
        <v>0</v>
      </c>
      <c r="P806" s="3" t="s">
        <v>23</v>
      </c>
      <c r="Q806" s="3" t="str">
        <f t="shared" si="74"/>
        <v>music</v>
      </c>
      <c r="R806" s="3" t="str">
        <f t="shared" si="75"/>
        <v>rock</v>
      </c>
      <c r="S806" s="43">
        <f t="shared" si="76"/>
        <v>43102.25</v>
      </c>
      <c r="T806" s="43">
        <f t="shared" si="77"/>
        <v>43122.25</v>
      </c>
    </row>
    <row r="807" spans="1:20" ht="16.5" hidden="1" customHeight="1" x14ac:dyDescent="0.35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5">
        <f t="shared" si="73"/>
        <v>0.50845360824742269</v>
      </c>
      <c r="G807" s="3" t="s">
        <v>14</v>
      </c>
      <c r="H807" s="3">
        <v>67</v>
      </c>
      <c r="I807" s="6">
        <f t="shared" si="72"/>
        <v>73.611940298507463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3" t="b">
        <v>0</v>
      </c>
      <c r="O807" s="3" t="b">
        <v>0</v>
      </c>
      <c r="P807" s="3" t="s">
        <v>42</v>
      </c>
      <c r="Q807" s="3" t="str">
        <f t="shared" si="74"/>
        <v>film &amp; video</v>
      </c>
      <c r="R807" s="3" t="str">
        <f t="shared" si="75"/>
        <v>documentary</v>
      </c>
      <c r="S807" s="43">
        <f t="shared" si="76"/>
        <v>41958.25</v>
      </c>
      <c r="T807" s="43">
        <f t="shared" si="77"/>
        <v>42009.25</v>
      </c>
    </row>
    <row r="808" spans="1:20" ht="16.5" hidden="1" customHeight="1" x14ac:dyDescent="0.35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5">
        <f t="shared" si="73"/>
        <v>11.802857142857142</v>
      </c>
      <c r="G808" s="3" t="s">
        <v>20</v>
      </c>
      <c r="H808" s="3">
        <v>76</v>
      </c>
      <c r="I808" s="6">
        <f t="shared" si="72"/>
        <v>108.71052631578948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3" t="b">
        <v>0</v>
      </c>
      <c r="O808" s="3" t="b">
        <v>1</v>
      </c>
      <c r="P808" s="3" t="s">
        <v>53</v>
      </c>
      <c r="Q808" s="3" t="str">
        <f t="shared" si="74"/>
        <v>film &amp; video</v>
      </c>
      <c r="R808" s="3" t="str">
        <f t="shared" si="75"/>
        <v>drama</v>
      </c>
      <c r="S808" s="43">
        <f t="shared" si="76"/>
        <v>40973.25</v>
      </c>
      <c r="T808" s="43">
        <f t="shared" si="77"/>
        <v>40997.208333333336</v>
      </c>
    </row>
    <row r="809" spans="1:20" ht="16.5" customHeight="1" x14ac:dyDescent="0.35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5">
        <f t="shared" si="73"/>
        <v>2.64</v>
      </c>
      <c r="G809" s="3" t="s">
        <v>20</v>
      </c>
      <c r="H809" s="3">
        <v>43</v>
      </c>
      <c r="I809" s="6">
        <f t="shared" si="72"/>
        <v>42.97674418604651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3" t="b">
        <v>0</v>
      </c>
      <c r="O809" s="3" t="b">
        <v>1</v>
      </c>
      <c r="P809" s="3" t="s">
        <v>33</v>
      </c>
      <c r="Q809" s="3" t="str">
        <f t="shared" si="74"/>
        <v>theater</v>
      </c>
      <c r="R809" s="3" t="str">
        <f t="shared" si="75"/>
        <v>plays</v>
      </c>
      <c r="S809" s="43">
        <f t="shared" si="76"/>
        <v>43753.208333333328</v>
      </c>
      <c r="T809" s="43">
        <f t="shared" si="77"/>
        <v>43797.25</v>
      </c>
    </row>
    <row r="810" spans="1:20" ht="16.5" hidden="1" customHeight="1" x14ac:dyDescent="0.35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5">
        <f t="shared" si="73"/>
        <v>0.30442307692307691</v>
      </c>
      <c r="G810" s="3" t="s">
        <v>14</v>
      </c>
      <c r="H810" s="3">
        <v>19</v>
      </c>
      <c r="I810" s="6">
        <f t="shared" si="72"/>
        <v>83.315789473684205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3" t="b">
        <v>0</v>
      </c>
      <c r="O810" s="3" t="b">
        <v>0</v>
      </c>
      <c r="P810" s="3" t="s">
        <v>17</v>
      </c>
      <c r="Q810" s="3" t="str">
        <f t="shared" si="74"/>
        <v>food</v>
      </c>
      <c r="R810" s="3" t="str">
        <f t="shared" si="75"/>
        <v>food trucks</v>
      </c>
      <c r="S810" s="43">
        <f t="shared" si="76"/>
        <v>42507.208333333328</v>
      </c>
      <c r="T810" s="43">
        <f t="shared" si="77"/>
        <v>42524.208333333328</v>
      </c>
    </row>
    <row r="811" spans="1:20" ht="16.5" hidden="1" customHeight="1" x14ac:dyDescent="0.35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5">
        <f t="shared" si="73"/>
        <v>0.62880681818181816</v>
      </c>
      <c r="G811" s="3" t="s">
        <v>14</v>
      </c>
      <c r="H811" s="3">
        <v>2108</v>
      </c>
      <c r="I811" s="6">
        <f t="shared" si="72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3" t="b">
        <v>0</v>
      </c>
      <c r="O811" s="3" t="b">
        <v>0</v>
      </c>
      <c r="P811" s="3" t="s">
        <v>42</v>
      </c>
      <c r="Q811" s="3" t="str">
        <f t="shared" si="74"/>
        <v>film &amp; video</v>
      </c>
      <c r="R811" s="3" t="str">
        <f t="shared" si="75"/>
        <v>documentary</v>
      </c>
      <c r="S811" s="43">
        <f t="shared" si="76"/>
        <v>41135.208333333336</v>
      </c>
      <c r="T811" s="43">
        <f t="shared" si="77"/>
        <v>41136.208333333336</v>
      </c>
    </row>
    <row r="812" spans="1:20" ht="16.5" customHeight="1" x14ac:dyDescent="0.35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5">
        <f t="shared" si="73"/>
        <v>1.9312499999999999</v>
      </c>
      <c r="G812" s="3" t="s">
        <v>20</v>
      </c>
      <c r="H812" s="3">
        <v>221</v>
      </c>
      <c r="I812" s="6">
        <f t="shared" si="72"/>
        <v>55.927601809954751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3" t="b">
        <v>0</v>
      </c>
      <c r="O812" s="3" t="b">
        <v>1</v>
      </c>
      <c r="P812" s="3" t="s">
        <v>33</v>
      </c>
      <c r="Q812" s="3" t="str">
        <f t="shared" si="74"/>
        <v>theater</v>
      </c>
      <c r="R812" s="3" t="str">
        <f t="shared" si="75"/>
        <v>plays</v>
      </c>
      <c r="S812" s="43">
        <f t="shared" si="76"/>
        <v>43067.25</v>
      </c>
      <c r="T812" s="43">
        <f t="shared" si="77"/>
        <v>43077.25</v>
      </c>
    </row>
    <row r="813" spans="1:20" ht="16.5" hidden="1" customHeight="1" x14ac:dyDescent="0.35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5">
        <f t="shared" si="73"/>
        <v>0.77102702702702708</v>
      </c>
      <c r="G813" s="3" t="s">
        <v>14</v>
      </c>
      <c r="H813" s="3">
        <v>679</v>
      </c>
      <c r="I813" s="6">
        <f t="shared" si="72"/>
        <v>105.03681885125184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3" t="b">
        <v>0</v>
      </c>
      <c r="O813" s="3" t="b">
        <v>1</v>
      </c>
      <c r="P813" s="3" t="s">
        <v>89</v>
      </c>
      <c r="Q813" s="3" t="str">
        <f t="shared" si="74"/>
        <v>games</v>
      </c>
      <c r="R813" s="3" t="str">
        <f t="shared" si="75"/>
        <v>video games</v>
      </c>
      <c r="S813" s="43">
        <f t="shared" si="76"/>
        <v>42378.25</v>
      </c>
      <c r="T813" s="43">
        <f t="shared" si="77"/>
        <v>42380.25</v>
      </c>
    </row>
    <row r="814" spans="1:20" ht="16.5" hidden="1" customHeight="1" x14ac:dyDescent="0.35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5">
        <f t="shared" si="73"/>
        <v>2.2552763819095478</v>
      </c>
      <c r="G814" s="3" t="s">
        <v>20</v>
      </c>
      <c r="H814" s="3">
        <v>2805</v>
      </c>
      <c r="I814" s="6">
        <f t="shared" si="72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3" t="b">
        <v>0</v>
      </c>
      <c r="O814" s="3" t="b">
        <v>0</v>
      </c>
      <c r="P814" s="3" t="s">
        <v>68</v>
      </c>
      <c r="Q814" s="3" t="str">
        <f t="shared" si="74"/>
        <v>publishing</v>
      </c>
      <c r="R814" s="3" t="str">
        <f t="shared" si="75"/>
        <v>nonfiction</v>
      </c>
      <c r="S814" s="43">
        <f t="shared" si="76"/>
        <v>43206.208333333328</v>
      </c>
      <c r="T814" s="43">
        <f t="shared" si="77"/>
        <v>43211.208333333328</v>
      </c>
    </row>
    <row r="815" spans="1:20" ht="16.5" hidden="1" customHeight="1" x14ac:dyDescent="0.35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5">
        <f t="shared" si="73"/>
        <v>2.3940625</v>
      </c>
      <c r="G815" s="3" t="s">
        <v>20</v>
      </c>
      <c r="H815" s="3">
        <v>68</v>
      </c>
      <c r="I815" s="6">
        <f t="shared" si="72"/>
        <v>112.66176470588235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3" t="b">
        <v>0</v>
      </c>
      <c r="O815" s="3" t="b">
        <v>0</v>
      </c>
      <c r="P815" s="3" t="s">
        <v>89</v>
      </c>
      <c r="Q815" s="3" t="str">
        <f t="shared" si="74"/>
        <v>games</v>
      </c>
      <c r="R815" s="3" t="str">
        <f t="shared" si="75"/>
        <v>video games</v>
      </c>
      <c r="S815" s="43">
        <f t="shared" si="76"/>
        <v>41148.208333333336</v>
      </c>
      <c r="T815" s="43">
        <f t="shared" si="77"/>
        <v>41158.208333333336</v>
      </c>
    </row>
    <row r="816" spans="1:20" ht="16.5" hidden="1" customHeight="1" x14ac:dyDescent="0.35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5">
        <f t="shared" si="73"/>
        <v>0.921875</v>
      </c>
      <c r="G816" s="3" t="s">
        <v>14</v>
      </c>
      <c r="H816" s="3">
        <v>36</v>
      </c>
      <c r="I816" s="6">
        <f t="shared" si="72"/>
        <v>81.944444444444443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3" t="b">
        <v>0</v>
      </c>
      <c r="O816" s="3" t="b">
        <v>1</v>
      </c>
      <c r="P816" s="3" t="s">
        <v>23</v>
      </c>
      <c r="Q816" s="3" t="str">
        <f t="shared" si="74"/>
        <v>music</v>
      </c>
      <c r="R816" s="3" t="str">
        <f t="shared" si="75"/>
        <v>rock</v>
      </c>
      <c r="S816" s="43">
        <f t="shared" si="76"/>
        <v>42517.208333333328</v>
      </c>
      <c r="T816" s="43">
        <f t="shared" si="77"/>
        <v>42519.208333333328</v>
      </c>
    </row>
    <row r="817" spans="1:20" ht="16.5" hidden="1" customHeight="1" x14ac:dyDescent="0.35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5">
        <f t="shared" si="73"/>
        <v>1.3023333333333333</v>
      </c>
      <c r="G817" s="3" t="s">
        <v>20</v>
      </c>
      <c r="H817" s="3">
        <v>183</v>
      </c>
      <c r="I817" s="6">
        <f t="shared" si="72"/>
        <v>64.049180327868854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3" t="b">
        <v>0</v>
      </c>
      <c r="O817" s="3" t="b">
        <v>0</v>
      </c>
      <c r="P817" s="3" t="s">
        <v>23</v>
      </c>
      <c r="Q817" s="3" t="str">
        <f t="shared" si="74"/>
        <v>music</v>
      </c>
      <c r="R817" s="3" t="str">
        <f t="shared" si="75"/>
        <v>rock</v>
      </c>
      <c r="S817" s="43">
        <f t="shared" si="76"/>
        <v>43068.25</v>
      </c>
      <c r="T817" s="43">
        <f t="shared" si="77"/>
        <v>43094.25</v>
      </c>
    </row>
    <row r="818" spans="1:20" ht="16.5" customHeight="1" x14ac:dyDescent="0.35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5">
        <f t="shared" si="73"/>
        <v>6.1521739130434785</v>
      </c>
      <c r="G818" s="3" t="s">
        <v>20</v>
      </c>
      <c r="H818" s="3">
        <v>133</v>
      </c>
      <c r="I818" s="6">
        <f t="shared" si="72"/>
        <v>106.39097744360902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3" t="b">
        <v>1</v>
      </c>
      <c r="O818" s="3" t="b">
        <v>1</v>
      </c>
      <c r="P818" s="3" t="s">
        <v>33</v>
      </c>
      <c r="Q818" s="3" t="str">
        <f t="shared" si="74"/>
        <v>theater</v>
      </c>
      <c r="R818" s="3" t="str">
        <f t="shared" si="75"/>
        <v>plays</v>
      </c>
      <c r="S818" s="43">
        <f t="shared" si="76"/>
        <v>41680.25</v>
      </c>
      <c r="T818" s="43">
        <f t="shared" si="77"/>
        <v>41682.25</v>
      </c>
    </row>
    <row r="819" spans="1:20" ht="16.5" hidden="1" customHeight="1" x14ac:dyDescent="0.35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5">
        <f t="shared" si="73"/>
        <v>3.687953216374269</v>
      </c>
      <c r="G819" s="3" t="s">
        <v>20</v>
      </c>
      <c r="H819" s="3">
        <v>2489</v>
      </c>
      <c r="I819" s="6">
        <f t="shared" si="72"/>
        <v>76.011249497790274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3" t="b">
        <v>0</v>
      </c>
      <c r="O819" s="3" t="b">
        <v>1</v>
      </c>
      <c r="P819" s="3" t="s">
        <v>68</v>
      </c>
      <c r="Q819" s="3" t="str">
        <f t="shared" si="74"/>
        <v>publishing</v>
      </c>
      <c r="R819" s="3" t="str">
        <f t="shared" si="75"/>
        <v>nonfiction</v>
      </c>
      <c r="S819" s="43">
        <f t="shared" si="76"/>
        <v>43589.208333333328</v>
      </c>
      <c r="T819" s="43">
        <f t="shared" si="77"/>
        <v>43617.208333333328</v>
      </c>
    </row>
    <row r="820" spans="1:20" ht="16.5" customHeight="1" x14ac:dyDescent="0.35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5">
        <f t="shared" si="73"/>
        <v>10.948571428571428</v>
      </c>
      <c r="G820" s="3" t="s">
        <v>20</v>
      </c>
      <c r="H820" s="3">
        <v>69</v>
      </c>
      <c r="I820" s="6">
        <f t="shared" si="72"/>
        <v>111.07246376811594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3" t="b">
        <v>0</v>
      </c>
      <c r="O820" s="3" t="b">
        <v>1</v>
      </c>
      <c r="P820" s="3" t="s">
        <v>33</v>
      </c>
      <c r="Q820" s="3" t="str">
        <f t="shared" si="74"/>
        <v>theater</v>
      </c>
      <c r="R820" s="3" t="str">
        <f t="shared" si="75"/>
        <v>plays</v>
      </c>
      <c r="S820" s="43">
        <f t="shared" si="76"/>
        <v>43486.25</v>
      </c>
      <c r="T820" s="43">
        <f t="shared" si="77"/>
        <v>43499.25</v>
      </c>
    </row>
    <row r="821" spans="1:20" ht="16.5" hidden="1" customHeight="1" x14ac:dyDescent="0.35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5">
        <f t="shared" si="73"/>
        <v>0.50662921348314605</v>
      </c>
      <c r="G821" s="3" t="s">
        <v>14</v>
      </c>
      <c r="H821" s="3">
        <v>47</v>
      </c>
      <c r="I821" s="6">
        <f t="shared" si="72"/>
        <v>95.936170212765958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3" t="b">
        <v>1</v>
      </c>
      <c r="O821" s="3" t="b">
        <v>0</v>
      </c>
      <c r="P821" s="3" t="s">
        <v>89</v>
      </c>
      <c r="Q821" s="3" t="str">
        <f t="shared" si="74"/>
        <v>games</v>
      </c>
      <c r="R821" s="3" t="str">
        <f t="shared" si="75"/>
        <v>video games</v>
      </c>
      <c r="S821" s="43">
        <f t="shared" si="76"/>
        <v>41237.25</v>
      </c>
      <c r="T821" s="43">
        <f t="shared" si="77"/>
        <v>41252.25</v>
      </c>
    </row>
    <row r="822" spans="1:20" ht="16.5" hidden="1" customHeight="1" x14ac:dyDescent="0.35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5">
        <f t="shared" si="73"/>
        <v>8.0060000000000002</v>
      </c>
      <c r="G822" s="3" t="s">
        <v>20</v>
      </c>
      <c r="H822" s="3">
        <v>279</v>
      </c>
      <c r="I822" s="6">
        <f t="shared" si="72"/>
        <v>43.043010752688176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3" t="b">
        <v>0</v>
      </c>
      <c r="O822" s="3" t="b">
        <v>1</v>
      </c>
      <c r="P822" s="3" t="s">
        <v>23</v>
      </c>
      <c r="Q822" s="3" t="str">
        <f t="shared" si="74"/>
        <v>music</v>
      </c>
      <c r="R822" s="3" t="str">
        <f t="shared" si="75"/>
        <v>rock</v>
      </c>
      <c r="S822" s="43">
        <f t="shared" si="76"/>
        <v>43310.208333333328</v>
      </c>
      <c r="T822" s="43">
        <f t="shared" si="77"/>
        <v>43323.208333333328</v>
      </c>
    </row>
    <row r="823" spans="1:20" ht="16.5" hidden="1" customHeight="1" x14ac:dyDescent="0.35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5">
        <f t="shared" si="73"/>
        <v>2.9128571428571428</v>
      </c>
      <c r="G823" s="3" t="s">
        <v>20</v>
      </c>
      <c r="H823" s="3">
        <v>210</v>
      </c>
      <c r="I823" s="6">
        <f t="shared" si="72"/>
        <v>67.966666666666669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3" t="b">
        <v>0</v>
      </c>
      <c r="O823" s="3" t="b">
        <v>0</v>
      </c>
      <c r="P823" s="3" t="s">
        <v>42</v>
      </c>
      <c r="Q823" s="3" t="str">
        <f t="shared" si="74"/>
        <v>film &amp; video</v>
      </c>
      <c r="R823" s="3" t="str">
        <f t="shared" si="75"/>
        <v>documentary</v>
      </c>
      <c r="S823" s="43">
        <f t="shared" si="76"/>
        <v>42794.25</v>
      </c>
      <c r="T823" s="43">
        <f t="shared" si="77"/>
        <v>42807.208333333328</v>
      </c>
    </row>
    <row r="824" spans="1:20" ht="16.5" hidden="1" customHeight="1" x14ac:dyDescent="0.35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5">
        <f t="shared" si="73"/>
        <v>3.4996666666666667</v>
      </c>
      <c r="G824" s="3" t="s">
        <v>20</v>
      </c>
      <c r="H824" s="3">
        <v>2100</v>
      </c>
      <c r="I824" s="6">
        <f t="shared" si="72"/>
        <v>89.991428571428571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3" t="b">
        <v>0</v>
      </c>
      <c r="O824" s="3" t="b">
        <v>0</v>
      </c>
      <c r="P824" s="3" t="s">
        <v>23</v>
      </c>
      <c r="Q824" s="3" t="str">
        <f t="shared" si="74"/>
        <v>music</v>
      </c>
      <c r="R824" s="3" t="str">
        <f t="shared" si="75"/>
        <v>rock</v>
      </c>
      <c r="S824" s="43">
        <f t="shared" si="76"/>
        <v>41698.25</v>
      </c>
      <c r="T824" s="43">
        <f t="shared" si="77"/>
        <v>41715.208333333336</v>
      </c>
    </row>
    <row r="825" spans="1:20" ht="16.5" hidden="1" customHeight="1" x14ac:dyDescent="0.35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5">
        <f t="shared" si="73"/>
        <v>3.5707317073170732</v>
      </c>
      <c r="G825" s="3" t="s">
        <v>20</v>
      </c>
      <c r="H825" s="3">
        <v>252</v>
      </c>
      <c r="I825" s="6">
        <f t="shared" si="72"/>
        <v>58.095238095238095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3" t="b">
        <v>1</v>
      </c>
      <c r="O825" s="3" t="b">
        <v>1</v>
      </c>
      <c r="P825" s="3" t="s">
        <v>23</v>
      </c>
      <c r="Q825" s="3" t="str">
        <f t="shared" si="74"/>
        <v>music</v>
      </c>
      <c r="R825" s="3" t="str">
        <f t="shared" si="75"/>
        <v>rock</v>
      </c>
      <c r="S825" s="43">
        <f t="shared" si="76"/>
        <v>41892.208333333336</v>
      </c>
      <c r="T825" s="43">
        <f t="shared" si="77"/>
        <v>41917.208333333336</v>
      </c>
    </row>
    <row r="826" spans="1:20" ht="16.5" hidden="1" customHeight="1" x14ac:dyDescent="0.35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5">
        <f t="shared" si="73"/>
        <v>1.2648941176470587</v>
      </c>
      <c r="G826" s="3" t="s">
        <v>20</v>
      </c>
      <c r="H826" s="3">
        <v>1280</v>
      </c>
      <c r="I826" s="6">
        <f t="shared" si="72"/>
        <v>83.996875000000003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3" t="b">
        <v>0</v>
      </c>
      <c r="O826" s="3" t="b">
        <v>1</v>
      </c>
      <c r="P826" s="3" t="s">
        <v>68</v>
      </c>
      <c r="Q826" s="3" t="str">
        <f t="shared" si="74"/>
        <v>publishing</v>
      </c>
      <c r="R826" s="3" t="str">
        <f t="shared" si="75"/>
        <v>nonfiction</v>
      </c>
      <c r="S826" s="43">
        <f t="shared" si="76"/>
        <v>40348.208333333336</v>
      </c>
      <c r="T826" s="43">
        <f t="shared" si="77"/>
        <v>40380.208333333336</v>
      </c>
    </row>
    <row r="827" spans="1:20" ht="16.5" hidden="1" customHeight="1" x14ac:dyDescent="0.35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5">
        <f t="shared" si="73"/>
        <v>3.875</v>
      </c>
      <c r="G827" s="3" t="s">
        <v>20</v>
      </c>
      <c r="H827" s="3">
        <v>157</v>
      </c>
      <c r="I827" s="6">
        <f t="shared" si="72"/>
        <v>88.853503184713375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3" t="b">
        <v>0</v>
      </c>
      <c r="O827" s="3" t="b">
        <v>0</v>
      </c>
      <c r="P827" s="3" t="s">
        <v>100</v>
      </c>
      <c r="Q827" s="3" t="str">
        <f t="shared" si="74"/>
        <v>film &amp; video</v>
      </c>
      <c r="R827" s="3" t="str">
        <f t="shared" si="75"/>
        <v>shorts</v>
      </c>
      <c r="S827" s="43">
        <f t="shared" si="76"/>
        <v>42941.208333333328</v>
      </c>
      <c r="T827" s="43">
        <f t="shared" si="77"/>
        <v>42953.208333333328</v>
      </c>
    </row>
    <row r="828" spans="1:20" ht="16.5" customHeight="1" x14ac:dyDescent="0.35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5">
        <f t="shared" si="73"/>
        <v>4.5703571428571426</v>
      </c>
      <c r="G828" s="3" t="s">
        <v>20</v>
      </c>
      <c r="H828" s="3">
        <v>194</v>
      </c>
      <c r="I828" s="6">
        <f t="shared" si="72"/>
        <v>65.963917525773198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3" t="b">
        <v>0</v>
      </c>
      <c r="O828" s="3" t="b">
        <v>1</v>
      </c>
      <c r="P828" s="3" t="s">
        <v>33</v>
      </c>
      <c r="Q828" s="3" t="str">
        <f t="shared" si="74"/>
        <v>theater</v>
      </c>
      <c r="R828" s="3" t="str">
        <f t="shared" si="75"/>
        <v>plays</v>
      </c>
      <c r="S828" s="43">
        <f t="shared" si="76"/>
        <v>40525.25</v>
      </c>
      <c r="T828" s="43">
        <f t="shared" si="77"/>
        <v>40553.25</v>
      </c>
    </row>
    <row r="829" spans="1:20" ht="16.5" hidden="1" customHeight="1" x14ac:dyDescent="0.35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5">
        <f t="shared" si="73"/>
        <v>2.6669565217391304</v>
      </c>
      <c r="G829" s="3" t="s">
        <v>20</v>
      </c>
      <c r="H829" s="3">
        <v>82</v>
      </c>
      <c r="I829" s="6">
        <f t="shared" si="72"/>
        <v>74.804878048780495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3" t="b">
        <v>0</v>
      </c>
      <c r="O829" s="3" t="b">
        <v>1</v>
      </c>
      <c r="P829" s="3" t="s">
        <v>53</v>
      </c>
      <c r="Q829" s="3" t="str">
        <f t="shared" si="74"/>
        <v>film &amp; video</v>
      </c>
      <c r="R829" s="3" t="str">
        <f t="shared" si="75"/>
        <v>drama</v>
      </c>
      <c r="S829" s="43">
        <f t="shared" si="76"/>
        <v>40666.208333333336</v>
      </c>
      <c r="T829" s="43">
        <f t="shared" si="77"/>
        <v>40678.208333333336</v>
      </c>
    </row>
    <row r="830" spans="1:20" ht="16.5" customHeight="1" x14ac:dyDescent="0.35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5">
        <f t="shared" si="73"/>
        <v>0.69</v>
      </c>
      <c r="G830" s="3" t="s">
        <v>14</v>
      </c>
      <c r="H830" s="3">
        <v>70</v>
      </c>
      <c r="I830" s="6">
        <f t="shared" si="72"/>
        <v>69.98571428571428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3" t="b">
        <v>0</v>
      </c>
      <c r="O830" s="3" t="b">
        <v>0</v>
      </c>
      <c r="P830" s="3" t="s">
        <v>33</v>
      </c>
      <c r="Q830" s="3" t="str">
        <f t="shared" si="74"/>
        <v>theater</v>
      </c>
      <c r="R830" s="3" t="str">
        <f t="shared" si="75"/>
        <v>plays</v>
      </c>
      <c r="S830" s="43">
        <f t="shared" si="76"/>
        <v>43340.208333333328</v>
      </c>
      <c r="T830" s="43">
        <f t="shared" si="77"/>
        <v>43365.208333333328</v>
      </c>
    </row>
    <row r="831" spans="1:20" ht="16.5" customHeight="1" x14ac:dyDescent="0.35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5">
        <f t="shared" si="73"/>
        <v>0.51343749999999999</v>
      </c>
      <c r="G831" s="3" t="s">
        <v>14</v>
      </c>
      <c r="H831" s="3">
        <v>154</v>
      </c>
      <c r="I831" s="6">
        <f t="shared" si="72"/>
        <v>32.006493506493506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3" t="b">
        <v>0</v>
      </c>
      <c r="O831" s="3" t="b">
        <v>0</v>
      </c>
      <c r="P831" s="3" t="s">
        <v>33</v>
      </c>
      <c r="Q831" s="3" t="str">
        <f t="shared" si="74"/>
        <v>theater</v>
      </c>
      <c r="R831" s="3" t="str">
        <f t="shared" si="75"/>
        <v>plays</v>
      </c>
      <c r="S831" s="43">
        <f t="shared" si="76"/>
        <v>42164.208333333328</v>
      </c>
      <c r="T831" s="43">
        <f t="shared" si="77"/>
        <v>42179.208333333328</v>
      </c>
    </row>
    <row r="832" spans="1:20" ht="16.5" customHeight="1" x14ac:dyDescent="0.35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5">
        <f t="shared" si="73"/>
        <v>1.1710526315789473E-2</v>
      </c>
      <c r="G832" s="3" t="s">
        <v>14</v>
      </c>
      <c r="H832" s="3">
        <v>22</v>
      </c>
      <c r="I832" s="6">
        <f t="shared" si="72"/>
        <v>64.727272727272734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3" t="b">
        <v>0</v>
      </c>
      <c r="O832" s="3" t="b">
        <v>0</v>
      </c>
      <c r="P832" s="3" t="s">
        <v>33</v>
      </c>
      <c r="Q832" s="3" t="str">
        <f t="shared" si="74"/>
        <v>theater</v>
      </c>
      <c r="R832" s="3" t="str">
        <f t="shared" si="75"/>
        <v>plays</v>
      </c>
      <c r="S832" s="43">
        <f t="shared" si="76"/>
        <v>43103.25</v>
      </c>
      <c r="T832" s="43">
        <f t="shared" si="77"/>
        <v>43162.25</v>
      </c>
    </row>
    <row r="833" spans="1:20" ht="16.5" hidden="1" customHeight="1" x14ac:dyDescent="0.35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5">
        <f t="shared" si="73"/>
        <v>1.089773429454171</v>
      </c>
      <c r="G833" s="3" t="s">
        <v>20</v>
      </c>
      <c r="H833" s="3">
        <v>4233</v>
      </c>
      <c r="I833" s="6">
        <f t="shared" si="72"/>
        <v>24.998110087408456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3" t="b">
        <v>0</v>
      </c>
      <c r="O833" s="3" t="b">
        <v>0</v>
      </c>
      <c r="P833" s="3" t="s">
        <v>122</v>
      </c>
      <c r="Q833" s="3" t="str">
        <f t="shared" si="74"/>
        <v>photography</v>
      </c>
      <c r="R833" s="3" t="str">
        <f t="shared" si="75"/>
        <v>photography books</v>
      </c>
      <c r="S833" s="43">
        <f t="shared" si="76"/>
        <v>40994.208333333336</v>
      </c>
      <c r="T833" s="43">
        <f t="shared" si="77"/>
        <v>41028.208333333336</v>
      </c>
    </row>
    <row r="834" spans="1:20" ht="16.5" hidden="1" customHeight="1" x14ac:dyDescent="0.35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5">
        <f t="shared" si="73"/>
        <v>3.1517592592592591</v>
      </c>
      <c r="G834" s="3" t="s">
        <v>20</v>
      </c>
      <c r="H834" s="3">
        <v>1297</v>
      </c>
      <c r="I834" s="6">
        <f t="shared" ref="I834:I897" si="78">IFERROR(E834/H834,"0")</f>
        <v>104.97764070932922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3" t="b">
        <v>1</v>
      </c>
      <c r="O834" s="3" t="b">
        <v>0</v>
      </c>
      <c r="P834" s="3" t="s">
        <v>206</v>
      </c>
      <c r="Q834" s="3" t="str">
        <f t="shared" si="74"/>
        <v>publishing</v>
      </c>
      <c r="R834" s="3" t="str">
        <f t="shared" si="75"/>
        <v>translations</v>
      </c>
      <c r="S834" s="43">
        <f t="shared" si="76"/>
        <v>42299.208333333328</v>
      </c>
      <c r="T834" s="43">
        <f t="shared" si="77"/>
        <v>42333.25</v>
      </c>
    </row>
    <row r="835" spans="1:20" ht="16.5" hidden="1" customHeight="1" x14ac:dyDescent="0.35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5">
        <f t="shared" ref="F835:F898" si="79">E835/D835</f>
        <v>1.5769117647058823</v>
      </c>
      <c r="G835" s="3" t="s">
        <v>20</v>
      </c>
      <c r="H835" s="3">
        <v>165</v>
      </c>
      <c r="I835" s="6">
        <f t="shared" si="78"/>
        <v>64.987878787878785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3" t="b">
        <v>0</v>
      </c>
      <c r="O835" s="3" t="b">
        <v>0</v>
      </c>
      <c r="P835" s="3" t="s">
        <v>206</v>
      </c>
      <c r="Q835" s="3" t="str">
        <f t="shared" ref="Q835:Q898" si="80">LEFT(P835,FIND("/",P835)-1)</f>
        <v>publishing</v>
      </c>
      <c r="R835" s="3" t="str">
        <f t="shared" ref="R835:R898" si="81">RIGHT(P835,LEN(P835)-FIND("/",P835))</f>
        <v>translations</v>
      </c>
      <c r="S835" s="43">
        <f t="shared" ref="S835:S898" si="82">(L835/86400)+25569</f>
        <v>40588.25</v>
      </c>
      <c r="T835" s="43">
        <f t="shared" ref="T835:T898" si="83">(M835/86400)+25569</f>
        <v>40599.25</v>
      </c>
    </row>
    <row r="836" spans="1:20" ht="16.5" customHeight="1" x14ac:dyDescent="0.35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5">
        <f t="shared" si="79"/>
        <v>1.5380821917808218</v>
      </c>
      <c r="G836" s="3" t="s">
        <v>20</v>
      </c>
      <c r="H836" s="3">
        <v>119</v>
      </c>
      <c r="I836" s="6">
        <f t="shared" si="78"/>
        <v>94.352941176470594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3" t="b">
        <v>0</v>
      </c>
      <c r="O836" s="3" t="b">
        <v>0</v>
      </c>
      <c r="P836" s="3" t="s">
        <v>33</v>
      </c>
      <c r="Q836" s="3" t="str">
        <f t="shared" si="80"/>
        <v>theater</v>
      </c>
      <c r="R836" s="3" t="str">
        <f t="shared" si="81"/>
        <v>plays</v>
      </c>
      <c r="S836" s="43">
        <f t="shared" si="82"/>
        <v>41448.208333333336</v>
      </c>
      <c r="T836" s="43">
        <f t="shared" si="83"/>
        <v>41454.208333333336</v>
      </c>
    </row>
    <row r="837" spans="1:20" ht="16.5" hidden="1" customHeight="1" x14ac:dyDescent="0.35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5">
        <f t="shared" si="79"/>
        <v>0.89738979118329465</v>
      </c>
      <c r="G837" s="3" t="s">
        <v>14</v>
      </c>
      <c r="H837" s="3">
        <v>1758</v>
      </c>
      <c r="I837" s="6">
        <f t="shared" si="78"/>
        <v>44.001706484641637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3" t="b">
        <v>0</v>
      </c>
      <c r="O837" s="3" t="b">
        <v>0</v>
      </c>
      <c r="P837" s="3" t="s">
        <v>28</v>
      </c>
      <c r="Q837" s="3" t="str">
        <f t="shared" si="80"/>
        <v>technology</v>
      </c>
      <c r="R837" s="3" t="str">
        <f t="shared" si="81"/>
        <v>web</v>
      </c>
      <c r="S837" s="43">
        <f t="shared" si="82"/>
        <v>42063.25</v>
      </c>
      <c r="T837" s="43">
        <f t="shared" si="83"/>
        <v>42069.25</v>
      </c>
    </row>
    <row r="838" spans="1:20" ht="16.5" hidden="1" customHeight="1" x14ac:dyDescent="0.35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5">
        <f t="shared" si="79"/>
        <v>0.75135802469135804</v>
      </c>
      <c r="G838" s="3" t="s">
        <v>14</v>
      </c>
      <c r="H838" s="3">
        <v>94</v>
      </c>
      <c r="I838" s="6">
        <f t="shared" si="78"/>
        <v>64.744680851063833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3" t="b">
        <v>0</v>
      </c>
      <c r="O838" s="3" t="b">
        <v>0</v>
      </c>
      <c r="P838" s="3" t="s">
        <v>60</v>
      </c>
      <c r="Q838" s="3" t="str">
        <f t="shared" si="80"/>
        <v>music</v>
      </c>
      <c r="R838" s="3" t="str">
        <f t="shared" si="81"/>
        <v>indie rock</v>
      </c>
      <c r="S838" s="43">
        <f t="shared" si="82"/>
        <v>40214.25</v>
      </c>
      <c r="T838" s="43">
        <f t="shared" si="83"/>
        <v>40225.25</v>
      </c>
    </row>
    <row r="839" spans="1:20" ht="16.5" hidden="1" customHeight="1" x14ac:dyDescent="0.35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5">
        <f t="shared" si="79"/>
        <v>8.5288135593220336</v>
      </c>
      <c r="G839" s="3" t="s">
        <v>20</v>
      </c>
      <c r="H839" s="3">
        <v>1797</v>
      </c>
      <c r="I839" s="6">
        <f t="shared" si="78"/>
        <v>84.00667779632721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3" t="b">
        <v>0</v>
      </c>
      <c r="O839" s="3" t="b">
        <v>0</v>
      </c>
      <c r="P839" s="3" t="s">
        <v>159</v>
      </c>
      <c r="Q839" s="3" t="str">
        <f t="shared" si="80"/>
        <v>music</v>
      </c>
      <c r="R839" s="3" t="str">
        <f t="shared" si="81"/>
        <v>jazz</v>
      </c>
      <c r="S839" s="43">
        <f t="shared" si="82"/>
        <v>40629.208333333336</v>
      </c>
      <c r="T839" s="43">
        <f t="shared" si="83"/>
        <v>40683.208333333336</v>
      </c>
    </row>
    <row r="840" spans="1:20" ht="16.5" customHeight="1" x14ac:dyDescent="0.35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5">
        <f t="shared" si="79"/>
        <v>1.3890625000000001</v>
      </c>
      <c r="G840" s="3" t="s">
        <v>20</v>
      </c>
      <c r="H840" s="3">
        <v>261</v>
      </c>
      <c r="I840" s="6">
        <f t="shared" si="78"/>
        <v>34.061302681992338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3" t="b">
        <v>0</v>
      </c>
      <c r="O840" s="3" t="b">
        <v>0</v>
      </c>
      <c r="P840" s="3" t="s">
        <v>33</v>
      </c>
      <c r="Q840" s="3" t="str">
        <f t="shared" si="80"/>
        <v>theater</v>
      </c>
      <c r="R840" s="3" t="str">
        <f t="shared" si="81"/>
        <v>plays</v>
      </c>
      <c r="S840" s="43">
        <f t="shared" si="82"/>
        <v>43370.208333333328</v>
      </c>
      <c r="T840" s="43">
        <f t="shared" si="83"/>
        <v>43379.208333333328</v>
      </c>
    </row>
    <row r="841" spans="1:20" ht="16.5" hidden="1" customHeight="1" x14ac:dyDescent="0.35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5">
        <f t="shared" si="79"/>
        <v>1.9018181818181819</v>
      </c>
      <c r="G841" s="3" t="s">
        <v>20</v>
      </c>
      <c r="H841" s="3">
        <v>157</v>
      </c>
      <c r="I841" s="6">
        <f t="shared" si="78"/>
        <v>93.273885350318466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3" t="b">
        <v>0</v>
      </c>
      <c r="O841" s="3" t="b">
        <v>1</v>
      </c>
      <c r="P841" s="3" t="s">
        <v>42</v>
      </c>
      <c r="Q841" s="3" t="str">
        <f t="shared" si="80"/>
        <v>film &amp; video</v>
      </c>
      <c r="R841" s="3" t="str">
        <f t="shared" si="81"/>
        <v>documentary</v>
      </c>
      <c r="S841" s="43">
        <f t="shared" si="82"/>
        <v>41715.208333333336</v>
      </c>
      <c r="T841" s="43">
        <f t="shared" si="83"/>
        <v>41760.208333333336</v>
      </c>
    </row>
    <row r="842" spans="1:20" ht="16.5" customHeight="1" x14ac:dyDescent="0.35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5">
        <f t="shared" si="79"/>
        <v>1.0024333619948409</v>
      </c>
      <c r="G842" s="3" t="s">
        <v>20</v>
      </c>
      <c r="H842" s="3">
        <v>3533</v>
      </c>
      <c r="I842" s="6">
        <f t="shared" si="78"/>
        <v>32.998301726577978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3" t="b">
        <v>0</v>
      </c>
      <c r="O842" s="3" t="b">
        <v>1</v>
      </c>
      <c r="P842" s="3" t="s">
        <v>33</v>
      </c>
      <c r="Q842" s="3" t="str">
        <f t="shared" si="80"/>
        <v>theater</v>
      </c>
      <c r="R842" s="3" t="str">
        <f t="shared" si="81"/>
        <v>plays</v>
      </c>
      <c r="S842" s="43">
        <f t="shared" si="82"/>
        <v>41836.208333333336</v>
      </c>
      <c r="T842" s="43">
        <f t="shared" si="83"/>
        <v>41838.208333333336</v>
      </c>
    </row>
    <row r="843" spans="1:20" ht="16.5" hidden="1" customHeight="1" x14ac:dyDescent="0.35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5">
        <f t="shared" si="79"/>
        <v>1.4275824175824177</v>
      </c>
      <c r="G843" s="3" t="s">
        <v>20</v>
      </c>
      <c r="H843" s="3">
        <v>155</v>
      </c>
      <c r="I843" s="6">
        <f t="shared" si="78"/>
        <v>83.812903225806451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3" t="b">
        <v>0</v>
      </c>
      <c r="O843" s="3" t="b">
        <v>0</v>
      </c>
      <c r="P843" s="3" t="s">
        <v>28</v>
      </c>
      <c r="Q843" s="3" t="str">
        <f t="shared" si="80"/>
        <v>technology</v>
      </c>
      <c r="R843" s="3" t="str">
        <f t="shared" si="81"/>
        <v>web</v>
      </c>
      <c r="S843" s="43">
        <f t="shared" si="82"/>
        <v>42419.25</v>
      </c>
      <c r="T843" s="43">
        <f t="shared" si="83"/>
        <v>42435.25</v>
      </c>
    </row>
    <row r="844" spans="1:20" ht="16.5" hidden="1" customHeight="1" x14ac:dyDescent="0.35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5">
        <f t="shared" si="79"/>
        <v>5.6313333333333331</v>
      </c>
      <c r="G844" s="3" t="s">
        <v>20</v>
      </c>
      <c r="H844" s="3">
        <v>132</v>
      </c>
      <c r="I844" s="6">
        <f t="shared" si="78"/>
        <v>63.992424242424242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3" t="b">
        <v>0</v>
      </c>
      <c r="O844" s="3" t="b">
        <v>0</v>
      </c>
      <c r="P844" s="3" t="s">
        <v>65</v>
      </c>
      <c r="Q844" s="3" t="str">
        <f t="shared" si="80"/>
        <v>technology</v>
      </c>
      <c r="R844" s="3" t="str">
        <f t="shared" si="81"/>
        <v>wearables</v>
      </c>
      <c r="S844" s="43">
        <f t="shared" si="82"/>
        <v>43266.208333333328</v>
      </c>
      <c r="T844" s="43">
        <f t="shared" si="83"/>
        <v>43269.208333333328</v>
      </c>
    </row>
    <row r="845" spans="1:20" ht="16.5" hidden="1" customHeight="1" x14ac:dyDescent="0.35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5">
        <f t="shared" si="79"/>
        <v>0.30715909090909088</v>
      </c>
      <c r="G845" s="3" t="s">
        <v>14</v>
      </c>
      <c r="H845" s="3">
        <v>33</v>
      </c>
      <c r="I845" s="6">
        <f t="shared" si="78"/>
        <v>81.909090909090907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3" t="b">
        <v>0</v>
      </c>
      <c r="O845" s="3" t="b">
        <v>0</v>
      </c>
      <c r="P845" s="3" t="s">
        <v>122</v>
      </c>
      <c r="Q845" s="3" t="str">
        <f t="shared" si="80"/>
        <v>photography</v>
      </c>
      <c r="R845" s="3" t="str">
        <f t="shared" si="81"/>
        <v>photography books</v>
      </c>
      <c r="S845" s="43">
        <f t="shared" si="82"/>
        <v>43338.208333333328</v>
      </c>
      <c r="T845" s="43">
        <f t="shared" si="83"/>
        <v>43344.208333333328</v>
      </c>
    </row>
    <row r="846" spans="1:20" ht="16.5" hidden="1" customHeight="1" x14ac:dyDescent="0.35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5">
        <f t="shared" si="79"/>
        <v>0.99397727272727276</v>
      </c>
      <c r="G846" s="3" t="s">
        <v>74</v>
      </c>
      <c r="H846" s="3">
        <v>94</v>
      </c>
      <c r="I846" s="6">
        <f t="shared" si="78"/>
        <v>93.053191489361708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3" t="b">
        <v>0</v>
      </c>
      <c r="O846" s="3" t="b">
        <v>0</v>
      </c>
      <c r="P846" s="3" t="s">
        <v>42</v>
      </c>
      <c r="Q846" s="3" t="str">
        <f t="shared" si="80"/>
        <v>film &amp; video</v>
      </c>
      <c r="R846" s="3" t="str">
        <f t="shared" si="81"/>
        <v>documentary</v>
      </c>
      <c r="S846" s="43">
        <f t="shared" si="82"/>
        <v>40930.25</v>
      </c>
      <c r="T846" s="43">
        <f t="shared" si="83"/>
        <v>40933.25</v>
      </c>
    </row>
    <row r="847" spans="1:20" ht="16.5" hidden="1" customHeight="1" x14ac:dyDescent="0.35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5">
        <f t="shared" si="79"/>
        <v>1.9754935622317598</v>
      </c>
      <c r="G847" s="3" t="s">
        <v>20</v>
      </c>
      <c r="H847" s="3">
        <v>1354</v>
      </c>
      <c r="I847" s="6">
        <f t="shared" si="78"/>
        <v>101.98449039881831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3" t="b">
        <v>0</v>
      </c>
      <c r="O847" s="3" t="b">
        <v>0</v>
      </c>
      <c r="P847" s="3" t="s">
        <v>28</v>
      </c>
      <c r="Q847" s="3" t="str">
        <f t="shared" si="80"/>
        <v>technology</v>
      </c>
      <c r="R847" s="3" t="str">
        <f t="shared" si="81"/>
        <v>web</v>
      </c>
      <c r="S847" s="43">
        <f t="shared" si="82"/>
        <v>43235.208333333328</v>
      </c>
      <c r="T847" s="43">
        <f t="shared" si="83"/>
        <v>43272.208333333328</v>
      </c>
    </row>
    <row r="848" spans="1:20" ht="16.5" hidden="1" customHeight="1" x14ac:dyDescent="0.35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5">
        <f t="shared" si="79"/>
        <v>5.085</v>
      </c>
      <c r="G848" s="3" t="s">
        <v>20</v>
      </c>
      <c r="H848" s="3">
        <v>48</v>
      </c>
      <c r="I848" s="6">
        <f t="shared" si="78"/>
        <v>105.9375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3" t="b">
        <v>1</v>
      </c>
      <c r="O848" s="3" t="b">
        <v>1</v>
      </c>
      <c r="P848" s="3" t="s">
        <v>28</v>
      </c>
      <c r="Q848" s="3" t="str">
        <f t="shared" si="80"/>
        <v>technology</v>
      </c>
      <c r="R848" s="3" t="str">
        <f t="shared" si="81"/>
        <v>web</v>
      </c>
      <c r="S848" s="43">
        <f t="shared" si="82"/>
        <v>43302.208333333328</v>
      </c>
      <c r="T848" s="43">
        <f t="shared" si="83"/>
        <v>43338.208333333328</v>
      </c>
    </row>
    <row r="849" spans="1:20" ht="16.5" hidden="1" customHeight="1" x14ac:dyDescent="0.35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5">
        <f t="shared" si="79"/>
        <v>2.3774468085106384</v>
      </c>
      <c r="G849" s="3" t="s">
        <v>20</v>
      </c>
      <c r="H849" s="3">
        <v>110</v>
      </c>
      <c r="I849" s="6">
        <f t="shared" si="78"/>
        <v>101.58181818181818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3" t="b">
        <v>0</v>
      </c>
      <c r="O849" s="3" t="b">
        <v>0</v>
      </c>
      <c r="P849" s="3" t="s">
        <v>17</v>
      </c>
      <c r="Q849" s="3" t="str">
        <f t="shared" si="80"/>
        <v>food</v>
      </c>
      <c r="R849" s="3" t="str">
        <f t="shared" si="81"/>
        <v>food trucks</v>
      </c>
      <c r="S849" s="43">
        <f t="shared" si="82"/>
        <v>43107.25</v>
      </c>
      <c r="T849" s="43">
        <f t="shared" si="83"/>
        <v>43110.25</v>
      </c>
    </row>
    <row r="850" spans="1:20" ht="16.5" hidden="1" customHeight="1" x14ac:dyDescent="0.35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5">
        <f t="shared" si="79"/>
        <v>3.3846875000000001</v>
      </c>
      <c r="G850" s="3" t="s">
        <v>20</v>
      </c>
      <c r="H850" s="3">
        <v>172</v>
      </c>
      <c r="I850" s="6">
        <f t="shared" si="78"/>
        <v>62.970930232558139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3" t="b">
        <v>0</v>
      </c>
      <c r="O850" s="3" t="b">
        <v>0</v>
      </c>
      <c r="P850" s="3" t="s">
        <v>53</v>
      </c>
      <c r="Q850" s="3" t="str">
        <f t="shared" si="80"/>
        <v>film &amp; video</v>
      </c>
      <c r="R850" s="3" t="str">
        <f t="shared" si="81"/>
        <v>drama</v>
      </c>
      <c r="S850" s="43">
        <f t="shared" si="82"/>
        <v>40341.208333333336</v>
      </c>
      <c r="T850" s="43">
        <f t="shared" si="83"/>
        <v>40350.208333333336</v>
      </c>
    </row>
    <row r="851" spans="1:20" ht="16.5" hidden="1" customHeight="1" x14ac:dyDescent="0.35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5">
        <f t="shared" si="79"/>
        <v>1.3308955223880596</v>
      </c>
      <c r="G851" s="3" t="s">
        <v>20</v>
      </c>
      <c r="H851" s="3">
        <v>307</v>
      </c>
      <c r="I851" s="6">
        <f t="shared" si="78"/>
        <v>29.045602605863191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3" t="b">
        <v>0</v>
      </c>
      <c r="O851" s="3" t="b">
        <v>1</v>
      </c>
      <c r="P851" s="3" t="s">
        <v>60</v>
      </c>
      <c r="Q851" s="3" t="str">
        <f t="shared" si="80"/>
        <v>music</v>
      </c>
      <c r="R851" s="3" t="str">
        <f t="shared" si="81"/>
        <v>indie rock</v>
      </c>
      <c r="S851" s="43">
        <f t="shared" si="82"/>
        <v>40948.25</v>
      </c>
      <c r="T851" s="43">
        <f t="shared" si="83"/>
        <v>40951.25</v>
      </c>
    </row>
    <row r="852" spans="1:20" ht="16.5" hidden="1" customHeight="1" x14ac:dyDescent="0.35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5">
        <f t="shared" si="79"/>
        <v>0.01</v>
      </c>
      <c r="G852" s="3" t="s">
        <v>14</v>
      </c>
      <c r="H852" s="3">
        <v>1</v>
      </c>
      <c r="I852" s="6">
        <f t="shared" si="78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3" t="b">
        <v>1</v>
      </c>
      <c r="O852" s="3" t="b">
        <v>0</v>
      </c>
      <c r="P852" s="3" t="s">
        <v>23</v>
      </c>
      <c r="Q852" s="3" t="str">
        <f t="shared" si="80"/>
        <v>music</v>
      </c>
      <c r="R852" s="3" t="str">
        <f t="shared" si="81"/>
        <v>rock</v>
      </c>
      <c r="S852" s="43">
        <f t="shared" si="82"/>
        <v>40866.25</v>
      </c>
      <c r="T852" s="43">
        <f t="shared" si="83"/>
        <v>40881.25</v>
      </c>
    </row>
    <row r="853" spans="1:20" ht="16.5" hidden="1" customHeight="1" x14ac:dyDescent="0.35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5">
        <f t="shared" si="79"/>
        <v>2.0779999999999998</v>
      </c>
      <c r="G853" s="3" t="s">
        <v>20</v>
      </c>
      <c r="H853" s="3">
        <v>160</v>
      </c>
      <c r="I853" s="6">
        <f t="shared" si="78"/>
        <v>77.924999999999997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3" t="b">
        <v>0</v>
      </c>
      <c r="O853" s="3" t="b">
        <v>0</v>
      </c>
      <c r="P853" s="3" t="s">
        <v>50</v>
      </c>
      <c r="Q853" s="3" t="str">
        <f t="shared" si="80"/>
        <v>music</v>
      </c>
      <c r="R853" s="3" t="str">
        <f t="shared" si="81"/>
        <v>electric music</v>
      </c>
      <c r="S853" s="43">
        <f t="shared" si="82"/>
        <v>41031.208333333336</v>
      </c>
      <c r="T853" s="43">
        <f t="shared" si="83"/>
        <v>41064.208333333336</v>
      </c>
    </row>
    <row r="854" spans="1:20" ht="16.5" hidden="1" customHeight="1" x14ac:dyDescent="0.35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5">
        <f t="shared" si="79"/>
        <v>0.51122448979591839</v>
      </c>
      <c r="G854" s="3" t="s">
        <v>14</v>
      </c>
      <c r="H854" s="3">
        <v>31</v>
      </c>
      <c r="I854" s="6">
        <f t="shared" si="78"/>
        <v>80.806451612903231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3" t="b">
        <v>0</v>
      </c>
      <c r="O854" s="3" t="b">
        <v>1</v>
      </c>
      <c r="P854" s="3" t="s">
        <v>89</v>
      </c>
      <c r="Q854" s="3" t="str">
        <f t="shared" si="80"/>
        <v>games</v>
      </c>
      <c r="R854" s="3" t="str">
        <f t="shared" si="81"/>
        <v>video games</v>
      </c>
      <c r="S854" s="43">
        <f t="shared" si="82"/>
        <v>40740.208333333336</v>
      </c>
      <c r="T854" s="43">
        <f t="shared" si="83"/>
        <v>40750.208333333336</v>
      </c>
    </row>
    <row r="855" spans="1:20" ht="16.5" hidden="1" customHeight="1" x14ac:dyDescent="0.35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5">
        <f t="shared" si="79"/>
        <v>6.5205847953216374</v>
      </c>
      <c r="G855" s="3" t="s">
        <v>20</v>
      </c>
      <c r="H855" s="3">
        <v>1467</v>
      </c>
      <c r="I855" s="6">
        <f t="shared" si="78"/>
        <v>76.006816632583508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3" t="b">
        <v>0</v>
      </c>
      <c r="O855" s="3" t="b">
        <v>1</v>
      </c>
      <c r="P855" s="3" t="s">
        <v>60</v>
      </c>
      <c r="Q855" s="3" t="str">
        <f t="shared" si="80"/>
        <v>music</v>
      </c>
      <c r="R855" s="3" t="str">
        <f t="shared" si="81"/>
        <v>indie rock</v>
      </c>
      <c r="S855" s="43">
        <f t="shared" si="82"/>
        <v>40714.208333333336</v>
      </c>
      <c r="T855" s="43">
        <f t="shared" si="83"/>
        <v>40719.208333333336</v>
      </c>
    </row>
    <row r="856" spans="1:20" ht="16.5" hidden="1" customHeight="1" x14ac:dyDescent="0.35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5">
        <f t="shared" si="79"/>
        <v>1.1363099415204678</v>
      </c>
      <c r="G856" s="3" t="s">
        <v>20</v>
      </c>
      <c r="H856" s="3">
        <v>2662</v>
      </c>
      <c r="I856" s="6">
        <f t="shared" si="78"/>
        <v>72.993613824192337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3" t="b">
        <v>0</v>
      </c>
      <c r="O856" s="3" t="b">
        <v>0</v>
      </c>
      <c r="P856" s="3" t="s">
        <v>119</v>
      </c>
      <c r="Q856" s="3" t="str">
        <f t="shared" si="80"/>
        <v>publishing</v>
      </c>
      <c r="R856" s="3" t="str">
        <f t="shared" si="81"/>
        <v>fiction</v>
      </c>
      <c r="S856" s="43">
        <f t="shared" si="82"/>
        <v>43787.25</v>
      </c>
      <c r="T856" s="43">
        <f t="shared" si="83"/>
        <v>43814.25</v>
      </c>
    </row>
    <row r="857" spans="1:20" ht="16.5" customHeight="1" x14ac:dyDescent="0.35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5">
        <f t="shared" si="79"/>
        <v>1.0237606837606839</v>
      </c>
      <c r="G857" s="3" t="s">
        <v>20</v>
      </c>
      <c r="H857" s="3">
        <v>452</v>
      </c>
      <c r="I857" s="6">
        <f t="shared" si="78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3" t="b">
        <v>0</v>
      </c>
      <c r="O857" s="3" t="b">
        <v>0</v>
      </c>
      <c r="P857" s="3" t="s">
        <v>33</v>
      </c>
      <c r="Q857" s="3" t="str">
        <f t="shared" si="80"/>
        <v>theater</v>
      </c>
      <c r="R857" s="3" t="str">
        <f t="shared" si="81"/>
        <v>plays</v>
      </c>
      <c r="S857" s="43">
        <f t="shared" si="82"/>
        <v>40712.208333333336</v>
      </c>
      <c r="T857" s="43">
        <f t="shared" si="83"/>
        <v>40743.208333333336</v>
      </c>
    </row>
    <row r="858" spans="1:20" ht="16.5" hidden="1" customHeight="1" x14ac:dyDescent="0.35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5">
        <f t="shared" si="79"/>
        <v>3.5658333333333334</v>
      </c>
      <c r="G858" s="3" t="s">
        <v>20</v>
      </c>
      <c r="H858" s="3">
        <v>158</v>
      </c>
      <c r="I858" s="6">
        <f t="shared" si="78"/>
        <v>54.164556962025316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3" t="b">
        <v>0</v>
      </c>
      <c r="O858" s="3" t="b">
        <v>0</v>
      </c>
      <c r="P858" s="3" t="s">
        <v>17</v>
      </c>
      <c r="Q858" s="3" t="str">
        <f t="shared" si="80"/>
        <v>food</v>
      </c>
      <c r="R858" s="3" t="str">
        <f t="shared" si="81"/>
        <v>food trucks</v>
      </c>
      <c r="S858" s="43">
        <f t="shared" si="82"/>
        <v>41023.208333333336</v>
      </c>
      <c r="T858" s="43">
        <f t="shared" si="83"/>
        <v>41040.208333333336</v>
      </c>
    </row>
    <row r="859" spans="1:20" ht="16.5" hidden="1" customHeight="1" x14ac:dyDescent="0.35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5">
        <f t="shared" si="79"/>
        <v>1.3986792452830188</v>
      </c>
      <c r="G859" s="3" t="s">
        <v>20</v>
      </c>
      <c r="H859" s="3">
        <v>225</v>
      </c>
      <c r="I859" s="6">
        <f t="shared" si="78"/>
        <v>32.946666666666665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3" t="b">
        <v>1</v>
      </c>
      <c r="O859" s="3" t="b">
        <v>0</v>
      </c>
      <c r="P859" s="3" t="s">
        <v>100</v>
      </c>
      <c r="Q859" s="3" t="str">
        <f t="shared" si="80"/>
        <v>film &amp; video</v>
      </c>
      <c r="R859" s="3" t="str">
        <f t="shared" si="81"/>
        <v>shorts</v>
      </c>
      <c r="S859" s="43">
        <f t="shared" si="82"/>
        <v>40944.25</v>
      </c>
      <c r="T859" s="43">
        <f t="shared" si="83"/>
        <v>40967.25</v>
      </c>
    </row>
    <row r="860" spans="1:20" ht="16.5" hidden="1" customHeight="1" x14ac:dyDescent="0.35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5">
        <f t="shared" si="79"/>
        <v>0.69450000000000001</v>
      </c>
      <c r="G860" s="3" t="s">
        <v>14</v>
      </c>
      <c r="H860" s="3">
        <v>35</v>
      </c>
      <c r="I860" s="6">
        <f t="shared" si="78"/>
        <v>79.371428571428567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3" t="b">
        <v>1</v>
      </c>
      <c r="O860" s="3" t="b">
        <v>0</v>
      </c>
      <c r="P860" s="3" t="s">
        <v>17</v>
      </c>
      <c r="Q860" s="3" t="str">
        <f t="shared" si="80"/>
        <v>food</v>
      </c>
      <c r="R860" s="3" t="str">
        <f t="shared" si="81"/>
        <v>food trucks</v>
      </c>
      <c r="S860" s="43">
        <f t="shared" si="82"/>
        <v>43211.208333333328</v>
      </c>
      <c r="T860" s="43">
        <f t="shared" si="83"/>
        <v>43218.208333333328</v>
      </c>
    </row>
    <row r="861" spans="1:20" ht="16.5" customHeight="1" x14ac:dyDescent="0.35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5">
        <f t="shared" si="79"/>
        <v>0.35534246575342465</v>
      </c>
      <c r="G861" s="3" t="s">
        <v>14</v>
      </c>
      <c r="H861" s="3">
        <v>63</v>
      </c>
      <c r="I861" s="6">
        <f t="shared" si="78"/>
        <v>41.174603174603178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3" t="b">
        <v>0</v>
      </c>
      <c r="O861" s="3" t="b">
        <v>1</v>
      </c>
      <c r="P861" s="3" t="s">
        <v>33</v>
      </c>
      <c r="Q861" s="3" t="str">
        <f t="shared" si="80"/>
        <v>theater</v>
      </c>
      <c r="R861" s="3" t="str">
        <f t="shared" si="81"/>
        <v>plays</v>
      </c>
      <c r="S861" s="43">
        <f t="shared" si="82"/>
        <v>41334.25</v>
      </c>
      <c r="T861" s="43">
        <f t="shared" si="83"/>
        <v>41352.208333333336</v>
      </c>
    </row>
    <row r="862" spans="1:20" ht="16.5" hidden="1" customHeight="1" x14ac:dyDescent="0.35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5">
        <f t="shared" si="79"/>
        <v>2.5165000000000002</v>
      </c>
      <c r="G862" s="3" t="s">
        <v>20</v>
      </c>
      <c r="H862" s="3">
        <v>65</v>
      </c>
      <c r="I862" s="6">
        <f t="shared" si="78"/>
        <v>77.430769230769229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3" t="b">
        <v>0</v>
      </c>
      <c r="O862" s="3" t="b">
        <v>1</v>
      </c>
      <c r="P862" s="3" t="s">
        <v>65</v>
      </c>
      <c r="Q862" s="3" t="str">
        <f t="shared" si="80"/>
        <v>technology</v>
      </c>
      <c r="R862" s="3" t="str">
        <f t="shared" si="81"/>
        <v>wearables</v>
      </c>
      <c r="S862" s="43">
        <f t="shared" si="82"/>
        <v>43515.25</v>
      </c>
      <c r="T862" s="43">
        <f t="shared" si="83"/>
        <v>43525.25</v>
      </c>
    </row>
    <row r="863" spans="1:20" ht="16.5" customHeight="1" x14ac:dyDescent="0.35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5">
        <f t="shared" si="79"/>
        <v>1.0587500000000001</v>
      </c>
      <c r="G863" s="3" t="s">
        <v>20</v>
      </c>
      <c r="H863" s="3">
        <v>163</v>
      </c>
      <c r="I863" s="6">
        <f t="shared" si="78"/>
        <v>57.159509202453989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3" t="b">
        <v>0</v>
      </c>
      <c r="O863" s="3" t="b">
        <v>0</v>
      </c>
      <c r="P863" s="3" t="s">
        <v>33</v>
      </c>
      <c r="Q863" s="3" t="str">
        <f t="shared" si="80"/>
        <v>theater</v>
      </c>
      <c r="R863" s="3" t="str">
        <f t="shared" si="81"/>
        <v>plays</v>
      </c>
      <c r="S863" s="43">
        <f t="shared" si="82"/>
        <v>40258.208333333336</v>
      </c>
      <c r="T863" s="43">
        <f t="shared" si="83"/>
        <v>40266.208333333336</v>
      </c>
    </row>
    <row r="864" spans="1:20" ht="16.5" customHeight="1" x14ac:dyDescent="0.35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5">
        <f t="shared" si="79"/>
        <v>1.8742857142857143</v>
      </c>
      <c r="G864" s="3" t="s">
        <v>20</v>
      </c>
      <c r="H864" s="3">
        <v>85</v>
      </c>
      <c r="I864" s="6">
        <f t="shared" si="78"/>
        <v>77.17647058823529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3" t="b">
        <v>0</v>
      </c>
      <c r="O864" s="3" t="b">
        <v>0</v>
      </c>
      <c r="P864" s="3" t="s">
        <v>33</v>
      </c>
      <c r="Q864" s="3" t="str">
        <f t="shared" si="80"/>
        <v>theater</v>
      </c>
      <c r="R864" s="3" t="str">
        <f t="shared" si="81"/>
        <v>plays</v>
      </c>
      <c r="S864" s="43">
        <f t="shared" si="82"/>
        <v>40756.208333333336</v>
      </c>
      <c r="T864" s="43">
        <f t="shared" si="83"/>
        <v>40760.208333333336</v>
      </c>
    </row>
    <row r="865" spans="1:20" ht="16.5" hidden="1" customHeight="1" x14ac:dyDescent="0.35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5">
        <f t="shared" si="79"/>
        <v>3.8678571428571429</v>
      </c>
      <c r="G865" s="3" t="s">
        <v>20</v>
      </c>
      <c r="H865" s="3">
        <v>217</v>
      </c>
      <c r="I865" s="6">
        <f t="shared" si="78"/>
        <v>24.953917050691246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3" t="b">
        <v>0</v>
      </c>
      <c r="O865" s="3" t="b">
        <v>1</v>
      </c>
      <c r="P865" s="3" t="s">
        <v>269</v>
      </c>
      <c r="Q865" s="3" t="str">
        <f t="shared" si="80"/>
        <v>film &amp; video</v>
      </c>
      <c r="R865" s="3" t="str">
        <f t="shared" si="81"/>
        <v>television</v>
      </c>
      <c r="S865" s="43">
        <f t="shared" si="82"/>
        <v>42172.208333333328</v>
      </c>
      <c r="T865" s="43">
        <f t="shared" si="83"/>
        <v>42195.208333333328</v>
      </c>
    </row>
    <row r="866" spans="1:20" ht="16.5" hidden="1" customHeight="1" x14ac:dyDescent="0.35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5">
        <f t="shared" si="79"/>
        <v>3.4707142857142856</v>
      </c>
      <c r="G866" s="3" t="s">
        <v>20</v>
      </c>
      <c r="H866" s="3">
        <v>150</v>
      </c>
      <c r="I866" s="6">
        <f t="shared" si="78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3" t="b">
        <v>0</v>
      </c>
      <c r="O866" s="3" t="b">
        <v>0</v>
      </c>
      <c r="P866" s="3" t="s">
        <v>100</v>
      </c>
      <c r="Q866" s="3" t="str">
        <f t="shared" si="80"/>
        <v>film &amp; video</v>
      </c>
      <c r="R866" s="3" t="str">
        <f t="shared" si="81"/>
        <v>shorts</v>
      </c>
      <c r="S866" s="43">
        <f t="shared" si="82"/>
        <v>42601.208333333328</v>
      </c>
      <c r="T866" s="43">
        <f t="shared" si="83"/>
        <v>42606.208333333328</v>
      </c>
    </row>
    <row r="867" spans="1:20" ht="16.5" customHeight="1" x14ac:dyDescent="0.35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5">
        <f t="shared" si="79"/>
        <v>1.8582098765432098</v>
      </c>
      <c r="G867" s="3" t="s">
        <v>20</v>
      </c>
      <c r="H867" s="3">
        <v>3272</v>
      </c>
      <c r="I867" s="6">
        <f t="shared" si="78"/>
        <v>46.000916870415651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3" t="b">
        <v>0</v>
      </c>
      <c r="O867" s="3" t="b">
        <v>0</v>
      </c>
      <c r="P867" s="3" t="s">
        <v>33</v>
      </c>
      <c r="Q867" s="3" t="str">
        <f t="shared" si="80"/>
        <v>theater</v>
      </c>
      <c r="R867" s="3" t="str">
        <f t="shared" si="81"/>
        <v>plays</v>
      </c>
      <c r="S867" s="43">
        <f t="shared" si="82"/>
        <v>41897.208333333336</v>
      </c>
      <c r="T867" s="43">
        <f t="shared" si="83"/>
        <v>41906.208333333336</v>
      </c>
    </row>
    <row r="868" spans="1:20" ht="16.5" hidden="1" customHeight="1" x14ac:dyDescent="0.35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5">
        <f t="shared" si="79"/>
        <v>0.43241247264770238</v>
      </c>
      <c r="G868" s="3" t="s">
        <v>74</v>
      </c>
      <c r="H868" s="3">
        <v>898</v>
      </c>
      <c r="I868" s="6">
        <f t="shared" si="78"/>
        <v>88.023385300668153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3" t="b">
        <v>0</v>
      </c>
      <c r="O868" s="3" t="b">
        <v>0</v>
      </c>
      <c r="P868" s="3" t="s">
        <v>122</v>
      </c>
      <c r="Q868" s="3" t="str">
        <f t="shared" si="80"/>
        <v>photography</v>
      </c>
      <c r="R868" s="3" t="str">
        <f t="shared" si="81"/>
        <v>photography books</v>
      </c>
      <c r="S868" s="43">
        <f t="shared" si="82"/>
        <v>40671.208333333336</v>
      </c>
      <c r="T868" s="43">
        <f t="shared" si="83"/>
        <v>40672.208333333336</v>
      </c>
    </row>
    <row r="869" spans="1:20" ht="16.5" hidden="1" customHeight="1" x14ac:dyDescent="0.35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5">
        <f t="shared" si="79"/>
        <v>1.6243749999999999</v>
      </c>
      <c r="G869" s="3" t="s">
        <v>20</v>
      </c>
      <c r="H869" s="3">
        <v>300</v>
      </c>
      <c r="I869" s="6">
        <f t="shared" si="78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3" t="b">
        <v>0</v>
      </c>
      <c r="O869" s="3" t="b">
        <v>0</v>
      </c>
      <c r="P869" s="3" t="s">
        <v>17</v>
      </c>
      <c r="Q869" s="3" t="str">
        <f t="shared" si="80"/>
        <v>food</v>
      </c>
      <c r="R869" s="3" t="str">
        <f t="shared" si="81"/>
        <v>food trucks</v>
      </c>
      <c r="S869" s="43">
        <f t="shared" si="82"/>
        <v>43382.208333333328</v>
      </c>
      <c r="T869" s="43">
        <f t="shared" si="83"/>
        <v>43388.208333333328</v>
      </c>
    </row>
    <row r="870" spans="1:20" ht="16.5" customHeight="1" x14ac:dyDescent="0.35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5">
        <f t="shared" si="79"/>
        <v>1.8484285714285715</v>
      </c>
      <c r="G870" s="3" t="s">
        <v>20</v>
      </c>
      <c r="H870" s="3">
        <v>126</v>
      </c>
      <c r="I870" s="6">
        <f t="shared" si="78"/>
        <v>102.69047619047619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3" t="b">
        <v>0</v>
      </c>
      <c r="O870" s="3" t="b">
        <v>0</v>
      </c>
      <c r="P870" s="3" t="s">
        <v>33</v>
      </c>
      <c r="Q870" s="3" t="str">
        <f t="shared" si="80"/>
        <v>theater</v>
      </c>
      <c r="R870" s="3" t="str">
        <f t="shared" si="81"/>
        <v>plays</v>
      </c>
      <c r="S870" s="43">
        <f t="shared" si="82"/>
        <v>41559.208333333336</v>
      </c>
      <c r="T870" s="43">
        <f t="shared" si="83"/>
        <v>41570.208333333336</v>
      </c>
    </row>
    <row r="871" spans="1:20" ht="16.5" hidden="1" customHeight="1" x14ac:dyDescent="0.35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5">
        <f t="shared" si="79"/>
        <v>0.23703520691785052</v>
      </c>
      <c r="G871" s="3" t="s">
        <v>14</v>
      </c>
      <c r="H871" s="3">
        <v>526</v>
      </c>
      <c r="I871" s="6">
        <f t="shared" si="78"/>
        <v>72.958174904942965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3" t="b">
        <v>0</v>
      </c>
      <c r="O871" s="3" t="b">
        <v>0</v>
      </c>
      <c r="P871" s="3" t="s">
        <v>53</v>
      </c>
      <c r="Q871" s="3" t="str">
        <f t="shared" si="80"/>
        <v>film &amp; video</v>
      </c>
      <c r="R871" s="3" t="str">
        <f t="shared" si="81"/>
        <v>drama</v>
      </c>
      <c r="S871" s="43">
        <f t="shared" si="82"/>
        <v>40350.208333333336</v>
      </c>
      <c r="T871" s="43">
        <f t="shared" si="83"/>
        <v>40364.208333333336</v>
      </c>
    </row>
    <row r="872" spans="1:20" ht="16.5" customHeight="1" x14ac:dyDescent="0.35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5">
        <f t="shared" si="79"/>
        <v>0.89870129870129867</v>
      </c>
      <c r="G872" s="3" t="s">
        <v>14</v>
      </c>
      <c r="H872" s="3">
        <v>121</v>
      </c>
      <c r="I872" s="6">
        <f t="shared" si="78"/>
        <v>57.190082644628099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3" t="b">
        <v>0</v>
      </c>
      <c r="O872" s="3" t="b">
        <v>0</v>
      </c>
      <c r="P872" s="3" t="s">
        <v>33</v>
      </c>
      <c r="Q872" s="3" t="str">
        <f t="shared" si="80"/>
        <v>theater</v>
      </c>
      <c r="R872" s="3" t="str">
        <f t="shared" si="81"/>
        <v>plays</v>
      </c>
      <c r="S872" s="43">
        <f t="shared" si="82"/>
        <v>42240.208333333328</v>
      </c>
      <c r="T872" s="43">
        <f t="shared" si="83"/>
        <v>42265.208333333328</v>
      </c>
    </row>
    <row r="873" spans="1:20" ht="16.5" customHeight="1" x14ac:dyDescent="0.35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5">
        <f t="shared" si="79"/>
        <v>2.7260419580419581</v>
      </c>
      <c r="G873" s="3" t="s">
        <v>20</v>
      </c>
      <c r="H873" s="3">
        <v>2320</v>
      </c>
      <c r="I873" s="6">
        <f t="shared" si="78"/>
        <v>84.013793103448279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3" t="b">
        <v>0</v>
      </c>
      <c r="O873" s="3" t="b">
        <v>1</v>
      </c>
      <c r="P873" s="3" t="s">
        <v>33</v>
      </c>
      <c r="Q873" s="3" t="str">
        <f t="shared" si="80"/>
        <v>theater</v>
      </c>
      <c r="R873" s="3" t="str">
        <f t="shared" si="81"/>
        <v>plays</v>
      </c>
      <c r="S873" s="43">
        <f t="shared" si="82"/>
        <v>43040.208333333328</v>
      </c>
      <c r="T873" s="43">
        <f t="shared" si="83"/>
        <v>43058.25</v>
      </c>
    </row>
    <row r="874" spans="1:20" ht="16.5" hidden="1" customHeight="1" x14ac:dyDescent="0.35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5">
        <f t="shared" si="79"/>
        <v>1.7004255319148935</v>
      </c>
      <c r="G874" s="3" t="s">
        <v>20</v>
      </c>
      <c r="H874" s="3">
        <v>81</v>
      </c>
      <c r="I874" s="6">
        <f t="shared" si="78"/>
        <v>98.666666666666671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3" t="b">
        <v>0</v>
      </c>
      <c r="O874" s="3" t="b">
        <v>0</v>
      </c>
      <c r="P874" s="3" t="s">
        <v>474</v>
      </c>
      <c r="Q874" s="3" t="str">
        <f t="shared" si="80"/>
        <v>film &amp; video</v>
      </c>
      <c r="R874" s="3" t="str">
        <f t="shared" si="81"/>
        <v>science fiction</v>
      </c>
      <c r="S874" s="43">
        <f t="shared" si="82"/>
        <v>43346.208333333328</v>
      </c>
      <c r="T874" s="43">
        <f t="shared" si="83"/>
        <v>43351.208333333328</v>
      </c>
    </row>
    <row r="875" spans="1:20" ht="16.5" hidden="1" customHeight="1" x14ac:dyDescent="0.35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5">
        <f t="shared" si="79"/>
        <v>1.8828503562945369</v>
      </c>
      <c r="G875" s="3" t="s">
        <v>20</v>
      </c>
      <c r="H875" s="3">
        <v>1887</v>
      </c>
      <c r="I875" s="6">
        <f t="shared" si="78"/>
        <v>42.007419183889773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3" t="b">
        <v>0</v>
      </c>
      <c r="O875" s="3" t="b">
        <v>0</v>
      </c>
      <c r="P875" s="3" t="s">
        <v>122</v>
      </c>
      <c r="Q875" s="3" t="str">
        <f t="shared" si="80"/>
        <v>photography</v>
      </c>
      <c r="R875" s="3" t="str">
        <f t="shared" si="81"/>
        <v>photography books</v>
      </c>
      <c r="S875" s="43">
        <f t="shared" si="82"/>
        <v>41647.25</v>
      </c>
      <c r="T875" s="43">
        <f t="shared" si="83"/>
        <v>41652.25</v>
      </c>
    </row>
    <row r="876" spans="1:20" ht="16.5" hidden="1" customHeight="1" x14ac:dyDescent="0.35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5">
        <f t="shared" si="79"/>
        <v>3.4693532338308457</v>
      </c>
      <c r="G876" s="3" t="s">
        <v>20</v>
      </c>
      <c r="H876" s="3">
        <v>4358</v>
      </c>
      <c r="I876" s="6">
        <f t="shared" si="78"/>
        <v>32.002753556677376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3" t="b">
        <v>0</v>
      </c>
      <c r="O876" s="3" t="b">
        <v>1</v>
      </c>
      <c r="P876" s="3" t="s">
        <v>122</v>
      </c>
      <c r="Q876" s="3" t="str">
        <f t="shared" si="80"/>
        <v>photography</v>
      </c>
      <c r="R876" s="3" t="str">
        <f t="shared" si="81"/>
        <v>photography books</v>
      </c>
      <c r="S876" s="43">
        <f t="shared" si="82"/>
        <v>40291.208333333336</v>
      </c>
      <c r="T876" s="43">
        <f t="shared" si="83"/>
        <v>40329.208333333336</v>
      </c>
    </row>
    <row r="877" spans="1:20" ht="16.5" hidden="1" customHeight="1" x14ac:dyDescent="0.35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5">
        <f t="shared" si="79"/>
        <v>0.6917721518987342</v>
      </c>
      <c r="G877" s="3" t="s">
        <v>14</v>
      </c>
      <c r="H877" s="3">
        <v>67</v>
      </c>
      <c r="I877" s="6">
        <f t="shared" si="78"/>
        <v>81.567164179104481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3" t="b">
        <v>0</v>
      </c>
      <c r="O877" s="3" t="b">
        <v>0</v>
      </c>
      <c r="P877" s="3" t="s">
        <v>23</v>
      </c>
      <c r="Q877" s="3" t="str">
        <f t="shared" si="80"/>
        <v>music</v>
      </c>
      <c r="R877" s="3" t="str">
        <f t="shared" si="81"/>
        <v>rock</v>
      </c>
      <c r="S877" s="43">
        <f t="shared" si="82"/>
        <v>40556.25</v>
      </c>
      <c r="T877" s="43">
        <f t="shared" si="83"/>
        <v>40557.25</v>
      </c>
    </row>
    <row r="878" spans="1:20" ht="16.5" hidden="1" customHeight="1" x14ac:dyDescent="0.35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5">
        <f t="shared" si="79"/>
        <v>0.25433734939759034</v>
      </c>
      <c r="G878" s="3" t="s">
        <v>14</v>
      </c>
      <c r="H878" s="3">
        <v>57</v>
      </c>
      <c r="I878" s="6">
        <f t="shared" si="78"/>
        <v>37.035087719298247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3" t="b">
        <v>0</v>
      </c>
      <c r="O878" s="3" t="b">
        <v>0</v>
      </c>
      <c r="P878" s="3" t="s">
        <v>122</v>
      </c>
      <c r="Q878" s="3" t="str">
        <f t="shared" si="80"/>
        <v>photography</v>
      </c>
      <c r="R878" s="3" t="str">
        <f t="shared" si="81"/>
        <v>photography books</v>
      </c>
      <c r="S878" s="43">
        <f t="shared" si="82"/>
        <v>43624.208333333328</v>
      </c>
      <c r="T878" s="43">
        <f t="shared" si="83"/>
        <v>43648.208333333328</v>
      </c>
    </row>
    <row r="879" spans="1:20" ht="16.5" hidden="1" customHeight="1" x14ac:dyDescent="0.35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5">
        <f t="shared" si="79"/>
        <v>0.77400977995110021</v>
      </c>
      <c r="G879" s="3" t="s">
        <v>14</v>
      </c>
      <c r="H879" s="3">
        <v>1229</v>
      </c>
      <c r="I879" s="6">
        <f t="shared" si="78"/>
        <v>103.033360455655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3" t="b">
        <v>0</v>
      </c>
      <c r="O879" s="3" t="b">
        <v>0</v>
      </c>
      <c r="P879" s="3" t="s">
        <v>17</v>
      </c>
      <c r="Q879" s="3" t="str">
        <f t="shared" si="80"/>
        <v>food</v>
      </c>
      <c r="R879" s="3" t="str">
        <f t="shared" si="81"/>
        <v>food trucks</v>
      </c>
      <c r="S879" s="43">
        <f t="shared" si="82"/>
        <v>42577.208333333328</v>
      </c>
      <c r="T879" s="43">
        <f t="shared" si="83"/>
        <v>42578.208333333328</v>
      </c>
    </row>
    <row r="880" spans="1:20" ht="16.5" hidden="1" customHeight="1" x14ac:dyDescent="0.35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5">
        <f t="shared" si="79"/>
        <v>0.37481481481481482</v>
      </c>
      <c r="G880" s="3" t="s">
        <v>14</v>
      </c>
      <c r="H880" s="3">
        <v>12</v>
      </c>
      <c r="I880" s="6">
        <f t="shared" si="78"/>
        <v>84.333333333333329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3" t="b">
        <v>0</v>
      </c>
      <c r="O880" s="3" t="b">
        <v>0</v>
      </c>
      <c r="P880" s="3" t="s">
        <v>148</v>
      </c>
      <c r="Q880" s="3" t="str">
        <f t="shared" si="80"/>
        <v>music</v>
      </c>
      <c r="R880" s="3" t="str">
        <f t="shared" si="81"/>
        <v>metal</v>
      </c>
      <c r="S880" s="43">
        <f t="shared" si="82"/>
        <v>43845.25</v>
      </c>
      <c r="T880" s="43">
        <f t="shared" si="83"/>
        <v>43869.25</v>
      </c>
    </row>
    <row r="881" spans="1:20" ht="16.5" hidden="1" customHeight="1" x14ac:dyDescent="0.35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5">
        <f t="shared" si="79"/>
        <v>5.4379999999999997</v>
      </c>
      <c r="G881" s="3" t="s">
        <v>20</v>
      </c>
      <c r="H881" s="3">
        <v>53</v>
      </c>
      <c r="I881" s="6">
        <f t="shared" si="78"/>
        <v>102.60377358490567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3" t="b">
        <v>0</v>
      </c>
      <c r="O881" s="3" t="b">
        <v>0</v>
      </c>
      <c r="P881" s="3" t="s">
        <v>68</v>
      </c>
      <c r="Q881" s="3" t="str">
        <f t="shared" si="80"/>
        <v>publishing</v>
      </c>
      <c r="R881" s="3" t="str">
        <f t="shared" si="81"/>
        <v>nonfiction</v>
      </c>
      <c r="S881" s="43">
        <f t="shared" si="82"/>
        <v>42788.25</v>
      </c>
      <c r="T881" s="43">
        <f t="shared" si="83"/>
        <v>42797.25</v>
      </c>
    </row>
    <row r="882" spans="1:20" ht="16.5" hidden="1" customHeight="1" x14ac:dyDescent="0.35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5">
        <f t="shared" si="79"/>
        <v>2.2852189349112426</v>
      </c>
      <c r="G882" s="3" t="s">
        <v>20</v>
      </c>
      <c r="H882" s="3">
        <v>2414</v>
      </c>
      <c r="I882" s="6">
        <f t="shared" si="78"/>
        <v>79.992129246064621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3" t="b">
        <v>0</v>
      </c>
      <c r="O882" s="3" t="b">
        <v>0</v>
      </c>
      <c r="P882" s="3" t="s">
        <v>50</v>
      </c>
      <c r="Q882" s="3" t="str">
        <f t="shared" si="80"/>
        <v>music</v>
      </c>
      <c r="R882" s="3" t="str">
        <f t="shared" si="81"/>
        <v>electric music</v>
      </c>
      <c r="S882" s="43">
        <f t="shared" si="82"/>
        <v>43667.208333333328</v>
      </c>
      <c r="T882" s="43">
        <f t="shared" si="83"/>
        <v>43669.208333333328</v>
      </c>
    </row>
    <row r="883" spans="1:20" ht="16.5" customHeight="1" x14ac:dyDescent="0.35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5">
        <f t="shared" si="79"/>
        <v>0.38948339483394834</v>
      </c>
      <c r="G883" s="3" t="s">
        <v>14</v>
      </c>
      <c r="H883" s="3">
        <v>452</v>
      </c>
      <c r="I883" s="6">
        <f t="shared" si="78"/>
        <v>70.055309734513273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3" t="b">
        <v>0</v>
      </c>
      <c r="O883" s="3" t="b">
        <v>1</v>
      </c>
      <c r="P883" s="3" t="s">
        <v>33</v>
      </c>
      <c r="Q883" s="3" t="str">
        <f t="shared" si="80"/>
        <v>theater</v>
      </c>
      <c r="R883" s="3" t="str">
        <f t="shared" si="81"/>
        <v>plays</v>
      </c>
      <c r="S883" s="43">
        <f t="shared" si="82"/>
        <v>42194.208333333328</v>
      </c>
      <c r="T883" s="43">
        <f t="shared" si="83"/>
        <v>42223.208333333328</v>
      </c>
    </row>
    <row r="884" spans="1:20" ht="16.5" customHeight="1" x14ac:dyDescent="0.35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5">
        <f t="shared" si="79"/>
        <v>3.7</v>
      </c>
      <c r="G884" s="3" t="s">
        <v>20</v>
      </c>
      <c r="H884" s="3">
        <v>80</v>
      </c>
      <c r="I884" s="6">
        <f t="shared" si="78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3" t="b">
        <v>0</v>
      </c>
      <c r="O884" s="3" t="b">
        <v>0</v>
      </c>
      <c r="P884" s="3" t="s">
        <v>33</v>
      </c>
      <c r="Q884" s="3" t="str">
        <f t="shared" si="80"/>
        <v>theater</v>
      </c>
      <c r="R884" s="3" t="str">
        <f t="shared" si="81"/>
        <v>plays</v>
      </c>
      <c r="S884" s="43">
        <f t="shared" si="82"/>
        <v>42025.25</v>
      </c>
      <c r="T884" s="43">
        <f t="shared" si="83"/>
        <v>42029.25</v>
      </c>
    </row>
    <row r="885" spans="1:20" ht="16.5" hidden="1" customHeight="1" x14ac:dyDescent="0.35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5">
        <f t="shared" si="79"/>
        <v>2.3791176470588233</v>
      </c>
      <c r="G885" s="3" t="s">
        <v>20</v>
      </c>
      <c r="H885" s="3">
        <v>193</v>
      </c>
      <c r="I885" s="6">
        <f t="shared" si="78"/>
        <v>41.911917098445599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3" t="b">
        <v>0</v>
      </c>
      <c r="O885" s="3" t="b">
        <v>0</v>
      </c>
      <c r="P885" s="3" t="s">
        <v>100</v>
      </c>
      <c r="Q885" s="3" t="str">
        <f t="shared" si="80"/>
        <v>film &amp; video</v>
      </c>
      <c r="R885" s="3" t="str">
        <f t="shared" si="81"/>
        <v>shorts</v>
      </c>
      <c r="S885" s="43">
        <f t="shared" si="82"/>
        <v>40323.208333333336</v>
      </c>
      <c r="T885" s="43">
        <f t="shared" si="83"/>
        <v>40359.208333333336</v>
      </c>
    </row>
    <row r="886" spans="1:20" ht="16.5" customHeight="1" x14ac:dyDescent="0.35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5">
        <f t="shared" si="79"/>
        <v>0.64036299765807958</v>
      </c>
      <c r="G886" s="3" t="s">
        <v>14</v>
      </c>
      <c r="H886" s="3">
        <v>1886</v>
      </c>
      <c r="I886" s="6">
        <f t="shared" si="78"/>
        <v>57.992576882290564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3" t="b">
        <v>0</v>
      </c>
      <c r="O886" s="3" t="b">
        <v>1</v>
      </c>
      <c r="P886" s="3" t="s">
        <v>33</v>
      </c>
      <c r="Q886" s="3" t="str">
        <f t="shared" si="80"/>
        <v>theater</v>
      </c>
      <c r="R886" s="3" t="str">
        <f t="shared" si="81"/>
        <v>plays</v>
      </c>
      <c r="S886" s="43">
        <f t="shared" si="82"/>
        <v>41763.208333333336</v>
      </c>
      <c r="T886" s="43">
        <f t="shared" si="83"/>
        <v>41765.208333333336</v>
      </c>
    </row>
    <row r="887" spans="1:20" ht="16.5" customHeight="1" x14ac:dyDescent="0.35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5">
        <f t="shared" si="79"/>
        <v>1.1827777777777777</v>
      </c>
      <c r="G887" s="3" t="s">
        <v>20</v>
      </c>
      <c r="H887" s="3">
        <v>52</v>
      </c>
      <c r="I887" s="6">
        <f t="shared" si="78"/>
        <v>40.942307692307693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3" t="b">
        <v>0</v>
      </c>
      <c r="O887" s="3" t="b">
        <v>0</v>
      </c>
      <c r="P887" s="3" t="s">
        <v>33</v>
      </c>
      <c r="Q887" s="3" t="str">
        <f t="shared" si="80"/>
        <v>theater</v>
      </c>
      <c r="R887" s="3" t="str">
        <f t="shared" si="81"/>
        <v>plays</v>
      </c>
      <c r="S887" s="43">
        <f t="shared" si="82"/>
        <v>40335.208333333336</v>
      </c>
      <c r="T887" s="43">
        <f t="shared" si="83"/>
        <v>40373.208333333336</v>
      </c>
    </row>
    <row r="888" spans="1:20" ht="16.5" hidden="1" customHeight="1" x14ac:dyDescent="0.35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5">
        <f t="shared" si="79"/>
        <v>0.84824037184594958</v>
      </c>
      <c r="G888" s="3" t="s">
        <v>14</v>
      </c>
      <c r="H888" s="3">
        <v>1825</v>
      </c>
      <c r="I888" s="6">
        <f t="shared" si="78"/>
        <v>69.9972602739726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3" t="b">
        <v>0</v>
      </c>
      <c r="O888" s="3" t="b">
        <v>0</v>
      </c>
      <c r="P888" s="3" t="s">
        <v>60</v>
      </c>
      <c r="Q888" s="3" t="str">
        <f t="shared" si="80"/>
        <v>music</v>
      </c>
      <c r="R888" s="3" t="str">
        <f t="shared" si="81"/>
        <v>indie rock</v>
      </c>
      <c r="S888" s="43">
        <f t="shared" si="82"/>
        <v>40416.208333333336</v>
      </c>
      <c r="T888" s="43">
        <f t="shared" si="83"/>
        <v>40434.208333333336</v>
      </c>
    </row>
    <row r="889" spans="1:20" ht="16.5" customHeight="1" x14ac:dyDescent="0.35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5">
        <f t="shared" si="79"/>
        <v>0.29346153846153844</v>
      </c>
      <c r="G889" s="3" t="s">
        <v>14</v>
      </c>
      <c r="H889" s="3">
        <v>31</v>
      </c>
      <c r="I889" s="6">
        <f t="shared" si="78"/>
        <v>73.838709677419359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3" t="b">
        <v>0</v>
      </c>
      <c r="O889" s="3" t="b">
        <v>1</v>
      </c>
      <c r="P889" s="3" t="s">
        <v>33</v>
      </c>
      <c r="Q889" s="3" t="str">
        <f t="shared" si="80"/>
        <v>theater</v>
      </c>
      <c r="R889" s="3" t="str">
        <f t="shared" si="81"/>
        <v>plays</v>
      </c>
      <c r="S889" s="43">
        <f t="shared" si="82"/>
        <v>42202.208333333328</v>
      </c>
      <c r="T889" s="43">
        <f t="shared" si="83"/>
        <v>42249.208333333328</v>
      </c>
    </row>
    <row r="890" spans="1:20" ht="16.5" customHeight="1" x14ac:dyDescent="0.35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5">
        <f t="shared" si="79"/>
        <v>2.0989655172413793</v>
      </c>
      <c r="G890" s="3" t="s">
        <v>20</v>
      </c>
      <c r="H890" s="3">
        <v>290</v>
      </c>
      <c r="I890" s="6">
        <f t="shared" si="78"/>
        <v>41.979310344827589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3" t="b">
        <v>0</v>
      </c>
      <c r="O890" s="3" t="b">
        <v>0</v>
      </c>
      <c r="P890" s="3" t="s">
        <v>33</v>
      </c>
      <c r="Q890" s="3" t="str">
        <f t="shared" si="80"/>
        <v>theater</v>
      </c>
      <c r="R890" s="3" t="str">
        <f t="shared" si="81"/>
        <v>plays</v>
      </c>
      <c r="S890" s="43">
        <f t="shared" si="82"/>
        <v>42836.208333333328</v>
      </c>
      <c r="T890" s="43">
        <f t="shared" si="83"/>
        <v>42855.208333333328</v>
      </c>
    </row>
    <row r="891" spans="1:20" ht="16.5" hidden="1" customHeight="1" x14ac:dyDescent="0.35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5">
        <f t="shared" si="79"/>
        <v>1.697857142857143</v>
      </c>
      <c r="G891" s="3" t="s">
        <v>20</v>
      </c>
      <c r="H891" s="3">
        <v>122</v>
      </c>
      <c r="I891" s="6">
        <f t="shared" si="78"/>
        <v>77.93442622950819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3" t="b">
        <v>0</v>
      </c>
      <c r="O891" s="3" t="b">
        <v>1</v>
      </c>
      <c r="P891" s="3" t="s">
        <v>50</v>
      </c>
      <c r="Q891" s="3" t="str">
        <f t="shared" si="80"/>
        <v>music</v>
      </c>
      <c r="R891" s="3" t="str">
        <f t="shared" si="81"/>
        <v>electric music</v>
      </c>
      <c r="S891" s="43">
        <f t="shared" si="82"/>
        <v>41710.208333333336</v>
      </c>
      <c r="T891" s="43">
        <f t="shared" si="83"/>
        <v>41717.208333333336</v>
      </c>
    </row>
    <row r="892" spans="1:20" ht="16.5" hidden="1" customHeight="1" x14ac:dyDescent="0.35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5">
        <f t="shared" si="79"/>
        <v>1.1595907738095239</v>
      </c>
      <c r="G892" s="3" t="s">
        <v>20</v>
      </c>
      <c r="H892" s="3">
        <v>1470</v>
      </c>
      <c r="I892" s="6">
        <f t="shared" si="78"/>
        <v>106.01972789115646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3" t="b">
        <v>0</v>
      </c>
      <c r="O892" s="3" t="b">
        <v>0</v>
      </c>
      <c r="P892" s="3" t="s">
        <v>60</v>
      </c>
      <c r="Q892" s="3" t="str">
        <f t="shared" si="80"/>
        <v>music</v>
      </c>
      <c r="R892" s="3" t="str">
        <f t="shared" si="81"/>
        <v>indie rock</v>
      </c>
      <c r="S892" s="43">
        <f t="shared" si="82"/>
        <v>43640.208333333328</v>
      </c>
      <c r="T892" s="43">
        <f t="shared" si="83"/>
        <v>43641.208333333328</v>
      </c>
    </row>
    <row r="893" spans="1:20" ht="16.5" hidden="1" customHeight="1" x14ac:dyDescent="0.35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5">
        <f t="shared" si="79"/>
        <v>2.5859999999999999</v>
      </c>
      <c r="G893" s="3" t="s">
        <v>20</v>
      </c>
      <c r="H893" s="3">
        <v>165</v>
      </c>
      <c r="I893" s="6">
        <f t="shared" si="78"/>
        <v>47.018181818181816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3" t="b">
        <v>0</v>
      </c>
      <c r="O893" s="3" t="b">
        <v>0</v>
      </c>
      <c r="P893" s="3" t="s">
        <v>42</v>
      </c>
      <c r="Q893" s="3" t="str">
        <f t="shared" si="80"/>
        <v>film &amp; video</v>
      </c>
      <c r="R893" s="3" t="str">
        <f t="shared" si="81"/>
        <v>documentary</v>
      </c>
      <c r="S893" s="43">
        <f t="shared" si="82"/>
        <v>40880.25</v>
      </c>
      <c r="T893" s="43">
        <f t="shared" si="83"/>
        <v>40924.25</v>
      </c>
    </row>
    <row r="894" spans="1:20" ht="16.5" hidden="1" customHeight="1" x14ac:dyDescent="0.35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5">
        <f t="shared" si="79"/>
        <v>2.3058333333333332</v>
      </c>
      <c r="G894" s="3" t="s">
        <v>20</v>
      </c>
      <c r="H894" s="3">
        <v>182</v>
      </c>
      <c r="I894" s="6">
        <f t="shared" si="78"/>
        <v>76.016483516483518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3" t="b">
        <v>0</v>
      </c>
      <c r="O894" s="3" t="b">
        <v>0</v>
      </c>
      <c r="P894" s="3" t="s">
        <v>206</v>
      </c>
      <c r="Q894" s="3" t="str">
        <f t="shared" si="80"/>
        <v>publishing</v>
      </c>
      <c r="R894" s="3" t="str">
        <f t="shared" si="81"/>
        <v>translations</v>
      </c>
      <c r="S894" s="43">
        <f t="shared" si="82"/>
        <v>40319.208333333336</v>
      </c>
      <c r="T894" s="43">
        <f t="shared" si="83"/>
        <v>40360.208333333336</v>
      </c>
    </row>
    <row r="895" spans="1:20" ht="16.5" hidden="1" customHeight="1" x14ac:dyDescent="0.35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5">
        <f t="shared" si="79"/>
        <v>1.2821428571428573</v>
      </c>
      <c r="G895" s="3" t="s">
        <v>20</v>
      </c>
      <c r="H895" s="3">
        <v>199</v>
      </c>
      <c r="I895" s="6">
        <f t="shared" si="78"/>
        <v>54.120603015075375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3" t="b">
        <v>0</v>
      </c>
      <c r="O895" s="3" t="b">
        <v>1</v>
      </c>
      <c r="P895" s="3" t="s">
        <v>42</v>
      </c>
      <c r="Q895" s="3" t="str">
        <f t="shared" si="80"/>
        <v>film &amp; video</v>
      </c>
      <c r="R895" s="3" t="str">
        <f t="shared" si="81"/>
        <v>documentary</v>
      </c>
      <c r="S895" s="43">
        <f t="shared" si="82"/>
        <v>42170.208333333328</v>
      </c>
      <c r="T895" s="43">
        <f t="shared" si="83"/>
        <v>42174.208333333328</v>
      </c>
    </row>
    <row r="896" spans="1:20" ht="16.5" hidden="1" customHeight="1" x14ac:dyDescent="0.35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5">
        <f t="shared" si="79"/>
        <v>1.8870588235294117</v>
      </c>
      <c r="G896" s="3" t="s">
        <v>20</v>
      </c>
      <c r="H896" s="3">
        <v>56</v>
      </c>
      <c r="I896" s="6">
        <f t="shared" si="78"/>
        <v>57.285714285714285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3" t="b">
        <v>0</v>
      </c>
      <c r="O896" s="3" t="b">
        <v>1</v>
      </c>
      <c r="P896" s="3" t="s">
        <v>269</v>
      </c>
      <c r="Q896" s="3" t="str">
        <f t="shared" si="80"/>
        <v>film &amp; video</v>
      </c>
      <c r="R896" s="3" t="str">
        <f t="shared" si="81"/>
        <v>television</v>
      </c>
      <c r="S896" s="43">
        <f t="shared" si="82"/>
        <v>41466.208333333336</v>
      </c>
      <c r="T896" s="43">
        <f t="shared" si="83"/>
        <v>41496.208333333336</v>
      </c>
    </row>
    <row r="897" spans="1:20" ht="16.5" customHeight="1" x14ac:dyDescent="0.35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5">
        <f t="shared" si="79"/>
        <v>6.9511889862327911E-2</v>
      </c>
      <c r="G897" s="3" t="s">
        <v>14</v>
      </c>
      <c r="H897" s="3">
        <v>107</v>
      </c>
      <c r="I897" s="6">
        <f t="shared" si="78"/>
        <v>103.81308411214954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3" t="b">
        <v>0</v>
      </c>
      <c r="O897" s="3" t="b">
        <v>0</v>
      </c>
      <c r="P897" s="3" t="s">
        <v>33</v>
      </c>
      <c r="Q897" s="3" t="str">
        <f t="shared" si="80"/>
        <v>theater</v>
      </c>
      <c r="R897" s="3" t="str">
        <f t="shared" si="81"/>
        <v>plays</v>
      </c>
      <c r="S897" s="43">
        <f t="shared" si="82"/>
        <v>43134.25</v>
      </c>
      <c r="T897" s="43">
        <f t="shared" si="83"/>
        <v>43143.25</v>
      </c>
    </row>
    <row r="898" spans="1:20" ht="16.5" hidden="1" customHeight="1" x14ac:dyDescent="0.35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5">
        <f t="shared" si="79"/>
        <v>7.7443434343434348</v>
      </c>
      <c r="G898" s="3" t="s">
        <v>20</v>
      </c>
      <c r="H898" s="3">
        <v>1460</v>
      </c>
      <c r="I898" s="6">
        <f t="shared" ref="I898:I961" si="84">IFERROR(E898/H898,"0")</f>
        <v>105.02602739726028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3" t="b">
        <v>0</v>
      </c>
      <c r="O898" s="3" t="b">
        <v>1</v>
      </c>
      <c r="P898" s="3" t="s">
        <v>17</v>
      </c>
      <c r="Q898" s="3" t="str">
        <f t="shared" si="80"/>
        <v>food</v>
      </c>
      <c r="R898" s="3" t="str">
        <f t="shared" si="81"/>
        <v>food trucks</v>
      </c>
      <c r="S898" s="43">
        <f t="shared" si="82"/>
        <v>40738.208333333336</v>
      </c>
      <c r="T898" s="43">
        <f t="shared" si="83"/>
        <v>40741.208333333336</v>
      </c>
    </row>
    <row r="899" spans="1:20" ht="16.5" customHeight="1" x14ac:dyDescent="0.35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5">
        <f t="shared" ref="F899:F962" si="85">E899/D899</f>
        <v>0.27693181818181817</v>
      </c>
      <c r="G899" s="3" t="s">
        <v>14</v>
      </c>
      <c r="H899" s="3">
        <v>27</v>
      </c>
      <c r="I899" s="6">
        <f t="shared" si="84"/>
        <v>90.259259259259252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3" t="b">
        <v>0</v>
      </c>
      <c r="O899" s="3" t="b">
        <v>0</v>
      </c>
      <c r="P899" s="3" t="s">
        <v>33</v>
      </c>
      <c r="Q899" s="3" t="str">
        <f t="shared" ref="Q899:Q962" si="86">LEFT(P899,FIND("/",P899)-1)</f>
        <v>theater</v>
      </c>
      <c r="R899" s="3" t="str">
        <f t="shared" ref="R899:R962" si="87">RIGHT(P899,LEN(P899)-FIND("/",P899))</f>
        <v>plays</v>
      </c>
      <c r="S899" s="43">
        <f t="shared" ref="S899:S962" si="88">(L899/86400)+25569</f>
        <v>43583.208333333328</v>
      </c>
      <c r="T899" s="43">
        <f t="shared" ref="T899:T962" si="89">(M899/86400)+25569</f>
        <v>43585.208333333328</v>
      </c>
    </row>
    <row r="900" spans="1:20" ht="16.5" hidden="1" customHeight="1" x14ac:dyDescent="0.35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5">
        <f t="shared" si="85"/>
        <v>0.52479620323841425</v>
      </c>
      <c r="G900" s="3" t="s">
        <v>14</v>
      </c>
      <c r="H900" s="3">
        <v>1221</v>
      </c>
      <c r="I900" s="6">
        <f t="shared" si="84"/>
        <v>76.978705978705975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3" t="b">
        <v>0</v>
      </c>
      <c r="O900" s="3" t="b">
        <v>0</v>
      </c>
      <c r="P900" s="3" t="s">
        <v>42</v>
      </c>
      <c r="Q900" s="3" t="str">
        <f t="shared" si="86"/>
        <v>film &amp; video</v>
      </c>
      <c r="R900" s="3" t="str">
        <f t="shared" si="87"/>
        <v>documentary</v>
      </c>
      <c r="S900" s="43">
        <f t="shared" si="88"/>
        <v>43815.25</v>
      </c>
      <c r="T900" s="43">
        <f t="shared" si="89"/>
        <v>43821.25</v>
      </c>
    </row>
    <row r="901" spans="1:20" ht="16.5" hidden="1" customHeight="1" x14ac:dyDescent="0.35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5">
        <f t="shared" si="85"/>
        <v>4.0709677419354842</v>
      </c>
      <c r="G901" s="3" t="s">
        <v>20</v>
      </c>
      <c r="H901" s="3">
        <v>123</v>
      </c>
      <c r="I901" s="6">
        <f t="shared" si="84"/>
        <v>102.60162601626017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3" t="b">
        <v>0</v>
      </c>
      <c r="O901" s="3" t="b">
        <v>0</v>
      </c>
      <c r="P901" s="3" t="s">
        <v>159</v>
      </c>
      <c r="Q901" s="3" t="str">
        <f t="shared" si="86"/>
        <v>music</v>
      </c>
      <c r="R901" s="3" t="str">
        <f t="shared" si="87"/>
        <v>jazz</v>
      </c>
      <c r="S901" s="43">
        <f t="shared" si="88"/>
        <v>41554.208333333336</v>
      </c>
      <c r="T901" s="43">
        <f t="shared" si="89"/>
        <v>41572.208333333336</v>
      </c>
    </row>
    <row r="902" spans="1:20" ht="16.5" hidden="1" customHeight="1" x14ac:dyDescent="0.35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5">
        <f t="shared" si="85"/>
        <v>0.02</v>
      </c>
      <c r="G902" s="3" t="s">
        <v>14</v>
      </c>
      <c r="H902" s="3">
        <v>1</v>
      </c>
      <c r="I902" s="6">
        <f t="shared" si="84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3" t="b">
        <v>0</v>
      </c>
      <c r="O902" s="3" t="b">
        <v>1</v>
      </c>
      <c r="P902" s="3" t="s">
        <v>28</v>
      </c>
      <c r="Q902" s="3" t="str">
        <f t="shared" si="86"/>
        <v>technology</v>
      </c>
      <c r="R902" s="3" t="str">
        <f t="shared" si="87"/>
        <v>web</v>
      </c>
      <c r="S902" s="43">
        <f t="shared" si="88"/>
        <v>41901.208333333336</v>
      </c>
      <c r="T902" s="43">
        <f t="shared" si="89"/>
        <v>41902.208333333336</v>
      </c>
    </row>
    <row r="903" spans="1:20" ht="16.5" hidden="1" customHeight="1" x14ac:dyDescent="0.35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5">
        <f t="shared" si="85"/>
        <v>1.5617857142857143</v>
      </c>
      <c r="G903" s="3" t="s">
        <v>20</v>
      </c>
      <c r="H903" s="3">
        <v>159</v>
      </c>
      <c r="I903" s="6">
        <f t="shared" si="84"/>
        <v>55.0062893081761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3" t="b">
        <v>0</v>
      </c>
      <c r="O903" s="3" t="b">
        <v>1</v>
      </c>
      <c r="P903" s="3" t="s">
        <v>23</v>
      </c>
      <c r="Q903" s="3" t="str">
        <f t="shared" si="86"/>
        <v>music</v>
      </c>
      <c r="R903" s="3" t="str">
        <f t="shared" si="87"/>
        <v>rock</v>
      </c>
      <c r="S903" s="43">
        <f t="shared" si="88"/>
        <v>43298.208333333328</v>
      </c>
      <c r="T903" s="43">
        <f t="shared" si="89"/>
        <v>43331.208333333328</v>
      </c>
    </row>
    <row r="904" spans="1:20" ht="16.5" hidden="1" customHeight="1" x14ac:dyDescent="0.35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5">
        <f t="shared" si="85"/>
        <v>2.5242857142857145</v>
      </c>
      <c r="G904" s="3" t="s">
        <v>20</v>
      </c>
      <c r="H904" s="3">
        <v>110</v>
      </c>
      <c r="I904" s="6">
        <f t="shared" si="84"/>
        <v>32.127272727272725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3" t="b">
        <v>0</v>
      </c>
      <c r="O904" s="3" t="b">
        <v>0</v>
      </c>
      <c r="P904" s="3" t="s">
        <v>28</v>
      </c>
      <c r="Q904" s="3" t="str">
        <f t="shared" si="86"/>
        <v>technology</v>
      </c>
      <c r="R904" s="3" t="str">
        <f t="shared" si="87"/>
        <v>web</v>
      </c>
      <c r="S904" s="43">
        <f t="shared" si="88"/>
        <v>42399.25</v>
      </c>
      <c r="T904" s="43">
        <f t="shared" si="89"/>
        <v>42441.25</v>
      </c>
    </row>
    <row r="905" spans="1:20" ht="16.5" hidden="1" customHeight="1" x14ac:dyDescent="0.35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5">
        <f t="shared" si="85"/>
        <v>1.729268292682927E-2</v>
      </c>
      <c r="G905" s="3" t="s">
        <v>47</v>
      </c>
      <c r="H905" s="3">
        <v>14</v>
      </c>
      <c r="I905" s="6">
        <f t="shared" si="84"/>
        <v>50.642857142857146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3" t="b">
        <v>0</v>
      </c>
      <c r="O905" s="3" t="b">
        <v>1</v>
      </c>
      <c r="P905" s="3" t="s">
        <v>68</v>
      </c>
      <c r="Q905" s="3" t="str">
        <f t="shared" si="86"/>
        <v>publishing</v>
      </c>
      <c r="R905" s="3" t="str">
        <f t="shared" si="87"/>
        <v>nonfiction</v>
      </c>
      <c r="S905" s="43">
        <f t="shared" si="88"/>
        <v>41034.208333333336</v>
      </c>
      <c r="T905" s="43">
        <f t="shared" si="89"/>
        <v>41049.208333333336</v>
      </c>
    </row>
    <row r="906" spans="1:20" ht="16.5" hidden="1" customHeight="1" x14ac:dyDescent="0.35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5">
        <f t="shared" si="85"/>
        <v>0.12230769230769231</v>
      </c>
      <c r="G906" s="3" t="s">
        <v>14</v>
      </c>
      <c r="H906" s="3">
        <v>16</v>
      </c>
      <c r="I906" s="6">
        <f t="shared" si="84"/>
        <v>49.6875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3" t="b">
        <v>0</v>
      </c>
      <c r="O906" s="3" t="b">
        <v>0</v>
      </c>
      <c r="P906" s="3" t="s">
        <v>133</v>
      </c>
      <c r="Q906" s="3" t="str">
        <f t="shared" si="86"/>
        <v>publishing</v>
      </c>
      <c r="R906" s="3" t="str">
        <f t="shared" si="87"/>
        <v>radio &amp; podcasts</v>
      </c>
      <c r="S906" s="43">
        <f t="shared" si="88"/>
        <v>41186.208333333336</v>
      </c>
      <c r="T906" s="43">
        <f t="shared" si="89"/>
        <v>41190.208333333336</v>
      </c>
    </row>
    <row r="907" spans="1:20" ht="16.5" customHeight="1" x14ac:dyDescent="0.35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5">
        <f t="shared" si="85"/>
        <v>1.6398734177215191</v>
      </c>
      <c r="G907" s="3" t="s">
        <v>20</v>
      </c>
      <c r="H907" s="3">
        <v>236</v>
      </c>
      <c r="I907" s="6">
        <f t="shared" si="84"/>
        <v>54.894067796610166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3" t="b">
        <v>0</v>
      </c>
      <c r="O907" s="3" t="b">
        <v>0</v>
      </c>
      <c r="P907" s="3" t="s">
        <v>33</v>
      </c>
      <c r="Q907" s="3" t="str">
        <f t="shared" si="86"/>
        <v>theater</v>
      </c>
      <c r="R907" s="3" t="str">
        <f t="shared" si="87"/>
        <v>plays</v>
      </c>
      <c r="S907" s="43">
        <f t="shared" si="88"/>
        <v>41536.208333333336</v>
      </c>
      <c r="T907" s="43">
        <f t="shared" si="89"/>
        <v>41539.208333333336</v>
      </c>
    </row>
    <row r="908" spans="1:20" ht="16.5" hidden="1" customHeight="1" x14ac:dyDescent="0.35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5">
        <f t="shared" si="85"/>
        <v>1.6298181818181818</v>
      </c>
      <c r="G908" s="3" t="s">
        <v>20</v>
      </c>
      <c r="H908" s="3">
        <v>191</v>
      </c>
      <c r="I908" s="6">
        <f t="shared" si="84"/>
        <v>46.931937172774866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3" t="b">
        <v>1</v>
      </c>
      <c r="O908" s="3" t="b">
        <v>1</v>
      </c>
      <c r="P908" s="3" t="s">
        <v>42</v>
      </c>
      <c r="Q908" s="3" t="str">
        <f t="shared" si="86"/>
        <v>film &amp; video</v>
      </c>
      <c r="R908" s="3" t="str">
        <f t="shared" si="87"/>
        <v>documentary</v>
      </c>
      <c r="S908" s="43">
        <f t="shared" si="88"/>
        <v>42868.208333333328</v>
      </c>
      <c r="T908" s="43">
        <f t="shared" si="89"/>
        <v>42904.208333333328</v>
      </c>
    </row>
    <row r="909" spans="1:20" ht="16.5" customHeight="1" x14ac:dyDescent="0.35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5">
        <f t="shared" si="85"/>
        <v>0.20252747252747252</v>
      </c>
      <c r="G909" s="3" t="s">
        <v>14</v>
      </c>
      <c r="H909" s="3">
        <v>41</v>
      </c>
      <c r="I909" s="6">
        <f t="shared" si="84"/>
        <v>44.951219512195124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3" t="b">
        <v>0</v>
      </c>
      <c r="O909" s="3" t="b">
        <v>0</v>
      </c>
      <c r="P909" s="3" t="s">
        <v>33</v>
      </c>
      <c r="Q909" s="3" t="str">
        <f t="shared" si="86"/>
        <v>theater</v>
      </c>
      <c r="R909" s="3" t="str">
        <f t="shared" si="87"/>
        <v>plays</v>
      </c>
      <c r="S909" s="43">
        <f t="shared" si="88"/>
        <v>40660.208333333336</v>
      </c>
      <c r="T909" s="43">
        <f t="shared" si="89"/>
        <v>40667.208333333336</v>
      </c>
    </row>
    <row r="910" spans="1:20" ht="16.5" hidden="1" customHeight="1" x14ac:dyDescent="0.35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5">
        <f t="shared" si="85"/>
        <v>3.1924083769633507</v>
      </c>
      <c r="G910" s="3" t="s">
        <v>20</v>
      </c>
      <c r="H910" s="3">
        <v>3934</v>
      </c>
      <c r="I910" s="6">
        <f t="shared" si="84"/>
        <v>30.99898322318251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3" t="b">
        <v>0</v>
      </c>
      <c r="O910" s="3" t="b">
        <v>0</v>
      </c>
      <c r="P910" s="3" t="s">
        <v>89</v>
      </c>
      <c r="Q910" s="3" t="str">
        <f t="shared" si="86"/>
        <v>games</v>
      </c>
      <c r="R910" s="3" t="str">
        <f t="shared" si="87"/>
        <v>video games</v>
      </c>
      <c r="S910" s="43">
        <f t="shared" si="88"/>
        <v>41031.208333333336</v>
      </c>
      <c r="T910" s="43">
        <f t="shared" si="89"/>
        <v>41042.208333333336</v>
      </c>
    </row>
    <row r="911" spans="1:20" ht="16.5" customHeight="1" x14ac:dyDescent="0.35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5">
        <f t="shared" si="85"/>
        <v>4.7894444444444444</v>
      </c>
      <c r="G911" s="3" t="s">
        <v>20</v>
      </c>
      <c r="H911" s="3">
        <v>80</v>
      </c>
      <c r="I911" s="6">
        <f t="shared" si="84"/>
        <v>107.7625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3" t="b">
        <v>0</v>
      </c>
      <c r="O911" s="3" t="b">
        <v>1</v>
      </c>
      <c r="P911" s="3" t="s">
        <v>33</v>
      </c>
      <c r="Q911" s="3" t="str">
        <f t="shared" si="86"/>
        <v>theater</v>
      </c>
      <c r="R911" s="3" t="str">
        <f t="shared" si="87"/>
        <v>plays</v>
      </c>
      <c r="S911" s="43">
        <f t="shared" si="88"/>
        <v>43255.208333333328</v>
      </c>
      <c r="T911" s="43">
        <f t="shared" si="89"/>
        <v>43282.208333333328</v>
      </c>
    </row>
    <row r="912" spans="1:20" ht="16.5" customHeight="1" x14ac:dyDescent="0.35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5">
        <f t="shared" si="85"/>
        <v>0.19556634304207121</v>
      </c>
      <c r="G912" s="3" t="s">
        <v>74</v>
      </c>
      <c r="H912" s="3">
        <v>296</v>
      </c>
      <c r="I912" s="6">
        <f t="shared" si="84"/>
        <v>102.07770270270271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3" t="b">
        <v>0</v>
      </c>
      <c r="O912" s="3" t="b">
        <v>0</v>
      </c>
      <c r="P912" s="3" t="s">
        <v>33</v>
      </c>
      <c r="Q912" s="3" t="str">
        <f t="shared" si="86"/>
        <v>theater</v>
      </c>
      <c r="R912" s="3" t="str">
        <f t="shared" si="87"/>
        <v>plays</v>
      </c>
      <c r="S912" s="43">
        <f t="shared" si="88"/>
        <v>42026.25</v>
      </c>
      <c r="T912" s="43">
        <f t="shared" si="89"/>
        <v>42027.25</v>
      </c>
    </row>
    <row r="913" spans="1:20" ht="16.5" hidden="1" customHeight="1" x14ac:dyDescent="0.35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5">
        <f t="shared" si="85"/>
        <v>1.9894827586206896</v>
      </c>
      <c r="G913" s="3" t="s">
        <v>20</v>
      </c>
      <c r="H913" s="3">
        <v>462</v>
      </c>
      <c r="I913" s="6">
        <f t="shared" si="84"/>
        <v>24.976190476190474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3" t="b">
        <v>1</v>
      </c>
      <c r="O913" s="3" t="b">
        <v>0</v>
      </c>
      <c r="P913" s="3" t="s">
        <v>28</v>
      </c>
      <c r="Q913" s="3" t="str">
        <f t="shared" si="86"/>
        <v>technology</v>
      </c>
      <c r="R913" s="3" t="str">
        <f t="shared" si="87"/>
        <v>web</v>
      </c>
      <c r="S913" s="43">
        <f t="shared" si="88"/>
        <v>43717.208333333328</v>
      </c>
      <c r="T913" s="43">
        <f t="shared" si="89"/>
        <v>43719.208333333328</v>
      </c>
    </row>
    <row r="914" spans="1:20" ht="16.5" hidden="1" customHeight="1" x14ac:dyDescent="0.35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5">
        <f t="shared" si="85"/>
        <v>7.95</v>
      </c>
      <c r="G914" s="3" t="s">
        <v>20</v>
      </c>
      <c r="H914" s="3">
        <v>179</v>
      </c>
      <c r="I914" s="6">
        <f t="shared" si="84"/>
        <v>79.944134078212286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3" t="b">
        <v>1</v>
      </c>
      <c r="O914" s="3" t="b">
        <v>0</v>
      </c>
      <c r="P914" s="3" t="s">
        <v>53</v>
      </c>
      <c r="Q914" s="3" t="str">
        <f t="shared" si="86"/>
        <v>film &amp; video</v>
      </c>
      <c r="R914" s="3" t="str">
        <f t="shared" si="87"/>
        <v>drama</v>
      </c>
      <c r="S914" s="43">
        <f t="shared" si="88"/>
        <v>41157.208333333336</v>
      </c>
      <c r="T914" s="43">
        <f t="shared" si="89"/>
        <v>41170.208333333336</v>
      </c>
    </row>
    <row r="915" spans="1:20" ht="16.5" hidden="1" customHeight="1" x14ac:dyDescent="0.35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5">
        <f t="shared" si="85"/>
        <v>0.50621082621082625</v>
      </c>
      <c r="G915" s="3" t="s">
        <v>14</v>
      </c>
      <c r="H915" s="3">
        <v>523</v>
      </c>
      <c r="I915" s="6">
        <f t="shared" si="84"/>
        <v>67.946462715105156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3" t="b">
        <v>0</v>
      </c>
      <c r="O915" s="3" t="b">
        <v>0</v>
      </c>
      <c r="P915" s="3" t="s">
        <v>53</v>
      </c>
      <c r="Q915" s="3" t="str">
        <f t="shared" si="86"/>
        <v>film &amp; video</v>
      </c>
      <c r="R915" s="3" t="str">
        <f t="shared" si="87"/>
        <v>drama</v>
      </c>
      <c r="S915" s="43">
        <f t="shared" si="88"/>
        <v>43597.208333333328</v>
      </c>
      <c r="T915" s="43">
        <f t="shared" si="89"/>
        <v>43610.208333333328</v>
      </c>
    </row>
    <row r="916" spans="1:20" ht="16.5" customHeight="1" x14ac:dyDescent="0.35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5">
        <f t="shared" si="85"/>
        <v>0.57437499999999997</v>
      </c>
      <c r="G916" s="3" t="s">
        <v>14</v>
      </c>
      <c r="H916" s="3">
        <v>141</v>
      </c>
      <c r="I916" s="6">
        <f t="shared" si="84"/>
        <v>26.070921985815602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3" t="b">
        <v>0</v>
      </c>
      <c r="O916" s="3" t="b">
        <v>0</v>
      </c>
      <c r="P916" s="3" t="s">
        <v>33</v>
      </c>
      <c r="Q916" s="3" t="str">
        <f t="shared" si="86"/>
        <v>theater</v>
      </c>
      <c r="R916" s="3" t="str">
        <f t="shared" si="87"/>
        <v>plays</v>
      </c>
      <c r="S916" s="43">
        <f t="shared" si="88"/>
        <v>41490.208333333336</v>
      </c>
      <c r="T916" s="43">
        <f t="shared" si="89"/>
        <v>41502.208333333336</v>
      </c>
    </row>
    <row r="917" spans="1:20" ht="16.5" hidden="1" customHeight="1" x14ac:dyDescent="0.35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5">
        <f t="shared" si="85"/>
        <v>1.5562827640984909</v>
      </c>
      <c r="G917" s="3" t="s">
        <v>20</v>
      </c>
      <c r="H917" s="3">
        <v>1866</v>
      </c>
      <c r="I917" s="6">
        <f t="shared" si="84"/>
        <v>105.0032154340836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3" t="b">
        <v>0</v>
      </c>
      <c r="O917" s="3" t="b">
        <v>0</v>
      </c>
      <c r="P917" s="3" t="s">
        <v>269</v>
      </c>
      <c r="Q917" s="3" t="str">
        <f t="shared" si="86"/>
        <v>film &amp; video</v>
      </c>
      <c r="R917" s="3" t="str">
        <f t="shared" si="87"/>
        <v>television</v>
      </c>
      <c r="S917" s="43">
        <f t="shared" si="88"/>
        <v>42976.208333333328</v>
      </c>
      <c r="T917" s="43">
        <f t="shared" si="89"/>
        <v>42985.208333333328</v>
      </c>
    </row>
    <row r="918" spans="1:20" ht="16.5" hidden="1" customHeight="1" x14ac:dyDescent="0.35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5">
        <f t="shared" si="85"/>
        <v>0.36297297297297298</v>
      </c>
      <c r="G918" s="3" t="s">
        <v>14</v>
      </c>
      <c r="H918" s="3">
        <v>52</v>
      </c>
      <c r="I918" s="6">
        <f t="shared" si="84"/>
        <v>25.826923076923077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3" t="b">
        <v>0</v>
      </c>
      <c r="O918" s="3" t="b">
        <v>0</v>
      </c>
      <c r="P918" s="3" t="s">
        <v>122</v>
      </c>
      <c r="Q918" s="3" t="str">
        <f t="shared" si="86"/>
        <v>photography</v>
      </c>
      <c r="R918" s="3" t="str">
        <f t="shared" si="87"/>
        <v>photography books</v>
      </c>
      <c r="S918" s="43">
        <f t="shared" si="88"/>
        <v>41991.25</v>
      </c>
      <c r="T918" s="43">
        <f t="shared" si="89"/>
        <v>42000.25</v>
      </c>
    </row>
    <row r="919" spans="1:20" ht="16.5" hidden="1" customHeight="1" x14ac:dyDescent="0.35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5">
        <f t="shared" si="85"/>
        <v>0.58250000000000002</v>
      </c>
      <c r="G919" s="3" t="s">
        <v>47</v>
      </c>
      <c r="H919" s="3">
        <v>27</v>
      </c>
      <c r="I919" s="6">
        <f t="shared" si="84"/>
        <v>77.666666666666671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3" t="b">
        <v>0</v>
      </c>
      <c r="O919" s="3" t="b">
        <v>1</v>
      </c>
      <c r="P919" s="3" t="s">
        <v>100</v>
      </c>
      <c r="Q919" s="3" t="str">
        <f t="shared" si="86"/>
        <v>film &amp; video</v>
      </c>
      <c r="R919" s="3" t="str">
        <f t="shared" si="87"/>
        <v>shorts</v>
      </c>
      <c r="S919" s="43">
        <f t="shared" si="88"/>
        <v>40722.208333333336</v>
      </c>
      <c r="T919" s="43">
        <f t="shared" si="89"/>
        <v>40746.208333333336</v>
      </c>
    </row>
    <row r="920" spans="1:20" ht="16.5" hidden="1" customHeight="1" x14ac:dyDescent="0.35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5">
        <f t="shared" si="85"/>
        <v>2.3739473684210526</v>
      </c>
      <c r="G920" s="3" t="s">
        <v>20</v>
      </c>
      <c r="H920" s="3">
        <v>156</v>
      </c>
      <c r="I920" s="6">
        <f t="shared" si="84"/>
        <v>57.82692307692308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3" t="b">
        <v>0</v>
      </c>
      <c r="O920" s="3" t="b">
        <v>0</v>
      </c>
      <c r="P920" s="3" t="s">
        <v>133</v>
      </c>
      <c r="Q920" s="3" t="str">
        <f t="shared" si="86"/>
        <v>publishing</v>
      </c>
      <c r="R920" s="3" t="str">
        <f t="shared" si="87"/>
        <v>radio &amp; podcasts</v>
      </c>
      <c r="S920" s="43">
        <f t="shared" si="88"/>
        <v>41117.208333333336</v>
      </c>
      <c r="T920" s="43">
        <f t="shared" si="89"/>
        <v>41128.208333333336</v>
      </c>
    </row>
    <row r="921" spans="1:20" ht="16.5" customHeight="1" x14ac:dyDescent="0.35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5">
        <f t="shared" si="85"/>
        <v>0.58750000000000002</v>
      </c>
      <c r="G921" s="3" t="s">
        <v>14</v>
      </c>
      <c r="H921" s="3">
        <v>225</v>
      </c>
      <c r="I921" s="6">
        <f t="shared" si="84"/>
        <v>92.955555555555549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3" t="b">
        <v>0</v>
      </c>
      <c r="O921" s="3" t="b">
        <v>1</v>
      </c>
      <c r="P921" s="3" t="s">
        <v>33</v>
      </c>
      <c r="Q921" s="3" t="str">
        <f t="shared" si="86"/>
        <v>theater</v>
      </c>
      <c r="R921" s="3" t="str">
        <f t="shared" si="87"/>
        <v>plays</v>
      </c>
      <c r="S921" s="43">
        <f t="shared" si="88"/>
        <v>43022.208333333328</v>
      </c>
      <c r="T921" s="43">
        <f t="shared" si="89"/>
        <v>43054.25</v>
      </c>
    </row>
    <row r="922" spans="1:20" ht="16.5" hidden="1" customHeight="1" x14ac:dyDescent="0.35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5">
        <f t="shared" si="85"/>
        <v>1.8256603773584905</v>
      </c>
      <c r="G922" s="3" t="s">
        <v>20</v>
      </c>
      <c r="H922" s="3">
        <v>255</v>
      </c>
      <c r="I922" s="6">
        <f t="shared" si="84"/>
        <v>37.945098039215686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3" t="b">
        <v>1</v>
      </c>
      <c r="O922" s="3" t="b">
        <v>0</v>
      </c>
      <c r="P922" s="3" t="s">
        <v>71</v>
      </c>
      <c r="Q922" s="3" t="str">
        <f t="shared" si="86"/>
        <v>film &amp; video</v>
      </c>
      <c r="R922" s="3" t="str">
        <f t="shared" si="87"/>
        <v>animation</v>
      </c>
      <c r="S922" s="43">
        <f t="shared" si="88"/>
        <v>43503.25</v>
      </c>
      <c r="T922" s="43">
        <f t="shared" si="89"/>
        <v>43523.25</v>
      </c>
    </row>
    <row r="923" spans="1:20" ht="16.5" hidden="1" customHeight="1" x14ac:dyDescent="0.35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5">
        <f t="shared" si="85"/>
        <v>7.5436408977556111E-3</v>
      </c>
      <c r="G923" s="3" t="s">
        <v>14</v>
      </c>
      <c r="H923" s="3">
        <v>38</v>
      </c>
      <c r="I923" s="6">
        <f t="shared" si="84"/>
        <v>31.842105263157894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3" t="b">
        <v>0</v>
      </c>
      <c r="O923" s="3" t="b">
        <v>0</v>
      </c>
      <c r="P923" s="3" t="s">
        <v>28</v>
      </c>
      <c r="Q923" s="3" t="str">
        <f t="shared" si="86"/>
        <v>technology</v>
      </c>
      <c r="R923" s="3" t="str">
        <f t="shared" si="87"/>
        <v>web</v>
      </c>
      <c r="S923" s="43">
        <f t="shared" si="88"/>
        <v>40951.25</v>
      </c>
      <c r="T923" s="43">
        <f t="shared" si="89"/>
        <v>40965.25</v>
      </c>
    </row>
    <row r="924" spans="1:20" ht="16.5" hidden="1" customHeight="1" x14ac:dyDescent="0.35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5">
        <f t="shared" si="85"/>
        <v>1.7595330739299611</v>
      </c>
      <c r="G924" s="3" t="s">
        <v>20</v>
      </c>
      <c r="H924" s="3">
        <v>2261</v>
      </c>
      <c r="I924" s="6">
        <f t="shared" si="84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3" t="b">
        <v>0</v>
      </c>
      <c r="O924" s="3" t="b">
        <v>1</v>
      </c>
      <c r="P924" s="3" t="s">
        <v>319</v>
      </c>
      <c r="Q924" s="3" t="str">
        <f t="shared" si="86"/>
        <v>music</v>
      </c>
      <c r="R924" s="3" t="str">
        <f t="shared" si="87"/>
        <v>world music</v>
      </c>
      <c r="S924" s="43">
        <f t="shared" si="88"/>
        <v>43443.25</v>
      </c>
      <c r="T924" s="43">
        <f t="shared" si="89"/>
        <v>43452.25</v>
      </c>
    </row>
    <row r="925" spans="1:20" ht="16.5" customHeight="1" x14ac:dyDescent="0.35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5">
        <f t="shared" si="85"/>
        <v>2.3788235294117648</v>
      </c>
      <c r="G925" s="3" t="s">
        <v>20</v>
      </c>
      <c r="H925" s="3">
        <v>40</v>
      </c>
      <c r="I925" s="6">
        <f t="shared" si="84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3" t="b">
        <v>0</v>
      </c>
      <c r="O925" s="3" t="b">
        <v>0</v>
      </c>
      <c r="P925" s="3" t="s">
        <v>33</v>
      </c>
      <c r="Q925" s="3" t="str">
        <f t="shared" si="86"/>
        <v>theater</v>
      </c>
      <c r="R925" s="3" t="str">
        <f t="shared" si="87"/>
        <v>plays</v>
      </c>
      <c r="S925" s="43">
        <f t="shared" si="88"/>
        <v>40373.208333333336</v>
      </c>
      <c r="T925" s="43">
        <f t="shared" si="89"/>
        <v>40374.208333333336</v>
      </c>
    </row>
    <row r="926" spans="1:20" ht="16.5" customHeight="1" x14ac:dyDescent="0.35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5">
        <f t="shared" si="85"/>
        <v>4.8805076142131982</v>
      </c>
      <c r="G926" s="3" t="s">
        <v>20</v>
      </c>
      <c r="H926" s="3">
        <v>2289</v>
      </c>
      <c r="I926" s="6">
        <f t="shared" si="84"/>
        <v>84.006989951944078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3" t="b">
        <v>0</v>
      </c>
      <c r="O926" s="3" t="b">
        <v>0</v>
      </c>
      <c r="P926" s="3" t="s">
        <v>33</v>
      </c>
      <c r="Q926" s="3" t="str">
        <f t="shared" si="86"/>
        <v>theater</v>
      </c>
      <c r="R926" s="3" t="str">
        <f t="shared" si="87"/>
        <v>plays</v>
      </c>
      <c r="S926" s="43">
        <f t="shared" si="88"/>
        <v>43769.208333333328</v>
      </c>
      <c r="T926" s="43">
        <f t="shared" si="89"/>
        <v>43780.25</v>
      </c>
    </row>
    <row r="927" spans="1:20" ht="16.5" customHeight="1" x14ac:dyDescent="0.35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5">
        <f t="shared" si="85"/>
        <v>2.2406666666666668</v>
      </c>
      <c r="G927" s="3" t="s">
        <v>20</v>
      </c>
      <c r="H927" s="3">
        <v>65</v>
      </c>
      <c r="I927" s="6">
        <f t="shared" si="84"/>
        <v>103.41538461538461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3" t="b">
        <v>0</v>
      </c>
      <c r="O927" s="3" t="b">
        <v>0</v>
      </c>
      <c r="P927" s="3" t="s">
        <v>33</v>
      </c>
      <c r="Q927" s="3" t="str">
        <f t="shared" si="86"/>
        <v>theater</v>
      </c>
      <c r="R927" s="3" t="str">
        <f t="shared" si="87"/>
        <v>plays</v>
      </c>
      <c r="S927" s="43">
        <f t="shared" si="88"/>
        <v>43000.208333333328</v>
      </c>
      <c r="T927" s="43">
        <f t="shared" si="89"/>
        <v>43012.208333333328</v>
      </c>
    </row>
    <row r="928" spans="1:20" ht="16.5" hidden="1" customHeight="1" x14ac:dyDescent="0.35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5">
        <f t="shared" si="85"/>
        <v>0.18126436781609195</v>
      </c>
      <c r="G928" s="3" t="s">
        <v>14</v>
      </c>
      <c r="H928" s="3">
        <v>15</v>
      </c>
      <c r="I928" s="6">
        <f t="shared" si="84"/>
        <v>105.13333333333334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3" t="b">
        <v>0</v>
      </c>
      <c r="O928" s="3" t="b">
        <v>0</v>
      </c>
      <c r="P928" s="3" t="s">
        <v>17</v>
      </c>
      <c r="Q928" s="3" t="str">
        <f t="shared" si="86"/>
        <v>food</v>
      </c>
      <c r="R928" s="3" t="str">
        <f t="shared" si="87"/>
        <v>food trucks</v>
      </c>
      <c r="S928" s="43">
        <f t="shared" si="88"/>
        <v>42502.208333333328</v>
      </c>
      <c r="T928" s="43">
        <f t="shared" si="89"/>
        <v>42506.208333333328</v>
      </c>
    </row>
    <row r="929" spans="1:20" ht="16.5" customHeight="1" x14ac:dyDescent="0.35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5">
        <f t="shared" si="85"/>
        <v>0.45847222222222223</v>
      </c>
      <c r="G929" s="3" t="s">
        <v>14</v>
      </c>
      <c r="H929" s="3">
        <v>37</v>
      </c>
      <c r="I929" s="6">
        <f t="shared" si="84"/>
        <v>89.21621621621621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3" t="b">
        <v>0</v>
      </c>
      <c r="O929" s="3" t="b">
        <v>0</v>
      </c>
      <c r="P929" s="3" t="s">
        <v>33</v>
      </c>
      <c r="Q929" s="3" t="str">
        <f t="shared" si="86"/>
        <v>theater</v>
      </c>
      <c r="R929" s="3" t="str">
        <f t="shared" si="87"/>
        <v>plays</v>
      </c>
      <c r="S929" s="43">
        <f t="shared" si="88"/>
        <v>41102.208333333336</v>
      </c>
      <c r="T929" s="43">
        <f t="shared" si="89"/>
        <v>41131.208333333336</v>
      </c>
    </row>
    <row r="930" spans="1:20" ht="16.5" hidden="1" customHeight="1" x14ac:dyDescent="0.35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5">
        <f t="shared" si="85"/>
        <v>1.1731541218637993</v>
      </c>
      <c r="G930" s="3" t="s">
        <v>20</v>
      </c>
      <c r="H930" s="3">
        <v>3777</v>
      </c>
      <c r="I930" s="6">
        <f t="shared" si="84"/>
        <v>51.995234312946785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3" t="b">
        <v>0</v>
      </c>
      <c r="O930" s="3" t="b">
        <v>0</v>
      </c>
      <c r="P930" s="3" t="s">
        <v>28</v>
      </c>
      <c r="Q930" s="3" t="str">
        <f t="shared" si="86"/>
        <v>technology</v>
      </c>
      <c r="R930" s="3" t="str">
        <f t="shared" si="87"/>
        <v>web</v>
      </c>
      <c r="S930" s="43">
        <f t="shared" si="88"/>
        <v>41637.25</v>
      </c>
      <c r="T930" s="43">
        <f t="shared" si="89"/>
        <v>41646.25</v>
      </c>
    </row>
    <row r="931" spans="1:20" ht="16.5" customHeight="1" x14ac:dyDescent="0.35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5">
        <f t="shared" si="85"/>
        <v>2.173090909090909</v>
      </c>
      <c r="G931" s="3" t="s">
        <v>20</v>
      </c>
      <c r="H931" s="3">
        <v>184</v>
      </c>
      <c r="I931" s="6">
        <f t="shared" si="84"/>
        <v>64.956521739130437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3" t="b">
        <v>0</v>
      </c>
      <c r="O931" s="3" t="b">
        <v>0</v>
      </c>
      <c r="P931" s="3" t="s">
        <v>33</v>
      </c>
      <c r="Q931" s="3" t="str">
        <f t="shared" si="86"/>
        <v>theater</v>
      </c>
      <c r="R931" s="3" t="str">
        <f t="shared" si="87"/>
        <v>plays</v>
      </c>
      <c r="S931" s="43">
        <f t="shared" si="88"/>
        <v>42858.208333333328</v>
      </c>
      <c r="T931" s="43">
        <f t="shared" si="89"/>
        <v>42872.208333333328</v>
      </c>
    </row>
    <row r="932" spans="1:20" ht="16.5" customHeight="1" x14ac:dyDescent="0.35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5">
        <f t="shared" si="85"/>
        <v>1.1228571428571428</v>
      </c>
      <c r="G932" s="3" t="s">
        <v>20</v>
      </c>
      <c r="H932" s="3">
        <v>85</v>
      </c>
      <c r="I932" s="6">
        <f t="shared" si="84"/>
        <v>46.235294117647058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3" t="b">
        <v>0</v>
      </c>
      <c r="O932" s="3" t="b">
        <v>1</v>
      </c>
      <c r="P932" s="3" t="s">
        <v>33</v>
      </c>
      <c r="Q932" s="3" t="str">
        <f t="shared" si="86"/>
        <v>theater</v>
      </c>
      <c r="R932" s="3" t="str">
        <f t="shared" si="87"/>
        <v>plays</v>
      </c>
      <c r="S932" s="43">
        <f t="shared" si="88"/>
        <v>42060.25</v>
      </c>
      <c r="T932" s="43">
        <f t="shared" si="89"/>
        <v>42067.25</v>
      </c>
    </row>
    <row r="933" spans="1:20" ht="16.5" customHeight="1" x14ac:dyDescent="0.35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5">
        <f t="shared" si="85"/>
        <v>0.72518987341772156</v>
      </c>
      <c r="G933" s="3" t="s">
        <v>14</v>
      </c>
      <c r="H933" s="3">
        <v>112</v>
      </c>
      <c r="I933" s="6">
        <f t="shared" si="84"/>
        <v>51.151785714285715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3" t="b">
        <v>0</v>
      </c>
      <c r="O933" s="3" t="b">
        <v>1</v>
      </c>
      <c r="P933" s="3" t="s">
        <v>33</v>
      </c>
      <c r="Q933" s="3" t="str">
        <f t="shared" si="86"/>
        <v>theater</v>
      </c>
      <c r="R933" s="3" t="str">
        <f t="shared" si="87"/>
        <v>plays</v>
      </c>
      <c r="S933" s="43">
        <f t="shared" si="88"/>
        <v>41818.208333333336</v>
      </c>
      <c r="T933" s="43">
        <f t="shared" si="89"/>
        <v>41820.208333333336</v>
      </c>
    </row>
    <row r="934" spans="1:20" ht="16.5" hidden="1" customHeight="1" x14ac:dyDescent="0.35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5">
        <f t="shared" si="85"/>
        <v>2.1230434782608696</v>
      </c>
      <c r="G934" s="3" t="s">
        <v>20</v>
      </c>
      <c r="H934" s="3">
        <v>144</v>
      </c>
      <c r="I934" s="6">
        <f t="shared" si="84"/>
        <v>33.909722222222221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3" t="b">
        <v>0</v>
      </c>
      <c r="O934" s="3" t="b">
        <v>0</v>
      </c>
      <c r="P934" s="3" t="s">
        <v>23</v>
      </c>
      <c r="Q934" s="3" t="str">
        <f t="shared" si="86"/>
        <v>music</v>
      </c>
      <c r="R934" s="3" t="str">
        <f t="shared" si="87"/>
        <v>rock</v>
      </c>
      <c r="S934" s="43">
        <f t="shared" si="88"/>
        <v>41709.208333333336</v>
      </c>
      <c r="T934" s="43">
        <f t="shared" si="89"/>
        <v>41712.208333333336</v>
      </c>
    </row>
    <row r="935" spans="1:20" ht="16.5" customHeight="1" x14ac:dyDescent="0.35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5">
        <f t="shared" si="85"/>
        <v>2.3974657534246577</v>
      </c>
      <c r="G935" s="3" t="s">
        <v>20</v>
      </c>
      <c r="H935" s="3">
        <v>1902</v>
      </c>
      <c r="I935" s="6">
        <f t="shared" si="84"/>
        <v>92.016298633017882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3" t="b">
        <v>0</v>
      </c>
      <c r="O935" s="3" t="b">
        <v>0</v>
      </c>
      <c r="P935" s="3" t="s">
        <v>33</v>
      </c>
      <c r="Q935" s="3" t="str">
        <f t="shared" si="86"/>
        <v>theater</v>
      </c>
      <c r="R935" s="3" t="str">
        <f t="shared" si="87"/>
        <v>plays</v>
      </c>
      <c r="S935" s="43">
        <f t="shared" si="88"/>
        <v>41372.208333333336</v>
      </c>
      <c r="T935" s="43">
        <f t="shared" si="89"/>
        <v>41385.208333333336</v>
      </c>
    </row>
    <row r="936" spans="1:20" ht="16.5" customHeight="1" x14ac:dyDescent="0.35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5">
        <f t="shared" si="85"/>
        <v>1.8193548387096774</v>
      </c>
      <c r="G936" s="3" t="s">
        <v>20</v>
      </c>
      <c r="H936" s="3">
        <v>105</v>
      </c>
      <c r="I936" s="6">
        <f t="shared" si="84"/>
        <v>107.42857142857143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3" t="b">
        <v>0</v>
      </c>
      <c r="O936" s="3" t="b">
        <v>0</v>
      </c>
      <c r="P936" s="3" t="s">
        <v>33</v>
      </c>
      <c r="Q936" s="3" t="str">
        <f t="shared" si="86"/>
        <v>theater</v>
      </c>
      <c r="R936" s="3" t="str">
        <f t="shared" si="87"/>
        <v>plays</v>
      </c>
      <c r="S936" s="43">
        <f t="shared" si="88"/>
        <v>42422.25</v>
      </c>
      <c r="T936" s="43">
        <f t="shared" si="89"/>
        <v>42428.25</v>
      </c>
    </row>
    <row r="937" spans="1:20" ht="16.5" customHeight="1" x14ac:dyDescent="0.35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5">
        <f t="shared" si="85"/>
        <v>1.6413114754098361</v>
      </c>
      <c r="G937" s="3" t="s">
        <v>20</v>
      </c>
      <c r="H937" s="3">
        <v>132</v>
      </c>
      <c r="I937" s="6">
        <f t="shared" si="84"/>
        <v>75.848484848484844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3" t="b">
        <v>0</v>
      </c>
      <c r="O937" s="3" t="b">
        <v>0</v>
      </c>
      <c r="P937" s="3" t="s">
        <v>33</v>
      </c>
      <c r="Q937" s="3" t="str">
        <f t="shared" si="86"/>
        <v>theater</v>
      </c>
      <c r="R937" s="3" t="str">
        <f t="shared" si="87"/>
        <v>plays</v>
      </c>
      <c r="S937" s="43">
        <f t="shared" si="88"/>
        <v>42209.208333333328</v>
      </c>
      <c r="T937" s="43">
        <f t="shared" si="89"/>
        <v>42216.208333333328</v>
      </c>
    </row>
    <row r="938" spans="1:20" ht="16.5" customHeight="1" x14ac:dyDescent="0.35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5">
        <f t="shared" si="85"/>
        <v>1.6375968992248063E-2</v>
      </c>
      <c r="G938" s="3" t="s">
        <v>14</v>
      </c>
      <c r="H938" s="3">
        <v>21</v>
      </c>
      <c r="I938" s="6">
        <f t="shared" si="84"/>
        <v>80.476190476190482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3" t="b">
        <v>1</v>
      </c>
      <c r="O938" s="3" t="b">
        <v>0</v>
      </c>
      <c r="P938" s="3" t="s">
        <v>33</v>
      </c>
      <c r="Q938" s="3" t="str">
        <f t="shared" si="86"/>
        <v>theater</v>
      </c>
      <c r="R938" s="3" t="str">
        <f t="shared" si="87"/>
        <v>plays</v>
      </c>
      <c r="S938" s="43">
        <f t="shared" si="88"/>
        <v>43668.208333333328</v>
      </c>
      <c r="T938" s="43">
        <f t="shared" si="89"/>
        <v>43671.208333333328</v>
      </c>
    </row>
    <row r="939" spans="1:20" ht="16.5" hidden="1" customHeight="1" x14ac:dyDescent="0.35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5">
        <f t="shared" si="85"/>
        <v>0.49643859649122807</v>
      </c>
      <c r="G939" s="3" t="s">
        <v>74</v>
      </c>
      <c r="H939" s="3">
        <v>976</v>
      </c>
      <c r="I939" s="6">
        <f t="shared" si="84"/>
        <v>86.978483606557376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3" t="b">
        <v>0</v>
      </c>
      <c r="O939" s="3" t="b">
        <v>0</v>
      </c>
      <c r="P939" s="3" t="s">
        <v>42</v>
      </c>
      <c r="Q939" s="3" t="str">
        <f t="shared" si="86"/>
        <v>film &amp; video</v>
      </c>
      <c r="R939" s="3" t="str">
        <f t="shared" si="87"/>
        <v>documentary</v>
      </c>
      <c r="S939" s="43">
        <f t="shared" si="88"/>
        <v>42334.25</v>
      </c>
      <c r="T939" s="43">
        <f t="shared" si="89"/>
        <v>42343.25</v>
      </c>
    </row>
    <row r="940" spans="1:20" ht="16.5" hidden="1" customHeight="1" x14ac:dyDescent="0.35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5">
        <f t="shared" si="85"/>
        <v>1.0970652173913042</v>
      </c>
      <c r="G940" s="3" t="s">
        <v>20</v>
      </c>
      <c r="H940" s="3">
        <v>96</v>
      </c>
      <c r="I940" s="6">
        <f t="shared" si="84"/>
        <v>105.13541666666667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3" t="b">
        <v>0</v>
      </c>
      <c r="O940" s="3" t="b">
        <v>1</v>
      </c>
      <c r="P940" s="3" t="s">
        <v>119</v>
      </c>
      <c r="Q940" s="3" t="str">
        <f t="shared" si="86"/>
        <v>publishing</v>
      </c>
      <c r="R940" s="3" t="str">
        <f t="shared" si="87"/>
        <v>fiction</v>
      </c>
      <c r="S940" s="43">
        <f t="shared" si="88"/>
        <v>43263.208333333328</v>
      </c>
      <c r="T940" s="43">
        <f t="shared" si="89"/>
        <v>43299.208333333328</v>
      </c>
    </row>
    <row r="941" spans="1:20" ht="16.5" hidden="1" customHeight="1" x14ac:dyDescent="0.35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5">
        <f t="shared" si="85"/>
        <v>0.49217948717948717</v>
      </c>
      <c r="G941" s="3" t="s">
        <v>14</v>
      </c>
      <c r="H941" s="3">
        <v>67</v>
      </c>
      <c r="I941" s="6">
        <f t="shared" si="84"/>
        <v>57.298507462686565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3" t="b">
        <v>0</v>
      </c>
      <c r="O941" s="3" t="b">
        <v>1</v>
      </c>
      <c r="P941" s="3" t="s">
        <v>89</v>
      </c>
      <c r="Q941" s="3" t="str">
        <f t="shared" si="86"/>
        <v>games</v>
      </c>
      <c r="R941" s="3" t="str">
        <f t="shared" si="87"/>
        <v>video games</v>
      </c>
      <c r="S941" s="43">
        <f t="shared" si="88"/>
        <v>40670.208333333336</v>
      </c>
      <c r="T941" s="43">
        <f t="shared" si="89"/>
        <v>40687.208333333336</v>
      </c>
    </row>
    <row r="942" spans="1:20" ht="16.5" hidden="1" customHeight="1" x14ac:dyDescent="0.35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5">
        <f t="shared" si="85"/>
        <v>0.62232323232323228</v>
      </c>
      <c r="G942" s="3" t="s">
        <v>47</v>
      </c>
      <c r="H942" s="3">
        <v>66</v>
      </c>
      <c r="I942" s="6">
        <f t="shared" si="84"/>
        <v>93.348484848484844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3" t="b">
        <v>0</v>
      </c>
      <c r="O942" s="3" t="b">
        <v>0</v>
      </c>
      <c r="P942" s="3" t="s">
        <v>28</v>
      </c>
      <c r="Q942" s="3" t="str">
        <f t="shared" si="86"/>
        <v>technology</v>
      </c>
      <c r="R942" s="3" t="str">
        <f t="shared" si="87"/>
        <v>web</v>
      </c>
      <c r="S942" s="43">
        <f t="shared" si="88"/>
        <v>41244.25</v>
      </c>
      <c r="T942" s="43">
        <f t="shared" si="89"/>
        <v>41266.25</v>
      </c>
    </row>
    <row r="943" spans="1:20" ht="16.5" customHeight="1" x14ac:dyDescent="0.35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5">
        <f t="shared" si="85"/>
        <v>0.1305813953488372</v>
      </c>
      <c r="G943" s="3" t="s">
        <v>14</v>
      </c>
      <c r="H943" s="3">
        <v>78</v>
      </c>
      <c r="I943" s="6">
        <f t="shared" si="84"/>
        <v>71.987179487179489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3" t="b">
        <v>1</v>
      </c>
      <c r="O943" s="3" t="b">
        <v>0</v>
      </c>
      <c r="P943" s="3" t="s">
        <v>33</v>
      </c>
      <c r="Q943" s="3" t="str">
        <f t="shared" si="86"/>
        <v>theater</v>
      </c>
      <c r="R943" s="3" t="str">
        <f t="shared" si="87"/>
        <v>plays</v>
      </c>
      <c r="S943" s="43">
        <f t="shared" si="88"/>
        <v>40552.25</v>
      </c>
      <c r="T943" s="43">
        <f t="shared" si="89"/>
        <v>40587.25</v>
      </c>
    </row>
    <row r="944" spans="1:20" ht="16.5" customHeight="1" x14ac:dyDescent="0.35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5">
        <f t="shared" si="85"/>
        <v>0.64635416666666667</v>
      </c>
      <c r="G944" s="3" t="s">
        <v>14</v>
      </c>
      <c r="H944" s="3">
        <v>67</v>
      </c>
      <c r="I944" s="6">
        <f t="shared" si="84"/>
        <v>92.611940298507463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3" t="b">
        <v>0</v>
      </c>
      <c r="O944" s="3" t="b">
        <v>0</v>
      </c>
      <c r="P944" s="3" t="s">
        <v>33</v>
      </c>
      <c r="Q944" s="3" t="str">
        <f t="shared" si="86"/>
        <v>theater</v>
      </c>
      <c r="R944" s="3" t="str">
        <f t="shared" si="87"/>
        <v>plays</v>
      </c>
      <c r="S944" s="43">
        <f t="shared" si="88"/>
        <v>40568.25</v>
      </c>
      <c r="T944" s="43">
        <f t="shared" si="89"/>
        <v>40571.25</v>
      </c>
    </row>
    <row r="945" spans="1:20" ht="16.5" hidden="1" customHeight="1" x14ac:dyDescent="0.35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5">
        <f t="shared" si="85"/>
        <v>1.5958666666666668</v>
      </c>
      <c r="G945" s="3" t="s">
        <v>20</v>
      </c>
      <c r="H945" s="3">
        <v>114</v>
      </c>
      <c r="I945" s="6">
        <f t="shared" si="84"/>
        <v>104.99122807017544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3" t="b">
        <v>0</v>
      </c>
      <c r="O945" s="3" t="b">
        <v>0</v>
      </c>
      <c r="P945" s="3" t="s">
        <v>17</v>
      </c>
      <c r="Q945" s="3" t="str">
        <f t="shared" si="86"/>
        <v>food</v>
      </c>
      <c r="R945" s="3" t="str">
        <f t="shared" si="87"/>
        <v>food trucks</v>
      </c>
      <c r="S945" s="43">
        <f t="shared" si="88"/>
        <v>41906.208333333336</v>
      </c>
      <c r="T945" s="43">
        <f t="shared" si="89"/>
        <v>41941.208333333336</v>
      </c>
    </row>
    <row r="946" spans="1:20" ht="16.5" hidden="1" customHeight="1" x14ac:dyDescent="0.35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5">
        <f t="shared" si="85"/>
        <v>0.81420000000000003</v>
      </c>
      <c r="G946" s="3" t="s">
        <v>14</v>
      </c>
      <c r="H946" s="3">
        <v>263</v>
      </c>
      <c r="I946" s="6">
        <f t="shared" si="84"/>
        <v>30.958174904942965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3" t="b">
        <v>0</v>
      </c>
      <c r="O946" s="3" t="b">
        <v>0</v>
      </c>
      <c r="P946" s="3" t="s">
        <v>122</v>
      </c>
      <c r="Q946" s="3" t="str">
        <f t="shared" si="86"/>
        <v>photography</v>
      </c>
      <c r="R946" s="3" t="str">
        <f t="shared" si="87"/>
        <v>photography books</v>
      </c>
      <c r="S946" s="43">
        <f t="shared" si="88"/>
        <v>42776.25</v>
      </c>
      <c r="T946" s="43">
        <f t="shared" si="89"/>
        <v>42795.25</v>
      </c>
    </row>
    <row r="947" spans="1:20" ht="16.5" hidden="1" customHeight="1" x14ac:dyDescent="0.35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5">
        <f t="shared" si="85"/>
        <v>0.32444767441860467</v>
      </c>
      <c r="G947" s="3" t="s">
        <v>14</v>
      </c>
      <c r="H947" s="3">
        <v>1691</v>
      </c>
      <c r="I947" s="6">
        <f t="shared" si="84"/>
        <v>33.001182732111175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3" t="b">
        <v>1</v>
      </c>
      <c r="O947" s="3" t="b">
        <v>0</v>
      </c>
      <c r="P947" s="3" t="s">
        <v>122</v>
      </c>
      <c r="Q947" s="3" t="str">
        <f t="shared" si="86"/>
        <v>photography</v>
      </c>
      <c r="R947" s="3" t="str">
        <f t="shared" si="87"/>
        <v>photography books</v>
      </c>
      <c r="S947" s="43">
        <f t="shared" si="88"/>
        <v>41004.208333333336</v>
      </c>
      <c r="T947" s="43">
        <f t="shared" si="89"/>
        <v>41019.208333333336</v>
      </c>
    </row>
    <row r="948" spans="1:20" ht="16.5" customHeight="1" x14ac:dyDescent="0.35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5">
        <f t="shared" si="85"/>
        <v>9.9141184124918666E-2</v>
      </c>
      <c r="G948" s="3" t="s">
        <v>14</v>
      </c>
      <c r="H948" s="3">
        <v>181</v>
      </c>
      <c r="I948" s="6">
        <f t="shared" si="84"/>
        <v>84.187845303867405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3" t="b">
        <v>0</v>
      </c>
      <c r="O948" s="3" t="b">
        <v>0</v>
      </c>
      <c r="P948" s="3" t="s">
        <v>33</v>
      </c>
      <c r="Q948" s="3" t="str">
        <f t="shared" si="86"/>
        <v>theater</v>
      </c>
      <c r="R948" s="3" t="str">
        <f t="shared" si="87"/>
        <v>plays</v>
      </c>
      <c r="S948" s="43">
        <f t="shared" si="88"/>
        <v>40710.208333333336</v>
      </c>
      <c r="T948" s="43">
        <f t="shared" si="89"/>
        <v>40712.208333333336</v>
      </c>
    </row>
    <row r="949" spans="1:20" ht="16.5" customHeight="1" x14ac:dyDescent="0.35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5">
        <f t="shared" si="85"/>
        <v>0.26694444444444443</v>
      </c>
      <c r="G949" s="3" t="s">
        <v>14</v>
      </c>
      <c r="H949" s="3">
        <v>13</v>
      </c>
      <c r="I949" s="6">
        <f t="shared" si="84"/>
        <v>73.92307692307692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3" t="b">
        <v>0</v>
      </c>
      <c r="O949" s="3" t="b">
        <v>0</v>
      </c>
      <c r="P949" s="3" t="s">
        <v>33</v>
      </c>
      <c r="Q949" s="3" t="str">
        <f t="shared" si="86"/>
        <v>theater</v>
      </c>
      <c r="R949" s="3" t="str">
        <f t="shared" si="87"/>
        <v>plays</v>
      </c>
      <c r="S949" s="43">
        <f t="shared" si="88"/>
        <v>41908.208333333336</v>
      </c>
      <c r="T949" s="43">
        <f t="shared" si="89"/>
        <v>41915.208333333336</v>
      </c>
    </row>
    <row r="950" spans="1:20" ht="16.5" hidden="1" customHeight="1" x14ac:dyDescent="0.35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5">
        <f t="shared" si="85"/>
        <v>0.62957446808510642</v>
      </c>
      <c r="G950" s="3" t="s">
        <v>74</v>
      </c>
      <c r="H950" s="3">
        <v>160</v>
      </c>
      <c r="I950" s="6">
        <f t="shared" si="84"/>
        <v>36.987499999999997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3" t="b">
        <v>1</v>
      </c>
      <c r="O950" s="3" t="b">
        <v>1</v>
      </c>
      <c r="P950" s="3" t="s">
        <v>42</v>
      </c>
      <c r="Q950" s="3" t="str">
        <f t="shared" si="86"/>
        <v>film &amp; video</v>
      </c>
      <c r="R950" s="3" t="str">
        <f t="shared" si="87"/>
        <v>documentary</v>
      </c>
      <c r="S950" s="43">
        <f t="shared" si="88"/>
        <v>41985.25</v>
      </c>
      <c r="T950" s="43">
        <f t="shared" si="89"/>
        <v>41995.25</v>
      </c>
    </row>
    <row r="951" spans="1:20" ht="16.5" hidden="1" customHeight="1" x14ac:dyDescent="0.35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5">
        <f t="shared" si="85"/>
        <v>1.6135593220338984</v>
      </c>
      <c r="G951" s="3" t="s">
        <v>20</v>
      </c>
      <c r="H951" s="3">
        <v>203</v>
      </c>
      <c r="I951" s="6">
        <f t="shared" si="84"/>
        <v>46.896551724137929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3" t="b">
        <v>0</v>
      </c>
      <c r="O951" s="3" t="b">
        <v>0</v>
      </c>
      <c r="P951" s="3" t="s">
        <v>28</v>
      </c>
      <c r="Q951" s="3" t="str">
        <f t="shared" si="86"/>
        <v>technology</v>
      </c>
      <c r="R951" s="3" t="str">
        <f t="shared" si="87"/>
        <v>web</v>
      </c>
      <c r="S951" s="43">
        <f t="shared" si="88"/>
        <v>42112.208333333328</v>
      </c>
      <c r="T951" s="43">
        <f t="shared" si="89"/>
        <v>42131.208333333328</v>
      </c>
    </row>
    <row r="952" spans="1:20" ht="16.5" customHeight="1" x14ac:dyDescent="0.35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5">
        <f t="shared" si="85"/>
        <v>0.05</v>
      </c>
      <c r="G952" s="3" t="s">
        <v>14</v>
      </c>
      <c r="H952" s="3">
        <v>1</v>
      </c>
      <c r="I952" s="6">
        <f t="shared" si="84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3" t="b">
        <v>0</v>
      </c>
      <c r="O952" s="3" t="b">
        <v>1</v>
      </c>
      <c r="P952" s="3" t="s">
        <v>33</v>
      </c>
      <c r="Q952" s="3" t="str">
        <f t="shared" si="86"/>
        <v>theater</v>
      </c>
      <c r="R952" s="3" t="str">
        <f t="shared" si="87"/>
        <v>plays</v>
      </c>
      <c r="S952" s="43">
        <f t="shared" si="88"/>
        <v>43571.208333333328</v>
      </c>
      <c r="T952" s="43">
        <f t="shared" si="89"/>
        <v>43576.208333333328</v>
      </c>
    </row>
    <row r="953" spans="1:20" ht="16.5" hidden="1" customHeight="1" x14ac:dyDescent="0.35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5">
        <f t="shared" si="85"/>
        <v>10.969379310344827</v>
      </c>
      <c r="G953" s="3" t="s">
        <v>20</v>
      </c>
      <c r="H953" s="3">
        <v>1559</v>
      </c>
      <c r="I953" s="6">
        <f t="shared" si="84"/>
        <v>102.02437459910199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3" t="b">
        <v>0</v>
      </c>
      <c r="O953" s="3" t="b">
        <v>1</v>
      </c>
      <c r="P953" s="3" t="s">
        <v>23</v>
      </c>
      <c r="Q953" s="3" t="str">
        <f t="shared" si="86"/>
        <v>music</v>
      </c>
      <c r="R953" s="3" t="str">
        <f t="shared" si="87"/>
        <v>rock</v>
      </c>
      <c r="S953" s="43">
        <f t="shared" si="88"/>
        <v>42730.25</v>
      </c>
      <c r="T953" s="43">
        <f t="shared" si="89"/>
        <v>42731.25</v>
      </c>
    </row>
    <row r="954" spans="1:20" ht="16.5" hidden="1" customHeight="1" x14ac:dyDescent="0.35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5">
        <f t="shared" si="85"/>
        <v>0.70094158075601376</v>
      </c>
      <c r="G954" s="3" t="s">
        <v>74</v>
      </c>
      <c r="H954" s="3">
        <v>2266</v>
      </c>
      <c r="I954" s="6">
        <f t="shared" si="84"/>
        <v>45.007502206531335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3" t="b">
        <v>0</v>
      </c>
      <c r="O954" s="3" t="b">
        <v>0</v>
      </c>
      <c r="P954" s="3" t="s">
        <v>42</v>
      </c>
      <c r="Q954" s="3" t="str">
        <f t="shared" si="86"/>
        <v>film &amp; video</v>
      </c>
      <c r="R954" s="3" t="str">
        <f t="shared" si="87"/>
        <v>documentary</v>
      </c>
      <c r="S954" s="43">
        <f t="shared" si="88"/>
        <v>42591.208333333328</v>
      </c>
      <c r="T954" s="43">
        <f t="shared" si="89"/>
        <v>42605.208333333328</v>
      </c>
    </row>
    <row r="955" spans="1:20" ht="16.5" hidden="1" customHeight="1" x14ac:dyDescent="0.35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5">
        <f t="shared" si="85"/>
        <v>0.6</v>
      </c>
      <c r="G955" s="3" t="s">
        <v>14</v>
      </c>
      <c r="H955" s="3">
        <v>21</v>
      </c>
      <c r="I955" s="6">
        <f t="shared" si="84"/>
        <v>94.285714285714292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3" t="b">
        <v>0</v>
      </c>
      <c r="O955" s="3" t="b">
        <v>1</v>
      </c>
      <c r="P955" s="3" t="s">
        <v>474</v>
      </c>
      <c r="Q955" s="3" t="str">
        <f t="shared" si="86"/>
        <v>film &amp; video</v>
      </c>
      <c r="R955" s="3" t="str">
        <f t="shared" si="87"/>
        <v>science fiction</v>
      </c>
      <c r="S955" s="43">
        <f t="shared" si="88"/>
        <v>42358.25</v>
      </c>
      <c r="T955" s="43">
        <f t="shared" si="89"/>
        <v>42394.25</v>
      </c>
    </row>
    <row r="956" spans="1:20" ht="16.5" hidden="1" customHeight="1" x14ac:dyDescent="0.35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5">
        <f t="shared" si="85"/>
        <v>3.6709859154929578</v>
      </c>
      <c r="G956" s="3" t="s">
        <v>20</v>
      </c>
      <c r="H956" s="3">
        <v>1548</v>
      </c>
      <c r="I956" s="6">
        <f t="shared" si="84"/>
        <v>101.02325581395348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3" t="b">
        <v>0</v>
      </c>
      <c r="O956" s="3" t="b">
        <v>0</v>
      </c>
      <c r="P956" s="3" t="s">
        <v>28</v>
      </c>
      <c r="Q956" s="3" t="str">
        <f t="shared" si="86"/>
        <v>technology</v>
      </c>
      <c r="R956" s="3" t="str">
        <f t="shared" si="87"/>
        <v>web</v>
      </c>
      <c r="S956" s="43">
        <f t="shared" si="88"/>
        <v>41174.208333333336</v>
      </c>
      <c r="T956" s="43">
        <f t="shared" si="89"/>
        <v>41198.208333333336</v>
      </c>
    </row>
    <row r="957" spans="1:20" ht="16.5" customHeight="1" x14ac:dyDescent="0.35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5">
        <f t="shared" si="85"/>
        <v>11.09</v>
      </c>
      <c r="G957" s="3" t="s">
        <v>20</v>
      </c>
      <c r="H957" s="3">
        <v>80</v>
      </c>
      <c r="I957" s="6">
        <f t="shared" si="84"/>
        <v>97.037499999999994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3" t="b">
        <v>0</v>
      </c>
      <c r="O957" s="3" t="b">
        <v>0</v>
      </c>
      <c r="P957" s="3" t="s">
        <v>33</v>
      </c>
      <c r="Q957" s="3" t="str">
        <f t="shared" si="86"/>
        <v>theater</v>
      </c>
      <c r="R957" s="3" t="str">
        <f t="shared" si="87"/>
        <v>plays</v>
      </c>
      <c r="S957" s="43">
        <f t="shared" si="88"/>
        <v>41238.25</v>
      </c>
      <c r="T957" s="43">
        <f t="shared" si="89"/>
        <v>41240.25</v>
      </c>
    </row>
    <row r="958" spans="1:20" ht="16.5" hidden="1" customHeight="1" x14ac:dyDescent="0.35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5">
        <f t="shared" si="85"/>
        <v>0.19028784648187633</v>
      </c>
      <c r="G958" s="3" t="s">
        <v>14</v>
      </c>
      <c r="H958" s="3">
        <v>830</v>
      </c>
      <c r="I958" s="6">
        <f t="shared" si="84"/>
        <v>43.00963855421687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3" t="b">
        <v>0</v>
      </c>
      <c r="O958" s="3" t="b">
        <v>0</v>
      </c>
      <c r="P958" s="3" t="s">
        <v>474</v>
      </c>
      <c r="Q958" s="3" t="str">
        <f t="shared" si="86"/>
        <v>film &amp; video</v>
      </c>
      <c r="R958" s="3" t="str">
        <f t="shared" si="87"/>
        <v>science fiction</v>
      </c>
      <c r="S958" s="43">
        <f t="shared" si="88"/>
        <v>42360.25</v>
      </c>
      <c r="T958" s="43">
        <f t="shared" si="89"/>
        <v>42364.25</v>
      </c>
    </row>
    <row r="959" spans="1:20" ht="16.5" customHeight="1" x14ac:dyDescent="0.35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5">
        <f t="shared" si="85"/>
        <v>1.2687755102040816</v>
      </c>
      <c r="G959" s="3" t="s">
        <v>20</v>
      </c>
      <c r="H959" s="3">
        <v>131</v>
      </c>
      <c r="I959" s="6">
        <f t="shared" si="84"/>
        <v>94.916030534351151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3" t="b">
        <v>0</v>
      </c>
      <c r="O959" s="3" t="b">
        <v>0</v>
      </c>
      <c r="P959" s="3" t="s">
        <v>33</v>
      </c>
      <c r="Q959" s="3" t="str">
        <f t="shared" si="86"/>
        <v>theater</v>
      </c>
      <c r="R959" s="3" t="str">
        <f t="shared" si="87"/>
        <v>plays</v>
      </c>
      <c r="S959" s="43">
        <f t="shared" si="88"/>
        <v>40955.25</v>
      </c>
      <c r="T959" s="43">
        <f t="shared" si="89"/>
        <v>40958.25</v>
      </c>
    </row>
    <row r="960" spans="1:20" ht="16.5" hidden="1" customHeight="1" x14ac:dyDescent="0.35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5">
        <f t="shared" si="85"/>
        <v>7.3463636363636367</v>
      </c>
      <c r="G960" s="3" t="s">
        <v>20</v>
      </c>
      <c r="H960" s="3">
        <v>112</v>
      </c>
      <c r="I960" s="6">
        <f t="shared" si="84"/>
        <v>72.151785714285708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3" t="b">
        <v>0</v>
      </c>
      <c r="O960" s="3" t="b">
        <v>0</v>
      </c>
      <c r="P960" s="3" t="s">
        <v>71</v>
      </c>
      <c r="Q960" s="3" t="str">
        <f t="shared" si="86"/>
        <v>film &amp; video</v>
      </c>
      <c r="R960" s="3" t="str">
        <f t="shared" si="87"/>
        <v>animation</v>
      </c>
      <c r="S960" s="43">
        <f t="shared" si="88"/>
        <v>40350.208333333336</v>
      </c>
      <c r="T960" s="43">
        <f t="shared" si="89"/>
        <v>40372.208333333336</v>
      </c>
    </row>
    <row r="961" spans="1:20" ht="16.5" hidden="1" customHeight="1" x14ac:dyDescent="0.35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5">
        <f t="shared" si="85"/>
        <v>4.5731034482758622E-2</v>
      </c>
      <c r="G961" s="3" t="s">
        <v>14</v>
      </c>
      <c r="H961" s="3">
        <v>130</v>
      </c>
      <c r="I961" s="6">
        <f t="shared" si="84"/>
        <v>51.007692307692309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3" t="b">
        <v>0</v>
      </c>
      <c r="O961" s="3" t="b">
        <v>0</v>
      </c>
      <c r="P961" s="3" t="s">
        <v>206</v>
      </c>
      <c r="Q961" s="3" t="str">
        <f t="shared" si="86"/>
        <v>publishing</v>
      </c>
      <c r="R961" s="3" t="str">
        <f t="shared" si="87"/>
        <v>translations</v>
      </c>
      <c r="S961" s="43">
        <f t="shared" si="88"/>
        <v>40357.208333333336</v>
      </c>
      <c r="T961" s="43">
        <f t="shared" si="89"/>
        <v>40385.208333333336</v>
      </c>
    </row>
    <row r="962" spans="1:20" ht="16.5" hidden="1" customHeight="1" x14ac:dyDescent="0.35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5">
        <f t="shared" si="85"/>
        <v>0.85054545454545449</v>
      </c>
      <c r="G962" s="3" t="s">
        <v>14</v>
      </c>
      <c r="H962" s="3">
        <v>55</v>
      </c>
      <c r="I962" s="6">
        <f t="shared" ref="I962:I1025" si="90">IFERROR(E962/H962,"0")</f>
        <v>85.054545454545448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3" t="b">
        <v>0</v>
      </c>
      <c r="O962" s="3" t="b">
        <v>0</v>
      </c>
      <c r="P962" s="3" t="s">
        <v>28</v>
      </c>
      <c r="Q962" s="3" t="str">
        <f t="shared" si="86"/>
        <v>technology</v>
      </c>
      <c r="R962" s="3" t="str">
        <f t="shared" si="87"/>
        <v>web</v>
      </c>
      <c r="S962" s="43">
        <f t="shared" si="88"/>
        <v>42408.25</v>
      </c>
      <c r="T962" s="43">
        <f t="shared" si="89"/>
        <v>42445.208333333328</v>
      </c>
    </row>
    <row r="963" spans="1:20" ht="16.5" hidden="1" customHeight="1" x14ac:dyDescent="0.35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5">
        <f t="shared" ref="F963:F1001" si="91">E963/D963</f>
        <v>1.1929824561403508</v>
      </c>
      <c r="G963" s="3" t="s">
        <v>20</v>
      </c>
      <c r="H963" s="3">
        <v>155</v>
      </c>
      <c r="I963" s="6">
        <f t="shared" si="90"/>
        <v>43.87096774193548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3" t="b">
        <v>0</v>
      </c>
      <c r="O963" s="3" t="b">
        <v>0</v>
      </c>
      <c r="P963" s="3" t="s">
        <v>206</v>
      </c>
      <c r="Q963" s="3" t="str">
        <f t="shared" ref="Q963:Q1001" si="92">LEFT(P963,FIND("/",P963)-1)</f>
        <v>publishing</v>
      </c>
      <c r="R963" s="3" t="str">
        <f t="shared" ref="R963:R1001" si="93">RIGHT(P963,LEN(P963)-FIND("/",P963))</f>
        <v>translations</v>
      </c>
      <c r="S963" s="43">
        <f t="shared" ref="S963:S1001" si="94">(L963/86400)+25569</f>
        <v>40591.25</v>
      </c>
      <c r="T963" s="43">
        <f t="shared" ref="T963:T1001" si="95">(M963/86400)+25569</f>
        <v>40595.25</v>
      </c>
    </row>
    <row r="964" spans="1:20" ht="16.5" hidden="1" customHeight="1" x14ac:dyDescent="0.35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5">
        <f t="shared" si="91"/>
        <v>2.9602777777777778</v>
      </c>
      <c r="G964" s="3" t="s">
        <v>20</v>
      </c>
      <c r="H964" s="3">
        <v>266</v>
      </c>
      <c r="I964" s="6">
        <f t="shared" si="90"/>
        <v>40.063909774436091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3" t="b">
        <v>0</v>
      </c>
      <c r="O964" s="3" t="b">
        <v>0</v>
      </c>
      <c r="P964" s="3" t="s">
        <v>17</v>
      </c>
      <c r="Q964" s="3" t="str">
        <f t="shared" si="92"/>
        <v>food</v>
      </c>
      <c r="R964" s="3" t="str">
        <f t="shared" si="93"/>
        <v>food trucks</v>
      </c>
      <c r="S964" s="43">
        <f t="shared" si="94"/>
        <v>41592.25</v>
      </c>
      <c r="T964" s="43">
        <f t="shared" si="95"/>
        <v>41613.25</v>
      </c>
    </row>
    <row r="965" spans="1:20" ht="16.5" hidden="1" customHeight="1" x14ac:dyDescent="0.35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5">
        <f t="shared" si="91"/>
        <v>0.84694915254237291</v>
      </c>
      <c r="G965" s="3" t="s">
        <v>14</v>
      </c>
      <c r="H965" s="3">
        <v>114</v>
      </c>
      <c r="I965" s="6">
        <f t="shared" si="90"/>
        <v>43.833333333333336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3" t="b">
        <v>0</v>
      </c>
      <c r="O965" s="3" t="b">
        <v>1</v>
      </c>
      <c r="P965" s="3" t="s">
        <v>122</v>
      </c>
      <c r="Q965" s="3" t="str">
        <f t="shared" si="92"/>
        <v>photography</v>
      </c>
      <c r="R965" s="3" t="str">
        <f t="shared" si="93"/>
        <v>photography books</v>
      </c>
      <c r="S965" s="43">
        <f t="shared" si="94"/>
        <v>40607.25</v>
      </c>
      <c r="T965" s="43">
        <f t="shared" si="95"/>
        <v>40613.25</v>
      </c>
    </row>
    <row r="966" spans="1:20" ht="16.5" customHeight="1" x14ac:dyDescent="0.35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5">
        <f t="shared" si="91"/>
        <v>3.5578378378378379</v>
      </c>
      <c r="G966" s="3" t="s">
        <v>20</v>
      </c>
      <c r="H966" s="3">
        <v>155</v>
      </c>
      <c r="I966" s="6">
        <f t="shared" si="90"/>
        <v>84.92903225806451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3" t="b">
        <v>0</v>
      </c>
      <c r="O966" s="3" t="b">
        <v>0</v>
      </c>
      <c r="P966" s="3" t="s">
        <v>33</v>
      </c>
      <c r="Q966" s="3" t="str">
        <f t="shared" si="92"/>
        <v>theater</v>
      </c>
      <c r="R966" s="3" t="str">
        <f t="shared" si="93"/>
        <v>plays</v>
      </c>
      <c r="S966" s="43">
        <f t="shared" si="94"/>
        <v>42135.208333333328</v>
      </c>
      <c r="T966" s="43">
        <f t="shared" si="95"/>
        <v>42140.208333333328</v>
      </c>
    </row>
    <row r="967" spans="1:20" ht="16.5" hidden="1" customHeight="1" x14ac:dyDescent="0.35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5">
        <f t="shared" si="91"/>
        <v>3.8640909090909092</v>
      </c>
      <c r="G967" s="3" t="s">
        <v>20</v>
      </c>
      <c r="H967" s="3">
        <v>207</v>
      </c>
      <c r="I967" s="6">
        <f t="shared" si="90"/>
        <v>41.067632850241544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3" t="b">
        <v>0</v>
      </c>
      <c r="O967" s="3" t="b">
        <v>0</v>
      </c>
      <c r="P967" s="3" t="s">
        <v>23</v>
      </c>
      <c r="Q967" s="3" t="str">
        <f t="shared" si="92"/>
        <v>music</v>
      </c>
      <c r="R967" s="3" t="str">
        <f t="shared" si="93"/>
        <v>rock</v>
      </c>
      <c r="S967" s="43">
        <f t="shared" si="94"/>
        <v>40203.25</v>
      </c>
      <c r="T967" s="43">
        <f t="shared" si="95"/>
        <v>40243.25</v>
      </c>
    </row>
    <row r="968" spans="1:20" ht="16.5" customHeight="1" x14ac:dyDescent="0.35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5">
        <f t="shared" si="91"/>
        <v>7.9223529411764702</v>
      </c>
      <c r="G968" s="3" t="s">
        <v>20</v>
      </c>
      <c r="H968" s="3">
        <v>245</v>
      </c>
      <c r="I968" s="6">
        <f t="shared" si="90"/>
        <v>54.971428571428568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3" t="b">
        <v>0</v>
      </c>
      <c r="O968" s="3" t="b">
        <v>0</v>
      </c>
      <c r="P968" s="3" t="s">
        <v>33</v>
      </c>
      <c r="Q968" s="3" t="str">
        <f t="shared" si="92"/>
        <v>theater</v>
      </c>
      <c r="R968" s="3" t="str">
        <f t="shared" si="93"/>
        <v>plays</v>
      </c>
      <c r="S968" s="43">
        <f t="shared" si="94"/>
        <v>42901.208333333328</v>
      </c>
      <c r="T968" s="43">
        <f t="shared" si="95"/>
        <v>42903.208333333328</v>
      </c>
    </row>
    <row r="969" spans="1:20" ht="16.5" hidden="1" customHeight="1" x14ac:dyDescent="0.35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5">
        <f t="shared" si="91"/>
        <v>1.3703393665158372</v>
      </c>
      <c r="G969" s="3" t="s">
        <v>20</v>
      </c>
      <c r="H969" s="3">
        <v>1573</v>
      </c>
      <c r="I969" s="6">
        <f t="shared" si="90"/>
        <v>77.010807374443743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3" t="b">
        <v>0</v>
      </c>
      <c r="O969" s="3" t="b">
        <v>0</v>
      </c>
      <c r="P969" s="3" t="s">
        <v>319</v>
      </c>
      <c r="Q969" s="3" t="str">
        <f t="shared" si="92"/>
        <v>music</v>
      </c>
      <c r="R969" s="3" t="str">
        <f t="shared" si="93"/>
        <v>world music</v>
      </c>
      <c r="S969" s="43">
        <f t="shared" si="94"/>
        <v>41005.208333333336</v>
      </c>
      <c r="T969" s="43">
        <f t="shared" si="95"/>
        <v>41042.208333333336</v>
      </c>
    </row>
    <row r="970" spans="1:20" ht="16.5" hidden="1" customHeight="1" x14ac:dyDescent="0.35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5">
        <f t="shared" si="91"/>
        <v>3.3820833333333336</v>
      </c>
      <c r="G970" s="3" t="s">
        <v>20</v>
      </c>
      <c r="H970" s="3">
        <v>114</v>
      </c>
      <c r="I970" s="6">
        <f t="shared" si="90"/>
        <v>71.201754385964918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3" t="b">
        <v>0</v>
      </c>
      <c r="O970" s="3" t="b">
        <v>0</v>
      </c>
      <c r="P970" s="3" t="s">
        <v>17</v>
      </c>
      <c r="Q970" s="3" t="str">
        <f t="shared" si="92"/>
        <v>food</v>
      </c>
      <c r="R970" s="3" t="str">
        <f t="shared" si="93"/>
        <v>food trucks</v>
      </c>
      <c r="S970" s="43">
        <f t="shared" si="94"/>
        <v>40544.25</v>
      </c>
      <c r="T970" s="43">
        <f t="shared" si="95"/>
        <v>40559.25</v>
      </c>
    </row>
    <row r="971" spans="1:20" ht="16.5" customHeight="1" x14ac:dyDescent="0.35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5">
        <f t="shared" si="91"/>
        <v>1.0822784810126582</v>
      </c>
      <c r="G971" s="3" t="s">
        <v>20</v>
      </c>
      <c r="H971" s="3">
        <v>93</v>
      </c>
      <c r="I971" s="6">
        <f t="shared" si="90"/>
        <v>91.935483870967744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3" t="b">
        <v>0</v>
      </c>
      <c r="O971" s="3" t="b">
        <v>0</v>
      </c>
      <c r="P971" s="3" t="s">
        <v>33</v>
      </c>
      <c r="Q971" s="3" t="str">
        <f t="shared" si="92"/>
        <v>theater</v>
      </c>
      <c r="R971" s="3" t="str">
        <f t="shared" si="93"/>
        <v>plays</v>
      </c>
      <c r="S971" s="43">
        <f t="shared" si="94"/>
        <v>43821.25</v>
      </c>
      <c r="T971" s="43">
        <f t="shared" si="95"/>
        <v>43828.25</v>
      </c>
    </row>
    <row r="972" spans="1:20" ht="16.5" customHeight="1" x14ac:dyDescent="0.35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5">
        <f t="shared" si="91"/>
        <v>0.60757639620653314</v>
      </c>
      <c r="G972" s="3" t="s">
        <v>14</v>
      </c>
      <c r="H972" s="3">
        <v>594</v>
      </c>
      <c r="I972" s="6">
        <f t="shared" si="90"/>
        <v>97.069023569023571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3" t="b">
        <v>0</v>
      </c>
      <c r="O972" s="3" t="b">
        <v>0</v>
      </c>
      <c r="P972" s="3" t="s">
        <v>33</v>
      </c>
      <c r="Q972" s="3" t="str">
        <f t="shared" si="92"/>
        <v>theater</v>
      </c>
      <c r="R972" s="3" t="str">
        <f t="shared" si="93"/>
        <v>plays</v>
      </c>
      <c r="S972" s="43">
        <f t="shared" si="94"/>
        <v>40672.208333333336</v>
      </c>
      <c r="T972" s="43">
        <f t="shared" si="95"/>
        <v>40673.208333333336</v>
      </c>
    </row>
    <row r="973" spans="1:20" ht="16.5" hidden="1" customHeight="1" x14ac:dyDescent="0.35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5">
        <f t="shared" si="91"/>
        <v>0.27725490196078434</v>
      </c>
      <c r="G973" s="3" t="s">
        <v>14</v>
      </c>
      <c r="H973" s="3">
        <v>24</v>
      </c>
      <c r="I973" s="6">
        <f t="shared" si="90"/>
        <v>58.916666666666664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3" t="b">
        <v>0</v>
      </c>
      <c r="O973" s="3" t="b">
        <v>0</v>
      </c>
      <c r="P973" s="3" t="s">
        <v>269</v>
      </c>
      <c r="Q973" s="3" t="str">
        <f t="shared" si="92"/>
        <v>film &amp; video</v>
      </c>
      <c r="R973" s="3" t="str">
        <f t="shared" si="93"/>
        <v>television</v>
      </c>
      <c r="S973" s="43">
        <f t="shared" si="94"/>
        <v>41555.208333333336</v>
      </c>
      <c r="T973" s="43">
        <f t="shared" si="95"/>
        <v>41561.208333333336</v>
      </c>
    </row>
    <row r="974" spans="1:20" ht="16.5" hidden="1" customHeight="1" x14ac:dyDescent="0.35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5">
        <f t="shared" si="91"/>
        <v>2.283934426229508</v>
      </c>
      <c r="G974" s="3" t="s">
        <v>20</v>
      </c>
      <c r="H974" s="3">
        <v>1681</v>
      </c>
      <c r="I974" s="6">
        <f t="shared" si="90"/>
        <v>58.015466983938133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3" t="b">
        <v>0</v>
      </c>
      <c r="O974" s="3" t="b">
        <v>1</v>
      </c>
      <c r="P974" s="3" t="s">
        <v>28</v>
      </c>
      <c r="Q974" s="3" t="str">
        <f t="shared" si="92"/>
        <v>technology</v>
      </c>
      <c r="R974" s="3" t="str">
        <f t="shared" si="93"/>
        <v>web</v>
      </c>
      <c r="S974" s="43">
        <f t="shared" si="94"/>
        <v>41792.208333333336</v>
      </c>
      <c r="T974" s="43">
        <f t="shared" si="95"/>
        <v>41801.208333333336</v>
      </c>
    </row>
    <row r="975" spans="1:20" ht="16.5" customHeight="1" x14ac:dyDescent="0.35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5">
        <f t="shared" si="91"/>
        <v>0.21615194054500414</v>
      </c>
      <c r="G975" s="3" t="s">
        <v>14</v>
      </c>
      <c r="H975" s="3">
        <v>252</v>
      </c>
      <c r="I975" s="6">
        <f t="shared" si="90"/>
        <v>103.87301587301587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3" t="b">
        <v>0</v>
      </c>
      <c r="O975" s="3" t="b">
        <v>1</v>
      </c>
      <c r="P975" s="3" t="s">
        <v>33</v>
      </c>
      <c r="Q975" s="3" t="str">
        <f t="shared" si="92"/>
        <v>theater</v>
      </c>
      <c r="R975" s="3" t="str">
        <f t="shared" si="93"/>
        <v>plays</v>
      </c>
      <c r="S975" s="43">
        <f t="shared" si="94"/>
        <v>40522.25</v>
      </c>
      <c r="T975" s="43">
        <f t="shared" si="95"/>
        <v>40524.25</v>
      </c>
    </row>
    <row r="976" spans="1:20" ht="16.5" hidden="1" customHeight="1" x14ac:dyDescent="0.35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5">
        <f t="shared" si="91"/>
        <v>3.73875</v>
      </c>
      <c r="G976" s="3" t="s">
        <v>20</v>
      </c>
      <c r="H976" s="3">
        <v>32</v>
      </c>
      <c r="I976" s="6">
        <f t="shared" si="90"/>
        <v>93.46875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3" t="b">
        <v>0</v>
      </c>
      <c r="O976" s="3" t="b">
        <v>0</v>
      </c>
      <c r="P976" s="3" t="s">
        <v>60</v>
      </c>
      <c r="Q976" s="3" t="str">
        <f t="shared" si="92"/>
        <v>music</v>
      </c>
      <c r="R976" s="3" t="str">
        <f t="shared" si="93"/>
        <v>indie rock</v>
      </c>
      <c r="S976" s="43">
        <f t="shared" si="94"/>
        <v>41412.208333333336</v>
      </c>
      <c r="T976" s="43">
        <f t="shared" si="95"/>
        <v>41413.208333333336</v>
      </c>
    </row>
    <row r="977" spans="1:20" ht="16.5" customHeight="1" x14ac:dyDescent="0.35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5">
        <f t="shared" si="91"/>
        <v>1.5492592592592593</v>
      </c>
      <c r="G977" s="3" t="s">
        <v>20</v>
      </c>
      <c r="H977" s="3">
        <v>135</v>
      </c>
      <c r="I977" s="6">
        <f t="shared" si="90"/>
        <v>61.970370370370368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3" t="b">
        <v>0</v>
      </c>
      <c r="O977" s="3" t="b">
        <v>1</v>
      </c>
      <c r="P977" s="3" t="s">
        <v>33</v>
      </c>
      <c r="Q977" s="3" t="str">
        <f t="shared" si="92"/>
        <v>theater</v>
      </c>
      <c r="R977" s="3" t="str">
        <f t="shared" si="93"/>
        <v>plays</v>
      </c>
      <c r="S977" s="43">
        <f t="shared" si="94"/>
        <v>42337.25</v>
      </c>
      <c r="T977" s="43">
        <f t="shared" si="95"/>
        <v>42376.25</v>
      </c>
    </row>
    <row r="978" spans="1:20" ht="16.5" customHeight="1" x14ac:dyDescent="0.35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5">
        <f t="shared" si="91"/>
        <v>3.2214999999999998</v>
      </c>
      <c r="G978" s="3" t="s">
        <v>20</v>
      </c>
      <c r="H978" s="3">
        <v>140</v>
      </c>
      <c r="I978" s="6">
        <f t="shared" si="90"/>
        <v>92.042857142857144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3" t="b">
        <v>0</v>
      </c>
      <c r="O978" s="3" t="b">
        <v>1</v>
      </c>
      <c r="P978" s="3" t="s">
        <v>33</v>
      </c>
      <c r="Q978" s="3" t="str">
        <f t="shared" si="92"/>
        <v>theater</v>
      </c>
      <c r="R978" s="3" t="str">
        <f t="shared" si="93"/>
        <v>plays</v>
      </c>
      <c r="S978" s="43">
        <f t="shared" si="94"/>
        <v>40571.25</v>
      </c>
      <c r="T978" s="43">
        <f t="shared" si="95"/>
        <v>40577.25</v>
      </c>
    </row>
    <row r="979" spans="1:20" ht="16.5" hidden="1" customHeight="1" x14ac:dyDescent="0.35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5">
        <f t="shared" si="91"/>
        <v>0.73957142857142855</v>
      </c>
      <c r="G979" s="3" t="s">
        <v>14</v>
      </c>
      <c r="H979" s="3">
        <v>67</v>
      </c>
      <c r="I979" s="6">
        <f t="shared" si="90"/>
        <v>77.268656716417908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3" t="b">
        <v>0</v>
      </c>
      <c r="O979" s="3" t="b">
        <v>0</v>
      </c>
      <c r="P979" s="3" t="s">
        <v>17</v>
      </c>
      <c r="Q979" s="3" t="str">
        <f t="shared" si="92"/>
        <v>food</v>
      </c>
      <c r="R979" s="3" t="str">
        <f t="shared" si="93"/>
        <v>food trucks</v>
      </c>
      <c r="S979" s="43">
        <f t="shared" si="94"/>
        <v>43138.25</v>
      </c>
      <c r="T979" s="43">
        <f t="shared" si="95"/>
        <v>43170.25</v>
      </c>
    </row>
    <row r="980" spans="1:20" ht="16.5" hidden="1" customHeight="1" x14ac:dyDescent="0.35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5">
        <f t="shared" si="91"/>
        <v>8.641</v>
      </c>
      <c r="G980" s="3" t="s">
        <v>20</v>
      </c>
      <c r="H980" s="3">
        <v>92</v>
      </c>
      <c r="I980" s="6">
        <f t="shared" si="90"/>
        <v>93.923913043478265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3" t="b">
        <v>0</v>
      </c>
      <c r="O980" s="3" t="b">
        <v>0</v>
      </c>
      <c r="P980" s="3" t="s">
        <v>89</v>
      </c>
      <c r="Q980" s="3" t="str">
        <f t="shared" si="92"/>
        <v>games</v>
      </c>
      <c r="R980" s="3" t="str">
        <f t="shared" si="93"/>
        <v>video games</v>
      </c>
      <c r="S980" s="43">
        <f t="shared" si="94"/>
        <v>42686.25</v>
      </c>
      <c r="T980" s="43">
        <f t="shared" si="95"/>
        <v>42708.25</v>
      </c>
    </row>
    <row r="981" spans="1:20" ht="16.5" customHeight="1" x14ac:dyDescent="0.35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5">
        <f t="shared" si="91"/>
        <v>1.432624584717608</v>
      </c>
      <c r="G981" s="3" t="s">
        <v>20</v>
      </c>
      <c r="H981" s="3">
        <v>1015</v>
      </c>
      <c r="I981" s="6">
        <f t="shared" si="90"/>
        <v>84.969458128078813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3" t="b">
        <v>0</v>
      </c>
      <c r="O981" s="3" t="b">
        <v>0</v>
      </c>
      <c r="P981" s="3" t="s">
        <v>33</v>
      </c>
      <c r="Q981" s="3" t="str">
        <f t="shared" si="92"/>
        <v>theater</v>
      </c>
      <c r="R981" s="3" t="str">
        <f t="shared" si="93"/>
        <v>plays</v>
      </c>
      <c r="S981" s="43">
        <f t="shared" si="94"/>
        <v>42078.208333333328</v>
      </c>
      <c r="T981" s="43">
        <f t="shared" si="95"/>
        <v>42084.208333333328</v>
      </c>
    </row>
    <row r="982" spans="1:20" ht="16.5" hidden="1" customHeight="1" x14ac:dyDescent="0.35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5">
        <f t="shared" si="91"/>
        <v>0.40281762295081969</v>
      </c>
      <c r="G982" s="3" t="s">
        <v>14</v>
      </c>
      <c r="H982" s="3">
        <v>742</v>
      </c>
      <c r="I982" s="6">
        <f t="shared" si="90"/>
        <v>105.97035040431267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3" t="b">
        <v>1</v>
      </c>
      <c r="O982" s="3" t="b">
        <v>0</v>
      </c>
      <c r="P982" s="3" t="s">
        <v>68</v>
      </c>
      <c r="Q982" s="3" t="str">
        <f t="shared" si="92"/>
        <v>publishing</v>
      </c>
      <c r="R982" s="3" t="str">
        <f t="shared" si="93"/>
        <v>nonfiction</v>
      </c>
      <c r="S982" s="43">
        <f t="shared" si="94"/>
        <v>42307.208333333328</v>
      </c>
      <c r="T982" s="43">
        <f t="shared" si="95"/>
        <v>42312.25</v>
      </c>
    </row>
    <row r="983" spans="1:20" ht="16.5" hidden="1" customHeight="1" x14ac:dyDescent="0.35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5">
        <f t="shared" si="91"/>
        <v>1.7822388059701493</v>
      </c>
      <c r="G983" s="3" t="s">
        <v>20</v>
      </c>
      <c r="H983" s="3">
        <v>323</v>
      </c>
      <c r="I983" s="6">
        <f t="shared" si="90"/>
        <v>36.969040247678016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3" t="b">
        <v>0</v>
      </c>
      <c r="O983" s="3" t="b">
        <v>0</v>
      </c>
      <c r="P983" s="3" t="s">
        <v>28</v>
      </c>
      <c r="Q983" s="3" t="str">
        <f t="shared" si="92"/>
        <v>technology</v>
      </c>
      <c r="R983" s="3" t="str">
        <f t="shared" si="93"/>
        <v>web</v>
      </c>
      <c r="S983" s="43">
        <f t="shared" si="94"/>
        <v>43094.25</v>
      </c>
      <c r="T983" s="43">
        <f t="shared" si="95"/>
        <v>43127.25</v>
      </c>
    </row>
    <row r="984" spans="1:20" ht="16.5" hidden="1" customHeight="1" x14ac:dyDescent="0.35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5">
        <f t="shared" si="91"/>
        <v>0.84930555555555554</v>
      </c>
      <c r="G984" s="3" t="s">
        <v>14</v>
      </c>
      <c r="H984" s="3">
        <v>75</v>
      </c>
      <c r="I984" s="6">
        <f t="shared" si="90"/>
        <v>81.533333333333331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3" t="b">
        <v>0</v>
      </c>
      <c r="O984" s="3" t="b">
        <v>1</v>
      </c>
      <c r="P984" s="3" t="s">
        <v>42</v>
      </c>
      <c r="Q984" s="3" t="str">
        <f t="shared" si="92"/>
        <v>film &amp; video</v>
      </c>
      <c r="R984" s="3" t="str">
        <f t="shared" si="93"/>
        <v>documentary</v>
      </c>
      <c r="S984" s="43">
        <f t="shared" si="94"/>
        <v>40743.208333333336</v>
      </c>
      <c r="T984" s="43">
        <f t="shared" si="95"/>
        <v>40745.208333333336</v>
      </c>
    </row>
    <row r="985" spans="1:20" ht="16.5" hidden="1" customHeight="1" x14ac:dyDescent="0.35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5">
        <f t="shared" si="91"/>
        <v>1.4593648334624323</v>
      </c>
      <c r="G985" s="3" t="s">
        <v>20</v>
      </c>
      <c r="H985" s="3">
        <v>2326</v>
      </c>
      <c r="I985" s="6">
        <f t="shared" si="90"/>
        <v>80.999140154772135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3" t="b">
        <v>0</v>
      </c>
      <c r="O985" s="3" t="b">
        <v>0</v>
      </c>
      <c r="P985" s="3" t="s">
        <v>42</v>
      </c>
      <c r="Q985" s="3" t="str">
        <f t="shared" si="92"/>
        <v>film &amp; video</v>
      </c>
      <c r="R985" s="3" t="str">
        <f t="shared" si="93"/>
        <v>documentary</v>
      </c>
      <c r="S985" s="43">
        <f t="shared" si="94"/>
        <v>43681.208333333328</v>
      </c>
      <c r="T985" s="43">
        <f t="shared" si="95"/>
        <v>43696.208333333328</v>
      </c>
    </row>
    <row r="986" spans="1:20" ht="16.5" customHeight="1" x14ac:dyDescent="0.35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5">
        <f t="shared" si="91"/>
        <v>1.5246153846153847</v>
      </c>
      <c r="G986" s="3" t="s">
        <v>20</v>
      </c>
      <c r="H986" s="3">
        <v>381</v>
      </c>
      <c r="I986" s="6">
        <f t="shared" si="90"/>
        <v>26.010498687664043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3" t="b">
        <v>0</v>
      </c>
      <c r="O986" s="3" t="b">
        <v>0</v>
      </c>
      <c r="P986" s="3" t="s">
        <v>33</v>
      </c>
      <c r="Q986" s="3" t="str">
        <f t="shared" si="92"/>
        <v>theater</v>
      </c>
      <c r="R986" s="3" t="str">
        <f t="shared" si="93"/>
        <v>plays</v>
      </c>
      <c r="S986" s="43">
        <f t="shared" si="94"/>
        <v>43716.208333333328</v>
      </c>
      <c r="T986" s="43">
        <f t="shared" si="95"/>
        <v>43742.208333333328</v>
      </c>
    </row>
    <row r="987" spans="1:20" ht="16.5" hidden="1" customHeight="1" x14ac:dyDescent="0.35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5">
        <f t="shared" si="91"/>
        <v>0.67129542790152408</v>
      </c>
      <c r="G987" s="3" t="s">
        <v>14</v>
      </c>
      <c r="H987" s="3">
        <v>4405</v>
      </c>
      <c r="I987" s="6">
        <f t="shared" si="90"/>
        <v>25.998410896708286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3" t="b">
        <v>0</v>
      </c>
      <c r="O987" s="3" t="b">
        <v>1</v>
      </c>
      <c r="P987" s="3" t="s">
        <v>23</v>
      </c>
      <c r="Q987" s="3" t="str">
        <f t="shared" si="92"/>
        <v>music</v>
      </c>
      <c r="R987" s="3" t="str">
        <f t="shared" si="93"/>
        <v>rock</v>
      </c>
      <c r="S987" s="43">
        <f t="shared" si="94"/>
        <v>41614.25</v>
      </c>
      <c r="T987" s="43">
        <f t="shared" si="95"/>
        <v>41640.25</v>
      </c>
    </row>
    <row r="988" spans="1:20" ht="16.5" hidden="1" customHeight="1" x14ac:dyDescent="0.35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5">
        <f t="shared" si="91"/>
        <v>0.40307692307692305</v>
      </c>
      <c r="G988" s="3" t="s">
        <v>14</v>
      </c>
      <c r="H988" s="3">
        <v>92</v>
      </c>
      <c r="I988" s="6">
        <f t="shared" si="90"/>
        <v>34.173913043478258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3" t="b">
        <v>0</v>
      </c>
      <c r="O988" s="3" t="b">
        <v>0</v>
      </c>
      <c r="P988" s="3" t="s">
        <v>23</v>
      </c>
      <c r="Q988" s="3" t="str">
        <f t="shared" si="92"/>
        <v>music</v>
      </c>
      <c r="R988" s="3" t="str">
        <f t="shared" si="93"/>
        <v>rock</v>
      </c>
      <c r="S988" s="43">
        <f t="shared" si="94"/>
        <v>40638.208333333336</v>
      </c>
      <c r="T988" s="43">
        <f t="shared" si="95"/>
        <v>40652.208333333336</v>
      </c>
    </row>
    <row r="989" spans="1:20" ht="16.5" hidden="1" customHeight="1" x14ac:dyDescent="0.35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5">
        <f t="shared" si="91"/>
        <v>2.1679032258064517</v>
      </c>
      <c r="G989" s="3" t="s">
        <v>20</v>
      </c>
      <c r="H989" s="3">
        <v>480</v>
      </c>
      <c r="I989" s="6">
        <f t="shared" si="90"/>
        <v>28.002083333333335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3" t="b">
        <v>0</v>
      </c>
      <c r="O989" s="3" t="b">
        <v>0</v>
      </c>
      <c r="P989" s="3" t="s">
        <v>42</v>
      </c>
      <c r="Q989" s="3" t="str">
        <f t="shared" si="92"/>
        <v>film &amp; video</v>
      </c>
      <c r="R989" s="3" t="str">
        <f t="shared" si="93"/>
        <v>documentary</v>
      </c>
      <c r="S989" s="43">
        <f t="shared" si="94"/>
        <v>42852.208333333328</v>
      </c>
      <c r="T989" s="43">
        <f t="shared" si="95"/>
        <v>42866.208333333328</v>
      </c>
    </row>
    <row r="990" spans="1:20" ht="16.5" hidden="1" customHeight="1" x14ac:dyDescent="0.35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5">
        <f t="shared" si="91"/>
        <v>0.52117021276595743</v>
      </c>
      <c r="G990" s="3" t="s">
        <v>14</v>
      </c>
      <c r="H990" s="3">
        <v>64</v>
      </c>
      <c r="I990" s="6">
        <f t="shared" si="90"/>
        <v>76.546875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3" t="b">
        <v>0</v>
      </c>
      <c r="O990" s="3" t="b">
        <v>0</v>
      </c>
      <c r="P990" s="3" t="s">
        <v>133</v>
      </c>
      <c r="Q990" s="3" t="str">
        <f t="shared" si="92"/>
        <v>publishing</v>
      </c>
      <c r="R990" s="3" t="str">
        <f t="shared" si="93"/>
        <v>radio &amp; podcasts</v>
      </c>
      <c r="S990" s="43">
        <f t="shared" si="94"/>
        <v>42686.25</v>
      </c>
      <c r="T990" s="43">
        <f t="shared" si="95"/>
        <v>42707.25</v>
      </c>
    </row>
    <row r="991" spans="1:20" ht="16.5" hidden="1" customHeight="1" x14ac:dyDescent="0.35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5">
        <f t="shared" si="91"/>
        <v>4.9958333333333336</v>
      </c>
      <c r="G991" s="3" t="s">
        <v>20</v>
      </c>
      <c r="H991" s="3">
        <v>226</v>
      </c>
      <c r="I991" s="6">
        <f t="shared" si="90"/>
        <v>53.053097345132741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3" t="b">
        <v>0</v>
      </c>
      <c r="O991" s="3" t="b">
        <v>0</v>
      </c>
      <c r="P991" s="3" t="s">
        <v>206</v>
      </c>
      <c r="Q991" s="3" t="str">
        <f t="shared" si="92"/>
        <v>publishing</v>
      </c>
      <c r="R991" s="3" t="str">
        <f t="shared" si="93"/>
        <v>translations</v>
      </c>
      <c r="S991" s="43">
        <f t="shared" si="94"/>
        <v>43571.208333333328</v>
      </c>
      <c r="T991" s="43">
        <f t="shared" si="95"/>
        <v>43576.208333333328</v>
      </c>
    </row>
    <row r="992" spans="1:20" ht="16.5" hidden="1" customHeight="1" x14ac:dyDescent="0.35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5">
        <f t="shared" si="91"/>
        <v>0.87679487179487181</v>
      </c>
      <c r="G992" s="3" t="s">
        <v>14</v>
      </c>
      <c r="H992" s="3">
        <v>64</v>
      </c>
      <c r="I992" s="6">
        <f t="shared" si="90"/>
        <v>106.859375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3" t="b">
        <v>0</v>
      </c>
      <c r="O992" s="3" t="b">
        <v>1</v>
      </c>
      <c r="P992" s="3" t="s">
        <v>53</v>
      </c>
      <c r="Q992" s="3" t="str">
        <f t="shared" si="92"/>
        <v>film &amp; video</v>
      </c>
      <c r="R992" s="3" t="str">
        <f t="shared" si="93"/>
        <v>drama</v>
      </c>
      <c r="S992" s="43">
        <f t="shared" si="94"/>
        <v>42432.25</v>
      </c>
      <c r="T992" s="43">
        <f t="shared" si="95"/>
        <v>42454.208333333328</v>
      </c>
    </row>
    <row r="993" spans="1:20" ht="16.5" hidden="1" customHeight="1" x14ac:dyDescent="0.35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5">
        <f t="shared" si="91"/>
        <v>1.131734693877551</v>
      </c>
      <c r="G993" s="3" t="s">
        <v>20</v>
      </c>
      <c r="H993" s="3">
        <v>241</v>
      </c>
      <c r="I993" s="6">
        <f t="shared" si="90"/>
        <v>46.020746887966808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3" t="b">
        <v>0</v>
      </c>
      <c r="O993" s="3" t="b">
        <v>1</v>
      </c>
      <c r="P993" s="3" t="s">
        <v>23</v>
      </c>
      <c r="Q993" s="3" t="str">
        <f t="shared" si="92"/>
        <v>music</v>
      </c>
      <c r="R993" s="3" t="str">
        <f t="shared" si="93"/>
        <v>rock</v>
      </c>
      <c r="S993" s="43">
        <f t="shared" si="94"/>
        <v>41907.208333333336</v>
      </c>
      <c r="T993" s="43">
        <f t="shared" si="95"/>
        <v>41911.208333333336</v>
      </c>
    </row>
    <row r="994" spans="1:20" ht="16.5" hidden="1" customHeight="1" x14ac:dyDescent="0.35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5">
        <f t="shared" si="91"/>
        <v>4.2654838709677421</v>
      </c>
      <c r="G994" s="3" t="s">
        <v>20</v>
      </c>
      <c r="H994" s="3">
        <v>132</v>
      </c>
      <c r="I994" s="6">
        <f t="shared" si="90"/>
        <v>100.17424242424242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3" t="b">
        <v>0</v>
      </c>
      <c r="O994" s="3" t="b">
        <v>1</v>
      </c>
      <c r="P994" s="3" t="s">
        <v>53</v>
      </c>
      <c r="Q994" s="3" t="str">
        <f t="shared" si="92"/>
        <v>film &amp; video</v>
      </c>
      <c r="R994" s="3" t="str">
        <f t="shared" si="93"/>
        <v>drama</v>
      </c>
      <c r="S994" s="43">
        <f t="shared" si="94"/>
        <v>43227.208333333328</v>
      </c>
      <c r="T994" s="43">
        <f t="shared" si="95"/>
        <v>43241.208333333328</v>
      </c>
    </row>
    <row r="995" spans="1:20" ht="16.5" hidden="1" customHeight="1" x14ac:dyDescent="0.35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5">
        <f t="shared" si="91"/>
        <v>0.77632653061224488</v>
      </c>
      <c r="G995" s="3" t="s">
        <v>74</v>
      </c>
      <c r="H995" s="3">
        <v>75</v>
      </c>
      <c r="I995" s="6">
        <f t="shared" si="90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3" t="b">
        <v>0</v>
      </c>
      <c r="O995" s="3" t="b">
        <v>1</v>
      </c>
      <c r="P995" s="3" t="s">
        <v>122</v>
      </c>
      <c r="Q995" s="3" t="str">
        <f t="shared" si="92"/>
        <v>photography</v>
      </c>
      <c r="R995" s="3" t="str">
        <f t="shared" si="93"/>
        <v>photography books</v>
      </c>
      <c r="S995" s="43">
        <f t="shared" si="94"/>
        <v>42362.25</v>
      </c>
      <c r="T995" s="43">
        <f t="shared" si="95"/>
        <v>42379.25</v>
      </c>
    </row>
    <row r="996" spans="1:20" ht="16.5" hidden="1" customHeight="1" x14ac:dyDescent="0.35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5">
        <f t="shared" si="91"/>
        <v>0.52496810772501767</v>
      </c>
      <c r="G996" s="3" t="s">
        <v>14</v>
      </c>
      <c r="H996" s="3">
        <v>842</v>
      </c>
      <c r="I996" s="6">
        <f t="shared" si="90"/>
        <v>87.972684085510693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3" t="b">
        <v>0</v>
      </c>
      <c r="O996" s="3" t="b">
        <v>1</v>
      </c>
      <c r="P996" s="3" t="s">
        <v>206</v>
      </c>
      <c r="Q996" s="3" t="str">
        <f t="shared" si="92"/>
        <v>publishing</v>
      </c>
      <c r="R996" s="3" t="str">
        <f t="shared" si="93"/>
        <v>translations</v>
      </c>
      <c r="S996" s="43">
        <f t="shared" si="94"/>
        <v>41929.208333333336</v>
      </c>
      <c r="T996" s="43">
        <f t="shared" si="95"/>
        <v>41935.208333333336</v>
      </c>
    </row>
    <row r="997" spans="1:20" ht="16.5" hidden="1" customHeight="1" x14ac:dyDescent="0.35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5">
        <f t="shared" si="91"/>
        <v>1.5746762589928058</v>
      </c>
      <c r="G997" s="3" t="s">
        <v>20</v>
      </c>
      <c r="H997" s="3">
        <v>2043</v>
      </c>
      <c r="I997" s="6">
        <f t="shared" si="90"/>
        <v>74.995594713656388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3" t="b">
        <v>0</v>
      </c>
      <c r="O997" s="3" t="b">
        <v>1</v>
      </c>
      <c r="P997" s="3" t="s">
        <v>17</v>
      </c>
      <c r="Q997" s="3" t="str">
        <f t="shared" si="92"/>
        <v>food</v>
      </c>
      <c r="R997" s="3" t="str">
        <f t="shared" si="93"/>
        <v>food trucks</v>
      </c>
      <c r="S997" s="43">
        <f t="shared" si="94"/>
        <v>43408.208333333328</v>
      </c>
      <c r="T997" s="43">
        <f t="shared" si="95"/>
        <v>43437.25</v>
      </c>
    </row>
    <row r="998" spans="1:20" ht="16.5" customHeight="1" x14ac:dyDescent="0.35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5">
        <f t="shared" si="91"/>
        <v>0.72939393939393937</v>
      </c>
      <c r="G998" s="3" t="s">
        <v>14</v>
      </c>
      <c r="H998" s="3">
        <v>112</v>
      </c>
      <c r="I998" s="6">
        <f t="shared" si="90"/>
        <v>42.982142857142854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3" t="b">
        <v>0</v>
      </c>
      <c r="O998" s="3" t="b">
        <v>0</v>
      </c>
      <c r="P998" s="3" t="s">
        <v>33</v>
      </c>
      <c r="Q998" s="3" t="str">
        <f t="shared" si="92"/>
        <v>theater</v>
      </c>
      <c r="R998" s="3" t="str">
        <f t="shared" si="93"/>
        <v>plays</v>
      </c>
      <c r="S998" s="43">
        <f t="shared" si="94"/>
        <v>41276.25</v>
      </c>
      <c r="T998" s="43">
        <f t="shared" si="95"/>
        <v>41306.25</v>
      </c>
    </row>
    <row r="999" spans="1:20" ht="16.5" customHeight="1" x14ac:dyDescent="0.35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5">
        <f t="shared" si="91"/>
        <v>0.60565789473684206</v>
      </c>
      <c r="G999" s="3" t="s">
        <v>74</v>
      </c>
      <c r="H999" s="3">
        <v>139</v>
      </c>
      <c r="I999" s="6">
        <f t="shared" si="90"/>
        <v>33.115107913669064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3" t="b">
        <v>0</v>
      </c>
      <c r="O999" s="3" t="b">
        <v>0</v>
      </c>
      <c r="P999" s="3" t="s">
        <v>33</v>
      </c>
      <c r="Q999" s="3" t="str">
        <f t="shared" si="92"/>
        <v>theater</v>
      </c>
      <c r="R999" s="3" t="str">
        <f t="shared" si="93"/>
        <v>plays</v>
      </c>
      <c r="S999" s="43">
        <f t="shared" si="94"/>
        <v>41659.25</v>
      </c>
      <c r="T999" s="43">
        <f t="shared" si="95"/>
        <v>41664.25</v>
      </c>
    </row>
    <row r="1000" spans="1:20" ht="16.5" hidden="1" customHeight="1" x14ac:dyDescent="0.35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5">
        <f t="shared" si="91"/>
        <v>0.5679129129129129</v>
      </c>
      <c r="G1000" s="3" t="s">
        <v>14</v>
      </c>
      <c r="H1000" s="3">
        <v>374</v>
      </c>
      <c r="I1000" s="6">
        <f t="shared" si="90"/>
        <v>101.13101604278074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3" t="b">
        <v>0</v>
      </c>
      <c r="O1000" s="3" t="b">
        <v>1</v>
      </c>
      <c r="P1000" s="3" t="s">
        <v>60</v>
      </c>
      <c r="Q1000" s="3" t="str">
        <f t="shared" si="92"/>
        <v>music</v>
      </c>
      <c r="R1000" s="3" t="str">
        <f t="shared" si="93"/>
        <v>indie rock</v>
      </c>
      <c r="S1000" s="43">
        <f t="shared" si="94"/>
        <v>40220.25</v>
      </c>
      <c r="T1000" s="43">
        <f t="shared" si="95"/>
        <v>40234.25</v>
      </c>
    </row>
    <row r="1001" spans="1:20" ht="16.5" hidden="1" customHeight="1" x14ac:dyDescent="0.35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5">
        <f t="shared" si="91"/>
        <v>0.56542754275427543</v>
      </c>
      <c r="G1001" s="3" t="s">
        <v>74</v>
      </c>
      <c r="H1001" s="3">
        <v>1122</v>
      </c>
      <c r="I1001" s="6">
        <f t="shared" si="90"/>
        <v>55.98841354723708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3" t="b">
        <v>0</v>
      </c>
      <c r="O1001" s="3" t="b">
        <v>0</v>
      </c>
      <c r="P1001" s="3" t="s">
        <v>17</v>
      </c>
      <c r="Q1001" s="3" t="str">
        <f t="shared" si="92"/>
        <v>food</v>
      </c>
      <c r="R1001" s="3" t="str">
        <f t="shared" si="93"/>
        <v>food trucks</v>
      </c>
      <c r="S1001" s="43">
        <f t="shared" si="94"/>
        <v>42550.208333333328</v>
      </c>
      <c r="T1001" s="43">
        <f t="shared" si="95"/>
        <v>42557.208333333328</v>
      </c>
    </row>
  </sheetData>
  <autoFilter ref="A1:T1001">
    <filterColumn colId="15">
      <filters>
        <filter val="theater/plays"/>
      </filters>
    </filterColumn>
  </autoFilter>
  <conditionalFormatting sqref="G2:G1001">
    <cfRule type="expression" dxfId="30" priority="15">
      <formula>G2="canceled"</formula>
    </cfRule>
    <cfRule type="expression" dxfId="29" priority="17">
      <formula>G2="live"</formula>
    </cfRule>
    <cfRule type="expression" dxfId="28" priority="18">
      <formula>G2="successful"</formula>
    </cfRule>
    <cfRule type="expression" dxfId="27" priority="19">
      <formula>G2="failed"</formula>
    </cfRule>
  </conditionalFormatting>
  <conditionalFormatting sqref="F2:F1001">
    <cfRule type="cellIs" dxfId="26" priority="1" operator="between">
      <formula>1</formula>
      <formula>1.99</formula>
    </cfRule>
    <cfRule type="cellIs" dxfId="25" priority="2" operator="greaterThan">
      <formula>1.99</formula>
    </cfRule>
    <cfRule type="cellIs" dxfId="24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66"/>
  <sheetViews>
    <sheetView topLeftCell="A16" workbookViewId="0">
      <selection activeCell="N19" sqref="N19"/>
    </sheetView>
  </sheetViews>
  <sheetFormatPr defaultRowHeight="15.5" x14ac:dyDescent="0.35"/>
  <cols>
    <col min="2" max="2" width="13.08203125" bestFit="1" customWidth="1"/>
    <col min="5" max="5" width="13.08203125" bestFit="1" customWidth="1"/>
    <col min="8" max="8" width="16.75" bestFit="1" customWidth="1"/>
    <col min="9" max="9" width="23.75" customWidth="1"/>
  </cols>
  <sheetData>
    <row r="1" spans="1:9" ht="16" thickBot="1" x14ac:dyDescent="0.4">
      <c r="A1" s="27" t="s">
        <v>4</v>
      </c>
      <c r="B1" s="28" t="s">
        <v>2106</v>
      </c>
      <c r="C1" s="28"/>
      <c r="D1" s="28" t="s">
        <v>4</v>
      </c>
      <c r="E1" s="29" t="s">
        <v>2106</v>
      </c>
      <c r="G1" s="31"/>
    </row>
    <row r="2" spans="1:9" ht="16" thickBot="1" x14ac:dyDescent="0.4">
      <c r="A2" s="30" t="s">
        <v>20</v>
      </c>
      <c r="B2" s="30">
        <v>158</v>
      </c>
      <c r="D2" s="30" t="s">
        <v>14</v>
      </c>
      <c r="E2" s="30">
        <v>0</v>
      </c>
      <c r="H2" s="32" t="s">
        <v>2120</v>
      </c>
      <c r="I2" s="33"/>
    </row>
    <row r="3" spans="1:9" x14ac:dyDescent="0.35">
      <c r="A3" s="3" t="s">
        <v>20</v>
      </c>
      <c r="B3" s="3">
        <v>1425</v>
      </c>
      <c r="D3" s="3" t="s">
        <v>14</v>
      </c>
      <c r="E3" s="3">
        <v>24</v>
      </c>
      <c r="H3" s="40"/>
      <c r="I3" s="41"/>
    </row>
    <row r="4" spans="1:9" x14ac:dyDescent="0.35">
      <c r="A4" s="3" t="s">
        <v>20</v>
      </c>
      <c r="B4" s="3">
        <v>174</v>
      </c>
      <c r="D4" s="3" t="s">
        <v>14</v>
      </c>
      <c r="E4" s="3">
        <v>53</v>
      </c>
      <c r="H4" s="36" t="s">
        <v>2107</v>
      </c>
      <c r="I4" s="37">
        <v>851.14690265486729</v>
      </c>
    </row>
    <row r="5" spans="1:9" x14ac:dyDescent="0.35">
      <c r="A5" s="3" t="s">
        <v>20</v>
      </c>
      <c r="B5" s="3">
        <v>227</v>
      </c>
      <c r="D5" s="3" t="s">
        <v>14</v>
      </c>
      <c r="E5" s="3">
        <v>18</v>
      </c>
      <c r="H5" s="36" t="s">
        <v>2108</v>
      </c>
      <c r="I5" s="37">
        <v>53.31848861007748</v>
      </c>
    </row>
    <row r="6" spans="1:9" x14ac:dyDescent="0.35">
      <c r="A6" s="3" t="s">
        <v>20</v>
      </c>
      <c r="B6" s="3">
        <v>220</v>
      </c>
      <c r="D6" s="3" t="s">
        <v>14</v>
      </c>
      <c r="E6" s="3">
        <v>44</v>
      </c>
      <c r="H6" s="36" t="s">
        <v>2109</v>
      </c>
      <c r="I6" s="37">
        <v>201</v>
      </c>
    </row>
    <row r="7" spans="1:9" x14ac:dyDescent="0.35">
      <c r="A7" s="3" t="s">
        <v>20</v>
      </c>
      <c r="B7" s="3">
        <v>98</v>
      </c>
      <c r="D7" s="3" t="s">
        <v>14</v>
      </c>
      <c r="E7" s="3">
        <v>27</v>
      </c>
      <c r="H7" s="36" t="s">
        <v>2110</v>
      </c>
      <c r="I7" s="37">
        <v>85</v>
      </c>
    </row>
    <row r="8" spans="1:9" x14ac:dyDescent="0.35">
      <c r="A8" s="3" t="s">
        <v>20</v>
      </c>
      <c r="B8" s="3">
        <v>100</v>
      </c>
      <c r="D8" s="3" t="s">
        <v>14</v>
      </c>
      <c r="E8" s="3">
        <v>55</v>
      </c>
      <c r="H8" s="36" t="s">
        <v>2111</v>
      </c>
      <c r="I8" s="37">
        <v>1267.366006183523</v>
      </c>
    </row>
    <row r="9" spans="1:9" x14ac:dyDescent="0.35">
      <c r="A9" s="3" t="s">
        <v>20</v>
      </c>
      <c r="B9" s="3">
        <v>1249</v>
      </c>
      <c r="D9" s="3" t="s">
        <v>14</v>
      </c>
      <c r="E9" s="3">
        <v>200</v>
      </c>
      <c r="H9" s="36" t="s">
        <v>2112</v>
      </c>
      <c r="I9" s="37">
        <v>1606216.5936295739</v>
      </c>
    </row>
    <row r="10" spans="1:9" x14ac:dyDescent="0.35">
      <c r="A10" s="3" t="s">
        <v>20</v>
      </c>
      <c r="B10" s="3">
        <v>1396</v>
      </c>
      <c r="D10" s="3" t="s">
        <v>14</v>
      </c>
      <c r="E10" s="3">
        <v>452</v>
      </c>
      <c r="H10" s="36" t="s">
        <v>2113</v>
      </c>
      <c r="I10" s="37">
        <v>4.9656921345315794</v>
      </c>
    </row>
    <row r="11" spans="1:9" x14ac:dyDescent="0.35">
      <c r="A11" s="3" t="s">
        <v>20</v>
      </c>
      <c r="B11" s="3">
        <v>890</v>
      </c>
      <c r="D11" s="3" t="s">
        <v>14</v>
      </c>
      <c r="E11" s="3">
        <v>674</v>
      </c>
      <c r="H11" s="36" t="s">
        <v>2114</v>
      </c>
      <c r="I11" s="37">
        <v>2.1761972595812389</v>
      </c>
    </row>
    <row r="12" spans="1:9" x14ac:dyDescent="0.35">
      <c r="A12" s="3" t="s">
        <v>20</v>
      </c>
      <c r="B12" s="3">
        <v>142</v>
      </c>
      <c r="D12" s="3" t="s">
        <v>14</v>
      </c>
      <c r="E12" s="3">
        <v>558</v>
      </c>
      <c r="H12" s="36" t="s">
        <v>2115</v>
      </c>
      <c r="I12" s="37">
        <v>7279</v>
      </c>
    </row>
    <row r="13" spans="1:9" x14ac:dyDescent="0.35">
      <c r="A13" s="3" t="s">
        <v>20</v>
      </c>
      <c r="B13" s="3">
        <v>2673</v>
      </c>
      <c r="D13" s="3" t="s">
        <v>14</v>
      </c>
      <c r="E13" s="3">
        <v>15</v>
      </c>
      <c r="H13" s="36" t="s">
        <v>2116</v>
      </c>
      <c r="I13" s="37">
        <v>16</v>
      </c>
    </row>
    <row r="14" spans="1:9" x14ac:dyDescent="0.35">
      <c r="A14" s="3" t="s">
        <v>20</v>
      </c>
      <c r="B14" s="3">
        <v>163</v>
      </c>
      <c r="D14" s="3" t="s">
        <v>14</v>
      </c>
      <c r="E14" s="3">
        <v>2307</v>
      </c>
      <c r="H14" s="36" t="s">
        <v>2117</v>
      </c>
      <c r="I14" s="37">
        <v>7295</v>
      </c>
    </row>
    <row r="15" spans="1:9" x14ac:dyDescent="0.35">
      <c r="A15" s="3" t="s">
        <v>20</v>
      </c>
      <c r="B15" s="3">
        <v>2220</v>
      </c>
      <c r="D15" s="3" t="s">
        <v>14</v>
      </c>
      <c r="E15" s="3">
        <v>88</v>
      </c>
      <c r="H15" s="36" t="s">
        <v>2118</v>
      </c>
      <c r="I15" s="37">
        <v>480898</v>
      </c>
    </row>
    <row r="16" spans="1:9" ht="16" thickBot="1" x14ac:dyDescent="0.4">
      <c r="A16" s="3" t="s">
        <v>20</v>
      </c>
      <c r="B16" s="3">
        <v>1606</v>
      </c>
      <c r="D16" s="3" t="s">
        <v>14</v>
      </c>
      <c r="E16" s="3">
        <v>48</v>
      </c>
      <c r="H16" s="38" t="s">
        <v>2119</v>
      </c>
      <c r="I16" s="39">
        <v>565</v>
      </c>
    </row>
    <row r="17" spans="1:9" ht="16" thickBot="1" x14ac:dyDescent="0.4">
      <c r="A17" s="3" t="s">
        <v>20</v>
      </c>
      <c r="B17" s="3">
        <v>129</v>
      </c>
      <c r="D17" s="3" t="s">
        <v>14</v>
      </c>
      <c r="E17" s="3">
        <v>1</v>
      </c>
    </row>
    <row r="18" spans="1:9" ht="16" thickBot="1" x14ac:dyDescent="0.4">
      <c r="A18" s="3" t="s">
        <v>20</v>
      </c>
      <c r="B18" s="3">
        <v>226</v>
      </c>
      <c r="D18" s="3" t="s">
        <v>14</v>
      </c>
      <c r="E18" s="3">
        <v>1467</v>
      </c>
      <c r="H18" s="32" t="s">
        <v>2121</v>
      </c>
      <c r="I18" s="33"/>
    </row>
    <row r="19" spans="1:9" x14ac:dyDescent="0.35">
      <c r="A19" s="3" t="s">
        <v>20</v>
      </c>
      <c r="B19" s="3">
        <v>5419</v>
      </c>
      <c r="D19" s="3" t="s">
        <v>14</v>
      </c>
      <c r="E19" s="3">
        <v>75</v>
      </c>
      <c r="H19" s="34"/>
      <c r="I19" s="35"/>
    </row>
    <row r="20" spans="1:9" x14ac:dyDescent="0.35">
      <c r="A20" s="3" t="s">
        <v>20</v>
      </c>
      <c r="B20" s="3">
        <v>165</v>
      </c>
      <c r="D20" s="3" t="s">
        <v>14</v>
      </c>
      <c r="E20" s="3">
        <v>120</v>
      </c>
      <c r="H20" s="36" t="s">
        <v>2107</v>
      </c>
      <c r="I20" s="37">
        <v>585.61538461538464</v>
      </c>
    </row>
    <row r="21" spans="1:9" x14ac:dyDescent="0.35">
      <c r="A21" s="3" t="s">
        <v>20</v>
      </c>
      <c r="B21" s="3">
        <v>1965</v>
      </c>
      <c r="D21" s="3" t="s">
        <v>14</v>
      </c>
      <c r="E21" s="3">
        <v>2253</v>
      </c>
      <c r="H21" s="36" t="s">
        <v>2108</v>
      </c>
      <c r="I21" s="37">
        <v>50.38624046242748</v>
      </c>
    </row>
    <row r="22" spans="1:9" x14ac:dyDescent="0.35">
      <c r="A22" s="3" t="s">
        <v>20</v>
      </c>
      <c r="B22" s="3">
        <v>16</v>
      </c>
      <c r="D22" s="3" t="s">
        <v>14</v>
      </c>
      <c r="E22" s="3">
        <v>5</v>
      </c>
      <c r="H22" s="36" t="s">
        <v>2109</v>
      </c>
      <c r="I22" s="37">
        <v>114.5</v>
      </c>
    </row>
    <row r="23" spans="1:9" x14ac:dyDescent="0.35">
      <c r="A23" s="3" t="s">
        <v>20</v>
      </c>
      <c r="B23" s="3">
        <v>107</v>
      </c>
      <c r="D23" s="3" t="s">
        <v>14</v>
      </c>
      <c r="E23" s="3">
        <v>38</v>
      </c>
      <c r="H23" s="36" t="s">
        <v>2110</v>
      </c>
      <c r="I23" s="37">
        <v>1</v>
      </c>
    </row>
    <row r="24" spans="1:9" x14ac:dyDescent="0.35">
      <c r="A24" s="3" t="s">
        <v>20</v>
      </c>
      <c r="B24" s="3">
        <v>134</v>
      </c>
      <c r="D24" s="3" t="s">
        <v>14</v>
      </c>
      <c r="E24" s="3">
        <v>12</v>
      </c>
      <c r="H24" s="36" t="s">
        <v>2111</v>
      </c>
      <c r="I24" s="37">
        <v>961.30819978260524</v>
      </c>
    </row>
    <row r="25" spans="1:9" x14ac:dyDescent="0.35">
      <c r="A25" s="3" t="s">
        <v>20</v>
      </c>
      <c r="B25" s="3">
        <v>198</v>
      </c>
      <c r="D25" s="3" t="s">
        <v>14</v>
      </c>
      <c r="E25" s="3">
        <v>1684</v>
      </c>
      <c r="H25" s="36" t="s">
        <v>2112</v>
      </c>
      <c r="I25" s="37">
        <v>924113.45496927318</v>
      </c>
    </row>
    <row r="26" spans="1:9" x14ac:dyDescent="0.35">
      <c r="A26" s="3" t="s">
        <v>20</v>
      </c>
      <c r="B26" s="3">
        <v>111</v>
      </c>
      <c r="D26" s="3" t="s">
        <v>14</v>
      </c>
      <c r="E26" s="3">
        <v>56</v>
      </c>
      <c r="H26" s="36" t="s">
        <v>2113</v>
      </c>
      <c r="I26" s="37">
        <v>8.8024511869018625</v>
      </c>
    </row>
    <row r="27" spans="1:9" x14ac:dyDescent="0.35">
      <c r="A27" s="3" t="s">
        <v>20</v>
      </c>
      <c r="B27" s="3">
        <v>222</v>
      </c>
      <c r="D27" s="3" t="s">
        <v>14</v>
      </c>
      <c r="E27" s="3">
        <v>838</v>
      </c>
      <c r="H27" s="36" t="s">
        <v>2114</v>
      </c>
      <c r="I27" s="37">
        <v>2.7048960546692098</v>
      </c>
    </row>
    <row r="28" spans="1:9" x14ac:dyDescent="0.35">
      <c r="A28" s="3" t="s">
        <v>20</v>
      </c>
      <c r="B28" s="3">
        <v>6212</v>
      </c>
      <c r="D28" s="3" t="s">
        <v>14</v>
      </c>
      <c r="E28" s="3">
        <v>1000</v>
      </c>
      <c r="H28" s="36" t="s">
        <v>2115</v>
      </c>
      <c r="I28" s="37">
        <v>6080</v>
      </c>
    </row>
    <row r="29" spans="1:9" x14ac:dyDescent="0.35">
      <c r="A29" s="3" t="s">
        <v>20</v>
      </c>
      <c r="B29" s="3">
        <v>98</v>
      </c>
      <c r="D29" s="3" t="s">
        <v>14</v>
      </c>
      <c r="E29" s="3">
        <v>1482</v>
      </c>
      <c r="H29" s="36" t="s">
        <v>2116</v>
      </c>
      <c r="I29" s="37">
        <v>0</v>
      </c>
    </row>
    <row r="30" spans="1:9" x14ac:dyDescent="0.35">
      <c r="A30" s="3" t="s">
        <v>20</v>
      </c>
      <c r="B30" s="3">
        <v>92</v>
      </c>
      <c r="D30" s="3" t="s">
        <v>14</v>
      </c>
      <c r="E30" s="3">
        <v>106</v>
      </c>
      <c r="H30" s="36" t="s">
        <v>2117</v>
      </c>
      <c r="I30" s="37">
        <v>6080</v>
      </c>
    </row>
    <row r="31" spans="1:9" x14ac:dyDescent="0.35">
      <c r="A31" s="3" t="s">
        <v>20</v>
      </c>
      <c r="B31" s="3">
        <v>149</v>
      </c>
      <c r="D31" s="3" t="s">
        <v>14</v>
      </c>
      <c r="E31" s="3">
        <v>679</v>
      </c>
      <c r="H31" s="36" t="s">
        <v>2118</v>
      </c>
      <c r="I31" s="37">
        <v>213164</v>
      </c>
    </row>
    <row r="32" spans="1:9" ht="16" thickBot="1" x14ac:dyDescent="0.4">
      <c r="A32" s="3" t="s">
        <v>20</v>
      </c>
      <c r="B32" s="3">
        <v>2431</v>
      </c>
      <c r="D32" s="3" t="s">
        <v>14</v>
      </c>
      <c r="E32" s="3">
        <v>1220</v>
      </c>
      <c r="H32" s="38" t="s">
        <v>2119</v>
      </c>
      <c r="I32" s="39">
        <v>364</v>
      </c>
    </row>
    <row r="33" spans="1:5" x14ac:dyDescent="0.35">
      <c r="A33" s="3" t="s">
        <v>20</v>
      </c>
      <c r="B33" s="3">
        <v>303</v>
      </c>
      <c r="D33" s="3" t="s">
        <v>14</v>
      </c>
      <c r="E33" s="3">
        <v>1</v>
      </c>
    </row>
    <row r="34" spans="1:5" x14ac:dyDescent="0.35">
      <c r="A34" s="3" t="s">
        <v>20</v>
      </c>
      <c r="B34" s="3">
        <v>209</v>
      </c>
      <c r="D34" s="3" t="s">
        <v>14</v>
      </c>
      <c r="E34" s="3">
        <v>37</v>
      </c>
    </row>
    <row r="35" spans="1:5" x14ac:dyDescent="0.35">
      <c r="A35" s="3" t="s">
        <v>20</v>
      </c>
      <c r="B35" s="3">
        <v>131</v>
      </c>
      <c r="D35" s="3" t="s">
        <v>14</v>
      </c>
      <c r="E35" s="3">
        <v>60</v>
      </c>
    </row>
    <row r="36" spans="1:5" x14ac:dyDescent="0.35">
      <c r="A36" s="3" t="s">
        <v>20</v>
      </c>
      <c r="B36" s="3">
        <v>164</v>
      </c>
      <c r="D36" s="3" t="s">
        <v>14</v>
      </c>
      <c r="E36" s="3">
        <v>296</v>
      </c>
    </row>
    <row r="37" spans="1:5" x14ac:dyDescent="0.35">
      <c r="A37" s="3" t="s">
        <v>20</v>
      </c>
      <c r="B37" s="3">
        <v>201</v>
      </c>
      <c r="D37" s="3" t="s">
        <v>14</v>
      </c>
      <c r="E37" s="3">
        <v>3304</v>
      </c>
    </row>
    <row r="38" spans="1:5" x14ac:dyDescent="0.35">
      <c r="A38" s="3" t="s">
        <v>20</v>
      </c>
      <c r="B38" s="3">
        <v>211</v>
      </c>
      <c r="D38" s="3" t="s">
        <v>14</v>
      </c>
      <c r="E38" s="3">
        <v>73</v>
      </c>
    </row>
    <row r="39" spans="1:5" x14ac:dyDescent="0.35">
      <c r="A39" s="3" t="s">
        <v>20</v>
      </c>
      <c r="B39" s="3">
        <v>128</v>
      </c>
      <c r="D39" s="3" t="s">
        <v>14</v>
      </c>
      <c r="E39" s="3">
        <v>3387</v>
      </c>
    </row>
    <row r="40" spans="1:5" x14ac:dyDescent="0.35">
      <c r="A40" s="3" t="s">
        <v>20</v>
      </c>
      <c r="B40" s="3">
        <v>1600</v>
      </c>
      <c r="D40" s="3" t="s">
        <v>14</v>
      </c>
      <c r="E40" s="3">
        <v>662</v>
      </c>
    </row>
    <row r="41" spans="1:5" x14ac:dyDescent="0.35">
      <c r="A41" s="3" t="s">
        <v>20</v>
      </c>
      <c r="B41" s="3">
        <v>249</v>
      </c>
      <c r="D41" s="3" t="s">
        <v>14</v>
      </c>
      <c r="E41" s="3">
        <v>774</v>
      </c>
    </row>
    <row r="42" spans="1:5" x14ac:dyDescent="0.35">
      <c r="A42" s="3" t="s">
        <v>20</v>
      </c>
      <c r="B42" s="3">
        <v>236</v>
      </c>
      <c r="D42" s="3" t="s">
        <v>14</v>
      </c>
      <c r="E42" s="3">
        <v>672</v>
      </c>
    </row>
    <row r="43" spans="1:5" x14ac:dyDescent="0.35">
      <c r="A43" s="3" t="s">
        <v>20</v>
      </c>
      <c r="B43" s="3">
        <v>4065</v>
      </c>
      <c r="D43" s="3" t="s">
        <v>14</v>
      </c>
      <c r="E43" s="3">
        <v>940</v>
      </c>
    </row>
    <row r="44" spans="1:5" x14ac:dyDescent="0.35">
      <c r="A44" s="3" t="s">
        <v>20</v>
      </c>
      <c r="B44" s="3">
        <v>246</v>
      </c>
      <c r="D44" s="3" t="s">
        <v>14</v>
      </c>
      <c r="E44" s="3">
        <v>117</v>
      </c>
    </row>
    <row r="45" spans="1:5" x14ac:dyDescent="0.35">
      <c r="A45" s="3" t="s">
        <v>20</v>
      </c>
      <c r="B45" s="3">
        <v>2475</v>
      </c>
      <c r="D45" s="3" t="s">
        <v>14</v>
      </c>
      <c r="E45" s="3">
        <v>115</v>
      </c>
    </row>
    <row r="46" spans="1:5" x14ac:dyDescent="0.35">
      <c r="A46" s="3" t="s">
        <v>20</v>
      </c>
      <c r="B46" s="3">
        <v>76</v>
      </c>
      <c r="D46" s="3" t="s">
        <v>14</v>
      </c>
      <c r="E46" s="3">
        <v>326</v>
      </c>
    </row>
    <row r="47" spans="1:5" x14ac:dyDescent="0.35">
      <c r="A47" s="3" t="s">
        <v>20</v>
      </c>
      <c r="B47" s="3">
        <v>54</v>
      </c>
      <c r="D47" s="3" t="s">
        <v>14</v>
      </c>
      <c r="E47" s="3">
        <v>1</v>
      </c>
    </row>
    <row r="48" spans="1:5" x14ac:dyDescent="0.35">
      <c r="A48" s="3" t="s">
        <v>20</v>
      </c>
      <c r="B48" s="3">
        <v>88</v>
      </c>
      <c r="D48" s="3" t="s">
        <v>14</v>
      </c>
      <c r="E48" s="3">
        <v>1467</v>
      </c>
    </row>
    <row r="49" spans="1:5" x14ac:dyDescent="0.35">
      <c r="A49" s="3" t="s">
        <v>20</v>
      </c>
      <c r="B49" s="3">
        <v>85</v>
      </c>
      <c r="D49" s="3" t="s">
        <v>14</v>
      </c>
      <c r="E49" s="3">
        <v>5681</v>
      </c>
    </row>
    <row r="50" spans="1:5" x14ac:dyDescent="0.35">
      <c r="A50" s="3" t="s">
        <v>20</v>
      </c>
      <c r="B50" s="3">
        <v>170</v>
      </c>
      <c r="D50" s="3" t="s">
        <v>14</v>
      </c>
      <c r="E50" s="3">
        <v>1059</v>
      </c>
    </row>
    <row r="51" spans="1:5" x14ac:dyDescent="0.35">
      <c r="A51" s="3" t="s">
        <v>20</v>
      </c>
      <c r="B51" s="3">
        <v>330</v>
      </c>
      <c r="D51" s="3" t="s">
        <v>14</v>
      </c>
      <c r="E51" s="3">
        <v>1194</v>
      </c>
    </row>
    <row r="52" spans="1:5" x14ac:dyDescent="0.35">
      <c r="A52" s="3" t="s">
        <v>20</v>
      </c>
      <c r="B52" s="3">
        <v>127</v>
      </c>
      <c r="D52" s="3" t="s">
        <v>14</v>
      </c>
      <c r="E52" s="3">
        <v>30</v>
      </c>
    </row>
    <row r="53" spans="1:5" x14ac:dyDescent="0.35">
      <c r="A53" s="3" t="s">
        <v>20</v>
      </c>
      <c r="B53" s="3">
        <v>411</v>
      </c>
      <c r="D53" s="3" t="s">
        <v>14</v>
      </c>
      <c r="E53" s="3">
        <v>75</v>
      </c>
    </row>
    <row r="54" spans="1:5" x14ac:dyDescent="0.35">
      <c r="A54" s="3" t="s">
        <v>20</v>
      </c>
      <c r="B54" s="3">
        <v>180</v>
      </c>
      <c r="D54" s="3" t="s">
        <v>14</v>
      </c>
      <c r="E54" s="3">
        <v>955</v>
      </c>
    </row>
    <row r="55" spans="1:5" x14ac:dyDescent="0.35">
      <c r="A55" s="3" t="s">
        <v>20</v>
      </c>
      <c r="B55" s="3">
        <v>374</v>
      </c>
      <c r="D55" s="3" t="s">
        <v>14</v>
      </c>
      <c r="E55" s="3">
        <v>67</v>
      </c>
    </row>
    <row r="56" spans="1:5" x14ac:dyDescent="0.35">
      <c r="A56" s="3" t="s">
        <v>20</v>
      </c>
      <c r="B56" s="3">
        <v>71</v>
      </c>
      <c r="D56" s="3" t="s">
        <v>14</v>
      </c>
      <c r="E56" s="3">
        <v>5</v>
      </c>
    </row>
    <row r="57" spans="1:5" x14ac:dyDescent="0.35">
      <c r="A57" s="3" t="s">
        <v>20</v>
      </c>
      <c r="B57" s="3">
        <v>203</v>
      </c>
      <c r="D57" s="3" t="s">
        <v>14</v>
      </c>
      <c r="E57" s="3">
        <v>26</v>
      </c>
    </row>
    <row r="58" spans="1:5" x14ac:dyDescent="0.35">
      <c r="A58" s="3" t="s">
        <v>20</v>
      </c>
      <c r="B58" s="3">
        <v>113</v>
      </c>
      <c r="D58" s="3" t="s">
        <v>14</v>
      </c>
      <c r="E58" s="3">
        <v>1130</v>
      </c>
    </row>
    <row r="59" spans="1:5" x14ac:dyDescent="0.35">
      <c r="A59" s="3" t="s">
        <v>20</v>
      </c>
      <c r="B59" s="3">
        <v>96</v>
      </c>
      <c r="D59" s="3" t="s">
        <v>14</v>
      </c>
      <c r="E59" s="3">
        <v>782</v>
      </c>
    </row>
    <row r="60" spans="1:5" x14ac:dyDescent="0.35">
      <c r="A60" s="3" t="s">
        <v>20</v>
      </c>
      <c r="B60" s="3">
        <v>498</v>
      </c>
      <c r="D60" s="3" t="s">
        <v>14</v>
      </c>
      <c r="E60" s="3">
        <v>210</v>
      </c>
    </row>
    <row r="61" spans="1:5" x14ac:dyDescent="0.35">
      <c r="A61" s="3" t="s">
        <v>20</v>
      </c>
      <c r="B61" s="3">
        <v>180</v>
      </c>
      <c r="D61" s="3" t="s">
        <v>14</v>
      </c>
      <c r="E61" s="3">
        <v>136</v>
      </c>
    </row>
    <row r="62" spans="1:5" x14ac:dyDescent="0.35">
      <c r="A62" s="3" t="s">
        <v>20</v>
      </c>
      <c r="B62" s="3">
        <v>27</v>
      </c>
      <c r="D62" s="3" t="s">
        <v>14</v>
      </c>
      <c r="E62" s="3">
        <v>86</v>
      </c>
    </row>
    <row r="63" spans="1:5" x14ac:dyDescent="0.35">
      <c r="A63" s="3" t="s">
        <v>20</v>
      </c>
      <c r="B63" s="3">
        <v>2331</v>
      </c>
      <c r="D63" s="3" t="s">
        <v>14</v>
      </c>
      <c r="E63" s="3">
        <v>19</v>
      </c>
    </row>
    <row r="64" spans="1:5" x14ac:dyDescent="0.35">
      <c r="A64" s="3" t="s">
        <v>20</v>
      </c>
      <c r="B64" s="3">
        <v>113</v>
      </c>
      <c r="D64" s="3" t="s">
        <v>14</v>
      </c>
      <c r="E64" s="3">
        <v>886</v>
      </c>
    </row>
    <row r="65" spans="1:5" x14ac:dyDescent="0.35">
      <c r="A65" s="3" t="s">
        <v>20</v>
      </c>
      <c r="B65" s="3">
        <v>164</v>
      </c>
      <c r="D65" s="3" t="s">
        <v>14</v>
      </c>
      <c r="E65" s="3">
        <v>35</v>
      </c>
    </row>
    <row r="66" spans="1:5" x14ac:dyDescent="0.35">
      <c r="A66" s="3" t="s">
        <v>20</v>
      </c>
      <c r="B66" s="3">
        <v>164</v>
      </c>
      <c r="D66" s="3" t="s">
        <v>14</v>
      </c>
      <c r="E66" s="3">
        <v>24</v>
      </c>
    </row>
    <row r="67" spans="1:5" x14ac:dyDescent="0.35">
      <c r="A67" s="3" t="s">
        <v>20</v>
      </c>
      <c r="B67" s="3">
        <v>336</v>
      </c>
      <c r="D67" s="3" t="s">
        <v>14</v>
      </c>
      <c r="E67" s="3">
        <v>86</v>
      </c>
    </row>
    <row r="68" spans="1:5" x14ac:dyDescent="0.35">
      <c r="A68" s="3" t="s">
        <v>20</v>
      </c>
      <c r="B68" s="3">
        <v>1917</v>
      </c>
      <c r="D68" s="3" t="s">
        <v>14</v>
      </c>
      <c r="E68" s="3">
        <v>243</v>
      </c>
    </row>
    <row r="69" spans="1:5" x14ac:dyDescent="0.35">
      <c r="A69" s="3" t="s">
        <v>20</v>
      </c>
      <c r="B69" s="3">
        <v>95</v>
      </c>
      <c r="D69" s="3" t="s">
        <v>14</v>
      </c>
      <c r="E69" s="3">
        <v>65</v>
      </c>
    </row>
    <row r="70" spans="1:5" x14ac:dyDescent="0.35">
      <c r="A70" s="3" t="s">
        <v>20</v>
      </c>
      <c r="B70" s="3">
        <v>147</v>
      </c>
      <c r="D70" s="3" t="s">
        <v>14</v>
      </c>
      <c r="E70" s="3">
        <v>100</v>
      </c>
    </row>
    <row r="71" spans="1:5" x14ac:dyDescent="0.35">
      <c r="A71" s="3" t="s">
        <v>20</v>
      </c>
      <c r="B71" s="3">
        <v>86</v>
      </c>
      <c r="D71" s="3" t="s">
        <v>14</v>
      </c>
      <c r="E71" s="3">
        <v>168</v>
      </c>
    </row>
    <row r="72" spans="1:5" x14ac:dyDescent="0.35">
      <c r="A72" s="3" t="s">
        <v>20</v>
      </c>
      <c r="B72" s="3">
        <v>83</v>
      </c>
      <c r="D72" s="3" t="s">
        <v>14</v>
      </c>
      <c r="E72" s="3">
        <v>13</v>
      </c>
    </row>
    <row r="73" spans="1:5" x14ac:dyDescent="0.35">
      <c r="A73" s="3" t="s">
        <v>20</v>
      </c>
      <c r="B73" s="3">
        <v>676</v>
      </c>
      <c r="D73" s="3" t="s">
        <v>14</v>
      </c>
      <c r="E73" s="3">
        <v>1</v>
      </c>
    </row>
    <row r="74" spans="1:5" x14ac:dyDescent="0.35">
      <c r="A74" s="3" t="s">
        <v>20</v>
      </c>
      <c r="B74" s="3">
        <v>361</v>
      </c>
      <c r="D74" s="3" t="s">
        <v>14</v>
      </c>
      <c r="E74" s="3">
        <v>40</v>
      </c>
    </row>
    <row r="75" spans="1:5" x14ac:dyDescent="0.35">
      <c r="A75" s="3" t="s">
        <v>20</v>
      </c>
      <c r="B75" s="3">
        <v>131</v>
      </c>
      <c r="D75" s="3" t="s">
        <v>14</v>
      </c>
      <c r="E75" s="3">
        <v>226</v>
      </c>
    </row>
    <row r="76" spans="1:5" x14ac:dyDescent="0.35">
      <c r="A76" s="3" t="s">
        <v>20</v>
      </c>
      <c r="B76" s="3">
        <v>126</v>
      </c>
      <c r="D76" s="3" t="s">
        <v>14</v>
      </c>
      <c r="E76" s="3">
        <v>1625</v>
      </c>
    </row>
    <row r="77" spans="1:5" x14ac:dyDescent="0.35">
      <c r="A77" s="3" t="s">
        <v>20</v>
      </c>
      <c r="B77" s="3">
        <v>275</v>
      </c>
      <c r="D77" s="3" t="s">
        <v>14</v>
      </c>
      <c r="E77" s="3">
        <v>143</v>
      </c>
    </row>
    <row r="78" spans="1:5" x14ac:dyDescent="0.35">
      <c r="A78" s="3" t="s">
        <v>20</v>
      </c>
      <c r="B78" s="3">
        <v>67</v>
      </c>
      <c r="D78" s="3" t="s">
        <v>14</v>
      </c>
      <c r="E78" s="3">
        <v>934</v>
      </c>
    </row>
    <row r="79" spans="1:5" x14ac:dyDescent="0.35">
      <c r="A79" s="3" t="s">
        <v>20</v>
      </c>
      <c r="B79" s="3">
        <v>154</v>
      </c>
      <c r="D79" s="3" t="s">
        <v>14</v>
      </c>
      <c r="E79" s="3">
        <v>17</v>
      </c>
    </row>
    <row r="80" spans="1:5" x14ac:dyDescent="0.35">
      <c r="A80" s="3" t="s">
        <v>20</v>
      </c>
      <c r="B80" s="3">
        <v>1782</v>
      </c>
      <c r="D80" s="3" t="s">
        <v>14</v>
      </c>
      <c r="E80" s="3">
        <v>2179</v>
      </c>
    </row>
    <row r="81" spans="1:5" x14ac:dyDescent="0.35">
      <c r="A81" s="3" t="s">
        <v>20</v>
      </c>
      <c r="B81" s="3">
        <v>903</v>
      </c>
      <c r="D81" s="3" t="s">
        <v>14</v>
      </c>
      <c r="E81" s="3">
        <v>931</v>
      </c>
    </row>
    <row r="82" spans="1:5" x14ac:dyDescent="0.35">
      <c r="A82" s="3" t="s">
        <v>20</v>
      </c>
      <c r="B82" s="3">
        <v>94</v>
      </c>
      <c r="D82" s="3" t="s">
        <v>14</v>
      </c>
      <c r="E82" s="3">
        <v>92</v>
      </c>
    </row>
    <row r="83" spans="1:5" x14ac:dyDescent="0.35">
      <c r="A83" s="3" t="s">
        <v>20</v>
      </c>
      <c r="B83" s="3">
        <v>180</v>
      </c>
      <c r="D83" s="3" t="s">
        <v>14</v>
      </c>
      <c r="E83" s="3">
        <v>57</v>
      </c>
    </row>
    <row r="84" spans="1:5" x14ac:dyDescent="0.35">
      <c r="A84" s="3" t="s">
        <v>20</v>
      </c>
      <c r="B84" s="3">
        <v>533</v>
      </c>
      <c r="D84" s="3" t="s">
        <v>14</v>
      </c>
      <c r="E84" s="3">
        <v>41</v>
      </c>
    </row>
    <row r="85" spans="1:5" x14ac:dyDescent="0.35">
      <c r="A85" s="3" t="s">
        <v>20</v>
      </c>
      <c r="B85" s="3">
        <v>2443</v>
      </c>
      <c r="D85" s="3" t="s">
        <v>14</v>
      </c>
      <c r="E85" s="3">
        <v>1</v>
      </c>
    </row>
    <row r="86" spans="1:5" x14ac:dyDescent="0.35">
      <c r="A86" s="3" t="s">
        <v>20</v>
      </c>
      <c r="B86" s="3">
        <v>89</v>
      </c>
      <c r="D86" s="3" t="s">
        <v>14</v>
      </c>
      <c r="E86" s="3">
        <v>101</v>
      </c>
    </row>
    <row r="87" spans="1:5" x14ac:dyDescent="0.35">
      <c r="A87" s="3" t="s">
        <v>20</v>
      </c>
      <c r="B87" s="3">
        <v>159</v>
      </c>
      <c r="D87" s="3" t="s">
        <v>14</v>
      </c>
      <c r="E87" s="3">
        <v>1335</v>
      </c>
    </row>
    <row r="88" spans="1:5" x14ac:dyDescent="0.35">
      <c r="A88" s="3" t="s">
        <v>20</v>
      </c>
      <c r="B88" s="3">
        <v>50</v>
      </c>
      <c r="D88" s="3" t="s">
        <v>14</v>
      </c>
      <c r="E88" s="3">
        <v>15</v>
      </c>
    </row>
    <row r="89" spans="1:5" x14ac:dyDescent="0.35">
      <c r="A89" s="3" t="s">
        <v>20</v>
      </c>
      <c r="B89" s="3">
        <v>186</v>
      </c>
      <c r="D89" s="3" t="s">
        <v>14</v>
      </c>
      <c r="E89" s="3">
        <v>454</v>
      </c>
    </row>
    <row r="90" spans="1:5" x14ac:dyDescent="0.35">
      <c r="A90" s="3" t="s">
        <v>20</v>
      </c>
      <c r="B90" s="3">
        <v>1071</v>
      </c>
      <c r="D90" s="3" t="s">
        <v>14</v>
      </c>
      <c r="E90" s="3">
        <v>3182</v>
      </c>
    </row>
    <row r="91" spans="1:5" x14ac:dyDescent="0.35">
      <c r="A91" s="3" t="s">
        <v>20</v>
      </c>
      <c r="B91" s="3">
        <v>117</v>
      </c>
      <c r="D91" s="3" t="s">
        <v>14</v>
      </c>
      <c r="E91" s="3">
        <v>15</v>
      </c>
    </row>
    <row r="92" spans="1:5" x14ac:dyDescent="0.35">
      <c r="A92" s="3" t="s">
        <v>20</v>
      </c>
      <c r="B92" s="3">
        <v>70</v>
      </c>
      <c r="D92" s="3" t="s">
        <v>14</v>
      </c>
      <c r="E92" s="3">
        <v>133</v>
      </c>
    </row>
    <row r="93" spans="1:5" x14ac:dyDescent="0.35">
      <c r="A93" s="3" t="s">
        <v>20</v>
      </c>
      <c r="B93" s="3">
        <v>135</v>
      </c>
      <c r="D93" s="3" t="s">
        <v>14</v>
      </c>
      <c r="E93" s="3">
        <v>2062</v>
      </c>
    </row>
    <row r="94" spans="1:5" x14ac:dyDescent="0.35">
      <c r="A94" s="3" t="s">
        <v>20</v>
      </c>
      <c r="B94" s="3">
        <v>768</v>
      </c>
      <c r="D94" s="3" t="s">
        <v>14</v>
      </c>
      <c r="E94" s="3">
        <v>29</v>
      </c>
    </row>
    <row r="95" spans="1:5" x14ac:dyDescent="0.35">
      <c r="A95" s="3" t="s">
        <v>20</v>
      </c>
      <c r="B95" s="3">
        <v>199</v>
      </c>
      <c r="D95" s="3" t="s">
        <v>14</v>
      </c>
      <c r="E95" s="3">
        <v>132</v>
      </c>
    </row>
    <row r="96" spans="1:5" x14ac:dyDescent="0.35">
      <c r="A96" s="3" t="s">
        <v>20</v>
      </c>
      <c r="B96" s="3">
        <v>107</v>
      </c>
      <c r="D96" s="3" t="s">
        <v>14</v>
      </c>
      <c r="E96" s="3">
        <v>137</v>
      </c>
    </row>
    <row r="97" spans="1:5" x14ac:dyDescent="0.35">
      <c r="A97" s="3" t="s">
        <v>20</v>
      </c>
      <c r="B97" s="3">
        <v>195</v>
      </c>
      <c r="D97" s="3" t="s">
        <v>14</v>
      </c>
      <c r="E97" s="3">
        <v>908</v>
      </c>
    </row>
    <row r="98" spans="1:5" x14ac:dyDescent="0.35">
      <c r="A98" s="3" t="s">
        <v>20</v>
      </c>
      <c r="B98" s="3">
        <v>3376</v>
      </c>
      <c r="D98" s="3" t="s">
        <v>14</v>
      </c>
      <c r="E98" s="3">
        <v>10</v>
      </c>
    </row>
    <row r="99" spans="1:5" x14ac:dyDescent="0.35">
      <c r="A99" s="3" t="s">
        <v>20</v>
      </c>
      <c r="B99" s="3">
        <v>41</v>
      </c>
      <c r="D99" s="3" t="s">
        <v>14</v>
      </c>
      <c r="E99" s="3">
        <v>1910</v>
      </c>
    </row>
    <row r="100" spans="1:5" x14ac:dyDescent="0.35">
      <c r="A100" s="3" t="s">
        <v>20</v>
      </c>
      <c r="B100" s="3">
        <v>1821</v>
      </c>
      <c r="D100" s="3" t="s">
        <v>14</v>
      </c>
      <c r="E100" s="3">
        <v>38</v>
      </c>
    </row>
    <row r="101" spans="1:5" x14ac:dyDescent="0.35">
      <c r="A101" s="3" t="s">
        <v>20</v>
      </c>
      <c r="B101" s="3">
        <v>164</v>
      </c>
      <c r="D101" s="3" t="s">
        <v>14</v>
      </c>
      <c r="E101" s="3">
        <v>104</v>
      </c>
    </row>
    <row r="102" spans="1:5" x14ac:dyDescent="0.35">
      <c r="A102" s="3" t="s">
        <v>20</v>
      </c>
      <c r="B102" s="3">
        <v>157</v>
      </c>
      <c r="D102" s="3" t="s">
        <v>14</v>
      </c>
      <c r="E102" s="3">
        <v>49</v>
      </c>
    </row>
    <row r="103" spans="1:5" x14ac:dyDescent="0.35">
      <c r="A103" s="3" t="s">
        <v>20</v>
      </c>
      <c r="B103" s="3">
        <v>246</v>
      </c>
      <c r="D103" s="3" t="s">
        <v>14</v>
      </c>
      <c r="E103" s="3">
        <v>1</v>
      </c>
    </row>
    <row r="104" spans="1:5" x14ac:dyDescent="0.35">
      <c r="A104" s="3" t="s">
        <v>20</v>
      </c>
      <c r="B104" s="3">
        <v>1396</v>
      </c>
      <c r="D104" s="3" t="s">
        <v>14</v>
      </c>
      <c r="E104" s="3">
        <v>245</v>
      </c>
    </row>
    <row r="105" spans="1:5" x14ac:dyDescent="0.35">
      <c r="A105" s="3" t="s">
        <v>20</v>
      </c>
      <c r="B105" s="3">
        <v>2506</v>
      </c>
      <c r="D105" s="3" t="s">
        <v>14</v>
      </c>
      <c r="E105" s="3">
        <v>32</v>
      </c>
    </row>
    <row r="106" spans="1:5" x14ac:dyDescent="0.35">
      <c r="A106" s="3" t="s">
        <v>20</v>
      </c>
      <c r="B106" s="3">
        <v>244</v>
      </c>
      <c r="D106" s="3" t="s">
        <v>14</v>
      </c>
      <c r="E106" s="3">
        <v>7</v>
      </c>
    </row>
    <row r="107" spans="1:5" x14ac:dyDescent="0.35">
      <c r="A107" s="3" t="s">
        <v>20</v>
      </c>
      <c r="B107" s="3">
        <v>146</v>
      </c>
      <c r="D107" s="3" t="s">
        <v>14</v>
      </c>
      <c r="E107" s="3">
        <v>803</v>
      </c>
    </row>
    <row r="108" spans="1:5" x14ac:dyDescent="0.35">
      <c r="A108" s="3" t="s">
        <v>20</v>
      </c>
      <c r="B108" s="3">
        <v>1267</v>
      </c>
      <c r="D108" s="3" t="s">
        <v>14</v>
      </c>
      <c r="E108" s="3">
        <v>16</v>
      </c>
    </row>
    <row r="109" spans="1:5" x14ac:dyDescent="0.35">
      <c r="A109" s="3" t="s">
        <v>20</v>
      </c>
      <c r="B109" s="3">
        <v>1561</v>
      </c>
      <c r="D109" s="3" t="s">
        <v>14</v>
      </c>
      <c r="E109" s="3">
        <v>31</v>
      </c>
    </row>
    <row r="110" spans="1:5" x14ac:dyDescent="0.35">
      <c r="A110" s="3" t="s">
        <v>20</v>
      </c>
      <c r="B110" s="3">
        <v>48</v>
      </c>
      <c r="D110" s="3" t="s">
        <v>14</v>
      </c>
      <c r="E110" s="3">
        <v>108</v>
      </c>
    </row>
    <row r="111" spans="1:5" x14ac:dyDescent="0.35">
      <c r="A111" s="3" t="s">
        <v>20</v>
      </c>
      <c r="B111" s="3">
        <v>2739</v>
      </c>
      <c r="D111" s="3" t="s">
        <v>14</v>
      </c>
      <c r="E111" s="3">
        <v>30</v>
      </c>
    </row>
    <row r="112" spans="1:5" x14ac:dyDescent="0.35">
      <c r="A112" s="3" t="s">
        <v>20</v>
      </c>
      <c r="B112" s="3">
        <v>3537</v>
      </c>
      <c r="D112" s="3" t="s">
        <v>14</v>
      </c>
      <c r="E112" s="3">
        <v>17</v>
      </c>
    </row>
    <row r="113" spans="1:5" x14ac:dyDescent="0.35">
      <c r="A113" s="3" t="s">
        <v>20</v>
      </c>
      <c r="B113" s="3">
        <v>2107</v>
      </c>
      <c r="D113" s="3" t="s">
        <v>14</v>
      </c>
      <c r="E113" s="3">
        <v>80</v>
      </c>
    </row>
    <row r="114" spans="1:5" x14ac:dyDescent="0.35">
      <c r="A114" s="3" t="s">
        <v>20</v>
      </c>
      <c r="B114" s="3">
        <v>3318</v>
      </c>
      <c r="D114" s="3" t="s">
        <v>14</v>
      </c>
      <c r="E114" s="3">
        <v>2468</v>
      </c>
    </row>
    <row r="115" spans="1:5" x14ac:dyDescent="0.35">
      <c r="A115" s="3" t="s">
        <v>20</v>
      </c>
      <c r="B115" s="3">
        <v>340</v>
      </c>
      <c r="D115" s="3" t="s">
        <v>14</v>
      </c>
      <c r="E115" s="3">
        <v>26</v>
      </c>
    </row>
    <row r="116" spans="1:5" x14ac:dyDescent="0.35">
      <c r="A116" s="3" t="s">
        <v>20</v>
      </c>
      <c r="B116" s="3">
        <v>1442</v>
      </c>
      <c r="D116" s="3" t="s">
        <v>14</v>
      </c>
      <c r="E116" s="3">
        <v>73</v>
      </c>
    </row>
    <row r="117" spans="1:5" x14ac:dyDescent="0.35">
      <c r="A117" s="3" t="s">
        <v>20</v>
      </c>
      <c r="B117" s="3">
        <v>126</v>
      </c>
      <c r="D117" s="3" t="s">
        <v>14</v>
      </c>
      <c r="E117" s="3">
        <v>128</v>
      </c>
    </row>
    <row r="118" spans="1:5" x14ac:dyDescent="0.35">
      <c r="A118" s="3" t="s">
        <v>20</v>
      </c>
      <c r="B118" s="3">
        <v>524</v>
      </c>
      <c r="D118" s="3" t="s">
        <v>14</v>
      </c>
      <c r="E118" s="3">
        <v>33</v>
      </c>
    </row>
    <row r="119" spans="1:5" x14ac:dyDescent="0.35">
      <c r="A119" s="3" t="s">
        <v>20</v>
      </c>
      <c r="B119" s="3">
        <v>1989</v>
      </c>
      <c r="D119" s="3" t="s">
        <v>14</v>
      </c>
      <c r="E119" s="3">
        <v>1072</v>
      </c>
    </row>
    <row r="120" spans="1:5" x14ac:dyDescent="0.35">
      <c r="A120" s="3" t="s">
        <v>20</v>
      </c>
      <c r="B120" s="3">
        <v>157</v>
      </c>
      <c r="D120" s="3" t="s">
        <v>14</v>
      </c>
      <c r="E120" s="3">
        <v>393</v>
      </c>
    </row>
    <row r="121" spans="1:5" x14ac:dyDescent="0.35">
      <c r="A121" s="3" t="s">
        <v>20</v>
      </c>
      <c r="B121" s="3">
        <v>4498</v>
      </c>
      <c r="D121" s="3" t="s">
        <v>14</v>
      </c>
      <c r="E121" s="3">
        <v>1257</v>
      </c>
    </row>
    <row r="122" spans="1:5" x14ac:dyDescent="0.35">
      <c r="A122" s="3" t="s">
        <v>20</v>
      </c>
      <c r="B122" s="3">
        <v>80</v>
      </c>
      <c r="D122" s="3" t="s">
        <v>14</v>
      </c>
      <c r="E122" s="3">
        <v>328</v>
      </c>
    </row>
    <row r="123" spans="1:5" x14ac:dyDescent="0.35">
      <c r="A123" s="3" t="s">
        <v>20</v>
      </c>
      <c r="B123" s="3">
        <v>43</v>
      </c>
      <c r="D123" s="3" t="s">
        <v>14</v>
      </c>
      <c r="E123" s="3">
        <v>147</v>
      </c>
    </row>
    <row r="124" spans="1:5" x14ac:dyDescent="0.35">
      <c r="A124" s="3" t="s">
        <v>20</v>
      </c>
      <c r="B124" s="3">
        <v>2053</v>
      </c>
      <c r="D124" s="3" t="s">
        <v>14</v>
      </c>
      <c r="E124" s="3">
        <v>830</v>
      </c>
    </row>
    <row r="125" spans="1:5" x14ac:dyDescent="0.35">
      <c r="A125" s="3" t="s">
        <v>20</v>
      </c>
      <c r="B125" s="3">
        <v>168</v>
      </c>
      <c r="D125" s="3" t="s">
        <v>14</v>
      </c>
      <c r="E125" s="3">
        <v>331</v>
      </c>
    </row>
    <row r="126" spans="1:5" x14ac:dyDescent="0.35">
      <c r="A126" s="3" t="s">
        <v>20</v>
      </c>
      <c r="B126" s="3">
        <v>4289</v>
      </c>
      <c r="D126" s="3" t="s">
        <v>14</v>
      </c>
      <c r="E126" s="3">
        <v>25</v>
      </c>
    </row>
    <row r="127" spans="1:5" x14ac:dyDescent="0.35">
      <c r="A127" s="3" t="s">
        <v>20</v>
      </c>
      <c r="B127" s="3">
        <v>165</v>
      </c>
      <c r="D127" s="3" t="s">
        <v>14</v>
      </c>
      <c r="E127" s="3">
        <v>3483</v>
      </c>
    </row>
    <row r="128" spans="1:5" x14ac:dyDescent="0.35">
      <c r="A128" s="3" t="s">
        <v>20</v>
      </c>
      <c r="B128" s="3">
        <v>1815</v>
      </c>
      <c r="D128" s="3" t="s">
        <v>14</v>
      </c>
      <c r="E128" s="3">
        <v>923</v>
      </c>
    </row>
    <row r="129" spans="1:5" x14ac:dyDescent="0.35">
      <c r="A129" s="3" t="s">
        <v>20</v>
      </c>
      <c r="B129" s="3">
        <v>397</v>
      </c>
      <c r="D129" s="3" t="s">
        <v>14</v>
      </c>
      <c r="E129" s="3">
        <v>1</v>
      </c>
    </row>
    <row r="130" spans="1:5" x14ac:dyDescent="0.35">
      <c r="A130" s="3" t="s">
        <v>20</v>
      </c>
      <c r="B130" s="3">
        <v>1539</v>
      </c>
      <c r="D130" s="3" t="s">
        <v>14</v>
      </c>
      <c r="E130" s="3">
        <v>33</v>
      </c>
    </row>
    <row r="131" spans="1:5" x14ac:dyDescent="0.35">
      <c r="A131" s="3" t="s">
        <v>20</v>
      </c>
      <c r="B131" s="3">
        <v>138</v>
      </c>
      <c r="D131" s="3" t="s">
        <v>14</v>
      </c>
      <c r="E131" s="3">
        <v>40</v>
      </c>
    </row>
    <row r="132" spans="1:5" x14ac:dyDescent="0.35">
      <c r="A132" s="3" t="s">
        <v>20</v>
      </c>
      <c r="B132" s="3">
        <v>3594</v>
      </c>
      <c r="D132" s="3" t="s">
        <v>14</v>
      </c>
      <c r="E132" s="3">
        <v>23</v>
      </c>
    </row>
    <row r="133" spans="1:5" x14ac:dyDescent="0.35">
      <c r="A133" s="3" t="s">
        <v>20</v>
      </c>
      <c r="B133" s="3">
        <v>5880</v>
      </c>
      <c r="D133" s="3" t="s">
        <v>14</v>
      </c>
      <c r="E133" s="3">
        <v>75</v>
      </c>
    </row>
    <row r="134" spans="1:5" x14ac:dyDescent="0.35">
      <c r="A134" s="3" t="s">
        <v>20</v>
      </c>
      <c r="B134" s="3">
        <v>112</v>
      </c>
      <c r="D134" s="3" t="s">
        <v>14</v>
      </c>
      <c r="E134" s="3">
        <v>2176</v>
      </c>
    </row>
    <row r="135" spans="1:5" x14ac:dyDescent="0.35">
      <c r="A135" s="3" t="s">
        <v>20</v>
      </c>
      <c r="B135" s="3">
        <v>943</v>
      </c>
      <c r="D135" s="3" t="s">
        <v>14</v>
      </c>
      <c r="E135" s="3">
        <v>441</v>
      </c>
    </row>
    <row r="136" spans="1:5" x14ac:dyDescent="0.35">
      <c r="A136" s="3" t="s">
        <v>20</v>
      </c>
      <c r="B136" s="3">
        <v>2468</v>
      </c>
      <c r="D136" s="3" t="s">
        <v>14</v>
      </c>
      <c r="E136" s="3">
        <v>25</v>
      </c>
    </row>
    <row r="137" spans="1:5" x14ac:dyDescent="0.35">
      <c r="A137" s="3" t="s">
        <v>20</v>
      </c>
      <c r="B137" s="3">
        <v>2551</v>
      </c>
      <c r="D137" s="3" t="s">
        <v>14</v>
      </c>
      <c r="E137" s="3">
        <v>127</v>
      </c>
    </row>
    <row r="138" spans="1:5" x14ac:dyDescent="0.35">
      <c r="A138" s="3" t="s">
        <v>20</v>
      </c>
      <c r="B138" s="3">
        <v>101</v>
      </c>
      <c r="D138" s="3" t="s">
        <v>14</v>
      </c>
      <c r="E138" s="3">
        <v>355</v>
      </c>
    </row>
    <row r="139" spans="1:5" x14ac:dyDescent="0.35">
      <c r="A139" s="3" t="s">
        <v>20</v>
      </c>
      <c r="B139" s="3">
        <v>92</v>
      </c>
      <c r="D139" s="3" t="s">
        <v>14</v>
      </c>
      <c r="E139" s="3">
        <v>44</v>
      </c>
    </row>
    <row r="140" spans="1:5" x14ac:dyDescent="0.35">
      <c r="A140" s="3" t="s">
        <v>20</v>
      </c>
      <c r="B140" s="3">
        <v>62</v>
      </c>
      <c r="D140" s="3" t="s">
        <v>14</v>
      </c>
      <c r="E140" s="3">
        <v>67</v>
      </c>
    </row>
    <row r="141" spans="1:5" x14ac:dyDescent="0.35">
      <c r="A141" s="3" t="s">
        <v>20</v>
      </c>
      <c r="B141" s="3">
        <v>149</v>
      </c>
      <c r="D141" s="3" t="s">
        <v>14</v>
      </c>
      <c r="E141" s="3">
        <v>1068</v>
      </c>
    </row>
    <row r="142" spans="1:5" x14ac:dyDescent="0.35">
      <c r="A142" s="3" t="s">
        <v>20</v>
      </c>
      <c r="B142" s="3">
        <v>329</v>
      </c>
      <c r="D142" s="3" t="s">
        <v>14</v>
      </c>
      <c r="E142" s="3">
        <v>424</v>
      </c>
    </row>
    <row r="143" spans="1:5" x14ac:dyDescent="0.35">
      <c r="A143" s="3" t="s">
        <v>20</v>
      </c>
      <c r="B143" s="3">
        <v>97</v>
      </c>
      <c r="D143" s="3" t="s">
        <v>14</v>
      </c>
      <c r="E143" s="3">
        <v>151</v>
      </c>
    </row>
    <row r="144" spans="1:5" x14ac:dyDescent="0.35">
      <c r="A144" s="3" t="s">
        <v>20</v>
      </c>
      <c r="B144" s="3">
        <v>1784</v>
      </c>
      <c r="D144" s="3" t="s">
        <v>14</v>
      </c>
      <c r="E144" s="3">
        <v>1608</v>
      </c>
    </row>
    <row r="145" spans="1:5" x14ac:dyDescent="0.35">
      <c r="A145" s="3" t="s">
        <v>20</v>
      </c>
      <c r="B145" s="3">
        <v>1684</v>
      </c>
      <c r="D145" s="3" t="s">
        <v>14</v>
      </c>
      <c r="E145" s="3">
        <v>941</v>
      </c>
    </row>
    <row r="146" spans="1:5" x14ac:dyDescent="0.35">
      <c r="A146" s="3" t="s">
        <v>20</v>
      </c>
      <c r="B146" s="3">
        <v>250</v>
      </c>
      <c r="D146" s="3" t="s">
        <v>14</v>
      </c>
      <c r="E146" s="3">
        <v>1</v>
      </c>
    </row>
    <row r="147" spans="1:5" x14ac:dyDescent="0.35">
      <c r="A147" s="3" t="s">
        <v>20</v>
      </c>
      <c r="B147" s="3">
        <v>238</v>
      </c>
      <c r="D147" s="3" t="s">
        <v>14</v>
      </c>
      <c r="E147" s="3">
        <v>40</v>
      </c>
    </row>
    <row r="148" spans="1:5" x14ac:dyDescent="0.35">
      <c r="A148" s="3" t="s">
        <v>20</v>
      </c>
      <c r="B148" s="3">
        <v>53</v>
      </c>
      <c r="D148" s="3" t="s">
        <v>14</v>
      </c>
      <c r="E148" s="3">
        <v>3015</v>
      </c>
    </row>
    <row r="149" spans="1:5" x14ac:dyDescent="0.35">
      <c r="A149" s="3" t="s">
        <v>20</v>
      </c>
      <c r="B149" s="3">
        <v>214</v>
      </c>
      <c r="D149" s="3" t="s">
        <v>14</v>
      </c>
      <c r="E149" s="3">
        <v>435</v>
      </c>
    </row>
    <row r="150" spans="1:5" x14ac:dyDescent="0.35">
      <c r="A150" s="3" t="s">
        <v>20</v>
      </c>
      <c r="B150" s="3">
        <v>222</v>
      </c>
      <c r="D150" s="3" t="s">
        <v>14</v>
      </c>
      <c r="E150" s="3">
        <v>714</v>
      </c>
    </row>
    <row r="151" spans="1:5" x14ac:dyDescent="0.35">
      <c r="A151" s="3" t="s">
        <v>20</v>
      </c>
      <c r="B151" s="3">
        <v>1884</v>
      </c>
      <c r="D151" s="3" t="s">
        <v>14</v>
      </c>
      <c r="E151" s="3">
        <v>5497</v>
      </c>
    </row>
    <row r="152" spans="1:5" x14ac:dyDescent="0.35">
      <c r="A152" s="3" t="s">
        <v>20</v>
      </c>
      <c r="B152" s="3">
        <v>218</v>
      </c>
      <c r="D152" s="3" t="s">
        <v>14</v>
      </c>
      <c r="E152" s="3">
        <v>418</v>
      </c>
    </row>
    <row r="153" spans="1:5" x14ac:dyDescent="0.35">
      <c r="A153" s="3" t="s">
        <v>20</v>
      </c>
      <c r="B153" s="3">
        <v>6465</v>
      </c>
      <c r="D153" s="3" t="s">
        <v>14</v>
      </c>
      <c r="E153" s="3">
        <v>1439</v>
      </c>
    </row>
    <row r="154" spans="1:5" x14ac:dyDescent="0.35">
      <c r="A154" s="3" t="s">
        <v>20</v>
      </c>
      <c r="B154" s="3">
        <v>59</v>
      </c>
      <c r="D154" s="3" t="s">
        <v>14</v>
      </c>
      <c r="E154" s="3">
        <v>15</v>
      </c>
    </row>
    <row r="155" spans="1:5" x14ac:dyDescent="0.35">
      <c r="A155" s="3" t="s">
        <v>20</v>
      </c>
      <c r="B155" s="3">
        <v>88</v>
      </c>
      <c r="D155" s="3" t="s">
        <v>14</v>
      </c>
      <c r="E155" s="3">
        <v>1999</v>
      </c>
    </row>
    <row r="156" spans="1:5" x14ac:dyDescent="0.35">
      <c r="A156" s="3" t="s">
        <v>20</v>
      </c>
      <c r="B156" s="3">
        <v>1697</v>
      </c>
      <c r="D156" s="3" t="s">
        <v>14</v>
      </c>
      <c r="E156" s="3">
        <v>118</v>
      </c>
    </row>
    <row r="157" spans="1:5" x14ac:dyDescent="0.35">
      <c r="A157" s="3" t="s">
        <v>20</v>
      </c>
      <c r="B157" s="3">
        <v>92</v>
      </c>
      <c r="D157" s="3" t="s">
        <v>14</v>
      </c>
      <c r="E157" s="3">
        <v>162</v>
      </c>
    </row>
    <row r="158" spans="1:5" x14ac:dyDescent="0.35">
      <c r="A158" s="3" t="s">
        <v>20</v>
      </c>
      <c r="B158" s="3">
        <v>186</v>
      </c>
      <c r="D158" s="3" t="s">
        <v>14</v>
      </c>
      <c r="E158" s="3">
        <v>83</v>
      </c>
    </row>
    <row r="159" spans="1:5" x14ac:dyDescent="0.35">
      <c r="A159" s="3" t="s">
        <v>20</v>
      </c>
      <c r="B159" s="3">
        <v>138</v>
      </c>
      <c r="D159" s="3" t="s">
        <v>14</v>
      </c>
      <c r="E159" s="3">
        <v>747</v>
      </c>
    </row>
    <row r="160" spans="1:5" x14ac:dyDescent="0.35">
      <c r="A160" s="3" t="s">
        <v>20</v>
      </c>
      <c r="B160" s="3">
        <v>261</v>
      </c>
      <c r="D160" s="3" t="s">
        <v>14</v>
      </c>
      <c r="E160" s="3">
        <v>84</v>
      </c>
    </row>
    <row r="161" spans="1:5" x14ac:dyDescent="0.35">
      <c r="A161" s="3" t="s">
        <v>20</v>
      </c>
      <c r="B161" s="3">
        <v>107</v>
      </c>
      <c r="D161" s="3" t="s">
        <v>14</v>
      </c>
      <c r="E161" s="3">
        <v>91</v>
      </c>
    </row>
    <row r="162" spans="1:5" x14ac:dyDescent="0.35">
      <c r="A162" s="3" t="s">
        <v>20</v>
      </c>
      <c r="B162" s="3">
        <v>199</v>
      </c>
      <c r="D162" s="3" t="s">
        <v>14</v>
      </c>
      <c r="E162" s="3">
        <v>792</v>
      </c>
    </row>
    <row r="163" spans="1:5" x14ac:dyDescent="0.35">
      <c r="A163" s="3" t="s">
        <v>20</v>
      </c>
      <c r="B163" s="3">
        <v>5512</v>
      </c>
      <c r="D163" s="3" t="s">
        <v>14</v>
      </c>
      <c r="E163" s="3">
        <v>32</v>
      </c>
    </row>
    <row r="164" spans="1:5" x14ac:dyDescent="0.35">
      <c r="A164" s="3" t="s">
        <v>20</v>
      </c>
      <c r="B164" s="3">
        <v>86</v>
      </c>
      <c r="D164" s="3" t="s">
        <v>14</v>
      </c>
      <c r="E164" s="3">
        <v>186</v>
      </c>
    </row>
    <row r="165" spans="1:5" x14ac:dyDescent="0.35">
      <c r="A165" s="3" t="s">
        <v>20</v>
      </c>
      <c r="B165" s="3">
        <v>2768</v>
      </c>
      <c r="D165" s="3" t="s">
        <v>14</v>
      </c>
      <c r="E165" s="3">
        <v>605</v>
      </c>
    </row>
    <row r="166" spans="1:5" x14ac:dyDescent="0.35">
      <c r="A166" s="3" t="s">
        <v>20</v>
      </c>
      <c r="B166" s="3">
        <v>48</v>
      </c>
      <c r="D166" s="3" t="s">
        <v>14</v>
      </c>
      <c r="E166" s="3">
        <v>1</v>
      </c>
    </row>
    <row r="167" spans="1:5" x14ac:dyDescent="0.35">
      <c r="A167" s="3" t="s">
        <v>20</v>
      </c>
      <c r="B167" s="3">
        <v>87</v>
      </c>
      <c r="D167" s="3" t="s">
        <v>14</v>
      </c>
      <c r="E167" s="3">
        <v>31</v>
      </c>
    </row>
    <row r="168" spans="1:5" x14ac:dyDescent="0.35">
      <c r="A168" s="3" t="s">
        <v>20</v>
      </c>
      <c r="B168" s="3">
        <v>1894</v>
      </c>
      <c r="D168" s="3" t="s">
        <v>14</v>
      </c>
      <c r="E168" s="3">
        <v>1181</v>
      </c>
    </row>
    <row r="169" spans="1:5" x14ac:dyDescent="0.35">
      <c r="A169" s="3" t="s">
        <v>20</v>
      </c>
      <c r="B169" s="3">
        <v>282</v>
      </c>
      <c r="D169" s="3" t="s">
        <v>14</v>
      </c>
      <c r="E169" s="3">
        <v>39</v>
      </c>
    </row>
    <row r="170" spans="1:5" x14ac:dyDescent="0.35">
      <c r="A170" s="3" t="s">
        <v>20</v>
      </c>
      <c r="B170" s="3">
        <v>116</v>
      </c>
      <c r="D170" s="3" t="s">
        <v>14</v>
      </c>
      <c r="E170" s="3">
        <v>46</v>
      </c>
    </row>
    <row r="171" spans="1:5" x14ac:dyDescent="0.35">
      <c r="A171" s="3" t="s">
        <v>20</v>
      </c>
      <c r="B171" s="3">
        <v>83</v>
      </c>
      <c r="D171" s="3" t="s">
        <v>14</v>
      </c>
      <c r="E171" s="3">
        <v>105</v>
      </c>
    </row>
    <row r="172" spans="1:5" x14ac:dyDescent="0.35">
      <c r="A172" s="3" t="s">
        <v>20</v>
      </c>
      <c r="B172" s="3">
        <v>91</v>
      </c>
      <c r="D172" s="3" t="s">
        <v>14</v>
      </c>
      <c r="E172" s="3">
        <v>535</v>
      </c>
    </row>
    <row r="173" spans="1:5" x14ac:dyDescent="0.35">
      <c r="A173" s="3" t="s">
        <v>20</v>
      </c>
      <c r="B173" s="3">
        <v>546</v>
      </c>
      <c r="D173" s="3" t="s">
        <v>14</v>
      </c>
      <c r="E173" s="3">
        <v>16</v>
      </c>
    </row>
    <row r="174" spans="1:5" x14ac:dyDescent="0.35">
      <c r="A174" s="3" t="s">
        <v>20</v>
      </c>
      <c r="B174" s="3">
        <v>393</v>
      </c>
      <c r="D174" s="3" t="s">
        <v>14</v>
      </c>
      <c r="E174" s="3">
        <v>575</v>
      </c>
    </row>
    <row r="175" spans="1:5" x14ac:dyDescent="0.35">
      <c r="A175" s="3" t="s">
        <v>20</v>
      </c>
      <c r="B175" s="3">
        <v>133</v>
      </c>
      <c r="D175" s="3" t="s">
        <v>14</v>
      </c>
      <c r="E175" s="3">
        <v>1120</v>
      </c>
    </row>
    <row r="176" spans="1:5" x14ac:dyDescent="0.35">
      <c r="A176" s="3" t="s">
        <v>20</v>
      </c>
      <c r="B176" s="3">
        <v>254</v>
      </c>
      <c r="D176" s="3" t="s">
        <v>14</v>
      </c>
      <c r="E176" s="3">
        <v>113</v>
      </c>
    </row>
    <row r="177" spans="1:5" x14ac:dyDescent="0.35">
      <c r="A177" s="3" t="s">
        <v>20</v>
      </c>
      <c r="B177" s="3">
        <v>176</v>
      </c>
      <c r="D177" s="3" t="s">
        <v>14</v>
      </c>
      <c r="E177" s="3">
        <v>1538</v>
      </c>
    </row>
    <row r="178" spans="1:5" x14ac:dyDescent="0.35">
      <c r="A178" s="3" t="s">
        <v>20</v>
      </c>
      <c r="B178" s="3">
        <v>337</v>
      </c>
      <c r="D178" s="3" t="s">
        <v>14</v>
      </c>
      <c r="E178" s="3">
        <v>9</v>
      </c>
    </row>
    <row r="179" spans="1:5" x14ac:dyDescent="0.35">
      <c r="A179" s="3" t="s">
        <v>20</v>
      </c>
      <c r="B179" s="3">
        <v>107</v>
      </c>
      <c r="D179" s="3" t="s">
        <v>14</v>
      </c>
      <c r="E179" s="3">
        <v>554</v>
      </c>
    </row>
    <row r="180" spans="1:5" x14ac:dyDescent="0.35">
      <c r="A180" s="3" t="s">
        <v>20</v>
      </c>
      <c r="B180" s="3">
        <v>183</v>
      </c>
      <c r="D180" s="3" t="s">
        <v>14</v>
      </c>
      <c r="E180" s="3">
        <v>648</v>
      </c>
    </row>
    <row r="181" spans="1:5" x14ac:dyDescent="0.35">
      <c r="A181" s="3" t="s">
        <v>20</v>
      </c>
      <c r="B181" s="3">
        <v>72</v>
      </c>
      <c r="D181" s="3" t="s">
        <v>14</v>
      </c>
      <c r="E181" s="3">
        <v>21</v>
      </c>
    </row>
    <row r="182" spans="1:5" x14ac:dyDescent="0.35">
      <c r="A182" s="3" t="s">
        <v>20</v>
      </c>
      <c r="B182" s="3">
        <v>295</v>
      </c>
      <c r="D182" s="3" t="s">
        <v>14</v>
      </c>
      <c r="E182" s="3">
        <v>54</v>
      </c>
    </row>
    <row r="183" spans="1:5" x14ac:dyDescent="0.35">
      <c r="A183" s="3" t="s">
        <v>20</v>
      </c>
      <c r="B183" s="3">
        <v>142</v>
      </c>
      <c r="D183" s="3" t="s">
        <v>14</v>
      </c>
      <c r="E183" s="3">
        <v>120</v>
      </c>
    </row>
    <row r="184" spans="1:5" x14ac:dyDescent="0.35">
      <c r="A184" s="3" t="s">
        <v>20</v>
      </c>
      <c r="B184" s="3">
        <v>85</v>
      </c>
      <c r="D184" s="3" t="s">
        <v>14</v>
      </c>
      <c r="E184" s="3">
        <v>579</v>
      </c>
    </row>
    <row r="185" spans="1:5" x14ac:dyDescent="0.35">
      <c r="A185" s="3" t="s">
        <v>20</v>
      </c>
      <c r="B185" s="3">
        <v>659</v>
      </c>
      <c r="D185" s="3" t="s">
        <v>14</v>
      </c>
      <c r="E185" s="3">
        <v>2072</v>
      </c>
    </row>
    <row r="186" spans="1:5" x14ac:dyDescent="0.35">
      <c r="A186" s="3" t="s">
        <v>20</v>
      </c>
      <c r="B186" s="3">
        <v>121</v>
      </c>
      <c r="D186" s="3" t="s">
        <v>14</v>
      </c>
      <c r="E186" s="3">
        <v>0</v>
      </c>
    </row>
    <row r="187" spans="1:5" x14ac:dyDescent="0.35">
      <c r="A187" s="3" t="s">
        <v>20</v>
      </c>
      <c r="B187" s="3">
        <v>3742</v>
      </c>
      <c r="D187" s="3" t="s">
        <v>14</v>
      </c>
      <c r="E187" s="3">
        <v>1796</v>
      </c>
    </row>
    <row r="188" spans="1:5" x14ac:dyDescent="0.35">
      <c r="A188" s="3" t="s">
        <v>20</v>
      </c>
      <c r="B188" s="3">
        <v>223</v>
      </c>
      <c r="D188" s="3" t="s">
        <v>14</v>
      </c>
      <c r="E188" s="3">
        <v>62</v>
      </c>
    </row>
    <row r="189" spans="1:5" x14ac:dyDescent="0.35">
      <c r="A189" s="3" t="s">
        <v>20</v>
      </c>
      <c r="B189" s="3">
        <v>133</v>
      </c>
      <c r="D189" s="3" t="s">
        <v>14</v>
      </c>
      <c r="E189" s="3">
        <v>347</v>
      </c>
    </row>
    <row r="190" spans="1:5" x14ac:dyDescent="0.35">
      <c r="A190" s="3" t="s">
        <v>20</v>
      </c>
      <c r="B190" s="3">
        <v>5168</v>
      </c>
      <c r="D190" s="3" t="s">
        <v>14</v>
      </c>
      <c r="E190" s="3">
        <v>19</v>
      </c>
    </row>
    <row r="191" spans="1:5" x14ac:dyDescent="0.35">
      <c r="A191" s="3" t="s">
        <v>20</v>
      </c>
      <c r="B191" s="3">
        <v>307</v>
      </c>
      <c r="D191" s="3" t="s">
        <v>14</v>
      </c>
      <c r="E191" s="3">
        <v>1258</v>
      </c>
    </row>
    <row r="192" spans="1:5" x14ac:dyDescent="0.35">
      <c r="A192" s="3" t="s">
        <v>20</v>
      </c>
      <c r="B192" s="3">
        <v>2441</v>
      </c>
      <c r="D192" s="3" t="s">
        <v>14</v>
      </c>
      <c r="E192" s="3">
        <v>362</v>
      </c>
    </row>
    <row r="193" spans="1:5" x14ac:dyDescent="0.35">
      <c r="A193" s="3" t="s">
        <v>20</v>
      </c>
      <c r="B193" s="3">
        <v>1385</v>
      </c>
      <c r="D193" s="3" t="s">
        <v>14</v>
      </c>
      <c r="E193" s="3">
        <v>133</v>
      </c>
    </row>
    <row r="194" spans="1:5" x14ac:dyDescent="0.35">
      <c r="A194" s="3" t="s">
        <v>20</v>
      </c>
      <c r="B194" s="3">
        <v>190</v>
      </c>
      <c r="D194" s="3" t="s">
        <v>14</v>
      </c>
      <c r="E194" s="3">
        <v>846</v>
      </c>
    </row>
    <row r="195" spans="1:5" x14ac:dyDescent="0.35">
      <c r="A195" s="3" t="s">
        <v>20</v>
      </c>
      <c r="B195" s="3">
        <v>470</v>
      </c>
      <c r="D195" s="3" t="s">
        <v>14</v>
      </c>
      <c r="E195" s="3">
        <v>10</v>
      </c>
    </row>
    <row r="196" spans="1:5" x14ac:dyDescent="0.35">
      <c r="A196" s="3" t="s">
        <v>20</v>
      </c>
      <c r="B196" s="3">
        <v>253</v>
      </c>
      <c r="D196" s="3" t="s">
        <v>14</v>
      </c>
      <c r="E196" s="3">
        <v>191</v>
      </c>
    </row>
    <row r="197" spans="1:5" x14ac:dyDescent="0.35">
      <c r="A197" s="3" t="s">
        <v>20</v>
      </c>
      <c r="B197" s="3">
        <v>1113</v>
      </c>
      <c r="D197" s="3" t="s">
        <v>14</v>
      </c>
      <c r="E197" s="3">
        <v>1979</v>
      </c>
    </row>
    <row r="198" spans="1:5" x14ac:dyDescent="0.35">
      <c r="A198" s="3" t="s">
        <v>20</v>
      </c>
      <c r="B198" s="3">
        <v>2283</v>
      </c>
      <c r="D198" s="3" t="s">
        <v>14</v>
      </c>
      <c r="E198" s="3">
        <v>63</v>
      </c>
    </row>
    <row r="199" spans="1:5" x14ac:dyDescent="0.35">
      <c r="A199" s="3" t="s">
        <v>20</v>
      </c>
      <c r="B199" s="3">
        <v>1095</v>
      </c>
      <c r="D199" s="3" t="s">
        <v>14</v>
      </c>
      <c r="E199" s="3">
        <v>6080</v>
      </c>
    </row>
    <row r="200" spans="1:5" x14ac:dyDescent="0.35">
      <c r="A200" s="3" t="s">
        <v>20</v>
      </c>
      <c r="B200" s="3">
        <v>1690</v>
      </c>
      <c r="D200" s="3" t="s">
        <v>14</v>
      </c>
      <c r="E200" s="3">
        <v>80</v>
      </c>
    </row>
    <row r="201" spans="1:5" x14ac:dyDescent="0.35">
      <c r="A201" s="3" t="s">
        <v>20</v>
      </c>
      <c r="B201" s="3">
        <v>191</v>
      </c>
      <c r="D201" s="3" t="s">
        <v>14</v>
      </c>
      <c r="E201" s="3">
        <v>9</v>
      </c>
    </row>
    <row r="202" spans="1:5" x14ac:dyDescent="0.35">
      <c r="A202" s="3" t="s">
        <v>20</v>
      </c>
      <c r="B202" s="3">
        <v>2013</v>
      </c>
      <c r="D202" s="3" t="s">
        <v>14</v>
      </c>
      <c r="E202" s="3">
        <v>1784</v>
      </c>
    </row>
    <row r="203" spans="1:5" x14ac:dyDescent="0.35">
      <c r="A203" s="3" t="s">
        <v>20</v>
      </c>
      <c r="B203" s="3">
        <v>1703</v>
      </c>
      <c r="D203" s="3" t="s">
        <v>14</v>
      </c>
      <c r="E203" s="3">
        <v>243</v>
      </c>
    </row>
    <row r="204" spans="1:5" x14ac:dyDescent="0.35">
      <c r="A204" s="3" t="s">
        <v>20</v>
      </c>
      <c r="B204" s="3">
        <v>80</v>
      </c>
      <c r="D204" s="3" t="s">
        <v>14</v>
      </c>
      <c r="E204" s="3">
        <v>1296</v>
      </c>
    </row>
    <row r="205" spans="1:5" x14ac:dyDescent="0.35">
      <c r="A205" s="3" t="s">
        <v>20</v>
      </c>
      <c r="B205" s="3">
        <v>41</v>
      </c>
      <c r="D205" s="3" t="s">
        <v>14</v>
      </c>
      <c r="E205" s="3">
        <v>77</v>
      </c>
    </row>
    <row r="206" spans="1:5" x14ac:dyDescent="0.35">
      <c r="A206" s="3" t="s">
        <v>20</v>
      </c>
      <c r="B206" s="3">
        <v>187</v>
      </c>
      <c r="D206" s="3" t="s">
        <v>14</v>
      </c>
      <c r="E206" s="3">
        <v>395</v>
      </c>
    </row>
    <row r="207" spans="1:5" x14ac:dyDescent="0.35">
      <c r="A207" s="3" t="s">
        <v>20</v>
      </c>
      <c r="B207" s="3">
        <v>2875</v>
      </c>
      <c r="D207" s="3" t="s">
        <v>14</v>
      </c>
      <c r="E207" s="3">
        <v>49</v>
      </c>
    </row>
    <row r="208" spans="1:5" x14ac:dyDescent="0.35">
      <c r="A208" s="3" t="s">
        <v>20</v>
      </c>
      <c r="B208" s="3">
        <v>88</v>
      </c>
      <c r="D208" s="3" t="s">
        <v>14</v>
      </c>
      <c r="E208" s="3">
        <v>180</v>
      </c>
    </row>
    <row r="209" spans="1:5" x14ac:dyDescent="0.35">
      <c r="A209" s="3" t="s">
        <v>20</v>
      </c>
      <c r="B209" s="3">
        <v>191</v>
      </c>
      <c r="D209" s="3" t="s">
        <v>14</v>
      </c>
      <c r="E209" s="3">
        <v>2690</v>
      </c>
    </row>
    <row r="210" spans="1:5" x14ac:dyDescent="0.35">
      <c r="A210" s="3" t="s">
        <v>20</v>
      </c>
      <c r="B210" s="3">
        <v>139</v>
      </c>
      <c r="D210" s="3" t="s">
        <v>14</v>
      </c>
      <c r="E210" s="3">
        <v>2779</v>
      </c>
    </row>
    <row r="211" spans="1:5" x14ac:dyDescent="0.35">
      <c r="A211" s="3" t="s">
        <v>20</v>
      </c>
      <c r="B211" s="3">
        <v>186</v>
      </c>
      <c r="D211" s="3" t="s">
        <v>14</v>
      </c>
      <c r="E211" s="3">
        <v>92</v>
      </c>
    </row>
    <row r="212" spans="1:5" x14ac:dyDescent="0.35">
      <c r="A212" s="3" t="s">
        <v>20</v>
      </c>
      <c r="B212" s="3">
        <v>112</v>
      </c>
      <c r="D212" s="3" t="s">
        <v>14</v>
      </c>
      <c r="E212" s="3">
        <v>1028</v>
      </c>
    </row>
    <row r="213" spans="1:5" x14ac:dyDescent="0.35">
      <c r="A213" s="3" t="s">
        <v>20</v>
      </c>
      <c r="B213" s="3">
        <v>101</v>
      </c>
      <c r="D213" s="3" t="s">
        <v>14</v>
      </c>
      <c r="E213" s="3">
        <v>26</v>
      </c>
    </row>
    <row r="214" spans="1:5" x14ac:dyDescent="0.35">
      <c r="A214" s="3" t="s">
        <v>20</v>
      </c>
      <c r="B214" s="3">
        <v>206</v>
      </c>
      <c r="D214" s="3" t="s">
        <v>14</v>
      </c>
      <c r="E214" s="3">
        <v>1790</v>
      </c>
    </row>
    <row r="215" spans="1:5" x14ac:dyDescent="0.35">
      <c r="A215" s="3" t="s">
        <v>20</v>
      </c>
      <c r="B215" s="3">
        <v>154</v>
      </c>
      <c r="D215" s="3" t="s">
        <v>14</v>
      </c>
      <c r="E215" s="3">
        <v>37</v>
      </c>
    </row>
    <row r="216" spans="1:5" x14ac:dyDescent="0.35">
      <c r="A216" s="3" t="s">
        <v>20</v>
      </c>
      <c r="B216" s="3">
        <v>5966</v>
      </c>
      <c r="D216" s="3" t="s">
        <v>14</v>
      </c>
      <c r="E216" s="3">
        <v>35</v>
      </c>
    </row>
    <row r="217" spans="1:5" x14ac:dyDescent="0.35">
      <c r="A217" s="3" t="s">
        <v>20</v>
      </c>
      <c r="B217" s="3">
        <v>169</v>
      </c>
      <c r="D217" s="3" t="s">
        <v>14</v>
      </c>
      <c r="E217" s="3">
        <v>558</v>
      </c>
    </row>
    <row r="218" spans="1:5" x14ac:dyDescent="0.35">
      <c r="A218" s="3" t="s">
        <v>20</v>
      </c>
      <c r="B218" s="3">
        <v>2106</v>
      </c>
      <c r="D218" s="3" t="s">
        <v>14</v>
      </c>
      <c r="E218" s="3">
        <v>64</v>
      </c>
    </row>
    <row r="219" spans="1:5" x14ac:dyDescent="0.35">
      <c r="A219" s="3" t="s">
        <v>20</v>
      </c>
      <c r="B219" s="3">
        <v>131</v>
      </c>
      <c r="D219" s="3" t="s">
        <v>14</v>
      </c>
      <c r="E219" s="3">
        <v>245</v>
      </c>
    </row>
    <row r="220" spans="1:5" x14ac:dyDescent="0.35">
      <c r="A220" s="3" t="s">
        <v>20</v>
      </c>
      <c r="B220" s="3">
        <v>84</v>
      </c>
      <c r="D220" s="3" t="s">
        <v>14</v>
      </c>
      <c r="E220" s="3">
        <v>71</v>
      </c>
    </row>
    <row r="221" spans="1:5" x14ac:dyDescent="0.35">
      <c r="A221" s="3" t="s">
        <v>20</v>
      </c>
      <c r="B221" s="3">
        <v>155</v>
      </c>
      <c r="D221" s="3" t="s">
        <v>14</v>
      </c>
      <c r="E221" s="3">
        <v>42</v>
      </c>
    </row>
    <row r="222" spans="1:5" x14ac:dyDescent="0.35">
      <c r="A222" s="3" t="s">
        <v>20</v>
      </c>
      <c r="B222" s="3">
        <v>189</v>
      </c>
      <c r="D222" s="3" t="s">
        <v>14</v>
      </c>
      <c r="E222" s="3">
        <v>156</v>
      </c>
    </row>
    <row r="223" spans="1:5" x14ac:dyDescent="0.35">
      <c r="A223" s="3" t="s">
        <v>20</v>
      </c>
      <c r="B223" s="3">
        <v>4799</v>
      </c>
      <c r="D223" s="3" t="s">
        <v>14</v>
      </c>
      <c r="E223" s="3">
        <v>1368</v>
      </c>
    </row>
    <row r="224" spans="1:5" x14ac:dyDescent="0.35">
      <c r="A224" s="3" t="s">
        <v>20</v>
      </c>
      <c r="B224" s="3">
        <v>1137</v>
      </c>
      <c r="D224" s="3" t="s">
        <v>14</v>
      </c>
      <c r="E224" s="3">
        <v>102</v>
      </c>
    </row>
    <row r="225" spans="1:5" x14ac:dyDescent="0.35">
      <c r="A225" s="3" t="s">
        <v>20</v>
      </c>
      <c r="B225" s="3">
        <v>1152</v>
      </c>
      <c r="D225" s="3" t="s">
        <v>14</v>
      </c>
      <c r="E225" s="3">
        <v>86</v>
      </c>
    </row>
    <row r="226" spans="1:5" x14ac:dyDescent="0.35">
      <c r="A226" s="3" t="s">
        <v>20</v>
      </c>
      <c r="B226" s="3">
        <v>50</v>
      </c>
      <c r="D226" s="3" t="s">
        <v>14</v>
      </c>
      <c r="E226" s="3">
        <v>253</v>
      </c>
    </row>
    <row r="227" spans="1:5" x14ac:dyDescent="0.35">
      <c r="A227" s="3" t="s">
        <v>20</v>
      </c>
      <c r="B227" s="3">
        <v>3059</v>
      </c>
      <c r="D227" s="3" t="s">
        <v>14</v>
      </c>
      <c r="E227" s="3">
        <v>157</v>
      </c>
    </row>
    <row r="228" spans="1:5" x14ac:dyDescent="0.35">
      <c r="A228" s="3" t="s">
        <v>20</v>
      </c>
      <c r="B228" s="3">
        <v>34</v>
      </c>
      <c r="D228" s="3" t="s">
        <v>14</v>
      </c>
      <c r="E228" s="3">
        <v>183</v>
      </c>
    </row>
    <row r="229" spans="1:5" x14ac:dyDescent="0.35">
      <c r="A229" s="3" t="s">
        <v>20</v>
      </c>
      <c r="B229" s="3">
        <v>220</v>
      </c>
      <c r="D229" s="3" t="s">
        <v>14</v>
      </c>
      <c r="E229" s="3">
        <v>82</v>
      </c>
    </row>
    <row r="230" spans="1:5" x14ac:dyDescent="0.35">
      <c r="A230" s="3" t="s">
        <v>20</v>
      </c>
      <c r="B230" s="3">
        <v>1604</v>
      </c>
      <c r="D230" s="3" t="s">
        <v>14</v>
      </c>
      <c r="E230" s="3">
        <v>1</v>
      </c>
    </row>
    <row r="231" spans="1:5" x14ac:dyDescent="0.35">
      <c r="A231" s="3" t="s">
        <v>20</v>
      </c>
      <c r="B231" s="3">
        <v>454</v>
      </c>
      <c r="D231" s="3" t="s">
        <v>14</v>
      </c>
      <c r="E231" s="3">
        <v>1198</v>
      </c>
    </row>
    <row r="232" spans="1:5" x14ac:dyDescent="0.35">
      <c r="A232" s="3" t="s">
        <v>20</v>
      </c>
      <c r="B232" s="3">
        <v>123</v>
      </c>
      <c r="D232" s="3" t="s">
        <v>14</v>
      </c>
      <c r="E232" s="3">
        <v>648</v>
      </c>
    </row>
    <row r="233" spans="1:5" x14ac:dyDescent="0.35">
      <c r="A233" s="3" t="s">
        <v>20</v>
      </c>
      <c r="B233" s="3">
        <v>299</v>
      </c>
      <c r="D233" s="3" t="s">
        <v>14</v>
      </c>
      <c r="E233" s="3">
        <v>64</v>
      </c>
    </row>
    <row r="234" spans="1:5" x14ac:dyDescent="0.35">
      <c r="A234" s="3" t="s">
        <v>20</v>
      </c>
      <c r="B234" s="3">
        <v>2237</v>
      </c>
      <c r="D234" s="3" t="s">
        <v>14</v>
      </c>
      <c r="E234" s="3">
        <v>62</v>
      </c>
    </row>
    <row r="235" spans="1:5" x14ac:dyDescent="0.35">
      <c r="A235" s="3" t="s">
        <v>20</v>
      </c>
      <c r="B235" s="3">
        <v>645</v>
      </c>
      <c r="D235" s="3" t="s">
        <v>14</v>
      </c>
      <c r="E235" s="3">
        <v>750</v>
      </c>
    </row>
    <row r="236" spans="1:5" x14ac:dyDescent="0.35">
      <c r="A236" s="3" t="s">
        <v>20</v>
      </c>
      <c r="B236" s="3">
        <v>484</v>
      </c>
      <c r="D236" s="3" t="s">
        <v>14</v>
      </c>
      <c r="E236" s="3">
        <v>105</v>
      </c>
    </row>
    <row r="237" spans="1:5" x14ac:dyDescent="0.35">
      <c r="A237" s="3" t="s">
        <v>20</v>
      </c>
      <c r="B237" s="3">
        <v>154</v>
      </c>
      <c r="D237" s="3" t="s">
        <v>14</v>
      </c>
      <c r="E237" s="3">
        <v>2604</v>
      </c>
    </row>
    <row r="238" spans="1:5" x14ac:dyDescent="0.35">
      <c r="A238" s="3" t="s">
        <v>20</v>
      </c>
      <c r="B238" s="3">
        <v>82</v>
      </c>
      <c r="D238" s="3" t="s">
        <v>14</v>
      </c>
      <c r="E238" s="3">
        <v>65</v>
      </c>
    </row>
    <row r="239" spans="1:5" x14ac:dyDescent="0.35">
      <c r="A239" s="3" t="s">
        <v>20</v>
      </c>
      <c r="B239" s="3">
        <v>134</v>
      </c>
      <c r="D239" s="3" t="s">
        <v>14</v>
      </c>
      <c r="E239" s="3">
        <v>94</v>
      </c>
    </row>
    <row r="240" spans="1:5" x14ac:dyDescent="0.35">
      <c r="A240" s="3" t="s">
        <v>20</v>
      </c>
      <c r="B240" s="3">
        <v>5203</v>
      </c>
      <c r="D240" s="3" t="s">
        <v>14</v>
      </c>
      <c r="E240" s="3">
        <v>257</v>
      </c>
    </row>
    <row r="241" spans="1:5" x14ac:dyDescent="0.35">
      <c r="A241" s="3" t="s">
        <v>20</v>
      </c>
      <c r="B241" s="3">
        <v>94</v>
      </c>
      <c r="D241" s="3" t="s">
        <v>14</v>
      </c>
      <c r="E241" s="3">
        <v>2928</v>
      </c>
    </row>
    <row r="242" spans="1:5" x14ac:dyDescent="0.35">
      <c r="A242" s="3" t="s">
        <v>20</v>
      </c>
      <c r="B242" s="3">
        <v>205</v>
      </c>
      <c r="D242" s="3" t="s">
        <v>14</v>
      </c>
      <c r="E242" s="3">
        <v>4697</v>
      </c>
    </row>
    <row r="243" spans="1:5" x14ac:dyDescent="0.35">
      <c r="A243" s="3" t="s">
        <v>20</v>
      </c>
      <c r="B243" s="3">
        <v>92</v>
      </c>
      <c r="D243" s="3" t="s">
        <v>14</v>
      </c>
      <c r="E243" s="3">
        <v>2915</v>
      </c>
    </row>
    <row r="244" spans="1:5" x14ac:dyDescent="0.35">
      <c r="A244" s="3" t="s">
        <v>20</v>
      </c>
      <c r="B244" s="3">
        <v>219</v>
      </c>
      <c r="D244" s="3" t="s">
        <v>14</v>
      </c>
      <c r="E244" s="3">
        <v>18</v>
      </c>
    </row>
    <row r="245" spans="1:5" x14ac:dyDescent="0.35">
      <c r="A245" s="3" t="s">
        <v>20</v>
      </c>
      <c r="B245" s="3">
        <v>2526</v>
      </c>
      <c r="D245" s="3" t="s">
        <v>14</v>
      </c>
      <c r="E245" s="3">
        <v>602</v>
      </c>
    </row>
    <row r="246" spans="1:5" x14ac:dyDescent="0.35">
      <c r="A246" s="3" t="s">
        <v>20</v>
      </c>
      <c r="B246" s="3">
        <v>94</v>
      </c>
      <c r="D246" s="3" t="s">
        <v>14</v>
      </c>
      <c r="E246" s="3">
        <v>1</v>
      </c>
    </row>
    <row r="247" spans="1:5" x14ac:dyDescent="0.35">
      <c r="A247" s="3" t="s">
        <v>20</v>
      </c>
      <c r="B247" s="3">
        <v>1713</v>
      </c>
      <c r="D247" s="3" t="s">
        <v>14</v>
      </c>
      <c r="E247" s="3">
        <v>3868</v>
      </c>
    </row>
    <row r="248" spans="1:5" x14ac:dyDescent="0.35">
      <c r="A248" s="3" t="s">
        <v>20</v>
      </c>
      <c r="B248" s="3">
        <v>249</v>
      </c>
      <c r="D248" s="3" t="s">
        <v>14</v>
      </c>
      <c r="E248" s="3">
        <v>504</v>
      </c>
    </row>
    <row r="249" spans="1:5" x14ac:dyDescent="0.35">
      <c r="A249" s="3" t="s">
        <v>20</v>
      </c>
      <c r="B249" s="3">
        <v>192</v>
      </c>
      <c r="D249" s="3" t="s">
        <v>14</v>
      </c>
      <c r="E249" s="3">
        <v>14</v>
      </c>
    </row>
    <row r="250" spans="1:5" x14ac:dyDescent="0.35">
      <c r="A250" s="3" t="s">
        <v>20</v>
      </c>
      <c r="B250" s="3">
        <v>247</v>
      </c>
      <c r="D250" s="3" t="s">
        <v>14</v>
      </c>
      <c r="E250" s="3">
        <v>750</v>
      </c>
    </row>
    <row r="251" spans="1:5" x14ac:dyDescent="0.35">
      <c r="A251" s="3" t="s">
        <v>20</v>
      </c>
      <c r="B251" s="3">
        <v>2293</v>
      </c>
      <c r="D251" s="3" t="s">
        <v>14</v>
      </c>
      <c r="E251" s="3">
        <v>77</v>
      </c>
    </row>
    <row r="252" spans="1:5" x14ac:dyDescent="0.35">
      <c r="A252" s="3" t="s">
        <v>20</v>
      </c>
      <c r="B252" s="3">
        <v>3131</v>
      </c>
      <c r="D252" s="3" t="s">
        <v>14</v>
      </c>
      <c r="E252" s="3">
        <v>752</v>
      </c>
    </row>
    <row r="253" spans="1:5" x14ac:dyDescent="0.35">
      <c r="A253" s="3" t="s">
        <v>20</v>
      </c>
      <c r="B253" s="3">
        <v>143</v>
      </c>
      <c r="D253" s="3" t="s">
        <v>14</v>
      </c>
      <c r="E253" s="3">
        <v>131</v>
      </c>
    </row>
    <row r="254" spans="1:5" x14ac:dyDescent="0.35">
      <c r="A254" s="3" t="s">
        <v>20</v>
      </c>
      <c r="B254" s="3">
        <v>296</v>
      </c>
      <c r="D254" s="3" t="s">
        <v>14</v>
      </c>
      <c r="E254" s="3">
        <v>87</v>
      </c>
    </row>
    <row r="255" spans="1:5" x14ac:dyDescent="0.35">
      <c r="A255" s="3" t="s">
        <v>20</v>
      </c>
      <c r="B255" s="3">
        <v>170</v>
      </c>
      <c r="D255" s="3" t="s">
        <v>14</v>
      </c>
      <c r="E255" s="3">
        <v>1063</v>
      </c>
    </row>
    <row r="256" spans="1:5" x14ac:dyDescent="0.35">
      <c r="A256" s="3" t="s">
        <v>20</v>
      </c>
      <c r="B256" s="3">
        <v>86</v>
      </c>
      <c r="D256" s="3" t="s">
        <v>14</v>
      </c>
      <c r="E256" s="3">
        <v>76</v>
      </c>
    </row>
    <row r="257" spans="1:5" x14ac:dyDescent="0.35">
      <c r="A257" s="3" t="s">
        <v>20</v>
      </c>
      <c r="B257" s="3">
        <v>6286</v>
      </c>
      <c r="D257" s="3" t="s">
        <v>14</v>
      </c>
      <c r="E257" s="3">
        <v>4428</v>
      </c>
    </row>
    <row r="258" spans="1:5" x14ac:dyDescent="0.35">
      <c r="A258" s="3" t="s">
        <v>20</v>
      </c>
      <c r="B258" s="3">
        <v>3727</v>
      </c>
      <c r="D258" s="3" t="s">
        <v>14</v>
      </c>
      <c r="E258" s="3">
        <v>58</v>
      </c>
    </row>
    <row r="259" spans="1:5" x14ac:dyDescent="0.35">
      <c r="A259" s="3" t="s">
        <v>20</v>
      </c>
      <c r="B259" s="3">
        <v>1605</v>
      </c>
      <c r="D259" s="3" t="s">
        <v>14</v>
      </c>
      <c r="E259" s="3">
        <v>111</v>
      </c>
    </row>
    <row r="260" spans="1:5" x14ac:dyDescent="0.35">
      <c r="A260" s="3" t="s">
        <v>20</v>
      </c>
      <c r="B260" s="3">
        <v>2120</v>
      </c>
      <c r="D260" s="3" t="s">
        <v>14</v>
      </c>
      <c r="E260" s="3">
        <v>2955</v>
      </c>
    </row>
    <row r="261" spans="1:5" x14ac:dyDescent="0.35">
      <c r="A261" s="3" t="s">
        <v>20</v>
      </c>
      <c r="B261" s="3">
        <v>50</v>
      </c>
      <c r="D261" s="3" t="s">
        <v>14</v>
      </c>
      <c r="E261" s="3">
        <v>1657</v>
      </c>
    </row>
    <row r="262" spans="1:5" x14ac:dyDescent="0.35">
      <c r="A262" s="3" t="s">
        <v>20</v>
      </c>
      <c r="B262" s="3">
        <v>2080</v>
      </c>
      <c r="D262" s="3" t="s">
        <v>14</v>
      </c>
      <c r="E262" s="3">
        <v>926</v>
      </c>
    </row>
    <row r="263" spans="1:5" x14ac:dyDescent="0.35">
      <c r="A263" s="3" t="s">
        <v>20</v>
      </c>
      <c r="B263" s="3">
        <v>2105</v>
      </c>
      <c r="D263" s="3" t="s">
        <v>14</v>
      </c>
      <c r="E263" s="3">
        <v>77</v>
      </c>
    </row>
    <row r="264" spans="1:5" x14ac:dyDescent="0.35">
      <c r="A264" s="3" t="s">
        <v>20</v>
      </c>
      <c r="B264" s="3">
        <v>2436</v>
      </c>
      <c r="D264" s="3" t="s">
        <v>14</v>
      </c>
      <c r="E264" s="3">
        <v>1748</v>
      </c>
    </row>
    <row r="265" spans="1:5" x14ac:dyDescent="0.35">
      <c r="A265" s="3" t="s">
        <v>20</v>
      </c>
      <c r="B265" s="3">
        <v>80</v>
      </c>
      <c r="D265" s="3" t="s">
        <v>14</v>
      </c>
      <c r="E265" s="3">
        <v>79</v>
      </c>
    </row>
    <row r="266" spans="1:5" x14ac:dyDescent="0.35">
      <c r="A266" s="3" t="s">
        <v>20</v>
      </c>
      <c r="B266" s="3">
        <v>42</v>
      </c>
      <c r="D266" s="3" t="s">
        <v>14</v>
      </c>
      <c r="E266" s="3">
        <v>889</v>
      </c>
    </row>
    <row r="267" spans="1:5" x14ac:dyDescent="0.35">
      <c r="A267" s="3" t="s">
        <v>20</v>
      </c>
      <c r="B267" s="3">
        <v>139</v>
      </c>
      <c r="D267" s="3" t="s">
        <v>14</v>
      </c>
      <c r="E267" s="3">
        <v>56</v>
      </c>
    </row>
    <row r="268" spans="1:5" x14ac:dyDescent="0.35">
      <c r="A268" s="3" t="s">
        <v>20</v>
      </c>
      <c r="B268" s="3">
        <v>159</v>
      </c>
      <c r="D268" s="3" t="s">
        <v>14</v>
      </c>
      <c r="E268" s="3">
        <v>1</v>
      </c>
    </row>
    <row r="269" spans="1:5" x14ac:dyDescent="0.35">
      <c r="A269" s="3" t="s">
        <v>20</v>
      </c>
      <c r="B269" s="3">
        <v>381</v>
      </c>
      <c r="D269" s="3" t="s">
        <v>14</v>
      </c>
      <c r="E269" s="3">
        <v>83</v>
      </c>
    </row>
    <row r="270" spans="1:5" x14ac:dyDescent="0.35">
      <c r="A270" s="3" t="s">
        <v>20</v>
      </c>
      <c r="B270" s="3">
        <v>194</v>
      </c>
      <c r="D270" s="3" t="s">
        <v>14</v>
      </c>
      <c r="E270" s="3">
        <v>2025</v>
      </c>
    </row>
    <row r="271" spans="1:5" x14ac:dyDescent="0.35">
      <c r="A271" s="3" t="s">
        <v>20</v>
      </c>
      <c r="B271" s="3">
        <v>106</v>
      </c>
      <c r="D271" s="3" t="s">
        <v>14</v>
      </c>
      <c r="E271" s="3">
        <v>14</v>
      </c>
    </row>
    <row r="272" spans="1:5" x14ac:dyDescent="0.35">
      <c r="A272" s="3" t="s">
        <v>20</v>
      </c>
      <c r="B272" s="3">
        <v>142</v>
      </c>
      <c r="D272" s="3" t="s">
        <v>14</v>
      </c>
      <c r="E272" s="3">
        <v>656</v>
      </c>
    </row>
    <row r="273" spans="1:5" x14ac:dyDescent="0.35">
      <c r="A273" s="3" t="s">
        <v>20</v>
      </c>
      <c r="B273" s="3">
        <v>211</v>
      </c>
      <c r="D273" s="3" t="s">
        <v>14</v>
      </c>
      <c r="E273" s="3">
        <v>1596</v>
      </c>
    </row>
    <row r="274" spans="1:5" x14ac:dyDescent="0.35">
      <c r="A274" s="3" t="s">
        <v>20</v>
      </c>
      <c r="B274" s="3">
        <v>2756</v>
      </c>
      <c r="D274" s="3" t="s">
        <v>14</v>
      </c>
      <c r="E274" s="3">
        <v>10</v>
      </c>
    </row>
    <row r="275" spans="1:5" x14ac:dyDescent="0.35">
      <c r="A275" s="3" t="s">
        <v>20</v>
      </c>
      <c r="B275" s="3">
        <v>173</v>
      </c>
      <c r="D275" s="3" t="s">
        <v>14</v>
      </c>
      <c r="E275" s="3">
        <v>1121</v>
      </c>
    </row>
    <row r="276" spans="1:5" x14ac:dyDescent="0.35">
      <c r="A276" s="3" t="s">
        <v>20</v>
      </c>
      <c r="B276" s="3">
        <v>87</v>
      </c>
      <c r="D276" s="3" t="s">
        <v>14</v>
      </c>
      <c r="E276" s="3">
        <v>15</v>
      </c>
    </row>
    <row r="277" spans="1:5" x14ac:dyDescent="0.35">
      <c r="A277" s="3" t="s">
        <v>20</v>
      </c>
      <c r="B277" s="3">
        <v>1572</v>
      </c>
      <c r="D277" s="3" t="s">
        <v>14</v>
      </c>
      <c r="E277" s="3">
        <v>191</v>
      </c>
    </row>
    <row r="278" spans="1:5" x14ac:dyDescent="0.35">
      <c r="A278" s="3" t="s">
        <v>20</v>
      </c>
      <c r="B278" s="3">
        <v>2346</v>
      </c>
      <c r="D278" s="3" t="s">
        <v>14</v>
      </c>
      <c r="E278" s="3">
        <v>16</v>
      </c>
    </row>
    <row r="279" spans="1:5" x14ac:dyDescent="0.35">
      <c r="A279" s="3" t="s">
        <v>20</v>
      </c>
      <c r="B279" s="3">
        <v>115</v>
      </c>
      <c r="D279" s="3" t="s">
        <v>14</v>
      </c>
      <c r="E279" s="3">
        <v>17</v>
      </c>
    </row>
    <row r="280" spans="1:5" x14ac:dyDescent="0.35">
      <c r="A280" s="3" t="s">
        <v>20</v>
      </c>
      <c r="B280" s="3">
        <v>85</v>
      </c>
      <c r="D280" s="3" t="s">
        <v>14</v>
      </c>
      <c r="E280" s="3">
        <v>34</v>
      </c>
    </row>
    <row r="281" spans="1:5" x14ac:dyDescent="0.35">
      <c r="A281" s="3" t="s">
        <v>20</v>
      </c>
      <c r="B281" s="3">
        <v>144</v>
      </c>
      <c r="D281" s="3" t="s">
        <v>14</v>
      </c>
      <c r="E281" s="3">
        <v>1</v>
      </c>
    </row>
    <row r="282" spans="1:5" x14ac:dyDescent="0.35">
      <c r="A282" s="3" t="s">
        <v>20</v>
      </c>
      <c r="B282" s="3">
        <v>2443</v>
      </c>
      <c r="D282" s="3" t="s">
        <v>14</v>
      </c>
      <c r="E282" s="3">
        <v>1274</v>
      </c>
    </row>
    <row r="283" spans="1:5" x14ac:dyDescent="0.35">
      <c r="A283" s="3" t="s">
        <v>20</v>
      </c>
      <c r="B283" s="3">
        <v>64</v>
      </c>
      <c r="D283" s="3" t="s">
        <v>14</v>
      </c>
      <c r="E283" s="3">
        <v>210</v>
      </c>
    </row>
    <row r="284" spans="1:5" x14ac:dyDescent="0.35">
      <c r="A284" s="3" t="s">
        <v>20</v>
      </c>
      <c r="B284" s="3">
        <v>268</v>
      </c>
      <c r="D284" s="3" t="s">
        <v>14</v>
      </c>
      <c r="E284" s="3">
        <v>248</v>
      </c>
    </row>
    <row r="285" spans="1:5" x14ac:dyDescent="0.35">
      <c r="A285" s="3" t="s">
        <v>20</v>
      </c>
      <c r="B285" s="3">
        <v>195</v>
      </c>
      <c r="D285" s="3" t="s">
        <v>14</v>
      </c>
      <c r="E285" s="3">
        <v>513</v>
      </c>
    </row>
    <row r="286" spans="1:5" x14ac:dyDescent="0.35">
      <c r="A286" s="3" t="s">
        <v>20</v>
      </c>
      <c r="B286" s="3">
        <v>186</v>
      </c>
      <c r="D286" s="3" t="s">
        <v>14</v>
      </c>
      <c r="E286" s="3">
        <v>3410</v>
      </c>
    </row>
    <row r="287" spans="1:5" x14ac:dyDescent="0.35">
      <c r="A287" s="3" t="s">
        <v>20</v>
      </c>
      <c r="B287" s="3">
        <v>460</v>
      </c>
      <c r="D287" s="3" t="s">
        <v>14</v>
      </c>
      <c r="E287" s="3">
        <v>10</v>
      </c>
    </row>
    <row r="288" spans="1:5" x14ac:dyDescent="0.35">
      <c r="A288" s="3" t="s">
        <v>20</v>
      </c>
      <c r="B288" s="3">
        <v>2528</v>
      </c>
      <c r="D288" s="3" t="s">
        <v>14</v>
      </c>
      <c r="E288" s="3">
        <v>2201</v>
      </c>
    </row>
    <row r="289" spans="1:5" x14ac:dyDescent="0.35">
      <c r="A289" s="3" t="s">
        <v>20</v>
      </c>
      <c r="B289" s="3">
        <v>3657</v>
      </c>
      <c r="D289" s="3" t="s">
        <v>14</v>
      </c>
      <c r="E289" s="3">
        <v>676</v>
      </c>
    </row>
    <row r="290" spans="1:5" x14ac:dyDescent="0.35">
      <c r="A290" s="3" t="s">
        <v>20</v>
      </c>
      <c r="B290" s="3">
        <v>131</v>
      </c>
      <c r="D290" s="3" t="s">
        <v>14</v>
      </c>
      <c r="E290" s="3">
        <v>831</v>
      </c>
    </row>
    <row r="291" spans="1:5" x14ac:dyDescent="0.35">
      <c r="A291" s="3" t="s">
        <v>20</v>
      </c>
      <c r="B291" s="3">
        <v>239</v>
      </c>
      <c r="D291" s="3" t="s">
        <v>14</v>
      </c>
      <c r="E291" s="3">
        <v>859</v>
      </c>
    </row>
    <row r="292" spans="1:5" x14ac:dyDescent="0.35">
      <c r="A292" s="3" t="s">
        <v>20</v>
      </c>
      <c r="B292" s="3">
        <v>78</v>
      </c>
      <c r="D292" s="3" t="s">
        <v>14</v>
      </c>
      <c r="E292" s="3">
        <v>45</v>
      </c>
    </row>
    <row r="293" spans="1:5" x14ac:dyDescent="0.35">
      <c r="A293" s="3" t="s">
        <v>20</v>
      </c>
      <c r="B293" s="3">
        <v>1773</v>
      </c>
      <c r="D293" s="3" t="s">
        <v>14</v>
      </c>
      <c r="E293" s="3">
        <v>6</v>
      </c>
    </row>
    <row r="294" spans="1:5" x14ac:dyDescent="0.35">
      <c r="A294" s="3" t="s">
        <v>20</v>
      </c>
      <c r="B294" s="3">
        <v>32</v>
      </c>
      <c r="D294" s="3" t="s">
        <v>14</v>
      </c>
      <c r="E294" s="3">
        <v>7</v>
      </c>
    </row>
    <row r="295" spans="1:5" x14ac:dyDescent="0.35">
      <c r="A295" s="3" t="s">
        <v>20</v>
      </c>
      <c r="B295" s="3">
        <v>369</v>
      </c>
      <c r="D295" s="3" t="s">
        <v>14</v>
      </c>
      <c r="E295" s="3">
        <v>31</v>
      </c>
    </row>
    <row r="296" spans="1:5" x14ac:dyDescent="0.35">
      <c r="A296" s="3" t="s">
        <v>20</v>
      </c>
      <c r="B296" s="3">
        <v>89</v>
      </c>
      <c r="D296" s="3" t="s">
        <v>14</v>
      </c>
      <c r="E296" s="3">
        <v>78</v>
      </c>
    </row>
    <row r="297" spans="1:5" x14ac:dyDescent="0.35">
      <c r="A297" s="3" t="s">
        <v>20</v>
      </c>
      <c r="B297" s="3">
        <v>147</v>
      </c>
      <c r="D297" s="3" t="s">
        <v>14</v>
      </c>
      <c r="E297" s="3">
        <v>1225</v>
      </c>
    </row>
    <row r="298" spans="1:5" x14ac:dyDescent="0.35">
      <c r="A298" s="3" t="s">
        <v>20</v>
      </c>
      <c r="B298" s="3">
        <v>126</v>
      </c>
      <c r="D298" s="3" t="s">
        <v>14</v>
      </c>
      <c r="E298" s="3">
        <v>1</v>
      </c>
    </row>
    <row r="299" spans="1:5" x14ac:dyDescent="0.35">
      <c r="A299" s="3" t="s">
        <v>20</v>
      </c>
      <c r="B299" s="3">
        <v>2218</v>
      </c>
      <c r="D299" s="3" t="s">
        <v>14</v>
      </c>
      <c r="E299" s="3">
        <v>67</v>
      </c>
    </row>
    <row r="300" spans="1:5" x14ac:dyDescent="0.35">
      <c r="A300" s="3" t="s">
        <v>20</v>
      </c>
      <c r="B300" s="3">
        <v>202</v>
      </c>
      <c r="D300" s="3" t="s">
        <v>14</v>
      </c>
      <c r="E300" s="3">
        <v>19</v>
      </c>
    </row>
    <row r="301" spans="1:5" x14ac:dyDescent="0.35">
      <c r="A301" s="3" t="s">
        <v>20</v>
      </c>
      <c r="B301" s="3">
        <v>140</v>
      </c>
      <c r="D301" s="3" t="s">
        <v>14</v>
      </c>
      <c r="E301" s="3">
        <v>2108</v>
      </c>
    </row>
    <row r="302" spans="1:5" x14ac:dyDescent="0.35">
      <c r="A302" s="3" t="s">
        <v>20</v>
      </c>
      <c r="B302" s="3">
        <v>1052</v>
      </c>
      <c r="D302" s="3" t="s">
        <v>14</v>
      </c>
      <c r="E302" s="3">
        <v>679</v>
      </c>
    </row>
    <row r="303" spans="1:5" x14ac:dyDescent="0.35">
      <c r="A303" s="3" t="s">
        <v>20</v>
      </c>
      <c r="B303" s="3">
        <v>247</v>
      </c>
      <c r="D303" s="3" t="s">
        <v>14</v>
      </c>
      <c r="E303" s="3">
        <v>36</v>
      </c>
    </row>
    <row r="304" spans="1:5" x14ac:dyDescent="0.35">
      <c r="A304" s="3" t="s">
        <v>20</v>
      </c>
      <c r="B304" s="3">
        <v>84</v>
      </c>
      <c r="D304" s="3" t="s">
        <v>14</v>
      </c>
      <c r="E304" s="3">
        <v>47</v>
      </c>
    </row>
    <row r="305" spans="1:5" x14ac:dyDescent="0.35">
      <c r="A305" s="3" t="s">
        <v>20</v>
      </c>
      <c r="B305" s="3">
        <v>88</v>
      </c>
      <c r="D305" s="3" t="s">
        <v>14</v>
      </c>
      <c r="E305" s="3">
        <v>70</v>
      </c>
    </row>
    <row r="306" spans="1:5" x14ac:dyDescent="0.35">
      <c r="A306" s="3" t="s">
        <v>20</v>
      </c>
      <c r="B306" s="3">
        <v>156</v>
      </c>
      <c r="D306" s="3" t="s">
        <v>14</v>
      </c>
      <c r="E306" s="3">
        <v>154</v>
      </c>
    </row>
    <row r="307" spans="1:5" x14ac:dyDescent="0.35">
      <c r="A307" s="3" t="s">
        <v>20</v>
      </c>
      <c r="B307" s="3">
        <v>2985</v>
      </c>
      <c r="D307" s="3" t="s">
        <v>14</v>
      </c>
      <c r="E307" s="3">
        <v>22</v>
      </c>
    </row>
    <row r="308" spans="1:5" x14ac:dyDescent="0.35">
      <c r="A308" s="3" t="s">
        <v>20</v>
      </c>
      <c r="B308" s="3">
        <v>762</v>
      </c>
      <c r="D308" s="3" t="s">
        <v>14</v>
      </c>
      <c r="E308" s="3">
        <v>1758</v>
      </c>
    </row>
    <row r="309" spans="1:5" x14ac:dyDescent="0.35">
      <c r="A309" s="3" t="s">
        <v>20</v>
      </c>
      <c r="B309" s="3">
        <v>554</v>
      </c>
      <c r="D309" s="3" t="s">
        <v>14</v>
      </c>
      <c r="E309" s="3">
        <v>94</v>
      </c>
    </row>
    <row r="310" spans="1:5" x14ac:dyDescent="0.35">
      <c r="A310" s="3" t="s">
        <v>20</v>
      </c>
      <c r="B310" s="3">
        <v>135</v>
      </c>
      <c r="D310" s="3" t="s">
        <v>14</v>
      </c>
      <c r="E310" s="3">
        <v>33</v>
      </c>
    </row>
    <row r="311" spans="1:5" x14ac:dyDescent="0.35">
      <c r="A311" s="3" t="s">
        <v>20</v>
      </c>
      <c r="B311" s="3">
        <v>122</v>
      </c>
      <c r="D311" s="3" t="s">
        <v>14</v>
      </c>
      <c r="E311" s="3">
        <v>1</v>
      </c>
    </row>
    <row r="312" spans="1:5" x14ac:dyDescent="0.35">
      <c r="A312" s="3" t="s">
        <v>20</v>
      </c>
      <c r="B312" s="3">
        <v>221</v>
      </c>
      <c r="D312" s="3" t="s">
        <v>14</v>
      </c>
      <c r="E312" s="3">
        <v>31</v>
      </c>
    </row>
    <row r="313" spans="1:5" x14ac:dyDescent="0.35">
      <c r="A313" s="3" t="s">
        <v>20</v>
      </c>
      <c r="B313" s="3">
        <v>126</v>
      </c>
      <c r="D313" s="3" t="s">
        <v>14</v>
      </c>
      <c r="E313" s="3">
        <v>35</v>
      </c>
    </row>
    <row r="314" spans="1:5" x14ac:dyDescent="0.35">
      <c r="A314" s="3" t="s">
        <v>20</v>
      </c>
      <c r="B314" s="3">
        <v>1022</v>
      </c>
      <c r="D314" s="3" t="s">
        <v>14</v>
      </c>
      <c r="E314" s="3">
        <v>63</v>
      </c>
    </row>
    <row r="315" spans="1:5" x14ac:dyDescent="0.35">
      <c r="A315" s="3" t="s">
        <v>20</v>
      </c>
      <c r="B315" s="3">
        <v>3177</v>
      </c>
      <c r="D315" s="3" t="s">
        <v>14</v>
      </c>
      <c r="E315" s="3">
        <v>526</v>
      </c>
    </row>
    <row r="316" spans="1:5" x14ac:dyDescent="0.35">
      <c r="A316" s="3" t="s">
        <v>20</v>
      </c>
      <c r="B316" s="3">
        <v>198</v>
      </c>
      <c r="D316" s="3" t="s">
        <v>14</v>
      </c>
      <c r="E316" s="3">
        <v>121</v>
      </c>
    </row>
    <row r="317" spans="1:5" x14ac:dyDescent="0.35">
      <c r="A317" s="3" t="s">
        <v>20</v>
      </c>
      <c r="B317" s="3">
        <v>85</v>
      </c>
      <c r="D317" s="3" t="s">
        <v>14</v>
      </c>
      <c r="E317" s="3">
        <v>67</v>
      </c>
    </row>
    <row r="318" spans="1:5" x14ac:dyDescent="0.35">
      <c r="A318" s="3" t="s">
        <v>20</v>
      </c>
      <c r="B318" s="3">
        <v>3596</v>
      </c>
      <c r="D318" s="3" t="s">
        <v>14</v>
      </c>
      <c r="E318" s="3">
        <v>57</v>
      </c>
    </row>
    <row r="319" spans="1:5" x14ac:dyDescent="0.35">
      <c r="A319" s="3" t="s">
        <v>20</v>
      </c>
      <c r="B319" s="3">
        <v>244</v>
      </c>
      <c r="D319" s="3" t="s">
        <v>14</v>
      </c>
      <c r="E319" s="3">
        <v>1229</v>
      </c>
    </row>
    <row r="320" spans="1:5" x14ac:dyDescent="0.35">
      <c r="A320" s="3" t="s">
        <v>20</v>
      </c>
      <c r="B320" s="3">
        <v>5180</v>
      </c>
      <c r="D320" s="3" t="s">
        <v>14</v>
      </c>
      <c r="E320" s="3">
        <v>12</v>
      </c>
    </row>
    <row r="321" spans="1:5" x14ac:dyDescent="0.35">
      <c r="A321" s="3" t="s">
        <v>20</v>
      </c>
      <c r="B321" s="3">
        <v>589</v>
      </c>
      <c r="D321" s="3" t="s">
        <v>14</v>
      </c>
      <c r="E321" s="3">
        <v>452</v>
      </c>
    </row>
    <row r="322" spans="1:5" x14ac:dyDescent="0.35">
      <c r="A322" s="3" t="s">
        <v>20</v>
      </c>
      <c r="B322" s="3">
        <v>2725</v>
      </c>
      <c r="D322" s="3" t="s">
        <v>14</v>
      </c>
      <c r="E322" s="3">
        <v>1886</v>
      </c>
    </row>
    <row r="323" spans="1:5" x14ac:dyDescent="0.35">
      <c r="A323" s="3" t="s">
        <v>20</v>
      </c>
      <c r="B323" s="3">
        <v>300</v>
      </c>
      <c r="D323" s="3" t="s">
        <v>14</v>
      </c>
      <c r="E323" s="3">
        <v>1825</v>
      </c>
    </row>
    <row r="324" spans="1:5" x14ac:dyDescent="0.35">
      <c r="A324" s="3" t="s">
        <v>20</v>
      </c>
      <c r="B324" s="3">
        <v>144</v>
      </c>
      <c r="D324" s="3" t="s">
        <v>14</v>
      </c>
      <c r="E324" s="3">
        <v>31</v>
      </c>
    </row>
    <row r="325" spans="1:5" x14ac:dyDescent="0.35">
      <c r="A325" s="3" t="s">
        <v>20</v>
      </c>
      <c r="B325" s="3">
        <v>87</v>
      </c>
      <c r="D325" s="3" t="s">
        <v>14</v>
      </c>
      <c r="E325" s="3">
        <v>107</v>
      </c>
    </row>
    <row r="326" spans="1:5" x14ac:dyDescent="0.35">
      <c r="A326" s="3" t="s">
        <v>20</v>
      </c>
      <c r="B326" s="3">
        <v>3116</v>
      </c>
      <c r="D326" s="3" t="s">
        <v>14</v>
      </c>
      <c r="E326" s="3">
        <v>27</v>
      </c>
    </row>
    <row r="327" spans="1:5" x14ac:dyDescent="0.35">
      <c r="A327" s="3" t="s">
        <v>20</v>
      </c>
      <c r="B327" s="3">
        <v>909</v>
      </c>
      <c r="D327" s="3" t="s">
        <v>14</v>
      </c>
      <c r="E327" s="3">
        <v>1221</v>
      </c>
    </row>
    <row r="328" spans="1:5" x14ac:dyDescent="0.35">
      <c r="A328" s="3" t="s">
        <v>20</v>
      </c>
      <c r="B328" s="3">
        <v>1613</v>
      </c>
      <c r="D328" s="3" t="s">
        <v>14</v>
      </c>
      <c r="E328" s="3">
        <v>1</v>
      </c>
    </row>
    <row r="329" spans="1:5" x14ac:dyDescent="0.35">
      <c r="A329" s="3" t="s">
        <v>20</v>
      </c>
      <c r="B329" s="3">
        <v>136</v>
      </c>
      <c r="D329" s="3" t="s">
        <v>14</v>
      </c>
      <c r="E329" s="3">
        <v>16</v>
      </c>
    </row>
    <row r="330" spans="1:5" x14ac:dyDescent="0.35">
      <c r="A330" s="3" t="s">
        <v>20</v>
      </c>
      <c r="B330" s="3">
        <v>130</v>
      </c>
      <c r="D330" s="3" t="s">
        <v>14</v>
      </c>
      <c r="E330" s="3">
        <v>41</v>
      </c>
    </row>
    <row r="331" spans="1:5" x14ac:dyDescent="0.35">
      <c r="A331" s="3" t="s">
        <v>20</v>
      </c>
      <c r="B331" s="3">
        <v>102</v>
      </c>
      <c r="D331" s="3" t="s">
        <v>14</v>
      </c>
      <c r="E331" s="3">
        <v>523</v>
      </c>
    </row>
    <row r="332" spans="1:5" x14ac:dyDescent="0.35">
      <c r="A332" s="3" t="s">
        <v>20</v>
      </c>
      <c r="B332" s="3">
        <v>4006</v>
      </c>
      <c r="D332" s="3" t="s">
        <v>14</v>
      </c>
      <c r="E332" s="3">
        <v>141</v>
      </c>
    </row>
    <row r="333" spans="1:5" x14ac:dyDescent="0.35">
      <c r="A333" s="3" t="s">
        <v>20</v>
      </c>
      <c r="B333" s="3">
        <v>1629</v>
      </c>
      <c r="D333" s="3" t="s">
        <v>14</v>
      </c>
      <c r="E333" s="3">
        <v>52</v>
      </c>
    </row>
    <row r="334" spans="1:5" x14ac:dyDescent="0.35">
      <c r="A334" s="3" t="s">
        <v>20</v>
      </c>
      <c r="B334" s="3">
        <v>2188</v>
      </c>
      <c r="D334" s="3" t="s">
        <v>14</v>
      </c>
      <c r="E334" s="3">
        <v>225</v>
      </c>
    </row>
    <row r="335" spans="1:5" x14ac:dyDescent="0.35">
      <c r="A335" s="3" t="s">
        <v>20</v>
      </c>
      <c r="B335" s="3">
        <v>2409</v>
      </c>
      <c r="D335" s="3" t="s">
        <v>14</v>
      </c>
      <c r="E335" s="3">
        <v>38</v>
      </c>
    </row>
    <row r="336" spans="1:5" x14ac:dyDescent="0.35">
      <c r="A336" s="3" t="s">
        <v>20</v>
      </c>
      <c r="B336" s="3">
        <v>194</v>
      </c>
      <c r="D336" s="3" t="s">
        <v>14</v>
      </c>
      <c r="E336" s="3">
        <v>15</v>
      </c>
    </row>
    <row r="337" spans="1:5" x14ac:dyDescent="0.35">
      <c r="A337" s="3" t="s">
        <v>20</v>
      </c>
      <c r="B337" s="3">
        <v>1140</v>
      </c>
      <c r="D337" s="3" t="s">
        <v>14</v>
      </c>
      <c r="E337" s="3">
        <v>37</v>
      </c>
    </row>
    <row r="338" spans="1:5" x14ac:dyDescent="0.35">
      <c r="A338" s="3" t="s">
        <v>20</v>
      </c>
      <c r="B338" s="3">
        <v>102</v>
      </c>
      <c r="D338" s="3" t="s">
        <v>14</v>
      </c>
      <c r="E338" s="3">
        <v>112</v>
      </c>
    </row>
    <row r="339" spans="1:5" x14ac:dyDescent="0.35">
      <c r="A339" s="3" t="s">
        <v>20</v>
      </c>
      <c r="B339" s="3">
        <v>2857</v>
      </c>
      <c r="D339" s="3" t="s">
        <v>14</v>
      </c>
      <c r="E339" s="3">
        <v>21</v>
      </c>
    </row>
    <row r="340" spans="1:5" x14ac:dyDescent="0.35">
      <c r="A340" s="3" t="s">
        <v>20</v>
      </c>
      <c r="B340" s="3">
        <v>107</v>
      </c>
      <c r="D340" s="3" t="s">
        <v>14</v>
      </c>
      <c r="E340" s="3">
        <v>67</v>
      </c>
    </row>
    <row r="341" spans="1:5" x14ac:dyDescent="0.35">
      <c r="A341" s="3" t="s">
        <v>20</v>
      </c>
      <c r="B341" s="3">
        <v>160</v>
      </c>
      <c r="D341" s="3" t="s">
        <v>14</v>
      </c>
      <c r="E341" s="3">
        <v>78</v>
      </c>
    </row>
    <row r="342" spans="1:5" x14ac:dyDescent="0.35">
      <c r="A342" s="3" t="s">
        <v>20</v>
      </c>
      <c r="B342" s="3">
        <v>2230</v>
      </c>
      <c r="D342" s="3" t="s">
        <v>14</v>
      </c>
      <c r="E342" s="3">
        <v>67</v>
      </c>
    </row>
    <row r="343" spans="1:5" x14ac:dyDescent="0.35">
      <c r="A343" s="3" t="s">
        <v>20</v>
      </c>
      <c r="B343" s="3">
        <v>316</v>
      </c>
      <c r="D343" s="3" t="s">
        <v>14</v>
      </c>
      <c r="E343" s="3">
        <v>263</v>
      </c>
    </row>
    <row r="344" spans="1:5" x14ac:dyDescent="0.35">
      <c r="A344" s="3" t="s">
        <v>20</v>
      </c>
      <c r="B344" s="3">
        <v>117</v>
      </c>
      <c r="D344" s="3" t="s">
        <v>14</v>
      </c>
      <c r="E344" s="3">
        <v>1691</v>
      </c>
    </row>
    <row r="345" spans="1:5" x14ac:dyDescent="0.35">
      <c r="A345" s="3" t="s">
        <v>20</v>
      </c>
      <c r="B345" s="3">
        <v>6406</v>
      </c>
      <c r="D345" s="3" t="s">
        <v>14</v>
      </c>
      <c r="E345" s="3">
        <v>181</v>
      </c>
    </row>
    <row r="346" spans="1:5" x14ac:dyDescent="0.35">
      <c r="A346" s="3" t="s">
        <v>20</v>
      </c>
      <c r="B346" s="3">
        <v>192</v>
      </c>
      <c r="D346" s="3" t="s">
        <v>14</v>
      </c>
      <c r="E346" s="3">
        <v>13</v>
      </c>
    </row>
    <row r="347" spans="1:5" x14ac:dyDescent="0.35">
      <c r="A347" s="3" t="s">
        <v>20</v>
      </c>
      <c r="B347" s="3">
        <v>26</v>
      </c>
      <c r="D347" s="3" t="s">
        <v>14</v>
      </c>
      <c r="E347" s="3">
        <v>1</v>
      </c>
    </row>
    <row r="348" spans="1:5" x14ac:dyDescent="0.35">
      <c r="A348" s="3" t="s">
        <v>20</v>
      </c>
      <c r="B348" s="3">
        <v>723</v>
      </c>
      <c r="D348" s="3" t="s">
        <v>14</v>
      </c>
      <c r="E348" s="3">
        <v>21</v>
      </c>
    </row>
    <row r="349" spans="1:5" x14ac:dyDescent="0.35">
      <c r="A349" s="3" t="s">
        <v>20</v>
      </c>
      <c r="B349" s="3">
        <v>170</v>
      </c>
      <c r="D349" s="3" t="s">
        <v>14</v>
      </c>
      <c r="E349" s="3">
        <v>830</v>
      </c>
    </row>
    <row r="350" spans="1:5" x14ac:dyDescent="0.35">
      <c r="A350" s="3" t="s">
        <v>20</v>
      </c>
      <c r="B350" s="3">
        <v>238</v>
      </c>
      <c r="D350" s="3" t="s">
        <v>14</v>
      </c>
      <c r="E350" s="3">
        <v>130</v>
      </c>
    </row>
    <row r="351" spans="1:5" x14ac:dyDescent="0.35">
      <c r="A351" s="3" t="s">
        <v>20</v>
      </c>
      <c r="B351" s="3">
        <v>55</v>
      </c>
      <c r="D351" s="3" t="s">
        <v>14</v>
      </c>
      <c r="E351" s="3">
        <v>55</v>
      </c>
    </row>
    <row r="352" spans="1:5" x14ac:dyDescent="0.35">
      <c r="A352" s="3" t="s">
        <v>20</v>
      </c>
      <c r="B352" s="3">
        <v>128</v>
      </c>
      <c r="D352" s="3" t="s">
        <v>14</v>
      </c>
      <c r="E352" s="3">
        <v>114</v>
      </c>
    </row>
    <row r="353" spans="1:5" x14ac:dyDescent="0.35">
      <c r="A353" s="3" t="s">
        <v>20</v>
      </c>
      <c r="B353" s="3">
        <v>2144</v>
      </c>
      <c r="D353" s="3" t="s">
        <v>14</v>
      </c>
      <c r="E353" s="3">
        <v>594</v>
      </c>
    </row>
    <row r="354" spans="1:5" x14ac:dyDescent="0.35">
      <c r="A354" s="3" t="s">
        <v>20</v>
      </c>
      <c r="B354" s="3">
        <v>2693</v>
      </c>
      <c r="D354" s="3" t="s">
        <v>14</v>
      </c>
      <c r="E354" s="3">
        <v>24</v>
      </c>
    </row>
    <row r="355" spans="1:5" x14ac:dyDescent="0.35">
      <c r="A355" s="3" t="s">
        <v>20</v>
      </c>
      <c r="B355" s="3">
        <v>432</v>
      </c>
      <c r="D355" s="3" t="s">
        <v>14</v>
      </c>
      <c r="E355" s="3">
        <v>252</v>
      </c>
    </row>
    <row r="356" spans="1:5" x14ac:dyDescent="0.35">
      <c r="A356" s="3" t="s">
        <v>20</v>
      </c>
      <c r="B356" s="3">
        <v>189</v>
      </c>
      <c r="D356" s="3" t="s">
        <v>14</v>
      </c>
      <c r="E356" s="3">
        <v>67</v>
      </c>
    </row>
    <row r="357" spans="1:5" x14ac:dyDescent="0.35">
      <c r="A357" s="3" t="s">
        <v>20</v>
      </c>
      <c r="B357" s="3">
        <v>154</v>
      </c>
      <c r="D357" s="3" t="s">
        <v>14</v>
      </c>
      <c r="E357" s="3">
        <v>742</v>
      </c>
    </row>
    <row r="358" spans="1:5" x14ac:dyDescent="0.35">
      <c r="A358" s="3" t="s">
        <v>20</v>
      </c>
      <c r="B358" s="3">
        <v>96</v>
      </c>
      <c r="D358" s="3" t="s">
        <v>14</v>
      </c>
      <c r="E358" s="3">
        <v>75</v>
      </c>
    </row>
    <row r="359" spans="1:5" x14ac:dyDescent="0.35">
      <c r="A359" s="3" t="s">
        <v>20</v>
      </c>
      <c r="B359" s="3">
        <v>3063</v>
      </c>
      <c r="D359" s="3" t="s">
        <v>14</v>
      </c>
      <c r="E359" s="3">
        <v>4405</v>
      </c>
    </row>
    <row r="360" spans="1:5" x14ac:dyDescent="0.35">
      <c r="A360" s="3" t="s">
        <v>20</v>
      </c>
      <c r="B360" s="3">
        <v>2266</v>
      </c>
      <c r="D360" s="3" t="s">
        <v>14</v>
      </c>
      <c r="E360" s="3">
        <v>92</v>
      </c>
    </row>
    <row r="361" spans="1:5" x14ac:dyDescent="0.35">
      <c r="A361" s="3" t="s">
        <v>20</v>
      </c>
      <c r="B361" s="3">
        <v>194</v>
      </c>
      <c r="D361" s="3" t="s">
        <v>14</v>
      </c>
      <c r="E361" s="3">
        <v>64</v>
      </c>
    </row>
    <row r="362" spans="1:5" x14ac:dyDescent="0.35">
      <c r="A362" s="3" t="s">
        <v>20</v>
      </c>
      <c r="B362" s="3">
        <v>129</v>
      </c>
      <c r="D362" s="3" t="s">
        <v>14</v>
      </c>
      <c r="E362" s="3">
        <v>64</v>
      </c>
    </row>
    <row r="363" spans="1:5" x14ac:dyDescent="0.35">
      <c r="A363" s="3" t="s">
        <v>20</v>
      </c>
      <c r="B363" s="3">
        <v>375</v>
      </c>
      <c r="D363" s="3" t="s">
        <v>14</v>
      </c>
      <c r="E363" s="3">
        <v>842</v>
      </c>
    </row>
    <row r="364" spans="1:5" x14ac:dyDescent="0.35">
      <c r="A364" s="3" t="s">
        <v>20</v>
      </c>
      <c r="B364" s="3">
        <v>409</v>
      </c>
      <c r="D364" s="3" t="s">
        <v>14</v>
      </c>
      <c r="E364" s="3">
        <v>112</v>
      </c>
    </row>
    <row r="365" spans="1:5" x14ac:dyDescent="0.35">
      <c r="A365" s="3" t="s">
        <v>20</v>
      </c>
      <c r="B365" s="3">
        <v>234</v>
      </c>
      <c r="D365" s="3" t="s">
        <v>14</v>
      </c>
      <c r="E365" s="3">
        <v>374</v>
      </c>
    </row>
    <row r="366" spans="1:5" x14ac:dyDescent="0.35">
      <c r="A366" s="3" t="s">
        <v>20</v>
      </c>
      <c r="B366" s="3">
        <v>3016</v>
      </c>
    </row>
    <row r="367" spans="1:5" x14ac:dyDescent="0.35">
      <c r="A367" s="3" t="s">
        <v>20</v>
      </c>
      <c r="B367" s="3">
        <v>264</v>
      </c>
    </row>
    <row r="368" spans="1:5" x14ac:dyDescent="0.35">
      <c r="A368" s="3" t="s">
        <v>20</v>
      </c>
      <c r="B368" s="3">
        <v>272</v>
      </c>
    </row>
    <row r="369" spans="1:2" x14ac:dyDescent="0.35">
      <c r="A369" s="3" t="s">
        <v>20</v>
      </c>
      <c r="B369" s="3">
        <v>419</v>
      </c>
    </row>
    <row r="370" spans="1:2" x14ac:dyDescent="0.35">
      <c r="A370" s="3" t="s">
        <v>20</v>
      </c>
      <c r="B370" s="3">
        <v>1621</v>
      </c>
    </row>
    <row r="371" spans="1:2" x14ac:dyDescent="0.35">
      <c r="A371" s="3" t="s">
        <v>20</v>
      </c>
      <c r="B371" s="3">
        <v>1101</v>
      </c>
    </row>
    <row r="372" spans="1:2" x14ac:dyDescent="0.35">
      <c r="A372" s="3" t="s">
        <v>20</v>
      </c>
      <c r="B372" s="3">
        <v>1073</v>
      </c>
    </row>
    <row r="373" spans="1:2" x14ac:dyDescent="0.35">
      <c r="A373" s="3" t="s">
        <v>20</v>
      </c>
      <c r="B373" s="3">
        <v>331</v>
      </c>
    </row>
    <row r="374" spans="1:2" x14ac:dyDescent="0.35">
      <c r="A374" s="3" t="s">
        <v>20</v>
      </c>
      <c r="B374" s="3">
        <v>1170</v>
      </c>
    </row>
    <row r="375" spans="1:2" x14ac:dyDescent="0.35">
      <c r="A375" s="3" t="s">
        <v>20</v>
      </c>
      <c r="B375" s="3">
        <v>363</v>
      </c>
    </row>
    <row r="376" spans="1:2" x14ac:dyDescent="0.35">
      <c r="A376" s="3" t="s">
        <v>20</v>
      </c>
      <c r="B376" s="3">
        <v>103</v>
      </c>
    </row>
    <row r="377" spans="1:2" x14ac:dyDescent="0.35">
      <c r="A377" s="3" t="s">
        <v>20</v>
      </c>
      <c r="B377" s="3">
        <v>147</v>
      </c>
    </row>
    <row r="378" spans="1:2" x14ac:dyDescent="0.35">
      <c r="A378" s="3" t="s">
        <v>20</v>
      </c>
      <c r="B378" s="3">
        <v>110</v>
      </c>
    </row>
    <row r="379" spans="1:2" x14ac:dyDescent="0.35">
      <c r="A379" s="3" t="s">
        <v>20</v>
      </c>
      <c r="B379" s="3">
        <v>134</v>
      </c>
    </row>
    <row r="380" spans="1:2" x14ac:dyDescent="0.35">
      <c r="A380" s="3" t="s">
        <v>20</v>
      </c>
      <c r="B380" s="3">
        <v>269</v>
      </c>
    </row>
    <row r="381" spans="1:2" x14ac:dyDescent="0.35">
      <c r="A381" s="3" t="s">
        <v>20</v>
      </c>
      <c r="B381" s="3">
        <v>175</v>
      </c>
    </row>
    <row r="382" spans="1:2" x14ac:dyDescent="0.35">
      <c r="A382" s="3" t="s">
        <v>20</v>
      </c>
      <c r="B382" s="3">
        <v>69</v>
      </c>
    </row>
    <row r="383" spans="1:2" x14ac:dyDescent="0.35">
      <c r="A383" s="3" t="s">
        <v>20</v>
      </c>
      <c r="B383" s="3">
        <v>190</v>
      </c>
    </row>
    <row r="384" spans="1:2" x14ac:dyDescent="0.35">
      <c r="A384" s="3" t="s">
        <v>20</v>
      </c>
      <c r="B384" s="3">
        <v>237</v>
      </c>
    </row>
    <row r="385" spans="1:2" x14ac:dyDescent="0.35">
      <c r="A385" s="3" t="s">
        <v>20</v>
      </c>
      <c r="B385" s="3">
        <v>196</v>
      </c>
    </row>
    <row r="386" spans="1:2" x14ac:dyDescent="0.35">
      <c r="A386" s="3" t="s">
        <v>20</v>
      </c>
      <c r="B386" s="3">
        <v>7295</v>
      </c>
    </row>
    <row r="387" spans="1:2" x14ac:dyDescent="0.35">
      <c r="A387" s="3" t="s">
        <v>20</v>
      </c>
      <c r="B387" s="3">
        <v>2893</v>
      </c>
    </row>
    <row r="388" spans="1:2" x14ac:dyDescent="0.35">
      <c r="A388" s="3" t="s">
        <v>20</v>
      </c>
      <c r="B388" s="3">
        <v>820</v>
      </c>
    </row>
    <row r="389" spans="1:2" x14ac:dyDescent="0.35">
      <c r="A389" s="3" t="s">
        <v>20</v>
      </c>
      <c r="B389" s="3">
        <v>2038</v>
      </c>
    </row>
    <row r="390" spans="1:2" x14ac:dyDescent="0.35">
      <c r="A390" s="3" t="s">
        <v>20</v>
      </c>
      <c r="B390" s="3">
        <v>116</v>
      </c>
    </row>
    <row r="391" spans="1:2" x14ac:dyDescent="0.35">
      <c r="A391" s="3" t="s">
        <v>20</v>
      </c>
      <c r="B391" s="3">
        <v>1345</v>
      </c>
    </row>
    <row r="392" spans="1:2" x14ac:dyDescent="0.35">
      <c r="A392" s="3" t="s">
        <v>20</v>
      </c>
      <c r="B392" s="3">
        <v>168</v>
      </c>
    </row>
    <row r="393" spans="1:2" x14ac:dyDescent="0.35">
      <c r="A393" s="3" t="s">
        <v>20</v>
      </c>
      <c r="B393" s="3">
        <v>137</v>
      </c>
    </row>
    <row r="394" spans="1:2" x14ac:dyDescent="0.35">
      <c r="A394" s="3" t="s">
        <v>20</v>
      </c>
      <c r="B394" s="3">
        <v>186</v>
      </c>
    </row>
    <row r="395" spans="1:2" x14ac:dyDescent="0.35">
      <c r="A395" s="3" t="s">
        <v>20</v>
      </c>
      <c r="B395" s="3">
        <v>125</v>
      </c>
    </row>
    <row r="396" spans="1:2" x14ac:dyDescent="0.35">
      <c r="A396" s="3" t="s">
        <v>20</v>
      </c>
      <c r="B396" s="3">
        <v>202</v>
      </c>
    </row>
    <row r="397" spans="1:2" x14ac:dyDescent="0.35">
      <c r="A397" s="3" t="s">
        <v>20</v>
      </c>
      <c r="B397" s="3">
        <v>103</v>
      </c>
    </row>
    <row r="398" spans="1:2" x14ac:dyDescent="0.35">
      <c r="A398" s="3" t="s">
        <v>20</v>
      </c>
      <c r="B398" s="3">
        <v>1785</v>
      </c>
    </row>
    <row r="399" spans="1:2" x14ac:dyDescent="0.35">
      <c r="A399" s="3" t="s">
        <v>20</v>
      </c>
      <c r="B399" s="3">
        <v>157</v>
      </c>
    </row>
    <row r="400" spans="1:2" x14ac:dyDescent="0.35">
      <c r="A400" s="3" t="s">
        <v>20</v>
      </c>
      <c r="B400" s="3">
        <v>555</v>
      </c>
    </row>
    <row r="401" spans="1:2" x14ac:dyDescent="0.35">
      <c r="A401" s="3" t="s">
        <v>20</v>
      </c>
      <c r="B401" s="3">
        <v>297</v>
      </c>
    </row>
    <row r="402" spans="1:2" x14ac:dyDescent="0.35">
      <c r="A402" s="3" t="s">
        <v>20</v>
      </c>
      <c r="B402" s="3">
        <v>123</v>
      </c>
    </row>
    <row r="403" spans="1:2" x14ac:dyDescent="0.35">
      <c r="A403" s="3" t="s">
        <v>20</v>
      </c>
      <c r="B403" s="3">
        <v>3036</v>
      </c>
    </row>
    <row r="404" spans="1:2" x14ac:dyDescent="0.35">
      <c r="A404" s="3" t="s">
        <v>20</v>
      </c>
      <c r="B404" s="3">
        <v>144</v>
      </c>
    </row>
    <row r="405" spans="1:2" x14ac:dyDescent="0.35">
      <c r="A405" s="3" t="s">
        <v>20</v>
      </c>
      <c r="B405" s="3">
        <v>121</v>
      </c>
    </row>
    <row r="406" spans="1:2" x14ac:dyDescent="0.35">
      <c r="A406" s="3" t="s">
        <v>20</v>
      </c>
      <c r="B406" s="3">
        <v>181</v>
      </c>
    </row>
    <row r="407" spans="1:2" x14ac:dyDescent="0.35">
      <c r="A407" s="3" t="s">
        <v>20</v>
      </c>
      <c r="B407" s="3">
        <v>122</v>
      </c>
    </row>
    <row r="408" spans="1:2" x14ac:dyDescent="0.35">
      <c r="A408" s="3" t="s">
        <v>20</v>
      </c>
      <c r="B408" s="3">
        <v>1071</v>
      </c>
    </row>
    <row r="409" spans="1:2" x14ac:dyDescent="0.35">
      <c r="A409" s="3" t="s">
        <v>20</v>
      </c>
      <c r="B409" s="3">
        <v>980</v>
      </c>
    </row>
    <row r="410" spans="1:2" x14ac:dyDescent="0.35">
      <c r="A410" s="3" t="s">
        <v>20</v>
      </c>
      <c r="B410" s="3">
        <v>536</v>
      </c>
    </row>
    <row r="411" spans="1:2" x14ac:dyDescent="0.35">
      <c r="A411" s="3" t="s">
        <v>20</v>
      </c>
      <c r="B411" s="3">
        <v>1991</v>
      </c>
    </row>
    <row r="412" spans="1:2" x14ac:dyDescent="0.35">
      <c r="A412" s="3" t="s">
        <v>20</v>
      </c>
      <c r="B412" s="3">
        <v>180</v>
      </c>
    </row>
    <row r="413" spans="1:2" x14ac:dyDescent="0.35">
      <c r="A413" s="3" t="s">
        <v>20</v>
      </c>
      <c r="B413" s="3">
        <v>130</v>
      </c>
    </row>
    <row r="414" spans="1:2" x14ac:dyDescent="0.35">
      <c r="A414" s="3" t="s">
        <v>20</v>
      </c>
      <c r="B414" s="3">
        <v>122</v>
      </c>
    </row>
    <row r="415" spans="1:2" x14ac:dyDescent="0.35">
      <c r="A415" s="3" t="s">
        <v>20</v>
      </c>
      <c r="B415" s="3">
        <v>140</v>
      </c>
    </row>
    <row r="416" spans="1:2" x14ac:dyDescent="0.35">
      <c r="A416" s="3" t="s">
        <v>20</v>
      </c>
      <c r="B416" s="3">
        <v>3388</v>
      </c>
    </row>
    <row r="417" spans="1:2" x14ac:dyDescent="0.35">
      <c r="A417" s="3" t="s">
        <v>20</v>
      </c>
      <c r="B417" s="3">
        <v>280</v>
      </c>
    </row>
    <row r="418" spans="1:2" x14ac:dyDescent="0.35">
      <c r="A418" s="3" t="s">
        <v>20</v>
      </c>
      <c r="B418" s="3">
        <v>366</v>
      </c>
    </row>
    <row r="419" spans="1:2" x14ac:dyDescent="0.35">
      <c r="A419" s="3" t="s">
        <v>20</v>
      </c>
      <c r="B419" s="3">
        <v>270</v>
      </c>
    </row>
    <row r="420" spans="1:2" x14ac:dyDescent="0.35">
      <c r="A420" s="3" t="s">
        <v>20</v>
      </c>
      <c r="B420" s="3">
        <v>137</v>
      </c>
    </row>
    <row r="421" spans="1:2" x14ac:dyDescent="0.35">
      <c r="A421" s="3" t="s">
        <v>20</v>
      </c>
      <c r="B421" s="3">
        <v>3205</v>
      </c>
    </row>
    <row r="422" spans="1:2" x14ac:dyDescent="0.35">
      <c r="A422" s="3" t="s">
        <v>20</v>
      </c>
      <c r="B422" s="3">
        <v>288</v>
      </c>
    </row>
    <row r="423" spans="1:2" x14ac:dyDescent="0.35">
      <c r="A423" s="3" t="s">
        <v>20</v>
      </c>
      <c r="B423" s="3">
        <v>148</v>
      </c>
    </row>
    <row r="424" spans="1:2" x14ac:dyDescent="0.35">
      <c r="A424" s="3" t="s">
        <v>20</v>
      </c>
      <c r="B424" s="3">
        <v>114</v>
      </c>
    </row>
    <row r="425" spans="1:2" x14ac:dyDescent="0.35">
      <c r="A425" s="3" t="s">
        <v>20</v>
      </c>
      <c r="B425" s="3">
        <v>1518</v>
      </c>
    </row>
    <row r="426" spans="1:2" x14ac:dyDescent="0.35">
      <c r="A426" s="3" t="s">
        <v>20</v>
      </c>
      <c r="B426" s="3">
        <v>166</v>
      </c>
    </row>
    <row r="427" spans="1:2" x14ac:dyDescent="0.35">
      <c r="A427" s="3" t="s">
        <v>20</v>
      </c>
      <c r="B427" s="3">
        <v>100</v>
      </c>
    </row>
    <row r="428" spans="1:2" x14ac:dyDescent="0.35">
      <c r="A428" s="3" t="s">
        <v>20</v>
      </c>
      <c r="B428" s="3">
        <v>235</v>
      </c>
    </row>
    <row r="429" spans="1:2" x14ac:dyDescent="0.35">
      <c r="A429" s="3" t="s">
        <v>20</v>
      </c>
      <c r="B429" s="3">
        <v>148</v>
      </c>
    </row>
    <row r="430" spans="1:2" x14ac:dyDescent="0.35">
      <c r="A430" s="3" t="s">
        <v>20</v>
      </c>
      <c r="B430" s="3">
        <v>198</v>
      </c>
    </row>
    <row r="431" spans="1:2" x14ac:dyDescent="0.35">
      <c r="A431" s="3" t="s">
        <v>20</v>
      </c>
      <c r="B431" s="3">
        <v>150</v>
      </c>
    </row>
    <row r="432" spans="1:2" x14ac:dyDescent="0.35">
      <c r="A432" s="3" t="s">
        <v>20</v>
      </c>
      <c r="B432" s="3">
        <v>216</v>
      </c>
    </row>
    <row r="433" spans="1:2" x14ac:dyDescent="0.35">
      <c r="A433" s="3" t="s">
        <v>20</v>
      </c>
      <c r="B433" s="3">
        <v>5139</v>
      </c>
    </row>
    <row r="434" spans="1:2" x14ac:dyDescent="0.35">
      <c r="A434" s="3" t="s">
        <v>20</v>
      </c>
      <c r="B434" s="3">
        <v>2353</v>
      </c>
    </row>
    <row r="435" spans="1:2" x14ac:dyDescent="0.35">
      <c r="A435" s="3" t="s">
        <v>20</v>
      </c>
      <c r="B435" s="3">
        <v>78</v>
      </c>
    </row>
    <row r="436" spans="1:2" x14ac:dyDescent="0.35">
      <c r="A436" s="3" t="s">
        <v>20</v>
      </c>
      <c r="B436" s="3">
        <v>174</v>
      </c>
    </row>
    <row r="437" spans="1:2" x14ac:dyDescent="0.35">
      <c r="A437" s="3" t="s">
        <v>20</v>
      </c>
      <c r="B437" s="3">
        <v>164</v>
      </c>
    </row>
    <row r="438" spans="1:2" x14ac:dyDescent="0.35">
      <c r="A438" s="3" t="s">
        <v>20</v>
      </c>
      <c r="B438" s="3">
        <v>161</v>
      </c>
    </row>
    <row r="439" spans="1:2" x14ac:dyDescent="0.35">
      <c r="A439" s="3" t="s">
        <v>20</v>
      </c>
      <c r="B439" s="3">
        <v>138</v>
      </c>
    </row>
    <row r="440" spans="1:2" x14ac:dyDescent="0.35">
      <c r="A440" s="3" t="s">
        <v>20</v>
      </c>
      <c r="B440" s="3">
        <v>3308</v>
      </c>
    </row>
    <row r="441" spans="1:2" x14ac:dyDescent="0.35">
      <c r="A441" s="3" t="s">
        <v>20</v>
      </c>
      <c r="B441" s="3">
        <v>127</v>
      </c>
    </row>
    <row r="442" spans="1:2" x14ac:dyDescent="0.35">
      <c r="A442" s="3" t="s">
        <v>20</v>
      </c>
      <c r="B442" s="3">
        <v>207</v>
      </c>
    </row>
    <row r="443" spans="1:2" x14ac:dyDescent="0.35">
      <c r="A443" s="3" t="s">
        <v>20</v>
      </c>
      <c r="B443" s="3">
        <v>181</v>
      </c>
    </row>
    <row r="444" spans="1:2" x14ac:dyDescent="0.35">
      <c r="A444" s="3" t="s">
        <v>20</v>
      </c>
      <c r="B444" s="3">
        <v>110</v>
      </c>
    </row>
    <row r="445" spans="1:2" x14ac:dyDescent="0.35">
      <c r="A445" s="3" t="s">
        <v>20</v>
      </c>
      <c r="B445" s="3">
        <v>185</v>
      </c>
    </row>
    <row r="446" spans="1:2" x14ac:dyDescent="0.35">
      <c r="A446" s="3" t="s">
        <v>20</v>
      </c>
      <c r="B446" s="3">
        <v>121</v>
      </c>
    </row>
    <row r="447" spans="1:2" x14ac:dyDescent="0.35">
      <c r="A447" s="3" t="s">
        <v>20</v>
      </c>
      <c r="B447" s="3">
        <v>106</v>
      </c>
    </row>
    <row r="448" spans="1:2" x14ac:dyDescent="0.35">
      <c r="A448" s="3" t="s">
        <v>20</v>
      </c>
      <c r="B448" s="3">
        <v>142</v>
      </c>
    </row>
    <row r="449" spans="1:2" x14ac:dyDescent="0.35">
      <c r="A449" s="3" t="s">
        <v>20</v>
      </c>
      <c r="B449" s="3">
        <v>233</v>
      </c>
    </row>
    <row r="450" spans="1:2" x14ac:dyDescent="0.35">
      <c r="A450" s="3" t="s">
        <v>20</v>
      </c>
      <c r="B450" s="3">
        <v>218</v>
      </c>
    </row>
    <row r="451" spans="1:2" x14ac:dyDescent="0.35">
      <c r="A451" s="3" t="s">
        <v>20</v>
      </c>
      <c r="B451" s="3">
        <v>76</v>
      </c>
    </row>
    <row r="452" spans="1:2" x14ac:dyDescent="0.35">
      <c r="A452" s="3" t="s">
        <v>20</v>
      </c>
      <c r="B452" s="3">
        <v>43</v>
      </c>
    </row>
    <row r="453" spans="1:2" x14ac:dyDescent="0.35">
      <c r="A453" s="3" t="s">
        <v>20</v>
      </c>
      <c r="B453" s="3">
        <v>221</v>
      </c>
    </row>
    <row r="454" spans="1:2" x14ac:dyDescent="0.35">
      <c r="A454" s="3" t="s">
        <v>20</v>
      </c>
      <c r="B454" s="3">
        <v>2805</v>
      </c>
    </row>
    <row r="455" spans="1:2" x14ac:dyDescent="0.35">
      <c r="A455" s="3" t="s">
        <v>20</v>
      </c>
      <c r="B455" s="3">
        <v>68</v>
      </c>
    </row>
    <row r="456" spans="1:2" x14ac:dyDescent="0.35">
      <c r="A456" s="3" t="s">
        <v>20</v>
      </c>
      <c r="B456" s="3">
        <v>183</v>
      </c>
    </row>
    <row r="457" spans="1:2" x14ac:dyDescent="0.35">
      <c r="A457" s="3" t="s">
        <v>20</v>
      </c>
      <c r="B457" s="3">
        <v>133</v>
      </c>
    </row>
    <row r="458" spans="1:2" x14ac:dyDescent="0.35">
      <c r="A458" s="3" t="s">
        <v>20</v>
      </c>
      <c r="B458" s="3">
        <v>2489</v>
      </c>
    </row>
    <row r="459" spans="1:2" x14ac:dyDescent="0.35">
      <c r="A459" s="3" t="s">
        <v>20</v>
      </c>
      <c r="B459" s="3">
        <v>69</v>
      </c>
    </row>
    <row r="460" spans="1:2" x14ac:dyDescent="0.35">
      <c r="A460" s="3" t="s">
        <v>20</v>
      </c>
      <c r="B460" s="3">
        <v>279</v>
      </c>
    </row>
    <row r="461" spans="1:2" x14ac:dyDescent="0.35">
      <c r="A461" s="3" t="s">
        <v>20</v>
      </c>
      <c r="B461" s="3">
        <v>210</v>
      </c>
    </row>
    <row r="462" spans="1:2" x14ac:dyDescent="0.35">
      <c r="A462" s="3" t="s">
        <v>20</v>
      </c>
      <c r="B462" s="3">
        <v>2100</v>
      </c>
    </row>
    <row r="463" spans="1:2" x14ac:dyDescent="0.35">
      <c r="A463" s="3" t="s">
        <v>20</v>
      </c>
      <c r="B463" s="3">
        <v>252</v>
      </c>
    </row>
    <row r="464" spans="1:2" x14ac:dyDescent="0.35">
      <c r="A464" s="3" t="s">
        <v>20</v>
      </c>
      <c r="B464" s="3">
        <v>1280</v>
      </c>
    </row>
    <row r="465" spans="1:2" x14ac:dyDescent="0.35">
      <c r="A465" s="3" t="s">
        <v>20</v>
      </c>
      <c r="B465" s="3">
        <v>157</v>
      </c>
    </row>
    <row r="466" spans="1:2" x14ac:dyDescent="0.35">
      <c r="A466" s="3" t="s">
        <v>20</v>
      </c>
      <c r="B466" s="3">
        <v>194</v>
      </c>
    </row>
    <row r="467" spans="1:2" x14ac:dyDescent="0.35">
      <c r="A467" s="3" t="s">
        <v>20</v>
      </c>
      <c r="B467" s="3">
        <v>82</v>
      </c>
    </row>
    <row r="468" spans="1:2" x14ac:dyDescent="0.35">
      <c r="A468" s="3" t="s">
        <v>20</v>
      </c>
      <c r="B468" s="3">
        <v>4233</v>
      </c>
    </row>
    <row r="469" spans="1:2" x14ac:dyDescent="0.35">
      <c r="A469" s="3" t="s">
        <v>20</v>
      </c>
      <c r="B469" s="3">
        <v>1297</v>
      </c>
    </row>
    <row r="470" spans="1:2" x14ac:dyDescent="0.35">
      <c r="A470" s="3" t="s">
        <v>20</v>
      </c>
      <c r="B470" s="3">
        <v>165</v>
      </c>
    </row>
    <row r="471" spans="1:2" x14ac:dyDescent="0.35">
      <c r="A471" s="3" t="s">
        <v>20</v>
      </c>
      <c r="B471" s="3">
        <v>119</v>
      </c>
    </row>
    <row r="472" spans="1:2" x14ac:dyDescent="0.35">
      <c r="A472" s="3" t="s">
        <v>20</v>
      </c>
      <c r="B472" s="3">
        <v>1797</v>
      </c>
    </row>
    <row r="473" spans="1:2" x14ac:dyDescent="0.35">
      <c r="A473" s="3" t="s">
        <v>20</v>
      </c>
      <c r="B473" s="3">
        <v>261</v>
      </c>
    </row>
    <row r="474" spans="1:2" x14ac:dyDescent="0.35">
      <c r="A474" s="3" t="s">
        <v>20</v>
      </c>
      <c r="B474" s="3">
        <v>157</v>
      </c>
    </row>
    <row r="475" spans="1:2" x14ac:dyDescent="0.35">
      <c r="A475" s="3" t="s">
        <v>20</v>
      </c>
      <c r="B475" s="3">
        <v>3533</v>
      </c>
    </row>
    <row r="476" spans="1:2" x14ac:dyDescent="0.35">
      <c r="A476" s="3" t="s">
        <v>20</v>
      </c>
      <c r="B476" s="3">
        <v>155</v>
      </c>
    </row>
    <row r="477" spans="1:2" x14ac:dyDescent="0.35">
      <c r="A477" s="3" t="s">
        <v>20</v>
      </c>
      <c r="B477" s="3">
        <v>132</v>
      </c>
    </row>
    <row r="478" spans="1:2" x14ac:dyDescent="0.35">
      <c r="A478" s="3" t="s">
        <v>20</v>
      </c>
      <c r="B478" s="3">
        <v>1354</v>
      </c>
    </row>
    <row r="479" spans="1:2" x14ac:dyDescent="0.35">
      <c r="A479" s="3" t="s">
        <v>20</v>
      </c>
      <c r="B479" s="3">
        <v>48</v>
      </c>
    </row>
    <row r="480" spans="1:2" x14ac:dyDescent="0.35">
      <c r="A480" s="3" t="s">
        <v>20</v>
      </c>
      <c r="B480" s="3">
        <v>110</v>
      </c>
    </row>
    <row r="481" spans="1:2" x14ac:dyDescent="0.35">
      <c r="A481" s="3" t="s">
        <v>20</v>
      </c>
      <c r="B481" s="3">
        <v>172</v>
      </c>
    </row>
    <row r="482" spans="1:2" x14ac:dyDescent="0.35">
      <c r="A482" s="3" t="s">
        <v>20</v>
      </c>
      <c r="B482" s="3">
        <v>307</v>
      </c>
    </row>
    <row r="483" spans="1:2" x14ac:dyDescent="0.35">
      <c r="A483" s="3" t="s">
        <v>20</v>
      </c>
      <c r="B483" s="3">
        <v>160</v>
      </c>
    </row>
    <row r="484" spans="1:2" x14ac:dyDescent="0.35">
      <c r="A484" s="3" t="s">
        <v>20</v>
      </c>
      <c r="B484" s="3">
        <v>1467</v>
      </c>
    </row>
    <row r="485" spans="1:2" x14ac:dyDescent="0.35">
      <c r="A485" s="3" t="s">
        <v>20</v>
      </c>
      <c r="B485" s="3">
        <v>2662</v>
      </c>
    </row>
    <row r="486" spans="1:2" x14ac:dyDescent="0.35">
      <c r="A486" s="3" t="s">
        <v>20</v>
      </c>
      <c r="B486" s="3">
        <v>452</v>
      </c>
    </row>
    <row r="487" spans="1:2" x14ac:dyDescent="0.35">
      <c r="A487" s="3" t="s">
        <v>20</v>
      </c>
      <c r="B487" s="3">
        <v>158</v>
      </c>
    </row>
    <row r="488" spans="1:2" x14ac:dyDescent="0.35">
      <c r="A488" s="3" t="s">
        <v>20</v>
      </c>
      <c r="B488" s="3">
        <v>225</v>
      </c>
    </row>
    <row r="489" spans="1:2" x14ac:dyDescent="0.35">
      <c r="A489" s="3" t="s">
        <v>20</v>
      </c>
      <c r="B489" s="3">
        <v>65</v>
      </c>
    </row>
    <row r="490" spans="1:2" x14ac:dyDescent="0.35">
      <c r="A490" s="3" t="s">
        <v>20</v>
      </c>
      <c r="B490" s="3">
        <v>163</v>
      </c>
    </row>
    <row r="491" spans="1:2" x14ac:dyDescent="0.35">
      <c r="A491" s="3" t="s">
        <v>20</v>
      </c>
      <c r="B491" s="3">
        <v>85</v>
      </c>
    </row>
    <row r="492" spans="1:2" x14ac:dyDescent="0.35">
      <c r="A492" s="3" t="s">
        <v>20</v>
      </c>
      <c r="B492" s="3">
        <v>217</v>
      </c>
    </row>
    <row r="493" spans="1:2" x14ac:dyDescent="0.35">
      <c r="A493" s="3" t="s">
        <v>20</v>
      </c>
      <c r="B493" s="3">
        <v>150</v>
      </c>
    </row>
    <row r="494" spans="1:2" x14ac:dyDescent="0.35">
      <c r="A494" s="3" t="s">
        <v>20</v>
      </c>
      <c r="B494" s="3">
        <v>3272</v>
      </c>
    </row>
    <row r="495" spans="1:2" x14ac:dyDescent="0.35">
      <c r="A495" s="3" t="s">
        <v>20</v>
      </c>
      <c r="B495" s="3">
        <v>300</v>
      </c>
    </row>
    <row r="496" spans="1:2" x14ac:dyDescent="0.35">
      <c r="A496" s="3" t="s">
        <v>20</v>
      </c>
      <c r="B496" s="3">
        <v>126</v>
      </c>
    </row>
    <row r="497" spans="1:2" x14ac:dyDescent="0.35">
      <c r="A497" s="3" t="s">
        <v>20</v>
      </c>
      <c r="B497" s="3">
        <v>2320</v>
      </c>
    </row>
    <row r="498" spans="1:2" x14ac:dyDescent="0.35">
      <c r="A498" s="3" t="s">
        <v>20</v>
      </c>
      <c r="B498" s="3">
        <v>81</v>
      </c>
    </row>
    <row r="499" spans="1:2" x14ac:dyDescent="0.35">
      <c r="A499" s="3" t="s">
        <v>20</v>
      </c>
      <c r="B499" s="3">
        <v>1887</v>
      </c>
    </row>
    <row r="500" spans="1:2" x14ac:dyDescent="0.35">
      <c r="A500" s="3" t="s">
        <v>20</v>
      </c>
      <c r="B500" s="3">
        <v>4358</v>
      </c>
    </row>
    <row r="501" spans="1:2" x14ac:dyDescent="0.35">
      <c r="A501" s="3" t="s">
        <v>20</v>
      </c>
      <c r="B501" s="3">
        <v>53</v>
      </c>
    </row>
    <row r="502" spans="1:2" x14ac:dyDescent="0.35">
      <c r="A502" s="3" t="s">
        <v>20</v>
      </c>
      <c r="B502" s="3">
        <v>2414</v>
      </c>
    </row>
    <row r="503" spans="1:2" x14ac:dyDescent="0.35">
      <c r="A503" s="3" t="s">
        <v>20</v>
      </c>
      <c r="B503" s="3">
        <v>80</v>
      </c>
    </row>
    <row r="504" spans="1:2" x14ac:dyDescent="0.35">
      <c r="A504" s="3" t="s">
        <v>20</v>
      </c>
      <c r="B504" s="3">
        <v>193</v>
      </c>
    </row>
    <row r="505" spans="1:2" x14ac:dyDescent="0.35">
      <c r="A505" s="3" t="s">
        <v>20</v>
      </c>
      <c r="B505" s="3">
        <v>52</v>
      </c>
    </row>
    <row r="506" spans="1:2" x14ac:dyDescent="0.35">
      <c r="A506" s="3" t="s">
        <v>20</v>
      </c>
      <c r="B506" s="3">
        <v>290</v>
      </c>
    </row>
    <row r="507" spans="1:2" x14ac:dyDescent="0.35">
      <c r="A507" s="3" t="s">
        <v>20</v>
      </c>
      <c r="B507" s="3">
        <v>122</v>
      </c>
    </row>
    <row r="508" spans="1:2" x14ac:dyDescent="0.35">
      <c r="A508" s="3" t="s">
        <v>20</v>
      </c>
      <c r="B508" s="3">
        <v>1470</v>
      </c>
    </row>
    <row r="509" spans="1:2" x14ac:dyDescent="0.35">
      <c r="A509" s="3" t="s">
        <v>20</v>
      </c>
      <c r="B509" s="3">
        <v>165</v>
      </c>
    </row>
    <row r="510" spans="1:2" x14ac:dyDescent="0.35">
      <c r="A510" s="3" t="s">
        <v>20</v>
      </c>
      <c r="B510" s="3">
        <v>182</v>
      </c>
    </row>
    <row r="511" spans="1:2" x14ac:dyDescent="0.35">
      <c r="A511" s="3" t="s">
        <v>20</v>
      </c>
      <c r="B511" s="3">
        <v>199</v>
      </c>
    </row>
    <row r="512" spans="1:2" x14ac:dyDescent="0.35">
      <c r="A512" s="3" t="s">
        <v>20</v>
      </c>
      <c r="B512" s="3">
        <v>56</v>
      </c>
    </row>
    <row r="513" spans="1:2" x14ac:dyDescent="0.35">
      <c r="A513" s="3" t="s">
        <v>20</v>
      </c>
      <c r="B513" s="3">
        <v>1460</v>
      </c>
    </row>
    <row r="514" spans="1:2" x14ac:dyDescent="0.35">
      <c r="A514" s="3" t="s">
        <v>20</v>
      </c>
      <c r="B514" s="3">
        <v>123</v>
      </c>
    </row>
    <row r="515" spans="1:2" x14ac:dyDescent="0.35">
      <c r="A515" s="3" t="s">
        <v>20</v>
      </c>
      <c r="B515" s="3">
        <v>159</v>
      </c>
    </row>
    <row r="516" spans="1:2" x14ac:dyDescent="0.35">
      <c r="A516" s="3" t="s">
        <v>20</v>
      </c>
      <c r="B516" s="3">
        <v>110</v>
      </c>
    </row>
    <row r="517" spans="1:2" x14ac:dyDescent="0.35">
      <c r="A517" s="3" t="s">
        <v>20</v>
      </c>
      <c r="B517" s="3">
        <v>236</v>
      </c>
    </row>
    <row r="518" spans="1:2" x14ac:dyDescent="0.35">
      <c r="A518" s="3" t="s">
        <v>20</v>
      </c>
      <c r="B518" s="3">
        <v>191</v>
      </c>
    </row>
    <row r="519" spans="1:2" x14ac:dyDescent="0.35">
      <c r="A519" s="3" t="s">
        <v>20</v>
      </c>
      <c r="B519" s="3">
        <v>3934</v>
      </c>
    </row>
    <row r="520" spans="1:2" x14ac:dyDescent="0.35">
      <c r="A520" s="3" t="s">
        <v>20</v>
      </c>
      <c r="B520" s="3">
        <v>80</v>
      </c>
    </row>
    <row r="521" spans="1:2" x14ac:dyDescent="0.35">
      <c r="A521" s="3" t="s">
        <v>20</v>
      </c>
      <c r="B521" s="3">
        <v>462</v>
      </c>
    </row>
    <row r="522" spans="1:2" x14ac:dyDescent="0.35">
      <c r="A522" s="3" t="s">
        <v>20</v>
      </c>
      <c r="B522" s="3">
        <v>179</v>
      </c>
    </row>
    <row r="523" spans="1:2" x14ac:dyDescent="0.35">
      <c r="A523" s="3" t="s">
        <v>20</v>
      </c>
      <c r="B523" s="3">
        <v>1866</v>
      </c>
    </row>
    <row r="524" spans="1:2" x14ac:dyDescent="0.35">
      <c r="A524" s="3" t="s">
        <v>20</v>
      </c>
      <c r="B524" s="3">
        <v>156</v>
      </c>
    </row>
    <row r="525" spans="1:2" x14ac:dyDescent="0.35">
      <c r="A525" s="3" t="s">
        <v>20</v>
      </c>
      <c r="B525" s="3">
        <v>255</v>
      </c>
    </row>
    <row r="526" spans="1:2" x14ac:dyDescent="0.35">
      <c r="A526" s="3" t="s">
        <v>20</v>
      </c>
      <c r="B526" s="3">
        <v>2261</v>
      </c>
    </row>
    <row r="527" spans="1:2" x14ac:dyDescent="0.35">
      <c r="A527" s="3" t="s">
        <v>20</v>
      </c>
      <c r="B527" s="3">
        <v>40</v>
      </c>
    </row>
    <row r="528" spans="1:2" x14ac:dyDescent="0.35">
      <c r="A528" s="3" t="s">
        <v>20</v>
      </c>
      <c r="B528" s="3">
        <v>2289</v>
      </c>
    </row>
    <row r="529" spans="1:2" x14ac:dyDescent="0.35">
      <c r="A529" s="3" t="s">
        <v>20</v>
      </c>
      <c r="B529" s="3">
        <v>65</v>
      </c>
    </row>
    <row r="530" spans="1:2" x14ac:dyDescent="0.35">
      <c r="A530" s="3" t="s">
        <v>20</v>
      </c>
      <c r="B530" s="3">
        <v>3777</v>
      </c>
    </row>
    <row r="531" spans="1:2" x14ac:dyDescent="0.35">
      <c r="A531" s="3" t="s">
        <v>20</v>
      </c>
      <c r="B531" s="3">
        <v>184</v>
      </c>
    </row>
    <row r="532" spans="1:2" x14ac:dyDescent="0.35">
      <c r="A532" s="3" t="s">
        <v>20</v>
      </c>
      <c r="B532" s="3">
        <v>85</v>
      </c>
    </row>
    <row r="533" spans="1:2" x14ac:dyDescent="0.35">
      <c r="A533" s="3" t="s">
        <v>20</v>
      </c>
      <c r="B533" s="3">
        <v>144</v>
      </c>
    </row>
    <row r="534" spans="1:2" x14ac:dyDescent="0.35">
      <c r="A534" s="3" t="s">
        <v>20</v>
      </c>
      <c r="B534" s="3">
        <v>1902</v>
      </c>
    </row>
    <row r="535" spans="1:2" x14ac:dyDescent="0.35">
      <c r="A535" s="3" t="s">
        <v>20</v>
      </c>
      <c r="B535" s="3">
        <v>105</v>
      </c>
    </row>
    <row r="536" spans="1:2" x14ac:dyDescent="0.35">
      <c r="A536" s="3" t="s">
        <v>20</v>
      </c>
      <c r="B536" s="3">
        <v>132</v>
      </c>
    </row>
    <row r="537" spans="1:2" x14ac:dyDescent="0.35">
      <c r="A537" s="3" t="s">
        <v>20</v>
      </c>
      <c r="B537" s="3">
        <v>96</v>
      </c>
    </row>
    <row r="538" spans="1:2" x14ac:dyDescent="0.35">
      <c r="A538" s="3" t="s">
        <v>20</v>
      </c>
      <c r="B538" s="3">
        <v>114</v>
      </c>
    </row>
    <row r="539" spans="1:2" x14ac:dyDescent="0.35">
      <c r="A539" s="3" t="s">
        <v>20</v>
      </c>
      <c r="B539" s="3">
        <v>203</v>
      </c>
    </row>
    <row r="540" spans="1:2" x14ac:dyDescent="0.35">
      <c r="A540" s="3" t="s">
        <v>20</v>
      </c>
      <c r="B540" s="3">
        <v>1559</v>
      </c>
    </row>
    <row r="541" spans="1:2" x14ac:dyDescent="0.35">
      <c r="A541" s="3" t="s">
        <v>20</v>
      </c>
      <c r="B541" s="3">
        <v>1548</v>
      </c>
    </row>
    <row r="542" spans="1:2" x14ac:dyDescent="0.35">
      <c r="A542" s="3" t="s">
        <v>20</v>
      </c>
      <c r="B542" s="3">
        <v>80</v>
      </c>
    </row>
    <row r="543" spans="1:2" x14ac:dyDescent="0.35">
      <c r="A543" s="3" t="s">
        <v>20</v>
      </c>
      <c r="B543" s="3">
        <v>131</v>
      </c>
    </row>
    <row r="544" spans="1:2" x14ac:dyDescent="0.35">
      <c r="A544" s="3" t="s">
        <v>20</v>
      </c>
      <c r="B544" s="3">
        <v>112</v>
      </c>
    </row>
    <row r="545" spans="1:2" x14ac:dyDescent="0.35">
      <c r="A545" s="3" t="s">
        <v>20</v>
      </c>
      <c r="B545" s="3">
        <v>155</v>
      </c>
    </row>
    <row r="546" spans="1:2" x14ac:dyDescent="0.35">
      <c r="A546" s="3" t="s">
        <v>20</v>
      </c>
      <c r="B546" s="3">
        <v>266</v>
      </c>
    </row>
    <row r="547" spans="1:2" x14ac:dyDescent="0.35">
      <c r="A547" s="3" t="s">
        <v>20</v>
      </c>
      <c r="B547" s="3">
        <v>155</v>
      </c>
    </row>
    <row r="548" spans="1:2" x14ac:dyDescent="0.35">
      <c r="A548" s="3" t="s">
        <v>20</v>
      </c>
      <c r="B548" s="3">
        <v>207</v>
      </c>
    </row>
    <row r="549" spans="1:2" x14ac:dyDescent="0.35">
      <c r="A549" s="3" t="s">
        <v>20</v>
      </c>
      <c r="B549" s="3">
        <v>245</v>
      </c>
    </row>
    <row r="550" spans="1:2" x14ac:dyDescent="0.35">
      <c r="A550" s="3" t="s">
        <v>20</v>
      </c>
      <c r="B550" s="3">
        <v>1573</v>
      </c>
    </row>
    <row r="551" spans="1:2" x14ac:dyDescent="0.35">
      <c r="A551" s="3" t="s">
        <v>20</v>
      </c>
      <c r="B551" s="3">
        <v>114</v>
      </c>
    </row>
    <row r="552" spans="1:2" x14ac:dyDescent="0.35">
      <c r="A552" s="3" t="s">
        <v>20</v>
      </c>
      <c r="B552" s="3">
        <v>93</v>
      </c>
    </row>
    <row r="553" spans="1:2" x14ac:dyDescent="0.35">
      <c r="A553" s="3" t="s">
        <v>20</v>
      </c>
      <c r="B553" s="3">
        <v>1681</v>
      </c>
    </row>
    <row r="554" spans="1:2" x14ac:dyDescent="0.35">
      <c r="A554" s="3" t="s">
        <v>20</v>
      </c>
      <c r="B554" s="3">
        <v>32</v>
      </c>
    </row>
    <row r="555" spans="1:2" x14ac:dyDescent="0.35">
      <c r="A555" s="3" t="s">
        <v>20</v>
      </c>
      <c r="B555" s="3">
        <v>135</v>
      </c>
    </row>
    <row r="556" spans="1:2" x14ac:dyDescent="0.35">
      <c r="A556" s="3" t="s">
        <v>20</v>
      </c>
      <c r="B556" s="3">
        <v>140</v>
      </c>
    </row>
    <row r="557" spans="1:2" x14ac:dyDescent="0.35">
      <c r="A557" s="3" t="s">
        <v>20</v>
      </c>
      <c r="B557" s="3">
        <v>92</v>
      </c>
    </row>
    <row r="558" spans="1:2" x14ac:dyDescent="0.35">
      <c r="A558" s="3" t="s">
        <v>20</v>
      </c>
      <c r="B558" s="3">
        <v>1015</v>
      </c>
    </row>
    <row r="559" spans="1:2" x14ac:dyDescent="0.35">
      <c r="A559" s="3" t="s">
        <v>20</v>
      </c>
      <c r="B559" s="3">
        <v>323</v>
      </c>
    </row>
    <row r="560" spans="1:2" x14ac:dyDescent="0.35">
      <c r="A560" s="3" t="s">
        <v>20</v>
      </c>
      <c r="B560" s="3">
        <v>2326</v>
      </c>
    </row>
    <row r="561" spans="1:2" x14ac:dyDescent="0.35">
      <c r="A561" s="3" t="s">
        <v>20</v>
      </c>
      <c r="B561" s="3">
        <v>381</v>
      </c>
    </row>
    <row r="562" spans="1:2" x14ac:dyDescent="0.35">
      <c r="A562" s="3" t="s">
        <v>20</v>
      </c>
      <c r="B562" s="3">
        <v>480</v>
      </c>
    </row>
    <row r="563" spans="1:2" x14ac:dyDescent="0.35">
      <c r="A563" s="3" t="s">
        <v>20</v>
      </c>
      <c r="B563" s="3">
        <v>226</v>
      </c>
    </row>
    <row r="564" spans="1:2" x14ac:dyDescent="0.35">
      <c r="A564" s="3" t="s">
        <v>20</v>
      </c>
      <c r="B564" s="3">
        <v>241</v>
      </c>
    </row>
    <row r="565" spans="1:2" x14ac:dyDescent="0.35">
      <c r="A565" s="3" t="s">
        <v>20</v>
      </c>
      <c r="B565" s="3">
        <v>132</v>
      </c>
    </row>
    <row r="566" spans="1:2" x14ac:dyDescent="0.35">
      <c r="A566" s="3" t="s">
        <v>20</v>
      </c>
      <c r="B566" s="3">
        <v>2043</v>
      </c>
    </row>
  </sheetData>
  <autoFilter ref="A1:B566"/>
  <mergeCells count="2">
    <mergeCell ref="H2:I2"/>
    <mergeCell ref="H18:I18"/>
  </mergeCells>
  <conditionalFormatting sqref="A2:A566">
    <cfRule type="expression" dxfId="23" priority="5">
      <formula>A2="canceled"</formula>
    </cfRule>
    <cfRule type="expression" dxfId="22" priority="6">
      <formula>A2="live"</formula>
    </cfRule>
    <cfRule type="expression" dxfId="21" priority="7">
      <formula>A2="successful"</formula>
    </cfRule>
    <cfRule type="expression" dxfId="20" priority="8">
      <formula>A2="failed"</formula>
    </cfRule>
  </conditionalFormatting>
  <conditionalFormatting sqref="D2:D365">
    <cfRule type="expression" dxfId="19" priority="1">
      <formula>D2="canceled"</formula>
    </cfRule>
    <cfRule type="expression" dxfId="18" priority="2">
      <formula>D2="live"</formula>
    </cfRule>
    <cfRule type="expression" dxfId="17" priority="3">
      <formula>D2="successful"</formula>
    </cfRule>
    <cfRule type="expression" dxfId="16" priority="4">
      <formula>D2="failed"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workbookViewId="0">
      <selection activeCell="B31" sqref="B31"/>
    </sheetView>
  </sheetViews>
  <sheetFormatPr defaultRowHeight="15.5" x14ac:dyDescent="0.35"/>
  <cols>
    <col min="1" max="1" width="27.4140625" bestFit="1" customWidth="1"/>
    <col min="2" max="2" width="16.6640625" bestFit="1" customWidth="1"/>
    <col min="3" max="3" width="13.33203125" bestFit="1" customWidth="1"/>
    <col min="4" max="4" width="16.4140625" bestFit="1" customWidth="1"/>
    <col min="5" max="5" width="12.33203125" bestFit="1" customWidth="1"/>
    <col min="6" max="6" width="19.1640625" bestFit="1" customWidth="1"/>
    <col min="7" max="7" width="15.6640625" bestFit="1" customWidth="1"/>
    <col min="8" max="8" width="18.4140625" bestFit="1" customWidth="1"/>
  </cols>
  <sheetData>
    <row r="1" spans="1:8" ht="16" thickBot="1" x14ac:dyDescent="0.4">
      <c r="A1" s="27" t="s">
        <v>2086</v>
      </c>
      <c r="B1" s="28" t="s">
        <v>2087</v>
      </c>
      <c r="C1" s="28" t="s">
        <v>2088</v>
      </c>
      <c r="D1" s="28" t="s">
        <v>2089</v>
      </c>
      <c r="E1" s="28" t="s">
        <v>2090</v>
      </c>
      <c r="F1" s="28" t="s">
        <v>2091</v>
      </c>
      <c r="G1" s="28" t="s">
        <v>2092</v>
      </c>
      <c r="H1" s="29" t="s">
        <v>2093</v>
      </c>
    </row>
    <row r="2" spans="1:8" x14ac:dyDescent="0.35">
      <c r="A2" s="23" t="s">
        <v>2094</v>
      </c>
      <c r="B2" s="24">
        <f>COUNTIFS(Crowdfunding!G2:G1001,"successful",Crowdfunding!D2:D1001,"&lt;1000")</f>
        <v>30</v>
      </c>
      <c r="C2" s="24">
        <f>COUNTIFS(Crowdfunding!G2:G1001,"failed",Crowdfunding!D2:D1001,"&lt;1000")</f>
        <v>20</v>
      </c>
      <c r="D2" s="24">
        <f>COUNTIFS(Crowdfunding!G2:G1001,"canceled",Crowdfunding!D2:D1001,"&lt;1000")</f>
        <v>1</v>
      </c>
      <c r="E2" s="24">
        <f>D2+C2+B2</f>
        <v>51</v>
      </c>
      <c r="F2" s="25">
        <f>B2/E2</f>
        <v>0.58823529411764708</v>
      </c>
      <c r="G2" s="25">
        <f>C2/E2</f>
        <v>0.39215686274509803</v>
      </c>
      <c r="H2" s="26">
        <f>D2/E2</f>
        <v>1.9607843137254902E-2</v>
      </c>
    </row>
    <row r="3" spans="1:8" x14ac:dyDescent="0.35">
      <c r="A3" s="17" t="s">
        <v>2095</v>
      </c>
      <c r="B3" s="15">
        <f>COUNTIFS(Crowdfunding!G2:G1001,"successful",Crowdfunding!D2:D1001,"&gt;999",Crowdfunding!D2:D1001,"&lt;5000")</f>
        <v>191</v>
      </c>
      <c r="C3" s="15">
        <f>COUNTIFS(Crowdfunding!G2:G1001,"failed",Crowdfunding!D2:D1001,"&gt;999",Crowdfunding!D2:D1001,"&lt;5000")</f>
        <v>38</v>
      </c>
      <c r="D3" s="15">
        <f>COUNTIFS(Crowdfunding!G2:G1001,"canceled",Crowdfunding!D2:D1001,"&gt;999",Crowdfunding!D2:D1001,"&lt;5000")</f>
        <v>2</v>
      </c>
      <c r="E3" s="15">
        <f t="shared" ref="E3:E13" si="0">D3+C3+B3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35">
      <c r="A4" s="17" t="s">
        <v>2096</v>
      </c>
      <c r="B4" s="15">
        <f>COUNTIFS(Crowdfunding!G4:G1003,"successful",Crowdfunding!D4:D1003,"&gt;4999",Crowdfunding!D4:D1003,"&lt;10000")</f>
        <v>164</v>
      </c>
      <c r="C4" s="15">
        <f>COUNTIFS(Crowdfunding!G3:G1002,"failed",Crowdfunding!D3:D1002,"&gt;4999",Crowdfunding!D3:D1002,"&lt;10000")</f>
        <v>126</v>
      </c>
      <c r="D4" s="15">
        <f>COUNTIFS(Crowdfunding!G2:G1001,"canceled",Crowdfunding!D2:D1001,"&gt;4999",Crowdfunding!D2:D1001,"&lt;10000")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8">
        <f t="shared" si="3"/>
        <v>7.9365079365079361E-2</v>
      </c>
    </row>
    <row r="5" spans="1:8" x14ac:dyDescent="0.35">
      <c r="A5" s="17" t="s">
        <v>2097</v>
      </c>
      <c r="B5" s="15">
        <f>COUNTIFS(Crowdfunding!G2:G1001,"successful",Crowdfunding!D2:D1001,"&gt;9999",Crowdfunding!D2:D1001,"&lt;15000")</f>
        <v>4</v>
      </c>
      <c r="C5" s="15">
        <f>COUNTIFS(Crowdfunding!G2:G1001,"failed",Crowdfunding!D2:D1001,"&gt;9999",Crowdfunding!D2:D1001,"&lt;15000")</f>
        <v>5</v>
      </c>
      <c r="D5" s="15">
        <f>COUNTIFS(Crowdfunding!G2:G1001,"canceled",Crowdfunding!D2:D1001,"&gt;9999",Crowdfunding!D2:D1001,"&lt;15000")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8">
        <f t="shared" si="3"/>
        <v>0</v>
      </c>
    </row>
    <row r="6" spans="1:8" x14ac:dyDescent="0.35">
      <c r="A6" s="17" t="s">
        <v>2098</v>
      </c>
      <c r="B6" s="15">
        <f>COUNTIFS(Crowdfunding!G2:G1001,"successful",Crowdfunding!D2:D1001,"&gt;14999",Crowdfunding!D2:D1001,"&lt;20000")</f>
        <v>10</v>
      </c>
      <c r="C6" s="15">
        <f>COUNTIFS(Crowdfunding!G2:G1001,"failed",Crowdfunding!D2:D1001,"&gt;14999",Crowdfunding!D2:D1001,"&lt;20000")</f>
        <v>0</v>
      </c>
      <c r="D6" s="15">
        <f>COUNTIFS(Crowdfunding!G2:G1001,"canceled",Crowdfunding!D2:D1001,"&gt;14999",Crowdfunding!D2:D1001,"&lt;20000")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8">
        <f t="shared" si="3"/>
        <v>0</v>
      </c>
    </row>
    <row r="7" spans="1:8" x14ac:dyDescent="0.35">
      <c r="A7" s="17" t="s">
        <v>2099</v>
      </c>
      <c r="B7" s="15">
        <f>COUNTIFS(Crowdfunding!G2:G1001,"successful",Crowdfunding!D2:D1001,"&gt;19999",Crowdfunding!D2:D1001,"&lt;25000")</f>
        <v>7</v>
      </c>
      <c r="C7" s="15">
        <f>COUNTIFS(Crowdfunding!G2:G1001,"failed",Crowdfunding!D2:D1001,"&gt;19999",Crowdfunding!D2:D1001,"&lt;25000")</f>
        <v>0</v>
      </c>
      <c r="D7" s="15">
        <f>COUNTIFS(Crowdfunding!G2:G1001,"canceled",Crowdfunding!D2:D1001,"&gt;19999",Crowdfunding!D2:D1001,"&lt;25000")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8">
        <f t="shared" si="3"/>
        <v>0</v>
      </c>
    </row>
    <row r="8" spans="1:8" x14ac:dyDescent="0.35">
      <c r="A8" s="17" t="s">
        <v>2100</v>
      </c>
      <c r="B8" s="15">
        <f>COUNTIFS(Crowdfunding!G2:G1001,"successful",Crowdfunding!D2:D1001,"&gt;24999",Crowdfunding!D2:D1001,"&lt;30000")</f>
        <v>11</v>
      </c>
      <c r="C8" s="15">
        <f>COUNTIFS(Crowdfunding!G2:G1001,"failed",Crowdfunding!D2:D1001,"&gt;24999",Crowdfunding!D2:D1001,"&lt;30000")</f>
        <v>3</v>
      </c>
      <c r="D8" s="15">
        <f>COUNTIFS(Crowdfunding!G2:G1001,"canceled",Crowdfunding!D2:D1001,"&gt;24999",Crowdfunding!D2:D1001,"&lt;30000")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8">
        <f t="shared" si="3"/>
        <v>0</v>
      </c>
    </row>
    <row r="9" spans="1:8" x14ac:dyDescent="0.35">
      <c r="A9" s="17" t="s">
        <v>2101</v>
      </c>
      <c r="B9" s="15">
        <f>COUNTIFS(Crowdfunding!G2:G1001,"successful",Crowdfunding!D2:D1001,"&gt;29999",Crowdfunding!D2:D1001,"&lt;35000")</f>
        <v>7</v>
      </c>
      <c r="C9" s="15">
        <f>COUNTIFS(Crowdfunding!G2:G1001,"failed",Crowdfunding!D2:D1001,"&gt;29999",Crowdfunding!D2:D1001,"&lt;35000")</f>
        <v>0</v>
      </c>
      <c r="D9" s="15">
        <f>COUNTIFS(Crowdfunding!G2:G1001,"canceled",Crowdfunding!D2:D1001,"&gt;29999",Crowdfunding!D2:D1001,"&lt;35000")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8">
        <f t="shared" si="3"/>
        <v>0</v>
      </c>
    </row>
    <row r="10" spans="1:8" x14ac:dyDescent="0.35">
      <c r="A10" s="17" t="s">
        <v>2102</v>
      </c>
      <c r="B10" s="15">
        <f>COUNTIFS(Crowdfunding!G2:G1001,"successful",Crowdfunding!D2:D1001,"&gt;34999",Crowdfunding!D2:D1001,"&lt;40000")</f>
        <v>8</v>
      </c>
      <c r="C10" s="15">
        <f>COUNTIFS(Crowdfunding!G2:G1001,"failed",Crowdfunding!D2:D1001,"&gt;34999",Crowdfunding!D2:D1001,"&lt;40000")</f>
        <v>3</v>
      </c>
      <c r="D10" s="15">
        <f>COUNTIFS(Crowdfunding!G2:G1001,"canceled",Crowdfunding!D2:D1001,"&gt;34999",Crowdfunding!D2:D1001,"&lt;40000")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8">
        <f t="shared" si="3"/>
        <v>8.3333333333333329E-2</v>
      </c>
    </row>
    <row r="11" spans="1:8" x14ac:dyDescent="0.35">
      <c r="A11" s="17" t="s">
        <v>2103</v>
      </c>
      <c r="B11" s="15">
        <f>COUNTIFS(Crowdfunding!G2:G1001,"successful",Crowdfunding!D2:D1001,"&gt;39999",Crowdfunding!D2:D1001,"&lt;45000")</f>
        <v>11</v>
      </c>
      <c r="C11" s="15">
        <f>COUNTIFS(Crowdfunding!G2:G1001,"failed",Crowdfunding!D2:D1001,"&gt;39999",Crowdfunding!D2:D1001,"&lt;45000")</f>
        <v>3</v>
      </c>
      <c r="D11" s="15">
        <f>COUNTIFS(Crowdfunding!G2:G1001,"canceled",Crowdfunding!D2:D1001,"&gt;39999",Crowdfunding!D2:D1001,"&lt;45000")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8">
        <f t="shared" si="3"/>
        <v>0</v>
      </c>
    </row>
    <row r="12" spans="1:8" x14ac:dyDescent="0.35">
      <c r="A12" s="17" t="s">
        <v>2104</v>
      </c>
      <c r="B12" s="15">
        <f>COUNTIFS(Crowdfunding!G2:G1001,"successful",Crowdfunding!D2:D1001,"&gt;44999",Crowdfunding!D2:D1001,"&lt;50000")</f>
        <v>8</v>
      </c>
      <c r="C12" s="15">
        <f>COUNTIFS(Crowdfunding!G2:G1001,"failed",Crowdfunding!D2:D1001,"&gt;44999",Crowdfunding!D2:D1001,"&lt;50000")</f>
        <v>3</v>
      </c>
      <c r="D12" s="15">
        <f>COUNTIFS(Crowdfunding!G2:G1001,"canceled",Crowdfunding!D2:D1001,"&gt;44999",Crowdfunding!D2:D1001,"&lt;50000")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8">
        <f t="shared" si="3"/>
        <v>0</v>
      </c>
    </row>
    <row r="13" spans="1:8" ht="16" thickBot="1" x14ac:dyDescent="0.4">
      <c r="A13" s="19" t="s">
        <v>2105</v>
      </c>
      <c r="B13" s="20">
        <f>COUNTIFS(Crowdfunding!G2:G1001,"successful",Crowdfunding!D2:D1001,"&gt;49999")</f>
        <v>114</v>
      </c>
      <c r="C13" s="20">
        <f>COUNTIFS(Crowdfunding!G12:G1011,"failed",Crowdfunding!D12:D1011,"&gt;49999")</f>
        <v>163</v>
      </c>
      <c r="D13" s="20">
        <f>COUNTIFS(Crowdfunding!G2:G1001,"canceled",Crowdfunding!D2:D1001,"&gt;49999")</f>
        <v>28</v>
      </c>
      <c r="E13" s="20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workbookViewId="0">
      <selection activeCell="G27" sqref="G27"/>
    </sheetView>
  </sheetViews>
  <sheetFormatPr defaultColWidth="8.83203125" defaultRowHeight="15.5" x14ac:dyDescent="0.35"/>
  <cols>
    <col min="1" max="1" width="16.1640625" style="12" bestFit="1" customWidth="1"/>
    <col min="2" max="2" width="17.1640625" style="12" bestFit="1" customWidth="1"/>
    <col min="3" max="3" width="5.58203125" style="12" bestFit="1" customWidth="1"/>
    <col min="4" max="4" width="9.1640625" style="12" bestFit="1" customWidth="1"/>
    <col min="5" max="6" width="10.9140625" style="12" bestFit="1" customWidth="1"/>
    <col min="7" max="16384" width="8.83203125" style="12"/>
  </cols>
  <sheetData>
    <row r="1" spans="1:6" x14ac:dyDescent="0.35">
      <c r="A1" s="11" t="s">
        <v>2046</v>
      </c>
      <c r="B1" s="12" t="s">
        <v>2045</v>
      </c>
    </row>
    <row r="2" spans="1:6" x14ac:dyDescent="0.35">
      <c r="A2" s="11" t="s">
        <v>2085</v>
      </c>
      <c r="B2" s="12" t="s">
        <v>2045</v>
      </c>
    </row>
    <row r="4" spans="1:6" x14ac:dyDescent="0.35">
      <c r="A4" s="11" t="s">
        <v>2034</v>
      </c>
      <c r="B4" s="11" t="s">
        <v>2044</v>
      </c>
      <c r="F4"/>
    </row>
    <row r="5" spans="1:6" x14ac:dyDescent="0.35">
      <c r="A5" s="11" t="s">
        <v>2032</v>
      </c>
      <c r="B5" s="12" t="s">
        <v>74</v>
      </c>
      <c r="C5" s="12" t="s">
        <v>14</v>
      </c>
      <c r="D5" s="12" t="s">
        <v>20</v>
      </c>
      <c r="E5" s="12" t="s">
        <v>2033</v>
      </c>
      <c r="F5"/>
    </row>
    <row r="6" spans="1:6" x14ac:dyDescent="0.35">
      <c r="A6" s="13" t="s">
        <v>2073</v>
      </c>
      <c r="B6" s="14">
        <v>6</v>
      </c>
      <c r="C6" s="14">
        <v>36</v>
      </c>
      <c r="D6" s="14">
        <v>49</v>
      </c>
      <c r="E6" s="14">
        <v>91</v>
      </c>
      <c r="F6"/>
    </row>
    <row r="7" spans="1:6" x14ac:dyDescent="0.35">
      <c r="A7" s="13" t="s">
        <v>2074</v>
      </c>
      <c r="B7" s="14">
        <v>7</v>
      </c>
      <c r="C7" s="14">
        <v>28</v>
      </c>
      <c r="D7" s="14">
        <v>44</v>
      </c>
      <c r="E7" s="14">
        <v>79</v>
      </c>
      <c r="F7"/>
    </row>
    <row r="8" spans="1:6" x14ac:dyDescent="0.35">
      <c r="A8" s="13" t="s">
        <v>2075</v>
      </c>
      <c r="B8" s="14">
        <v>4</v>
      </c>
      <c r="C8" s="14">
        <v>33</v>
      </c>
      <c r="D8" s="14">
        <v>49</v>
      </c>
      <c r="E8" s="14">
        <v>86</v>
      </c>
      <c r="F8"/>
    </row>
    <row r="9" spans="1:6" x14ac:dyDescent="0.35">
      <c r="A9" s="13" t="s">
        <v>2076</v>
      </c>
      <c r="B9" s="14">
        <v>1</v>
      </c>
      <c r="C9" s="14">
        <v>30</v>
      </c>
      <c r="D9" s="14">
        <v>46</v>
      </c>
      <c r="E9" s="14">
        <v>77</v>
      </c>
      <c r="F9"/>
    </row>
    <row r="10" spans="1:6" x14ac:dyDescent="0.35">
      <c r="A10" s="13" t="s">
        <v>2077</v>
      </c>
      <c r="B10" s="14">
        <v>3</v>
      </c>
      <c r="C10" s="14">
        <v>35</v>
      </c>
      <c r="D10" s="14">
        <v>46</v>
      </c>
      <c r="E10" s="14">
        <v>84</v>
      </c>
      <c r="F10"/>
    </row>
    <row r="11" spans="1:6" x14ac:dyDescent="0.35">
      <c r="A11" s="13" t="s">
        <v>2078</v>
      </c>
      <c r="B11" s="14">
        <v>3</v>
      </c>
      <c r="C11" s="14">
        <v>28</v>
      </c>
      <c r="D11" s="14">
        <v>55</v>
      </c>
      <c r="E11" s="14">
        <v>86</v>
      </c>
      <c r="F11"/>
    </row>
    <row r="12" spans="1:6" x14ac:dyDescent="0.35">
      <c r="A12" s="13" t="s">
        <v>2079</v>
      </c>
      <c r="B12" s="14">
        <v>4</v>
      </c>
      <c r="C12" s="14">
        <v>31</v>
      </c>
      <c r="D12" s="14">
        <v>58</v>
      </c>
      <c r="E12" s="14">
        <v>93</v>
      </c>
      <c r="F12"/>
    </row>
    <row r="13" spans="1:6" x14ac:dyDescent="0.35">
      <c r="A13" s="13" t="s">
        <v>2080</v>
      </c>
      <c r="B13" s="14">
        <v>8</v>
      </c>
      <c r="C13" s="14">
        <v>35</v>
      </c>
      <c r="D13" s="14">
        <v>41</v>
      </c>
      <c r="E13" s="14">
        <v>84</v>
      </c>
      <c r="F13"/>
    </row>
    <row r="14" spans="1:6" x14ac:dyDescent="0.35">
      <c r="A14" s="13" t="s">
        <v>2081</v>
      </c>
      <c r="B14" s="14">
        <v>5</v>
      </c>
      <c r="C14" s="14">
        <v>23</v>
      </c>
      <c r="D14" s="14">
        <v>45</v>
      </c>
      <c r="E14" s="14">
        <v>73</v>
      </c>
      <c r="F14"/>
    </row>
    <row r="15" spans="1:6" x14ac:dyDescent="0.35">
      <c r="A15" s="13" t="s">
        <v>2082</v>
      </c>
      <c r="B15" s="14">
        <v>6</v>
      </c>
      <c r="C15" s="14">
        <v>26</v>
      </c>
      <c r="D15" s="14">
        <v>45</v>
      </c>
      <c r="E15" s="14">
        <v>77</v>
      </c>
      <c r="F15"/>
    </row>
    <row r="16" spans="1:6" x14ac:dyDescent="0.35">
      <c r="A16" s="13" t="s">
        <v>2083</v>
      </c>
      <c r="B16" s="14">
        <v>3</v>
      </c>
      <c r="C16" s="14">
        <v>27</v>
      </c>
      <c r="D16" s="14">
        <v>45</v>
      </c>
      <c r="E16" s="14">
        <v>75</v>
      </c>
      <c r="F16"/>
    </row>
    <row r="17" spans="1:6" x14ac:dyDescent="0.35">
      <c r="A17" s="13" t="s">
        <v>2084</v>
      </c>
      <c r="B17" s="14">
        <v>7</v>
      </c>
      <c r="C17" s="14">
        <v>32</v>
      </c>
      <c r="D17" s="14">
        <v>42</v>
      </c>
      <c r="E17" s="14">
        <v>81</v>
      </c>
      <c r="F17"/>
    </row>
    <row r="18" spans="1:6" x14ac:dyDescent="0.35">
      <c r="A18" s="13" t="s">
        <v>2033</v>
      </c>
      <c r="B18" s="14">
        <v>57</v>
      </c>
      <c r="C18" s="14">
        <v>364</v>
      </c>
      <c r="D18" s="14">
        <v>565</v>
      </c>
      <c r="E18" s="14">
        <v>986</v>
      </c>
      <c r="F1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15"/>
  <sheetViews>
    <sheetView tabSelected="1" workbookViewId="0">
      <selection activeCell="U22" sqref="U22"/>
    </sheetView>
  </sheetViews>
  <sheetFormatPr defaultRowHeight="15.5" x14ac:dyDescent="0.35"/>
  <cols>
    <col min="1" max="1" width="15.83203125" customWidth="1"/>
    <col min="2" max="2" width="15.08203125" customWidth="1"/>
    <col min="3" max="3" width="5.5" customWidth="1"/>
    <col min="4" max="4" width="3.6640625" customWidth="1"/>
    <col min="5" max="5" width="9.25" bestFit="1" customWidth="1"/>
    <col min="6" max="6" width="10.58203125" customWidth="1"/>
  </cols>
  <sheetData>
    <row r="2" spans="1:6" x14ac:dyDescent="0.35">
      <c r="A2" s="7" t="s">
        <v>6</v>
      </c>
      <c r="B2" t="s">
        <v>2045</v>
      </c>
    </row>
    <row r="4" spans="1:6" x14ac:dyDescent="0.35">
      <c r="A4" s="7" t="s">
        <v>2034</v>
      </c>
      <c r="B4" s="7" t="s">
        <v>2044</v>
      </c>
    </row>
    <row r="5" spans="1:6" x14ac:dyDescent="0.35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8" t="s">
        <v>2035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5">
      <c r="A7" s="8" t="s">
        <v>2036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35">
      <c r="A8" s="8" t="s">
        <v>2037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35">
      <c r="A9" s="8" t="s">
        <v>2043</v>
      </c>
      <c r="B9" s="9"/>
      <c r="C9" s="9"/>
      <c r="D9" s="9"/>
      <c r="E9" s="9">
        <v>4</v>
      </c>
      <c r="F9" s="9">
        <v>4</v>
      </c>
    </row>
    <row r="10" spans="1:6" x14ac:dyDescent="0.35">
      <c r="A10" s="8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35">
      <c r="A11" s="8" t="s">
        <v>2039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35">
      <c r="A12" s="8" t="s">
        <v>2040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35">
      <c r="A13" s="8" t="s">
        <v>2041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35">
      <c r="A14" s="8" t="s">
        <v>2042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35">
      <c r="A15" s="8" t="s">
        <v>2033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0"/>
  <sheetViews>
    <sheetView workbookViewId="0">
      <selection activeCell="P10" sqref="P10"/>
    </sheetView>
  </sheetViews>
  <sheetFormatPr defaultRowHeight="18" customHeight="1" x14ac:dyDescent="0.35"/>
  <cols>
    <col min="1" max="1" width="17.4140625" bestFit="1" customWidth="1"/>
    <col min="2" max="2" width="15.1640625" bestFit="1" customWidth="1"/>
    <col min="3" max="3" width="5.58203125" bestFit="1" customWidth="1"/>
    <col min="4" max="4" width="3.83203125" bestFit="1" customWidth="1"/>
    <col min="5" max="5" width="9.1640625" bestFit="1" customWidth="1"/>
    <col min="6" max="6" width="10.9140625" bestFit="1" customWidth="1"/>
  </cols>
  <sheetData>
    <row r="1" spans="1:6" ht="18" customHeight="1" x14ac:dyDescent="0.35">
      <c r="A1" s="46" t="s">
        <v>6</v>
      </c>
      <c r="B1" s="49" t="s">
        <v>2045</v>
      </c>
    </row>
    <row r="2" spans="1:6" ht="18" customHeight="1" thickBot="1" x14ac:dyDescent="0.4">
      <c r="A2" s="57" t="s">
        <v>2046</v>
      </c>
      <c r="B2" s="58" t="s">
        <v>2045</v>
      </c>
    </row>
    <row r="3" spans="1:6" ht="18" customHeight="1" thickBot="1" x14ac:dyDescent="0.4"/>
    <row r="4" spans="1:6" ht="18" customHeight="1" x14ac:dyDescent="0.35">
      <c r="A4" s="46" t="s">
        <v>2034</v>
      </c>
      <c r="B4" s="47" t="s">
        <v>2044</v>
      </c>
      <c r="C4" s="48"/>
      <c r="D4" s="48"/>
      <c r="E4" s="48"/>
      <c r="F4" s="49"/>
    </row>
    <row r="5" spans="1:6" ht="18" customHeight="1" x14ac:dyDescent="0.35">
      <c r="A5" s="50" t="s">
        <v>2032</v>
      </c>
      <c r="B5" s="15" t="s">
        <v>74</v>
      </c>
      <c r="C5" s="15" t="s">
        <v>14</v>
      </c>
      <c r="D5" s="15" t="s">
        <v>47</v>
      </c>
      <c r="E5" s="15" t="s">
        <v>20</v>
      </c>
      <c r="F5" s="51" t="s">
        <v>2033</v>
      </c>
    </row>
    <row r="6" spans="1:6" ht="18" customHeight="1" x14ac:dyDescent="0.35">
      <c r="A6" s="52" t="s">
        <v>2047</v>
      </c>
      <c r="B6" s="45">
        <v>1</v>
      </c>
      <c r="C6" s="45">
        <v>10</v>
      </c>
      <c r="D6" s="45">
        <v>2</v>
      </c>
      <c r="E6" s="45">
        <v>21</v>
      </c>
      <c r="F6" s="53">
        <v>34</v>
      </c>
    </row>
    <row r="7" spans="1:6" ht="18" customHeight="1" x14ac:dyDescent="0.35">
      <c r="A7" s="52" t="s">
        <v>2056</v>
      </c>
      <c r="B7" s="45"/>
      <c r="C7" s="45"/>
      <c r="D7" s="45"/>
      <c r="E7" s="45">
        <v>4</v>
      </c>
      <c r="F7" s="53">
        <v>4</v>
      </c>
    </row>
    <row r="8" spans="1:6" ht="18" customHeight="1" x14ac:dyDescent="0.35">
      <c r="A8" s="52" t="s">
        <v>2048</v>
      </c>
      <c r="B8" s="45">
        <v>4</v>
      </c>
      <c r="C8" s="45">
        <v>21</v>
      </c>
      <c r="D8" s="45">
        <v>1</v>
      </c>
      <c r="E8" s="45">
        <v>34</v>
      </c>
      <c r="F8" s="53">
        <v>60</v>
      </c>
    </row>
    <row r="9" spans="1:6" ht="18" customHeight="1" x14ac:dyDescent="0.35">
      <c r="A9" s="52" t="s">
        <v>2049</v>
      </c>
      <c r="B9" s="45">
        <v>2</v>
      </c>
      <c r="C9" s="45">
        <v>12</v>
      </c>
      <c r="D9" s="45">
        <v>1</v>
      </c>
      <c r="E9" s="45">
        <v>22</v>
      </c>
      <c r="F9" s="53">
        <v>37</v>
      </c>
    </row>
    <row r="10" spans="1:6" ht="18" customHeight="1" x14ac:dyDescent="0.35">
      <c r="A10" s="52" t="s">
        <v>2057</v>
      </c>
      <c r="B10" s="45"/>
      <c r="C10" s="45">
        <v>8</v>
      </c>
      <c r="D10" s="45"/>
      <c r="E10" s="45">
        <v>10</v>
      </c>
      <c r="F10" s="53">
        <v>18</v>
      </c>
    </row>
    <row r="11" spans="1:6" ht="18" customHeight="1" x14ac:dyDescent="0.35">
      <c r="A11" s="52" t="s">
        <v>2064</v>
      </c>
      <c r="B11" s="45">
        <v>1</v>
      </c>
      <c r="C11" s="45">
        <v>7</v>
      </c>
      <c r="D11" s="45"/>
      <c r="E11" s="45">
        <v>9</v>
      </c>
      <c r="F11" s="53">
        <v>17</v>
      </c>
    </row>
    <row r="12" spans="1:6" ht="18" customHeight="1" x14ac:dyDescent="0.35">
      <c r="A12" s="52" t="s">
        <v>2053</v>
      </c>
      <c r="B12" s="45">
        <v>4</v>
      </c>
      <c r="C12" s="45">
        <v>20</v>
      </c>
      <c r="D12" s="45"/>
      <c r="E12" s="45">
        <v>22</v>
      </c>
      <c r="F12" s="53">
        <v>46</v>
      </c>
    </row>
    <row r="13" spans="1:6" ht="18" customHeight="1" x14ac:dyDescent="0.35">
      <c r="A13" s="52" t="s">
        <v>2058</v>
      </c>
      <c r="B13" s="45">
        <v>3</v>
      </c>
      <c r="C13" s="45">
        <v>19</v>
      </c>
      <c r="D13" s="45"/>
      <c r="E13" s="45">
        <v>23</v>
      </c>
      <c r="F13" s="53">
        <v>45</v>
      </c>
    </row>
    <row r="14" spans="1:6" ht="18" customHeight="1" x14ac:dyDescent="0.35">
      <c r="A14" s="52" t="s">
        <v>2059</v>
      </c>
      <c r="B14" s="45">
        <v>1</v>
      </c>
      <c r="C14" s="45">
        <v>6</v>
      </c>
      <c r="D14" s="45"/>
      <c r="E14" s="45">
        <v>10</v>
      </c>
      <c r="F14" s="53">
        <v>17</v>
      </c>
    </row>
    <row r="15" spans="1:6" ht="18" customHeight="1" x14ac:dyDescent="0.35">
      <c r="A15" s="52" t="s">
        <v>2060</v>
      </c>
      <c r="B15" s="45"/>
      <c r="C15" s="45">
        <v>3</v>
      </c>
      <c r="D15" s="45"/>
      <c r="E15" s="45">
        <v>4</v>
      </c>
      <c r="F15" s="53">
        <v>7</v>
      </c>
    </row>
    <row r="16" spans="1:6" ht="18" customHeight="1" x14ac:dyDescent="0.35">
      <c r="A16" s="52" t="s">
        <v>2054</v>
      </c>
      <c r="B16" s="45"/>
      <c r="C16" s="45">
        <v>8</v>
      </c>
      <c r="D16" s="45">
        <v>1</v>
      </c>
      <c r="E16" s="45">
        <v>4</v>
      </c>
      <c r="F16" s="53">
        <v>13</v>
      </c>
    </row>
    <row r="17" spans="1:6" ht="18" customHeight="1" x14ac:dyDescent="0.35">
      <c r="A17" s="52" t="s">
        <v>2065</v>
      </c>
      <c r="B17" s="45">
        <v>1</v>
      </c>
      <c r="C17" s="45">
        <v>6</v>
      </c>
      <c r="D17" s="45">
        <v>1</v>
      </c>
      <c r="E17" s="45">
        <v>13</v>
      </c>
      <c r="F17" s="53">
        <v>21</v>
      </c>
    </row>
    <row r="18" spans="1:6" ht="18" customHeight="1" x14ac:dyDescent="0.35">
      <c r="A18" s="52" t="s">
        <v>2063</v>
      </c>
      <c r="B18" s="45">
        <v>4</v>
      </c>
      <c r="C18" s="45">
        <v>11</v>
      </c>
      <c r="D18" s="45">
        <v>1</v>
      </c>
      <c r="E18" s="45">
        <v>26</v>
      </c>
      <c r="F18" s="53">
        <v>42</v>
      </c>
    </row>
    <row r="19" spans="1:6" ht="18" customHeight="1" x14ac:dyDescent="0.35">
      <c r="A19" s="52" t="s">
        <v>2070</v>
      </c>
      <c r="B19" s="45">
        <v>23</v>
      </c>
      <c r="C19" s="45">
        <v>132</v>
      </c>
      <c r="D19" s="45">
        <v>2</v>
      </c>
      <c r="E19" s="45">
        <v>187</v>
      </c>
      <c r="F19" s="53">
        <v>344</v>
      </c>
    </row>
    <row r="20" spans="1:6" ht="18" customHeight="1" x14ac:dyDescent="0.35">
      <c r="A20" s="52" t="s">
        <v>2066</v>
      </c>
      <c r="B20" s="45"/>
      <c r="C20" s="45">
        <v>4</v>
      </c>
      <c r="D20" s="45"/>
      <c r="E20" s="45">
        <v>4</v>
      </c>
      <c r="F20" s="53">
        <v>8</v>
      </c>
    </row>
    <row r="21" spans="1:6" ht="18" customHeight="1" x14ac:dyDescent="0.35">
      <c r="A21" s="52" t="s">
        <v>2061</v>
      </c>
      <c r="B21" s="45">
        <v>6</v>
      </c>
      <c r="C21" s="45">
        <v>30</v>
      </c>
      <c r="D21" s="45"/>
      <c r="E21" s="45">
        <v>49</v>
      </c>
      <c r="F21" s="53">
        <v>85</v>
      </c>
    </row>
    <row r="22" spans="1:6" ht="18" customHeight="1" x14ac:dyDescent="0.35">
      <c r="A22" s="52" t="s">
        <v>2050</v>
      </c>
      <c r="B22" s="45"/>
      <c r="C22" s="45">
        <v>9</v>
      </c>
      <c r="D22" s="45"/>
      <c r="E22" s="45">
        <v>5</v>
      </c>
      <c r="F22" s="53">
        <v>14</v>
      </c>
    </row>
    <row r="23" spans="1:6" ht="18" customHeight="1" x14ac:dyDescent="0.35">
      <c r="A23" s="52" t="s">
        <v>2051</v>
      </c>
      <c r="B23" s="45">
        <v>1</v>
      </c>
      <c r="C23" s="45">
        <v>5</v>
      </c>
      <c r="D23" s="45">
        <v>1</v>
      </c>
      <c r="E23" s="45">
        <v>9</v>
      </c>
      <c r="F23" s="53">
        <v>16</v>
      </c>
    </row>
    <row r="24" spans="1:6" ht="18" customHeight="1" x14ac:dyDescent="0.35">
      <c r="A24" s="52" t="s">
        <v>2052</v>
      </c>
      <c r="B24" s="45">
        <v>3</v>
      </c>
      <c r="C24" s="45">
        <v>3</v>
      </c>
      <c r="D24" s="45"/>
      <c r="E24" s="45">
        <v>11</v>
      </c>
      <c r="F24" s="53">
        <v>17</v>
      </c>
    </row>
    <row r="25" spans="1:6" ht="18" customHeight="1" x14ac:dyDescent="0.35">
      <c r="A25" s="52" t="s">
        <v>2067</v>
      </c>
      <c r="B25" s="45"/>
      <c r="C25" s="45">
        <v>7</v>
      </c>
      <c r="D25" s="45"/>
      <c r="E25" s="45">
        <v>14</v>
      </c>
      <c r="F25" s="53">
        <v>21</v>
      </c>
    </row>
    <row r="26" spans="1:6" ht="18" customHeight="1" x14ac:dyDescent="0.35">
      <c r="A26" s="52" t="s">
        <v>2055</v>
      </c>
      <c r="B26" s="45">
        <v>1</v>
      </c>
      <c r="C26" s="45">
        <v>15</v>
      </c>
      <c r="D26" s="45">
        <v>2</v>
      </c>
      <c r="E26" s="45">
        <v>17</v>
      </c>
      <c r="F26" s="53">
        <v>35</v>
      </c>
    </row>
    <row r="27" spans="1:6" ht="18" customHeight="1" x14ac:dyDescent="0.35">
      <c r="A27" s="52" t="s">
        <v>2068</v>
      </c>
      <c r="B27" s="45"/>
      <c r="C27" s="45">
        <v>16</v>
      </c>
      <c r="D27" s="45">
        <v>1</v>
      </c>
      <c r="E27" s="45">
        <v>28</v>
      </c>
      <c r="F27" s="53">
        <v>45</v>
      </c>
    </row>
    <row r="28" spans="1:6" ht="18" customHeight="1" x14ac:dyDescent="0.35">
      <c r="A28" s="52" t="s">
        <v>2069</v>
      </c>
      <c r="B28" s="45">
        <v>2</v>
      </c>
      <c r="C28" s="45">
        <v>12</v>
      </c>
      <c r="D28" s="45">
        <v>1</v>
      </c>
      <c r="E28" s="45">
        <v>36</v>
      </c>
      <c r="F28" s="53">
        <v>51</v>
      </c>
    </row>
    <row r="29" spans="1:6" ht="18" customHeight="1" x14ac:dyDescent="0.35">
      <c r="A29" s="52" t="s">
        <v>2062</v>
      </c>
      <c r="B29" s="45"/>
      <c r="C29" s="45"/>
      <c r="D29" s="45"/>
      <c r="E29" s="45">
        <v>3</v>
      </c>
      <c r="F29" s="53">
        <v>3</v>
      </c>
    </row>
    <row r="30" spans="1:6" ht="18" customHeight="1" thickBot="1" x14ac:dyDescent="0.4">
      <c r="A30" s="54" t="s">
        <v>2033</v>
      </c>
      <c r="B30" s="55">
        <v>57</v>
      </c>
      <c r="C30" s="55">
        <v>364</v>
      </c>
      <c r="D30" s="55">
        <v>14</v>
      </c>
      <c r="E30" s="55">
        <v>565</v>
      </c>
      <c r="F30" s="56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21" sqref="J21"/>
    </sheetView>
  </sheetViews>
  <sheetFormatPr defaultRowHeight="15.5" x14ac:dyDescent="0.35"/>
  <cols>
    <col min="1" max="1" width="14" customWidth="1"/>
    <col min="2" max="2" width="15.83203125" customWidth="1"/>
    <col min="3" max="3" width="19.4140625" customWidth="1"/>
    <col min="4" max="4" width="15.83203125" customWidth="1"/>
    <col min="5" max="5" width="19.4140625" customWidth="1"/>
    <col min="6" max="6" width="15.83203125" customWidth="1"/>
    <col min="7" max="7" width="19.4140625" customWidth="1"/>
    <col min="8" max="8" width="15.83203125" customWidth="1"/>
    <col min="9" max="9" width="19.4140625" customWidth="1"/>
    <col min="10" max="10" width="20.58203125" customWidth="1"/>
    <col min="11" max="11" width="24.1640625" customWidth="1"/>
    <col min="12" max="12" width="4.6640625" customWidth="1"/>
    <col min="13" max="13" width="6.1640625" customWidth="1"/>
    <col min="14" max="14" width="5.6640625" customWidth="1"/>
    <col min="15" max="15" width="11.5" bestFit="1" customWidth="1"/>
    <col min="16" max="16" width="9.4140625" bestFit="1" customWidth="1"/>
    <col min="17" max="17" width="9.9140625" bestFit="1" customWidth="1"/>
    <col min="18" max="18" width="6.9140625" customWidth="1"/>
    <col min="19" max="19" width="10.1640625" bestFit="1" customWidth="1"/>
    <col min="20" max="20" width="10.9140625" bestFit="1" customWidth="1"/>
    <col min="21" max="21" width="6.1640625" customWidth="1"/>
    <col min="22" max="22" width="11.5" bestFit="1" customWidth="1"/>
    <col min="23" max="23" width="9.4140625" bestFit="1" customWidth="1"/>
    <col min="24" max="24" width="9.9140625" bestFit="1" customWidth="1"/>
    <col min="25" max="25" width="6.9140625" customWidth="1"/>
    <col min="26" max="26" width="8.33203125" customWidth="1"/>
    <col min="27" max="27" width="11" bestFit="1" customWidth="1"/>
    <col min="28" max="28" width="4.6640625" customWidth="1"/>
    <col min="29" max="29" width="6.1640625" customWidth="1"/>
    <col min="30" max="30" width="9.75" bestFit="1" customWidth="1"/>
    <col min="31" max="31" width="5.6640625" customWidth="1"/>
    <col min="32" max="32" width="11.5" bestFit="1" customWidth="1"/>
    <col min="33" max="33" width="9.4140625" bestFit="1" customWidth="1"/>
    <col min="34" max="34" width="9.9140625" bestFit="1" customWidth="1"/>
    <col min="35" max="35" width="6.9140625" customWidth="1"/>
    <col min="36" max="36" width="14" bestFit="1" customWidth="1"/>
    <col min="37" max="37" width="10.58203125" bestFit="1" customWidth="1"/>
  </cols>
  <sheetData>
    <row r="1" spans="1:11" x14ac:dyDescent="0.35">
      <c r="A1" s="7" t="s">
        <v>2046</v>
      </c>
      <c r="B1" t="s">
        <v>2035</v>
      </c>
    </row>
    <row r="3" spans="1:11" x14ac:dyDescent="0.35">
      <c r="B3" s="7" t="s">
        <v>2044</v>
      </c>
    </row>
    <row r="4" spans="1:11" x14ac:dyDescent="0.35">
      <c r="B4" t="s">
        <v>74</v>
      </c>
      <c r="D4" t="s">
        <v>14</v>
      </c>
      <c r="F4" t="s">
        <v>47</v>
      </c>
      <c r="H4" t="s">
        <v>20</v>
      </c>
      <c r="J4" t="s">
        <v>2122</v>
      </c>
      <c r="K4" t="s">
        <v>2123</v>
      </c>
    </row>
    <row r="5" spans="1:11" x14ac:dyDescent="0.35">
      <c r="A5" s="7" t="s">
        <v>2032</v>
      </c>
      <c r="B5" t="s">
        <v>2034</v>
      </c>
      <c r="C5" t="s">
        <v>2124</v>
      </c>
      <c r="D5" t="s">
        <v>2034</v>
      </c>
      <c r="E5" t="s">
        <v>2124</v>
      </c>
      <c r="F5" t="s">
        <v>2034</v>
      </c>
      <c r="G5" t="s">
        <v>2124</v>
      </c>
      <c r="H5" t="s">
        <v>2034</v>
      </c>
      <c r="I5" t="s">
        <v>2124</v>
      </c>
    </row>
    <row r="6" spans="1:11" x14ac:dyDescent="0.35">
      <c r="A6" s="8" t="s">
        <v>26</v>
      </c>
      <c r="B6" s="9"/>
      <c r="C6" s="9"/>
      <c r="D6" s="9">
        <v>3</v>
      </c>
      <c r="E6" s="9">
        <v>838</v>
      </c>
      <c r="F6" s="9">
        <v>1</v>
      </c>
      <c r="G6" s="9">
        <v>808</v>
      </c>
      <c r="H6" s="9">
        <v>6</v>
      </c>
      <c r="I6" s="9">
        <v>2110</v>
      </c>
      <c r="J6" s="9">
        <v>10</v>
      </c>
      <c r="K6" s="9">
        <v>3756</v>
      </c>
    </row>
    <row r="7" spans="1:11" x14ac:dyDescent="0.35">
      <c r="A7" s="8" t="s">
        <v>15</v>
      </c>
      <c r="B7" s="9"/>
      <c r="C7" s="9"/>
      <c r="D7" s="9">
        <v>4</v>
      </c>
      <c r="E7" s="9">
        <v>9415</v>
      </c>
      <c r="F7" s="9"/>
      <c r="G7" s="9"/>
      <c r="H7" s="9">
        <v>3</v>
      </c>
      <c r="I7" s="9">
        <v>1761</v>
      </c>
      <c r="J7" s="9">
        <v>7</v>
      </c>
      <c r="K7" s="9">
        <v>11176</v>
      </c>
    </row>
    <row r="8" spans="1:11" x14ac:dyDescent="0.35">
      <c r="A8" s="8" t="s">
        <v>98</v>
      </c>
      <c r="B8" s="9"/>
      <c r="C8" s="9"/>
      <c r="D8" s="9">
        <v>2</v>
      </c>
      <c r="E8" s="9">
        <v>3048</v>
      </c>
      <c r="F8" s="9"/>
      <c r="G8" s="9"/>
      <c r="H8" s="9">
        <v>3</v>
      </c>
      <c r="I8" s="9">
        <v>2005</v>
      </c>
      <c r="J8" s="9">
        <v>5</v>
      </c>
      <c r="K8" s="9">
        <v>5053</v>
      </c>
    </row>
    <row r="9" spans="1:11" x14ac:dyDescent="0.35">
      <c r="A9" s="8" t="s">
        <v>36</v>
      </c>
      <c r="B9" s="9"/>
      <c r="C9" s="9"/>
      <c r="D9" s="9">
        <v>3</v>
      </c>
      <c r="E9" s="9">
        <v>2912</v>
      </c>
      <c r="F9" s="9"/>
      <c r="G9" s="9"/>
      <c r="H9" s="9">
        <v>4</v>
      </c>
      <c r="I9" s="9">
        <v>3630</v>
      </c>
      <c r="J9" s="9">
        <v>7</v>
      </c>
      <c r="K9" s="9">
        <v>6542</v>
      </c>
    </row>
    <row r="10" spans="1:11" x14ac:dyDescent="0.35">
      <c r="A10" s="8" t="s">
        <v>40</v>
      </c>
      <c r="B10" s="9">
        <v>1</v>
      </c>
      <c r="C10" s="9">
        <v>439</v>
      </c>
      <c r="D10" s="9">
        <v>4</v>
      </c>
      <c r="E10" s="9">
        <v>1125</v>
      </c>
      <c r="F10" s="9">
        <v>1</v>
      </c>
      <c r="G10" s="9">
        <v>27</v>
      </c>
      <c r="H10" s="9">
        <v>7</v>
      </c>
      <c r="I10" s="9">
        <v>4209</v>
      </c>
      <c r="J10" s="9">
        <v>13</v>
      </c>
      <c r="K10" s="9">
        <v>5800</v>
      </c>
    </row>
    <row r="11" spans="1:11" x14ac:dyDescent="0.35">
      <c r="A11" s="8" t="s">
        <v>107</v>
      </c>
      <c r="B11" s="9"/>
      <c r="C11" s="9"/>
      <c r="D11" s="9">
        <v>3</v>
      </c>
      <c r="E11" s="9">
        <v>6210</v>
      </c>
      <c r="F11" s="9"/>
      <c r="G11" s="9"/>
      <c r="H11" s="9">
        <v>3</v>
      </c>
      <c r="I11" s="9">
        <v>911</v>
      </c>
      <c r="J11" s="9">
        <v>6</v>
      </c>
      <c r="K11" s="9">
        <v>7121</v>
      </c>
    </row>
    <row r="12" spans="1:11" x14ac:dyDescent="0.35">
      <c r="A12" s="8" t="s">
        <v>21</v>
      </c>
      <c r="B12" s="9">
        <v>10</v>
      </c>
      <c r="C12" s="9">
        <v>6671</v>
      </c>
      <c r="D12" s="9">
        <v>41</v>
      </c>
      <c r="E12" s="9">
        <v>17892</v>
      </c>
      <c r="F12" s="9">
        <v>3</v>
      </c>
      <c r="G12" s="9">
        <v>1165</v>
      </c>
      <c r="H12" s="9">
        <v>76</v>
      </c>
      <c r="I12" s="9">
        <v>56699</v>
      </c>
      <c r="J12" s="9">
        <v>130</v>
      </c>
      <c r="K12" s="9">
        <v>82427</v>
      </c>
    </row>
    <row r="13" spans="1:11" x14ac:dyDescent="0.35">
      <c r="A13" s="8" t="s">
        <v>2033</v>
      </c>
      <c r="B13" s="9">
        <v>11</v>
      </c>
      <c r="C13" s="9">
        <v>7110</v>
      </c>
      <c r="D13" s="9">
        <v>60</v>
      </c>
      <c r="E13" s="9">
        <v>41440</v>
      </c>
      <c r="F13" s="9">
        <v>5</v>
      </c>
      <c r="G13" s="9">
        <v>2000</v>
      </c>
      <c r="H13" s="9">
        <v>102</v>
      </c>
      <c r="I13" s="9">
        <v>71325</v>
      </c>
      <c r="J13" s="9">
        <v>178</v>
      </c>
      <c r="K13" s="9">
        <v>121875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Sheet3</vt:lpstr>
      <vt:lpstr>Success Table+Line Chart</vt:lpstr>
      <vt:lpstr>Pivot with Date Created</vt:lpstr>
      <vt:lpstr>Pivot with Parent-Category</vt:lpstr>
      <vt:lpstr>Pivot with Sub-Category</vt:lpstr>
      <vt:lpstr>Additional Tables &amp;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Supreet Ahuja</cp:lastModifiedBy>
  <dcterms:created xsi:type="dcterms:W3CDTF">2021-09-29T18:52:28Z</dcterms:created>
  <dcterms:modified xsi:type="dcterms:W3CDTF">2023-06-15T20:18:49Z</dcterms:modified>
</cp:coreProperties>
</file>