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2375" windowHeight="6420" tabRatio="987"/>
  </bookViews>
  <sheets>
    <sheet name="pre emi as charge &quot;yes&quot;(360)" sheetId="1" r:id="rId1"/>
    <sheet name="pre emi as charge &quot;no&quot;(360)" sheetId="2" r:id="rId2"/>
    <sheet name="Sheet1" sheetId="3" r:id="rId3"/>
    <sheet name="365" sheetId="4" r:id="rId4"/>
    <sheet name="OTP" sheetId="5" r:id="rId5"/>
    <sheet name="principalSlab" sheetId="6" r:id="rId6"/>
    <sheet name="principalSlabcr" sheetId="7" r:id="rId7"/>
    <sheet name="Sheet8" sheetId="8" r:id="rId8"/>
  </sheets>
  <calcPr calcId="124519" iterateDelta="1E-4"/>
  <oleSize ref="A25:K4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<sst xmlns="http://schemas.openxmlformats.org/spreadsheetml/2006/main" count="209" uniqueCount="108">
  <si>
    <t>Principal</t>
  </si>
  <si>
    <t>ROI</t>
  </si>
  <si>
    <t>Tenor</t>
  </si>
  <si>
    <t>Date of Disbursal</t>
  </si>
  <si>
    <t>Due Date</t>
  </si>
  <si>
    <t>5th of Every Month</t>
  </si>
  <si>
    <t>FIRST Due Date</t>
  </si>
  <si>
    <t>Pre EMI</t>
  </si>
  <si>
    <t>Till</t>
  </si>
  <si>
    <t>EMI</t>
  </si>
  <si>
    <t>SL.NO</t>
  </si>
  <si>
    <t>DUE DATE</t>
  </si>
  <si>
    <t>DAYS DIFF</t>
  </si>
  <si>
    <t>PRINCIPAL</t>
  </si>
  <si>
    <t>INTEREST</t>
  </si>
  <si>
    <t xml:space="preserve">OPENING PRINCIPAL </t>
  </si>
  <si>
    <t>CLOSING PRINCIPAL</t>
  </si>
  <si>
    <t>05/Feb/2021</t>
  </si>
  <si>
    <t>05-Feb-2021</t>
  </si>
  <si>
    <t>05-Mar-2021</t>
  </si>
  <si>
    <t>05-Apr-2021</t>
  </si>
  <si>
    <t>05-May-2021</t>
  </si>
  <si>
    <t>05-Feb-2022</t>
  </si>
  <si>
    <t>05-Mar-2022</t>
  </si>
  <si>
    <t>05-Apr-2022</t>
  </si>
  <si>
    <t>05-May-2022</t>
  </si>
  <si>
    <t>05-Feb-2023</t>
  </si>
  <si>
    <t>05-Mar-2023</t>
  </si>
  <si>
    <t>05-Apr-2023</t>
  </si>
  <si>
    <t>05-May-2023</t>
  </si>
  <si>
    <t>05-Feb-2024</t>
  </si>
  <si>
    <t>05-Mar-2024</t>
  </si>
  <si>
    <t>05-Apr-2024</t>
  </si>
  <si>
    <t>05-May-2024</t>
  </si>
  <si>
    <t>05-Feb-2025</t>
  </si>
  <si>
    <t>05-Mar-2025</t>
  </si>
  <si>
    <t>05-Apr-2025</t>
  </si>
  <si>
    <t>05-May-2025</t>
  </si>
  <si>
    <t>05-Feb-2026</t>
  </si>
  <si>
    <t>05-Mar-2026</t>
  </si>
  <si>
    <t>05-Apr-2026</t>
  </si>
  <si>
    <t>05-May-2026</t>
  </si>
  <si>
    <t>05-Feb-2027</t>
  </si>
  <si>
    <t>05-Mar-2027</t>
  </si>
  <si>
    <t>05-Apr-2027</t>
  </si>
  <si>
    <t>05-May-2027</t>
  </si>
  <si>
    <t>05-Feb-2028</t>
  </si>
  <si>
    <t>05-Mar-2028</t>
  </si>
  <si>
    <t>05-Apr-2028</t>
  </si>
  <si>
    <t>05-May-2028</t>
  </si>
  <si>
    <t>05-Feb-2029</t>
  </si>
  <si>
    <t>05-Mar-2029</t>
  </si>
  <si>
    <t>05-Apr-2029</t>
  </si>
  <si>
    <t>05-May-2029</t>
  </si>
  <si>
    <t>05-Feb-2030</t>
  </si>
  <si>
    <t>05-Mar-2030</t>
  </si>
  <si>
    <t>05-Apr-2030</t>
  </si>
  <si>
    <t>05-May-2030</t>
  </si>
  <si>
    <t>05-Feb-2031</t>
  </si>
  <si>
    <t>05-Mar-2031</t>
  </si>
  <si>
    <t>05-Apr-2031</t>
  </si>
  <si>
    <t>05-May-2031</t>
  </si>
  <si>
    <t>05-Feb-2032</t>
  </si>
  <si>
    <t>05-Mar-2032</t>
  </si>
  <si>
    <t>05-Apr-2032</t>
  </si>
  <si>
    <t>05-May-2032</t>
  </si>
  <si>
    <t>05-Feb-2033</t>
  </si>
  <si>
    <t>Loan Amount</t>
  </si>
  <si>
    <t xml:space="preserve">Tenure </t>
  </si>
  <si>
    <t>5 of every month</t>
  </si>
  <si>
    <t>PMT</t>
  </si>
  <si>
    <t>Pre EMI Due Date</t>
  </si>
  <si>
    <t>Pre EMI days</t>
  </si>
  <si>
    <t>PV</t>
  </si>
  <si>
    <t>Pre EMI Amount</t>
  </si>
  <si>
    <t>Installment</t>
  </si>
  <si>
    <t>S.No.</t>
  </si>
  <si>
    <t>Principal Component</t>
  </si>
  <si>
    <t>Interest Component</t>
  </si>
  <si>
    <t>OP</t>
  </si>
  <si>
    <t>Closing Principal</t>
  </si>
  <si>
    <t>Day Difference</t>
  </si>
  <si>
    <t xml:space="preserve">Total Repayment </t>
  </si>
  <si>
    <t xml:space="preserve">Principal </t>
  </si>
  <si>
    <t>Opening Principal</t>
  </si>
  <si>
    <t>POS</t>
  </si>
  <si>
    <t>loan amount</t>
  </si>
  <si>
    <t>roi</t>
  </si>
  <si>
    <t>sr no</t>
  </si>
  <si>
    <t>recovery %age</t>
  </si>
  <si>
    <t>Installment amount</t>
  </si>
  <si>
    <t>tenor</t>
  </si>
  <si>
    <t>Pre emi due date</t>
  </si>
  <si>
    <t>Disbursal date</t>
  </si>
  <si>
    <t>installment</t>
  </si>
  <si>
    <t>day difference</t>
  </si>
  <si>
    <t>Installment no.</t>
  </si>
  <si>
    <t>Date</t>
  </si>
  <si>
    <t>day shift</t>
  </si>
  <si>
    <t>installent amount</t>
  </si>
  <si>
    <t>interest</t>
  </si>
  <si>
    <t>principal</t>
  </si>
  <si>
    <t>opening prin</t>
  </si>
  <si>
    <t>closing prin</t>
  </si>
  <si>
    <t xml:space="preserve"> m</t>
  </si>
  <si>
    <t>INST .NO</t>
  </si>
  <si>
    <t>TOTAL REPAYMENT</t>
  </si>
  <si>
    <t>PRINCIPAL O/S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</si>
</sst>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#,##0.00\ [$INR];[Red]\-#,##0.00\ [$INR]"/>
    <numFmt numFmtId="166" formatCode="dd\-mmm\-yyyy"/>
    <numFmt numFmtId="167" formatCode="mm/dd/yy"/>
  </numFmts>
  <fonts count="4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left" vertical="center"/>
    </xf>
    <xf numFmtId="9" fontId="0" fillId="3" borderId="0" xfId="0" applyNumberFormat="1" applyFill="1" applyAlignment="1">
      <alignment horizontal="left" vertical="center"/>
    </xf>
    <xf numFmtId="15" fontId="0" fillId="3" borderId="0" xfId="0" applyNumberFormat="1" applyFill="1" applyAlignment="1">
      <alignment horizontal="left" vertical="center"/>
    </xf>
    <xf numFmtId="15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15" fontId="0" fillId="3" borderId="0" xfId="0" applyNumberFormat="1" applyFill="1"/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left"/>
    </xf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Font="1" applyAlignment="1">
      <alignment wrapText="1"/>
    </xf>
    <xf numFmtId="2" fontId="2" fillId="0" borderId="0" xfId="0" applyNumberFormat="1" applyFont="1"/>
    <xf numFmtId="9" fontId="0" fillId="0" borderId="0" xfId="0" applyNumberFormat="1"/>
    <xf numFmtId="0" fontId="0" fillId="0" borderId="1" xfId="0" applyFont="1" applyBorder="1"/>
    <xf numFmtId="9" fontId="0" fillId="0" borderId="1" xfId="0" applyNumberFormat="1" applyBorder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9"/>
  <sheetViews>
    <sheetView tabSelected="1" topLeftCell="C37" zoomScale="80" zoomScaleNormal="80" workbookViewId="0">
      <selection sqref="A1:I59"/>
    </sheetView>
  </sheetViews>
  <sheetFormatPr defaultRowHeight="15"/>
  <cols>
    <col min="1" max="1" width="8.42578125"/>
    <col min="2" max="2" width="19.5703125" customWidth="1"/>
    <col min="3" max="3" width="15.42578125"/>
    <col min="4" max="4" width="11.5703125"/>
    <col min="5" max="5" width="19.5703125" customWidth="1"/>
    <col min="6" max="6" width="13.140625"/>
    <col min="7" max="7" width="14.5703125"/>
    <col min="8" max="8" width="17.5703125"/>
    <col min="9" max="9" width="23"/>
    <col min="10" max="1025" width="8.42578125"/>
  </cols>
  <sheetData>
    <row r="1" spans="1:9">
      <c r="A1" s="1" t="s">
        <v>0</v>
      </c>
      <c r="B1" s="2">
        <v>1200000</v>
      </c>
    </row>
    <row r="2" spans="1:9">
      <c r="A2" s="1" t="s">
        <v>1</v>
      </c>
      <c r="B2" s="3">
        <v>0.23</v>
      </c>
    </row>
    <row r="3" spans="1:9">
      <c r="A3" s="1" t="s">
        <v>2</v>
      </c>
      <c r="B3" s="2">
        <v>48</v>
      </c>
    </row>
    <row r="4" spans="1:9">
      <c r="A4" s="1" t="s">
        <v>3</v>
      </c>
      <c r="B4" s="4">
        <v>44201</v>
      </c>
    </row>
    <row r="5" spans="1:9">
      <c r="A5" s="1" t="s">
        <v>4</v>
      </c>
      <c r="B5" s="2" t="s">
        <v>5</v>
      </c>
    </row>
    <row r="6" spans="1:9">
      <c r="A6" s="1" t="s">
        <v>6</v>
      </c>
      <c r="B6" s="5">
        <v>44260</v>
      </c>
    </row>
    <row r="7" spans="1:9">
      <c r="A7" s="1" t="s">
        <v>7</v>
      </c>
      <c r="B7" s="6">
        <f>B1*B2*30/360</f>
        <v>23000</v>
      </c>
      <c r="C7" s="1" t="s">
        <v>8</v>
      </c>
      <c r="D7" s="7">
        <v>44232</v>
      </c>
    </row>
    <row r="8" spans="1:9">
      <c r="A8" s="1" t="s">
        <v>9</v>
      </c>
      <c r="B8" s="6">
        <v>38461.999969632197</v>
      </c>
    </row>
    <row r="11" spans="1:9">
      <c r="B11" s="8" t="s">
        <v>10</v>
      </c>
      <c r="C11" s="8" t="s">
        <v>11</v>
      </c>
      <c r="D11" s="8" t="s">
        <v>12</v>
      </c>
      <c r="E11" s="8" t="s">
        <v>9</v>
      </c>
      <c r="F11" s="8" t="s">
        <v>13</v>
      </c>
      <c r="G11" s="8" t="s">
        <v>14</v>
      </c>
      <c r="H11" s="8" t="s">
        <v>15</v>
      </c>
      <c r="I11" s="8" t="s">
        <v>16</v>
      </c>
    </row>
    <row r="12" spans="1:9">
      <c r="B12" s="9">
        <v>1</v>
      </c>
      <c r="C12" s="10">
        <v>44260</v>
      </c>
      <c r="D12" s="9">
        <v>30</v>
      </c>
      <c r="E12" s="11">
        <f t="shared" ref="E12:E59" si="0">$B$8</f>
        <v>38461.999969632197</v>
      </c>
      <c r="F12" s="11">
        <f t="shared" ref="F12:F59" si="1">E12-G12</f>
        <v>15461.999969632197</v>
      </c>
      <c r="G12" s="11">
        <f t="shared" ref="G12:G58" si="2">H12*$B$2*D12/360</f>
        <v>23000</v>
      </c>
      <c r="H12" s="9">
        <f>B1</f>
        <v>1200000</v>
      </c>
      <c r="I12" s="11">
        <f t="shared" ref="I12:I59" si="3">H12-F12</f>
        <v>1184538.0000303679</v>
      </c>
    </row>
    <row r="13" spans="1:9">
      <c r="B13" s="9">
        <v>2</v>
      </c>
      <c r="C13" s="10">
        <v>44291</v>
      </c>
      <c r="D13" s="9">
        <v>30</v>
      </c>
      <c r="E13" s="11">
        <f t="shared" si="0"/>
        <v>38461.999969632197</v>
      </c>
      <c r="F13" s="11">
        <f t="shared" si="1"/>
        <v>15758.354969050146</v>
      </c>
      <c r="G13" s="11">
        <f t="shared" si="2"/>
        <v>22703.645000582052</v>
      </c>
      <c r="H13" s="11">
        <f t="shared" ref="H13:H59" si="4">I12</f>
        <v>1184538.0000303679</v>
      </c>
      <c r="I13" s="11">
        <f t="shared" si="3"/>
        <v>1168779.6450613178</v>
      </c>
    </row>
    <row r="14" spans="1:9">
      <c r="B14" s="9">
        <v>3</v>
      </c>
      <c r="C14" s="10">
        <v>44321</v>
      </c>
      <c r="D14" s="9">
        <v>30</v>
      </c>
      <c r="E14" s="11">
        <f t="shared" si="0"/>
        <v>38461.999969632197</v>
      </c>
      <c r="F14" s="11">
        <f t="shared" si="1"/>
        <v>16060.39010595694</v>
      </c>
      <c r="G14" s="11">
        <f t="shared" si="2"/>
        <v>22401.609863675258</v>
      </c>
      <c r="H14" s="11">
        <f t="shared" si="4"/>
        <v>1168779.6450613178</v>
      </c>
      <c r="I14" s="11">
        <f t="shared" si="3"/>
        <v>1152719.2549553609</v>
      </c>
    </row>
    <row r="15" spans="1:9">
      <c r="B15" s="9">
        <v>4</v>
      </c>
      <c r="C15" s="10">
        <v>44352</v>
      </c>
      <c r="D15" s="9">
        <v>30</v>
      </c>
      <c r="E15" s="11">
        <f t="shared" si="0"/>
        <v>38461.999969632197</v>
      </c>
      <c r="F15" s="11">
        <f t="shared" si="1"/>
        <v>16368.214249654447</v>
      </c>
      <c r="G15" s="11">
        <f t="shared" si="2"/>
        <v>22093.78571997775</v>
      </c>
      <c r="H15" s="11">
        <f t="shared" si="4"/>
        <v>1152719.2549553609</v>
      </c>
      <c r="I15" s="11">
        <f t="shared" si="3"/>
        <v>1136351.0407057065</v>
      </c>
    </row>
    <row r="16" spans="1:9">
      <c r="B16" s="9">
        <v>5</v>
      </c>
      <c r="C16" s="10">
        <v>44382</v>
      </c>
      <c r="D16" s="9">
        <v>30</v>
      </c>
      <c r="E16" s="11">
        <f t="shared" si="0"/>
        <v>38461.999969632197</v>
      </c>
      <c r="F16" s="11">
        <f t="shared" si="1"/>
        <v>16681.938356106155</v>
      </c>
      <c r="G16" s="11">
        <f t="shared" si="2"/>
        <v>21780.061613526042</v>
      </c>
      <c r="H16" s="11">
        <f t="shared" si="4"/>
        <v>1136351.0407057065</v>
      </c>
      <c r="I16" s="11">
        <f t="shared" si="3"/>
        <v>1119669.1023496003</v>
      </c>
    </row>
    <row r="17" spans="2:9">
      <c r="B17" s="9">
        <v>6</v>
      </c>
      <c r="C17" s="10">
        <v>44413</v>
      </c>
      <c r="D17" s="9">
        <v>30</v>
      </c>
      <c r="E17" s="11">
        <f t="shared" si="0"/>
        <v>38461.999969632197</v>
      </c>
      <c r="F17" s="11">
        <f t="shared" si="1"/>
        <v>17001.675507931523</v>
      </c>
      <c r="G17" s="11">
        <f t="shared" si="2"/>
        <v>21460.324461700675</v>
      </c>
      <c r="H17" s="11">
        <f t="shared" si="4"/>
        <v>1119669.1023496003</v>
      </c>
      <c r="I17" s="11">
        <f t="shared" si="3"/>
        <v>1102667.4268416688</v>
      </c>
    </row>
    <row r="18" spans="2:9">
      <c r="B18" s="9">
        <v>7</v>
      </c>
      <c r="C18" s="10">
        <v>44444</v>
      </c>
      <c r="D18" s="9">
        <v>30</v>
      </c>
      <c r="E18" s="11">
        <f t="shared" si="0"/>
        <v>38461.999969632197</v>
      </c>
      <c r="F18" s="11">
        <f t="shared" si="1"/>
        <v>17327.540955166878</v>
      </c>
      <c r="G18" s="11">
        <f t="shared" si="2"/>
        <v>21134.459014465319</v>
      </c>
      <c r="H18" s="11">
        <f t="shared" si="4"/>
        <v>1102667.4268416688</v>
      </c>
      <c r="I18" s="11">
        <f t="shared" si="3"/>
        <v>1085339.885886502</v>
      </c>
    </row>
    <row r="19" spans="2:9">
      <c r="B19" s="9">
        <v>8</v>
      </c>
      <c r="C19" s="10">
        <v>44474</v>
      </c>
      <c r="D19" s="9">
        <v>30</v>
      </c>
      <c r="E19" s="11">
        <f t="shared" si="0"/>
        <v>38461.999969632197</v>
      </c>
      <c r="F19" s="11">
        <f t="shared" si="1"/>
        <v>17659.652156807573</v>
      </c>
      <c r="G19" s="11">
        <f t="shared" si="2"/>
        <v>20802.347812824624</v>
      </c>
      <c r="H19" s="11">
        <f t="shared" si="4"/>
        <v>1085339.885886502</v>
      </c>
      <c r="I19" s="11">
        <f t="shared" si="3"/>
        <v>1067680.2337296945</v>
      </c>
    </row>
    <row r="20" spans="2:9">
      <c r="B20" s="9">
        <v>9</v>
      </c>
      <c r="C20" s="10">
        <v>44505</v>
      </c>
      <c r="D20" s="9">
        <v>30</v>
      </c>
      <c r="E20" s="11">
        <f t="shared" si="0"/>
        <v>38461.999969632197</v>
      </c>
      <c r="F20" s="11">
        <f t="shared" si="1"/>
        <v>17998.128823146384</v>
      </c>
      <c r="G20" s="11">
        <f t="shared" si="2"/>
        <v>20463.871146485813</v>
      </c>
      <c r="H20" s="11">
        <f t="shared" si="4"/>
        <v>1067680.2337296945</v>
      </c>
      <c r="I20" s="11">
        <f t="shared" si="3"/>
        <v>1049682.104906548</v>
      </c>
    </row>
    <row r="21" spans="2:9">
      <c r="B21" s="9">
        <v>10</v>
      </c>
      <c r="C21" s="10">
        <v>44535</v>
      </c>
      <c r="D21" s="9">
        <v>30</v>
      </c>
      <c r="E21" s="11">
        <f t="shared" si="0"/>
        <v>38461.999969632197</v>
      </c>
      <c r="F21" s="11">
        <f t="shared" si="1"/>
        <v>18343.09295892336</v>
      </c>
      <c r="G21" s="11">
        <f t="shared" si="2"/>
        <v>20118.907010708837</v>
      </c>
      <c r="H21" s="11">
        <f t="shared" si="4"/>
        <v>1049682.104906548</v>
      </c>
      <c r="I21" s="11">
        <f t="shared" si="3"/>
        <v>1031339.0119476247</v>
      </c>
    </row>
    <row r="22" spans="2:9">
      <c r="B22" s="9">
        <v>11</v>
      </c>
      <c r="C22" s="10">
        <v>44566</v>
      </c>
      <c r="D22" s="9">
        <v>30</v>
      </c>
      <c r="E22" s="11">
        <f t="shared" si="0"/>
        <v>38461.999969632197</v>
      </c>
      <c r="F22" s="11">
        <f t="shared" si="1"/>
        <v>18694.668907302723</v>
      </c>
      <c r="G22" s="11">
        <f t="shared" si="2"/>
        <v>19767.331062329475</v>
      </c>
      <c r="H22" s="11">
        <f t="shared" si="4"/>
        <v>1031339.0119476247</v>
      </c>
      <c r="I22" s="11">
        <f t="shared" si="3"/>
        <v>1012644.343040322</v>
      </c>
    </row>
    <row r="23" spans="2:9">
      <c r="B23" s="9">
        <v>12</v>
      </c>
      <c r="C23" s="10">
        <v>44597</v>
      </c>
      <c r="D23" s="9">
        <v>30</v>
      </c>
      <c r="E23" s="11">
        <f t="shared" si="0"/>
        <v>38461.999969632197</v>
      </c>
      <c r="F23" s="11">
        <f t="shared" si="1"/>
        <v>19052.983394692696</v>
      </c>
      <c r="G23" s="11">
        <f t="shared" si="2"/>
        <v>19409.016574939502</v>
      </c>
      <c r="H23" s="11">
        <f t="shared" si="4"/>
        <v>1012644.343040322</v>
      </c>
      <c r="I23" s="11">
        <f t="shared" si="3"/>
        <v>993591.3596456293</v>
      </c>
    </row>
    <row r="24" spans="2:9">
      <c r="B24" s="9">
        <v>13</v>
      </c>
      <c r="C24" s="10">
        <v>44625</v>
      </c>
      <c r="D24" s="9">
        <v>30</v>
      </c>
      <c r="E24" s="11">
        <f t="shared" si="0"/>
        <v>38461.999969632197</v>
      </c>
      <c r="F24" s="11">
        <f t="shared" si="1"/>
        <v>19418.165576424304</v>
      </c>
      <c r="G24" s="11">
        <f t="shared" si="2"/>
        <v>19043.834393207893</v>
      </c>
      <c r="H24" s="11">
        <f t="shared" si="4"/>
        <v>993591.3596456293</v>
      </c>
      <c r="I24" s="11">
        <f t="shared" si="3"/>
        <v>974173.19406920497</v>
      </c>
    </row>
    <row r="25" spans="2:9">
      <c r="B25" s="9">
        <v>14</v>
      </c>
      <c r="C25" s="10">
        <v>44656</v>
      </c>
      <c r="D25" s="9">
        <v>30</v>
      </c>
      <c r="E25" s="11">
        <f t="shared" si="0"/>
        <v>38461.999969632197</v>
      </c>
      <c r="F25" s="11">
        <f t="shared" si="1"/>
        <v>19790.347083305769</v>
      </c>
      <c r="G25" s="11">
        <f t="shared" si="2"/>
        <v>18671.652886326428</v>
      </c>
      <c r="H25" s="11">
        <f t="shared" si="4"/>
        <v>974173.19406920497</v>
      </c>
      <c r="I25" s="11">
        <f t="shared" si="3"/>
        <v>954382.84698589914</v>
      </c>
    </row>
    <row r="26" spans="2:9">
      <c r="B26" s="9">
        <v>15</v>
      </c>
      <c r="C26" s="10">
        <v>44686</v>
      </c>
      <c r="D26" s="9">
        <v>30</v>
      </c>
      <c r="E26" s="11">
        <f t="shared" si="0"/>
        <v>38461.999969632197</v>
      </c>
      <c r="F26" s="11">
        <f t="shared" si="1"/>
        <v>20169.662069069131</v>
      </c>
      <c r="G26" s="11">
        <f t="shared" si="2"/>
        <v>18292.337900563067</v>
      </c>
      <c r="H26" s="11">
        <f t="shared" si="4"/>
        <v>954382.84698589914</v>
      </c>
      <c r="I26" s="11">
        <f t="shared" si="3"/>
        <v>934213.18491683004</v>
      </c>
    </row>
    <row r="27" spans="2:9">
      <c r="B27" s="9">
        <v>16</v>
      </c>
      <c r="C27" s="10">
        <v>44717</v>
      </c>
      <c r="D27" s="9">
        <v>30</v>
      </c>
      <c r="E27" s="11">
        <f t="shared" si="0"/>
        <v>38461.999969632197</v>
      </c>
      <c r="F27" s="11">
        <f t="shared" si="1"/>
        <v>20556.247258726286</v>
      </c>
      <c r="G27" s="11">
        <f t="shared" si="2"/>
        <v>17905.752710905912</v>
      </c>
      <c r="H27" s="11">
        <f t="shared" si="4"/>
        <v>934213.18491683004</v>
      </c>
      <c r="I27" s="11">
        <f t="shared" si="3"/>
        <v>913656.93765810376</v>
      </c>
    </row>
    <row r="28" spans="2:9">
      <c r="B28" s="9">
        <v>17</v>
      </c>
      <c r="C28" s="10">
        <v>44747</v>
      </c>
      <c r="D28" s="9">
        <v>30</v>
      </c>
      <c r="E28" s="11">
        <f t="shared" si="0"/>
        <v>38461.999969632197</v>
      </c>
      <c r="F28" s="11">
        <f t="shared" si="1"/>
        <v>20950.241997851874</v>
      </c>
      <c r="G28" s="11">
        <f t="shared" si="2"/>
        <v>17511.757971780324</v>
      </c>
      <c r="H28" s="11">
        <f t="shared" si="4"/>
        <v>913656.93765810376</v>
      </c>
      <c r="I28" s="11">
        <f t="shared" si="3"/>
        <v>892706.69566025189</v>
      </c>
    </row>
    <row r="29" spans="2:9">
      <c r="B29" s="9">
        <v>18</v>
      </c>
      <c r="C29" s="10">
        <v>44778</v>
      </c>
      <c r="D29" s="9">
        <v>30</v>
      </c>
      <c r="E29" s="11">
        <f t="shared" si="0"/>
        <v>38461.999969632197</v>
      </c>
      <c r="F29" s="11">
        <f t="shared" si="1"/>
        <v>21351.788302810703</v>
      </c>
      <c r="G29" s="11">
        <f t="shared" si="2"/>
        <v>17110.211666821495</v>
      </c>
      <c r="H29" s="11">
        <f t="shared" si="4"/>
        <v>892706.69566025189</v>
      </c>
      <c r="I29" s="11">
        <f t="shared" si="3"/>
        <v>871354.90735744114</v>
      </c>
    </row>
    <row r="30" spans="2:9">
      <c r="B30" s="9">
        <v>19</v>
      </c>
      <c r="C30" s="10">
        <v>44809</v>
      </c>
      <c r="D30" s="9">
        <v>30</v>
      </c>
      <c r="E30" s="11">
        <f t="shared" si="0"/>
        <v>38461.999969632197</v>
      </c>
      <c r="F30" s="11">
        <f t="shared" si="1"/>
        <v>21761.03091194791</v>
      </c>
      <c r="G30" s="11">
        <f t="shared" si="2"/>
        <v>16700.969057684288</v>
      </c>
      <c r="H30" s="11">
        <f t="shared" si="4"/>
        <v>871354.90735744114</v>
      </c>
      <c r="I30" s="11">
        <f t="shared" si="3"/>
        <v>849593.8764454932</v>
      </c>
    </row>
    <row r="31" spans="2:9">
      <c r="B31" s="9">
        <v>20</v>
      </c>
      <c r="C31" s="10">
        <v>44839</v>
      </c>
      <c r="D31" s="9">
        <v>30</v>
      </c>
      <c r="E31" s="11">
        <f t="shared" si="0"/>
        <v>38461.999969632197</v>
      </c>
      <c r="F31" s="11">
        <f t="shared" si="1"/>
        <v>22178.117337760246</v>
      </c>
      <c r="G31" s="11">
        <f t="shared" si="2"/>
        <v>16283.882631871953</v>
      </c>
      <c r="H31" s="11">
        <f t="shared" si="4"/>
        <v>849593.8764454932</v>
      </c>
      <c r="I31" s="11">
        <f t="shared" si="3"/>
        <v>827415.75910773291</v>
      </c>
    </row>
    <row r="32" spans="2:9">
      <c r="B32" s="9">
        <v>21</v>
      </c>
      <c r="C32" s="10">
        <v>44870</v>
      </c>
      <c r="D32" s="9">
        <v>30</v>
      </c>
      <c r="E32" s="11">
        <f t="shared" si="0"/>
        <v>38461.999969632197</v>
      </c>
      <c r="F32" s="11">
        <f t="shared" si="1"/>
        <v>22603.197920067316</v>
      </c>
      <c r="G32" s="11">
        <f t="shared" si="2"/>
        <v>15858.80204956488</v>
      </c>
      <c r="H32" s="11">
        <f t="shared" si="4"/>
        <v>827415.75910773291</v>
      </c>
      <c r="I32" s="11">
        <f t="shared" si="3"/>
        <v>804812.56118766556</v>
      </c>
    </row>
    <row r="33" spans="2:9">
      <c r="B33" s="9">
        <v>22</v>
      </c>
      <c r="C33" s="10">
        <v>44900</v>
      </c>
      <c r="D33" s="9">
        <v>30</v>
      </c>
      <c r="E33" s="11">
        <f t="shared" si="0"/>
        <v>38461.999969632197</v>
      </c>
      <c r="F33" s="11">
        <f t="shared" si="1"/>
        <v>23036.425880201939</v>
      </c>
      <c r="G33" s="11">
        <f t="shared" si="2"/>
        <v>15425.574089430256</v>
      </c>
      <c r="H33" s="11">
        <f t="shared" si="4"/>
        <v>804812.56118766556</v>
      </c>
      <c r="I33" s="11">
        <f t="shared" si="3"/>
        <v>781776.13530746358</v>
      </c>
    </row>
    <row r="34" spans="2:9">
      <c r="B34" s="9">
        <v>23</v>
      </c>
      <c r="C34" s="10">
        <v>44931</v>
      </c>
      <c r="D34" s="9">
        <v>30</v>
      </c>
      <c r="E34" s="11">
        <f t="shared" si="0"/>
        <v>38461.999969632197</v>
      </c>
      <c r="F34" s="11">
        <f t="shared" si="1"/>
        <v>23477.957376239145</v>
      </c>
      <c r="G34" s="11">
        <f t="shared" si="2"/>
        <v>14984.042593393053</v>
      </c>
      <c r="H34" s="11">
        <f t="shared" si="4"/>
        <v>781776.13530746358</v>
      </c>
      <c r="I34" s="11">
        <f t="shared" si="3"/>
        <v>758298.17793122446</v>
      </c>
    </row>
    <row r="35" spans="2:9">
      <c r="B35" s="9">
        <v>24</v>
      </c>
      <c r="C35" s="10">
        <v>44962</v>
      </c>
      <c r="D35" s="9">
        <v>30</v>
      </c>
      <c r="E35" s="11">
        <f t="shared" si="0"/>
        <v>38461.999969632197</v>
      </c>
      <c r="F35" s="11">
        <f t="shared" si="1"/>
        <v>23927.951559283727</v>
      </c>
      <c r="G35" s="11">
        <f t="shared" si="2"/>
        <v>14534.04841034847</v>
      </c>
      <c r="H35" s="11">
        <f t="shared" si="4"/>
        <v>758298.17793122446</v>
      </c>
      <c r="I35" s="11">
        <f t="shared" si="3"/>
        <v>734370.22637194069</v>
      </c>
    </row>
    <row r="36" spans="2:9">
      <c r="B36" s="9">
        <v>25</v>
      </c>
      <c r="C36" s="10">
        <v>44990</v>
      </c>
      <c r="D36" s="9">
        <v>30</v>
      </c>
      <c r="E36" s="11">
        <f t="shared" si="0"/>
        <v>38461.999969632197</v>
      </c>
      <c r="F36" s="11">
        <f t="shared" si="1"/>
        <v>24386.570630836664</v>
      </c>
      <c r="G36" s="11">
        <f t="shared" si="2"/>
        <v>14075.429338795531</v>
      </c>
      <c r="H36" s="11">
        <f t="shared" si="4"/>
        <v>734370.22637194069</v>
      </c>
      <c r="I36" s="11">
        <f t="shared" si="3"/>
        <v>709983.65574110404</v>
      </c>
    </row>
    <row r="37" spans="2:9">
      <c r="B37" s="9">
        <v>26</v>
      </c>
      <c r="C37" s="10">
        <v>45021</v>
      </c>
      <c r="D37" s="9">
        <v>30</v>
      </c>
      <c r="E37" s="11">
        <f t="shared" si="0"/>
        <v>38461.999969632197</v>
      </c>
      <c r="F37" s="11">
        <f t="shared" si="1"/>
        <v>24853.979901261038</v>
      </c>
      <c r="G37" s="11">
        <f t="shared" si="2"/>
        <v>13608.020068371161</v>
      </c>
      <c r="H37" s="11">
        <f t="shared" si="4"/>
        <v>709983.65574110404</v>
      </c>
      <c r="I37" s="11">
        <f t="shared" si="3"/>
        <v>685129.675839843</v>
      </c>
    </row>
    <row r="38" spans="2:9">
      <c r="B38" s="9">
        <v>27</v>
      </c>
      <c r="C38" s="10">
        <v>45051</v>
      </c>
      <c r="D38" s="9">
        <v>30</v>
      </c>
      <c r="E38" s="11">
        <f t="shared" si="0"/>
        <v>38461.999969632197</v>
      </c>
      <c r="F38" s="11">
        <f t="shared" si="1"/>
        <v>25330.34784936854</v>
      </c>
      <c r="G38" s="11">
        <f t="shared" si="2"/>
        <v>13131.652120263658</v>
      </c>
      <c r="H38" s="11">
        <f t="shared" si="4"/>
        <v>685129.675839843</v>
      </c>
      <c r="I38" s="11">
        <f t="shared" si="3"/>
        <v>659799.32799047441</v>
      </c>
    </row>
    <row r="39" spans="2:9">
      <c r="B39" s="9">
        <v>28</v>
      </c>
      <c r="C39" s="10">
        <v>45082</v>
      </c>
      <c r="D39" s="9">
        <v>30</v>
      </c>
      <c r="E39" s="11">
        <f t="shared" si="0"/>
        <v>38461.999969632197</v>
      </c>
      <c r="F39" s="11">
        <f t="shared" si="1"/>
        <v>25815.846183148104</v>
      </c>
      <c r="G39" s="11">
        <f t="shared" si="2"/>
        <v>12646.153786484096</v>
      </c>
      <c r="H39" s="11">
        <f t="shared" si="4"/>
        <v>659799.32799047441</v>
      </c>
      <c r="I39" s="11">
        <f t="shared" si="3"/>
        <v>633983.48180732632</v>
      </c>
    </row>
    <row r="40" spans="2:9">
      <c r="B40" s="9">
        <v>29</v>
      </c>
      <c r="C40" s="10">
        <v>45112</v>
      </c>
      <c r="D40" s="9">
        <v>30</v>
      </c>
      <c r="E40" s="11">
        <f t="shared" si="0"/>
        <v>38461.999969632197</v>
      </c>
      <c r="F40" s="11">
        <f t="shared" si="1"/>
        <v>26310.649901658442</v>
      </c>
      <c r="G40" s="11">
        <f t="shared" si="2"/>
        <v>12151.350067973755</v>
      </c>
      <c r="H40" s="11">
        <f t="shared" si="4"/>
        <v>633983.48180732632</v>
      </c>
      <c r="I40" s="11">
        <f t="shared" si="3"/>
        <v>607672.8319056679</v>
      </c>
    </row>
    <row r="41" spans="2:9">
      <c r="B41" s="9">
        <v>30</v>
      </c>
      <c r="C41" s="10">
        <v>45143</v>
      </c>
      <c r="D41" s="9">
        <v>30</v>
      </c>
      <c r="E41" s="11">
        <f t="shared" si="0"/>
        <v>38461.999969632197</v>
      </c>
      <c r="F41" s="11">
        <f t="shared" si="1"/>
        <v>26814.937358106894</v>
      </c>
      <c r="G41" s="11">
        <f t="shared" si="2"/>
        <v>11647.062611525302</v>
      </c>
      <c r="H41" s="11">
        <f t="shared" si="4"/>
        <v>607672.8319056679</v>
      </c>
      <c r="I41" s="11">
        <f t="shared" si="3"/>
        <v>580857.89454756095</v>
      </c>
    </row>
    <row r="42" spans="2:9">
      <c r="B42" s="9">
        <v>31</v>
      </c>
      <c r="C42" s="10">
        <v>45174</v>
      </c>
      <c r="D42" s="9">
        <v>30</v>
      </c>
      <c r="E42" s="11">
        <f t="shared" si="0"/>
        <v>38461.999969632197</v>
      </c>
      <c r="F42" s="11">
        <f t="shared" si="1"/>
        <v>27328.890324137275</v>
      </c>
      <c r="G42" s="11">
        <f t="shared" si="2"/>
        <v>11133.10964549492</v>
      </c>
      <c r="H42" s="11">
        <f t="shared" si="4"/>
        <v>580857.89454756095</v>
      </c>
      <c r="I42" s="11">
        <f t="shared" si="3"/>
        <v>553529.00422342366</v>
      </c>
    </row>
    <row r="43" spans="2:9">
      <c r="B43" s="9">
        <v>32</v>
      </c>
      <c r="C43" s="10">
        <v>45204</v>
      </c>
      <c r="D43" s="9">
        <v>30</v>
      </c>
      <c r="E43" s="11">
        <f t="shared" si="0"/>
        <v>38461.999969632197</v>
      </c>
      <c r="F43" s="11">
        <f t="shared" si="1"/>
        <v>27852.694055349912</v>
      </c>
      <c r="G43" s="11">
        <f t="shared" si="2"/>
        <v>10609.305914282286</v>
      </c>
      <c r="H43" s="11">
        <f t="shared" si="4"/>
        <v>553529.00422342366</v>
      </c>
      <c r="I43" s="11">
        <f t="shared" si="3"/>
        <v>525676.31016807375</v>
      </c>
    </row>
    <row r="44" spans="2:9">
      <c r="B44" s="9">
        <v>33</v>
      </c>
      <c r="C44" s="10">
        <v>45235</v>
      </c>
      <c r="D44" s="9">
        <v>30</v>
      </c>
      <c r="E44" s="11">
        <f t="shared" si="0"/>
        <v>38461.999969632197</v>
      </c>
      <c r="F44" s="11">
        <f t="shared" si="1"/>
        <v>28386.53735807745</v>
      </c>
      <c r="G44" s="11">
        <f t="shared" si="2"/>
        <v>10075.462611554747</v>
      </c>
      <c r="H44" s="11">
        <f t="shared" si="4"/>
        <v>525676.31016807375</v>
      </c>
      <c r="I44" s="11">
        <f t="shared" si="3"/>
        <v>497289.77280999627</v>
      </c>
    </row>
    <row r="45" spans="2:9">
      <c r="B45" s="9">
        <v>34</v>
      </c>
      <c r="C45" s="10">
        <v>45265</v>
      </c>
      <c r="D45" s="9">
        <v>30</v>
      </c>
      <c r="E45" s="11">
        <f t="shared" si="0"/>
        <v>38461.999969632197</v>
      </c>
      <c r="F45" s="11">
        <f t="shared" si="1"/>
        <v>28930.612657440601</v>
      </c>
      <c r="G45" s="11">
        <f t="shared" si="2"/>
        <v>9531.3873121915949</v>
      </c>
      <c r="H45" s="11">
        <f t="shared" si="4"/>
        <v>497289.77280999627</v>
      </c>
      <c r="I45" s="11">
        <f t="shared" si="3"/>
        <v>468359.16015255568</v>
      </c>
    </row>
    <row r="46" spans="2:9">
      <c r="B46" s="9">
        <v>35</v>
      </c>
      <c r="C46" s="10">
        <v>45296</v>
      </c>
      <c r="D46" s="9">
        <v>30</v>
      </c>
      <c r="E46" s="11">
        <f t="shared" si="0"/>
        <v>38461.999969632197</v>
      </c>
      <c r="F46" s="11">
        <f t="shared" si="1"/>
        <v>29485.116066708215</v>
      </c>
      <c r="G46" s="11">
        <f t="shared" si="2"/>
        <v>8976.8839029239844</v>
      </c>
      <c r="H46" s="11">
        <f t="shared" si="4"/>
        <v>468359.16015255568</v>
      </c>
      <c r="I46" s="11">
        <f t="shared" si="3"/>
        <v>438874.04408584745</v>
      </c>
    </row>
    <row r="47" spans="2:9">
      <c r="B47" s="9">
        <v>36</v>
      </c>
      <c r="C47" s="10">
        <v>45327</v>
      </c>
      <c r="D47" s="9">
        <v>30</v>
      </c>
      <c r="E47" s="11">
        <f t="shared" si="0"/>
        <v>38461.999969632197</v>
      </c>
      <c r="F47" s="11">
        <f t="shared" si="1"/>
        <v>30050.247457986789</v>
      </c>
      <c r="G47" s="11">
        <f t="shared" si="2"/>
        <v>8411.752511645409</v>
      </c>
      <c r="H47" s="11">
        <f t="shared" si="4"/>
        <v>438874.04408584745</v>
      </c>
      <c r="I47" s="11">
        <f t="shared" si="3"/>
        <v>408823.79662786063</v>
      </c>
    </row>
    <row r="48" spans="2:9">
      <c r="B48" s="9">
        <v>37</v>
      </c>
      <c r="C48" s="10">
        <v>45356</v>
      </c>
      <c r="D48" s="9">
        <v>30</v>
      </c>
      <c r="E48" s="11">
        <f t="shared" si="0"/>
        <v>38461.999969632197</v>
      </c>
      <c r="F48" s="11">
        <f t="shared" si="1"/>
        <v>30626.210534264868</v>
      </c>
      <c r="G48" s="11">
        <f t="shared" si="2"/>
        <v>7835.7894353673291</v>
      </c>
      <c r="H48" s="11">
        <f t="shared" si="4"/>
        <v>408823.79662786063</v>
      </c>
      <c r="I48" s="11">
        <f t="shared" si="3"/>
        <v>378197.58609359578</v>
      </c>
    </row>
    <row r="49" spans="2:9">
      <c r="B49" s="9">
        <v>38</v>
      </c>
      <c r="C49" s="10">
        <v>45387</v>
      </c>
      <c r="D49" s="9">
        <v>30</v>
      </c>
      <c r="E49" s="11">
        <f t="shared" si="0"/>
        <v>38461.999969632197</v>
      </c>
      <c r="F49" s="11">
        <f t="shared" si="1"/>
        <v>31213.212902838277</v>
      </c>
      <c r="G49" s="11">
        <f t="shared" si="2"/>
        <v>7248.7870667939187</v>
      </c>
      <c r="H49" s="11">
        <f t="shared" si="4"/>
        <v>378197.58609359578</v>
      </c>
      <c r="I49" s="11">
        <f t="shared" si="3"/>
        <v>346984.37319075747</v>
      </c>
    </row>
    <row r="50" spans="2:9">
      <c r="B50" s="9">
        <v>39</v>
      </c>
      <c r="C50" s="10">
        <v>45417</v>
      </c>
      <c r="D50" s="9">
        <v>30</v>
      </c>
      <c r="E50" s="11">
        <f t="shared" si="0"/>
        <v>38461.999969632197</v>
      </c>
      <c r="F50" s="11">
        <f t="shared" si="1"/>
        <v>31811.466150142678</v>
      </c>
      <c r="G50" s="11">
        <f t="shared" si="2"/>
        <v>6650.5338194895185</v>
      </c>
      <c r="H50" s="11">
        <f t="shared" si="4"/>
        <v>346984.37319075747</v>
      </c>
      <c r="I50" s="11">
        <f t="shared" si="3"/>
        <v>315172.90704061481</v>
      </c>
    </row>
    <row r="51" spans="2:9">
      <c r="B51" s="9">
        <v>40</v>
      </c>
      <c r="C51" s="10">
        <v>45448</v>
      </c>
      <c r="D51" s="9">
        <v>30</v>
      </c>
      <c r="E51" s="11">
        <f t="shared" si="0"/>
        <v>38461.999969632197</v>
      </c>
      <c r="F51" s="11">
        <f t="shared" si="1"/>
        <v>32421.185918020412</v>
      </c>
      <c r="G51" s="11">
        <f t="shared" si="2"/>
        <v>6040.8140516117846</v>
      </c>
      <c r="H51" s="11">
        <f t="shared" si="4"/>
        <v>315172.90704061481</v>
      </c>
      <c r="I51" s="11">
        <f t="shared" si="3"/>
        <v>282751.72112259438</v>
      </c>
    </row>
    <row r="52" spans="2:9">
      <c r="B52" s="9">
        <v>41</v>
      </c>
      <c r="C52" s="10">
        <v>45478</v>
      </c>
      <c r="D52" s="9">
        <v>30</v>
      </c>
      <c r="E52" s="11">
        <f t="shared" si="0"/>
        <v>38461.999969632197</v>
      </c>
      <c r="F52" s="11">
        <f t="shared" si="1"/>
        <v>33042.591981449135</v>
      </c>
      <c r="G52" s="11">
        <f t="shared" si="2"/>
        <v>5419.4079881830594</v>
      </c>
      <c r="H52" s="11">
        <f t="shared" si="4"/>
        <v>282751.72112259438</v>
      </c>
      <c r="I52" s="11">
        <f t="shared" si="3"/>
        <v>249709.12914114524</v>
      </c>
    </row>
    <row r="53" spans="2:9">
      <c r="B53" s="9">
        <v>42</v>
      </c>
      <c r="C53" s="10">
        <v>45509</v>
      </c>
      <c r="D53" s="9">
        <v>30</v>
      </c>
      <c r="E53" s="11">
        <f t="shared" si="0"/>
        <v>38461.999969632197</v>
      </c>
      <c r="F53" s="11">
        <f t="shared" si="1"/>
        <v>33675.908327760248</v>
      </c>
      <c r="G53" s="11">
        <f t="shared" si="2"/>
        <v>4786.0916418719507</v>
      </c>
      <c r="H53" s="11">
        <f t="shared" si="4"/>
        <v>249709.12914114524</v>
      </c>
      <c r="I53" s="11">
        <f t="shared" si="3"/>
        <v>216033.22081338498</v>
      </c>
    </row>
    <row r="54" spans="2:9">
      <c r="B54" s="9">
        <v>43</v>
      </c>
      <c r="C54" s="10">
        <v>45540</v>
      </c>
      <c r="D54" s="9">
        <v>30</v>
      </c>
      <c r="E54" s="11">
        <f t="shared" si="0"/>
        <v>38461.999969632197</v>
      </c>
      <c r="F54" s="11">
        <f t="shared" si="1"/>
        <v>34321.363237375655</v>
      </c>
      <c r="G54" s="11">
        <f t="shared" si="2"/>
        <v>4140.6367322565457</v>
      </c>
      <c r="H54" s="11">
        <f t="shared" si="4"/>
        <v>216033.22081338498</v>
      </c>
      <c r="I54" s="11">
        <f t="shared" si="3"/>
        <v>181711.85757600932</v>
      </c>
    </row>
    <row r="55" spans="2:9">
      <c r="B55" s="9">
        <v>44</v>
      </c>
      <c r="C55" s="10">
        <v>45570</v>
      </c>
      <c r="D55" s="9">
        <v>30</v>
      </c>
      <c r="E55" s="11">
        <f t="shared" si="0"/>
        <v>38461.999969632197</v>
      </c>
      <c r="F55" s="11">
        <f t="shared" si="1"/>
        <v>34979.189366092018</v>
      </c>
      <c r="G55" s="11">
        <f t="shared" si="2"/>
        <v>3482.8106035401793</v>
      </c>
      <c r="H55" s="11">
        <f t="shared" si="4"/>
        <v>181711.85757600932</v>
      </c>
      <c r="I55" s="11">
        <f t="shared" si="3"/>
        <v>146732.66820991732</v>
      </c>
    </row>
    <row r="56" spans="2:9">
      <c r="B56" s="9">
        <v>45</v>
      </c>
      <c r="C56" s="10">
        <v>45601</v>
      </c>
      <c r="D56" s="9">
        <v>30</v>
      </c>
      <c r="E56" s="11">
        <f t="shared" si="0"/>
        <v>38461.999969632197</v>
      </c>
      <c r="F56" s="11">
        <f t="shared" si="1"/>
        <v>35649.623828942116</v>
      </c>
      <c r="G56" s="11">
        <f t="shared" si="2"/>
        <v>2812.3761406900817</v>
      </c>
      <c r="H56" s="11">
        <f t="shared" si="4"/>
        <v>146732.66820991732</v>
      </c>
      <c r="I56" s="11">
        <f t="shared" si="3"/>
        <v>111083.0443809752</v>
      </c>
    </row>
    <row r="57" spans="2:9">
      <c r="B57" s="9">
        <v>46</v>
      </c>
      <c r="C57" s="10">
        <v>45631</v>
      </c>
      <c r="D57" s="9">
        <v>30</v>
      </c>
      <c r="E57" s="11">
        <f t="shared" si="0"/>
        <v>38461.999969632197</v>
      </c>
      <c r="F57" s="11">
        <f t="shared" si="1"/>
        <v>36332.908285663507</v>
      </c>
      <c r="G57" s="11">
        <f t="shared" si="2"/>
        <v>2129.0916839686915</v>
      </c>
      <c r="H57" s="11">
        <f t="shared" si="4"/>
        <v>111083.0443809752</v>
      </c>
      <c r="I57" s="11">
        <f t="shared" si="3"/>
        <v>74750.136095311696</v>
      </c>
    </row>
    <row r="58" spans="2:9">
      <c r="B58" s="9">
        <v>47</v>
      </c>
      <c r="C58" s="10">
        <v>45662</v>
      </c>
      <c r="D58" s="9">
        <v>30</v>
      </c>
      <c r="E58" s="11">
        <f t="shared" si="0"/>
        <v>38461.999969632197</v>
      </c>
      <c r="F58" s="11">
        <f t="shared" si="1"/>
        <v>37029.289027805389</v>
      </c>
      <c r="G58" s="11">
        <f t="shared" si="2"/>
        <v>1432.7109418268076</v>
      </c>
      <c r="H58" s="11">
        <f t="shared" si="4"/>
        <v>74750.136095311696</v>
      </c>
      <c r="I58" s="11">
        <f t="shared" si="3"/>
        <v>37720.847067506307</v>
      </c>
    </row>
    <row r="59" spans="2:9">
      <c r="B59" s="9">
        <v>48</v>
      </c>
      <c r="C59" s="10">
        <v>45693</v>
      </c>
      <c r="D59" s="9">
        <v>30</v>
      </c>
      <c r="E59" s="11">
        <f t="shared" si="0"/>
        <v>38461.999969632197</v>
      </c>
      <c r="F59" s="11">
        <f t="shared" si="1"/>
        <v>37720.84706750499</v>
      </c>
      <c r="G59" s="11">
        <f>H59*$B$2*D59/360+18.17</f>
        <v>741.15290212720424</v>
      </c>
      <c r="H59" s="11">
        <f t="shared" si="4"/>
        <v>37720.847067506307</v>
      </c>
      <c r="I59" s="11">
        <f t="shared" si="3"/>
        <v>1.3169483281672001E-9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7" zoomScale="80" zoomScaleNormal="80" workbookViewId="0">
      <selection activeCell="C12" sqref="C12"/>
    </sheetView>
  </sheetViews>
  <sheetFormatPr defaultRowHeight="15"/>
  <cols>
    <col min="1" max="1" width="8.42578125"/>
    <col min="2" max="2" width="14"/>
    <col min="3" max="3" width="18.7109375"/>
    <col min="4" max="4" width="12.85546875"/>
    <col min="5" max="5" width="10.7109375"/>
    <col min="6" max="6" width="12.5703125"/>
    <col min="7" max="7" width="14"/>
    <col min="8" max="8" width="13.7109375"/>
    <col min="9" max="9" width="17"/>
    <col min="10" max="1025" width="8.42578125"/>
  </cols>
  <sheetData>
    <row r="1" spans="1:9">
      <c r="A1" s="1" t="s">
        <v>0</v>
      </c>
      <c r="B1" s="2">
        <v>1200000</v>
      </c>
    </row>
    <row r="2" spans="1:9">
      <c r="A2" s="1" t="s">
        <v>1</v>
      </c>
      <c r="B2" s="3">
        <v>0.23</v>
      </c>
    </row>
    <row r="3" spans="1:9">
      <c r="A3" s="1" t="s">
        <v>2</v>
      </c>
      <c r="B3" s="2">
        <v>6</v>
      </c>
    </row>
    <row r="4" spans="1:9">
      <c r="A4" s="1" t="s">
        <v>3</v>
      </c>
      <c r="B4" s="4">
        <v>44201</v>
      </c>
    </row>
    <row r="5" spans="1:9">
      <c r="A5" s="1" t="s">
        <v>4</v>
      </c>
      <c r="B5" s="2" t="s">
        <v>5</v>
      </c>
    </row>
    <row r="6" spans="1:9">
      <c r="A6" s="1" t="s">
        <v>6</v>
      </c>
      <c r="B6" s="5">
        <v>44260</v>
      </c>
    </row>
    <row r="7" spans="1:9">
      <c r="A7" s="1" t="s">
        <v>7</v>
      </c>
      <c r="B7" s="6">
        <f>B1*B2*30/360</f>
        <v>23000</v>
      </c>
      <c r="C7" s="1" t="s">
        <v>8</v>
      </c>
      <c r="D7" s="7" t="s">
        <v>17</v>
      </c>
    </row>
    <row r="8" spans="1:9">
      <c r="A8" s="1" t="s">
        <v>9</v>
      </c>
      <c r="B8" s="6">
        <f>ROUNDUP(38461.7658527276,0)</f>
        <v>38462</v>
      </c>
    </row>
    <row r="11" spans="1:9">
      <c r="B11" s="8" t="s">
        <v>10</v>
      </c>
      <c r="C11" s="8" t="s">
        <v>11</v>
      </c>
      <c r="D11" s="8" t="s">
        <v>12</v>
      </c>
      <c r="E11" s="8" t="s">
        <v>9</v>
      </c>
      <c r="F11" s="8" t="s">
        <v>13</v>
      </c>
      <c r="G11" s="8" t="s">
        <v>14</v>
      </c>
      <c r="H11" s="8" t="s">
        <v>15</v>
      </c>
      <c r="I11" s="8" t="s">
        <v>16</v>
      </c>
    </row>
    <row r="12" spans="1:9">
      <c r="B12" s="12">
        <v>1</v>
      </c>
      <c r="C12" s="7" t="s">
        <v>18</v>
      </c>
      <c r="D12" s="12">
        <f>D7-B4</f>
        <v>31</v>
      </c>
      <c r="E12" s="13">
        <f>B7</f>
        <v>23000</v>
      </c>
      <c r="F12" s="12">
        <v>0</v>
      </c>
      <c r="G12" s="13">
        <f t="shared" ref="G12:G59" si="0">H12*$B$2*D12/360</f>
        <v>23766.666666666668</v>
      </c>
      <c r="H12" s="12">
        <f>B1</f>
        <v>1200000</v>
      </c>
      <c r="I12" s="12">
        <f>H12</f>
        <v>1200000</v>
      </c>
    </row>
    <row r="13" spans="1:9">
      <c r="B13" s="9">
        <v>2</v>
      </c>
      <c r="C13" s="14" t="s">
        <v>19</v>
      </c>
      <c r="D13" s="9">
        <v>30</v>
      </c>
      <c r="E13" s="11">
        <f t="shared" ref="E13:E60" si="1">$B$8</f>
        <v>38462</v>
      </c>
      <c r="F13" s="11">
        <f t="shared" ref="F13:F60" si="2">E13-G13</f>
        <v>15462</v>
      </c>
      <c r="G13" s="11">
        <f t="shared" si="0"/>
        <v>23000</v>
      </c>
      <c r="H13" s="9">
        <f>B1</f>
        <v>1200000</v>
      </c>
      <c r="I13" s="11">
        <f t="shared" ref="I13:I60" si="3">H13-F13</f>
        <v>1184538</v>
      </c>
    </row>
    <row r="14" spans="1:9">
      <c r="B14" s="8">
        <v>3</v>
      </c>
      <c r="C14" s="14" t="s">
        <v>20</v>
      </c>
      <c r="D14" s="9">
        <v>30</v>
      </c>
      <c r="E14" s="11">
        <f t="shared" si="1"/>
        <v>38462</v>
      </c>
      <c r="F14" s="11">
        <f t="shared" si="2"/>
        <v>15758.355000000003</v>
      </c>
      <c r="G14" s="11">
        <f t="shared" si="0"/>
        <v>22703.644999999997</v>
      </c>
      <c r="H14" s="11">
        <f t="shared" ref="H14:H60" si="4">I13</f>
        <v>1184538</v>
      </c>
      <c r="I14" s="11">
        <f t="shared" si="3"/>
        <v>1168779.645</v>
      </c>
    </row>
    <row r="15" spans="1:9">
      <c r="B15" s="9">
        <v>4</v>
      </c>
      <c r="C15" s="14" t="s">
        <v>21</v>
      </c>
      <c r="D15" s="9">
        <v>30</v>
      </c>
      <c r="E15" s="11">
        <f t="shared" si="1"/>
        <v>38462</v>
      </c>
      <c r="F15" s="11">
        <f t="shared" si="2"/>
        <v>16060.390137499999</v>
      </c>
      <c r="G15" s="11">
        <f t="shared" si="0"/>
        <v>22401.609862500001</v>
      </c>
      <c r="H15" s="11">
        <f t="shared" si="4"/>
        <v>1168779.645</v>
      </c>
      <c r="I15" s="11">
        <f t="shared" si="3"/>
        <v>1152719.2548625001</v>
      </c>
    </row>
    <row r="16" spans="1:9">
      <c r="B16" s="8">
        <v>5</v>
      </c>
      <c r="C16" s="7" t="s">
        <v>22</v>
      </c>
      <c r="D16" s="9">
        <v>30</v>
      </c>
      <c r="E16" s="11">
        <f t="shared" si="1"/>
        <v>38462</v>
      </c>
      <c r="F16" s="11">
        <f t="shared" si="2"/>
        <v>16368.21428180208</v>
      </c>
      <c r="G16" s="11">
        <f t="shared" si="0"/>
        <v>22093.78571819792</v>
      </c>
      <c r="H16" s="11">
        <f t="shared" si="4"/>
        <v>1152719.2548625001</v>
      </c>
      <c r="I16" s="11">
        <f t="shared" si="3"/>
        <v>1136351.0405806981</v>
      </c>
    </row>
    <row r="17" spans="2:9">
      <c r="B17" s="9">
        <v>6</v>
      </c>
      <c r="C17" s="14" t="s">
        <v>23</v>
      </c>
      <c r="D17" s="9">
        <v>30</v>
      </c>
      <c r="E17" s="11">
        <f t="shared" si="1"/>
        <v>38462</v>
      </c>
      <c r="F17" s="11">
        <f t="shared" si="2"/>
        <v>16681.938388869952</v>
      </c>
      <c r="G17" s="11">
        <f t="shared" si="0"/>
        <v>21780.061611130048</v>
      </c>
      <c r="H17" s="11">
        <f t="shared" si="4"/>
        <v>1136351.0405806981</v>
      </c>
      <c r="I17" s="11">
        <f t="shared" si="3"/>
        <v>1119669.1021918282</v>
      </c>
    </row>
    <row r="18" spans="2:9">
      <c r="B18" s="8">
        <v>7</v>
      </c>
      <c r="C18" s="14" t="s">
        <v>24</v>
      </c>
      <c r="D18" s="9">
        <v>30</v>
      </c>
      <c r="E18" s="11">
        <f t="shared" si="1"/>
        <v>38462</v>
      </c>
      <c r="F18" s="11">
        <f t="shared" si="2"/>
        <v>17001.675541323293</v>
      </c>
      <c r="G18" s="11">
        <f t="shared" si="0"/>
        <v>21460.324458676707</v>
      </c>
      <c r="H18" s="11">
        <f t="shared" si="4"/>
        <v>1119669.1021918282</v>
      </c>
      <c r="I18" s="11">
        <f t="shared" si="3"/>
        <v>1102667.4266505048</v>
      </c>
    </row>
    <row r="19" spans="2:9">
      <c r="B19" s="9">
        <v>8</v>
      </c>
      <c r="C19" s="14" t="s">
        <v>25</v>
      </c>
      <c r="D19" s="9">
        <v>30</v>
      </c>
      <c r="E19" s="11">
        <f t="shared" si="1"/>
        <v>38462</v>
      </c>
      <c r="F19" s="11">
        <f t="shared" si="2"/>
        <v>17327.540989198656</v>
      </c>
      <c r="G19" s="11">
        <f t="shared" si="0"/>
        <v>21134.459010801344</v>
      </c>
      <c r="H19" s="11">
        <f t="shared" si="4"/>
        <v>1102667.4266505048</v>
      </c>
      <c r="I19" s="11">
        <f t="shared" si="3"/>
        <v>1085339.8856613061</v>
      </c>
    </row>
    <row r="20" spans="2:9">
      <c r="B20" s="8">
        <v>9</v>
      </c>
      <c r="C20" s="7" t="s">
        <v>26</v>
      </c>
      <c r="D20" s="9">
        <v>30</v>
      </c>
      <c r="E20" s="11">
        <f t="shared" si="1"/>
        <v>38462</v>
      </c>
      <c r="F20" s="11">
        <f t="shared" si="2"/>
        <v>17659.65219149163</v>
      </c>
      <c r="G20" s="11">
        <f t="shared" si="0"/>
        <v>20802.34780850837</v>
      </c>
      <c r="H20" s="11">
        <f t="shared" si="4"/>
        <v>1085339.8856613061</v>
      </c>
      <c r="I20" s="11">
        <f t="shared" si="3"/>
        <v>1067680.2334698145</v>
      </c>
    </row>
    <row r="21" spans="2:9">
      <c r="B21" s="9">
        <v>10</v>
      </c>
      <c r="C21" s="14" t="s">
        <v>27</v>
      </c>
      <c r="D21" s="9">
        <v>30</v>
      </c>
      <c r="E21" s="11">
        <f t="shared" si="1"/>
        <v>38462</v>
      </c>
      <c r="F21" s="11">
        <f t="shared" si="2"/>
        <v>17998.12885849522</v>
      </c>
      <c r="G21" s="11">
        <f t="shared" si="0"/>
        <v>20463.87114150478</v>
      </c>
      <c r="H21" s="11">
        <f t="shared" si="4"/>
        <v>1067680.2334698145</v>
      </c>
      <c r="I21" s="11">
        <f t="shared" si="3"/>
        <v>1049682.1046113193</v>
      </c>
    </row>
    <row r="22" spans="2:9">
      <c r="B22" s="8">
        <v>11</v>
      </c>
      <c r="C22" s="14" t="s">
        <v>28</v>
      </c>
      <c r="D22" s="9">
        <v>30</v>
      </c>
      <c r="E22" s="11">
        <f t="shared" si="1"/>
        <v>38462</v>
      </c>
      <c r="F22" s="11">
        <f t="shared" si="2"/>
        <v>18343.092994949715</v>
      </c>
      <c r="G22" s="11">
        <f t="shared" si="0"/>
        <v>20118.907005050285</v>
      </c>
      <c r="H22" s="11">
        <f t="shared" si="4"/>
        <v>1049682.1046113193</v>
      </c>
      <c r="I22" s="11">
        <f t="shared" si="3"/>
        <v>1031339.0116163696</v>
      </c>
    </row>
    <row r="23" spans="2:9">
      <c r="B23" s="9">
        <v>12</v>
      </c>
      <c r="C23" s="14" t="s">
        <v>29</v>
      </c>
      <c r="D23" s="9">
        <v>30</v>
      </c>
      <c r="E23" s="11">
        <f t="shared" si="1"/>
        <v>38462</v>
      </c>
      <c r="F23" s="11">
        <f t="shared" si="2"/>
        <v>18694.668944019581</v>
      </c>
      <c r="G23" s="11">
        <f t="shared" si="0"/>
        <v>19767.331055980419</v>
      </c>
      <c r="H23" s="11">
        <f t="shared" si="4"/>
        <v>1031339.0116163696</v>
      </c>
      <c r="I23" s="11">
        <f t="shared" si="3"/>
        <v>1012644.34267235</v>
      </c>
    </row>
    <row r="24" spans="2:9">
      <c r="B24" s="8">
        <v>13</v>
      </c>
      <c r="C24" s="7" t="s">
        <v>30</v>
      </c>
      <c r="D24" s="9">
        <v>30</v>
      </c>
      <c r="E24" s="11">
        <f t="shared" si="1"/>
        <v>38462</v>
      </c>
      <c r="F24" s="11">
        <f t="shared" si="2"/>
        <v>19052.983432113291</v>
      </c>
      <c r="G24" s="11">
        <f t="shared" si="0"/>
        <v>19409.016567886709</v>
      </c>
      <c r="H24" s="11">
        <f t="shared" si="4"/>
        <v>1012644.34267235</v>
      </c>
      <c r="I24" s="11">
        <f t="shared" si="3"/>
        <v>993591.35924023669</v>
      </c>
    </row>
    <row r="25" spans="2:9">
      <c r="B25" s="9">
        <v>14</v>
      </c>
      <c r="C25" s="14" t="s">
        <v>31</v>
      </c>
      <c r="D25" s="9">
        <v>30</v>
      </c>
      <c r="E25" s="11">
        <f t="shared" si="1"/>
        <v>38462</v>
      </c>
      <c r="F25" s="11">
        <f t="shared" si="2"/>
        <v>19418.165614562131</v>
      </c>
      <c r="G25" s="11">
        <f t="shared" si="0"/>
        <v>19043.834385437869</v>
      </c>
      <c r="H25" s="11">
        <f t="shared" si="4"/>
        <v>993591.35924023669</v>
      </c>
      <c r="I25" s="11">
        <f t="shared" si="3"/>
        <v>974173.19362567458</v>
      </c>
    </row>
    <row r="26" spans="2:9">
      <c r="B26" s="8">
        <v>15</v>
      </c>
      <c r="C26" s="14" t="s">
        <v>32</v>
      </c>
      <c r="D26" s="9">
        <v>30</v>
      </c>
      <c r="E26" s="11">
        <f t="shared" si="1"/>
        <v>38462</v>
      </c>
      <c r="F26" s="11">
        <f t="shared" si="2"/>
        <v>19790.347122174568</v>
      </c>
      <c r="G26" s="11">
        <f t="shared" si="0"/>
        <v>18671.652877825432</v>
      </c>
      <c r="H26" s="11">
        <f t="shared" si="4"/>
        <v>974173.19362567458</v>
      </c>
      <c r="I26" s="11">
        <f t="shared" si="3"/>
        <v>954382.84650350001</v>
      </c>
    </row>
    <row r="27" spans="2:9">
      <c r="B27" s="9">
        <v>16</v>
      </c>
      <c r="C27" s="14" t="s">
        <v>33</v>
      </c>
      <c r="D27" s="9">
        <v>30</v>
      </c>
      <c r="E27" s="11">
        <f t="shared" si="1"/>
        <v>38462</v>
      </c>
      <c r="F27" s="11">
        <f t="shared" si="2"/>
        <v>20169.662108682915</v>
      </c>
      <c r="G27" s="11">
        <f t="shared" si="0"/>
        <v>18292.337891317085</v>
      </c>
      <c r="H27" s="11">
        <f t="shared" si="4"/>
        <v>954382.84650350001</v>
      </c>
      <c r="I27" s="11">
        <f t="shared" si="3"/>
        <v>934213.1843948171</v>
      </c>
    </row>
    <row r="28" spans="2:9">
      <c r="B28" s="8">
        <v>17</v>
      </c>
      <c r="C28" s="7" t="s">
        <v>34</v>
      </c>
      <c r="D28" s="9">
        <v>30</v>
      </c>
      <c r="E28" s="11">
        <f t="shared" si="1"/>
        <v>38462</v>
      </c>
      <c r="F28" s="11">
        <f t="shared" si="2"/>
        <v>20556.247299099337</v>
      </c>
      <c r="G28" s="11">
        <f t="shared" si="0"/>
        <v>17905.752700900663</v>
      </c>
      <c r="H28" s="11">
        <f t="shared" si="4"/>
        <v>934213.1843948171</v>
      </c>
      <c r="I28" s="11">
        <f t="shared" si="3"/>
        <v>913656.93709571776</v>
      </c>
    </row>
    <row r="29" spans="2:9">
      <c r="B29" s="9">
        <v>18</v>
      </c>
      <c r="C29" s="14" t="s">
        <v>35</v>
      </c>
      <c r="D29" s="9">
        <v>30</v>
      </c>
      <c r="E29" s="11">
        <f t="shared" si="1"/>
        <v>38462</v>
      </c>
      <c r="F29" s="11">
        <f t="shared" si="2"/>
        <v>20950.242038998742</v>
      </c>
      <c r="G29" s="11">
        <f t="shared" si="0"/>
        <v>17511.757961001258</v>
      </c>
      <c r="H29" s="11">
        <f t="shared" si="4"/>
        <v>913656.93709571776</v>
      </c>
      <c r="I29" s="11">
        <f t="shared" si="3"/>
        <v>892706.69505671901</v>
      </c>
    </row>
    <row r="30" spans="2:9">
      <c r="B30" s="8">
        <v>19</v>
      </c>
      <c r="C30" s="14" t="s">
        <v>36</v>
      </c>
      <c r="D30" s="9">
        <v>30</v>
      </c>
      <c r="E30" s="11">
        <f t="shared" si="1"/>
        <v>38462</v>
      </c>
      <c r="F30" s="11">
        <f t="shared" si="2"/>
        <v>21351.788344746219</v>
      </c>
      <c r="G30" s="11">
        <f t="shared" si="0"/>
        <v>17110.211655253781</v>
      </c>
      <c r="H30" s="11">
        <f t="shared" si="4"/>
        <v>892706.69505671901</v>
      </c>
      <c r="I30" s="11">
        <f t="shared" si="3"/>
        <v>871354.90671197278</v>
      </c>
    </row>
    <row r="31" spans="2:9">
      <c r="B31" s="9">
        <v>20</v>
      </c>
      <c r="C31" s="14" t="s">
        <v>37</v>
      </c>
      <c r="D31" s="9">
        <v>30</v>
      </c>
      <c r="E31" s="11">
        <f t="shared" si="1"/>
        <v>38462</v>
      </c>
      <c r="F31" s="11">
        <f t="shared" si="2"/>
        <v>21761.030954687187</v>
      </c>
      <c r="G31" s="11">
        <f t="shared" si="0"/>
        <v>16700.969045312813</v>
      </c>
      <c r="H31" s="11">
        <f t="shared" si="4"/>
        <v>871354.90671197278</v>
      </c>
      <c r="I31" s="11">
        <f t="shared" si="3"/>
        <v>849593.87575728563</v>
      </c>
    </row>
    <row r="32" spans="2:9">
      <c r="B32" s="8">
        <v>21</v>
      </c>
      <c r="C32" s="7" t="s">
        <v>38</v>
      </c>
      <c r="D32" s="9">
        <v>30</v>
      </c>
      <c r="E32" s="11">
        <f t="shared" si="1"/>
        <v>38462</v>
      </c>
      <c r="F32" s="11">
        <f t="shared" si="2"/>
        <v>22178.117381318691</v>
      </c>
      <c r="G32" s="11">
        <f t="shared" si="0"/>
        <v>16283.882618681311</v>
      </c>
      <c r="H32" s="11">
        <f t="shared" si="4"/>
        <v>849593.87575728563</v>
      </c>
      <c r="I32" s="11">
        <f t="shared" si="3"/>
        <v>827415.75837596692</v>
      </c>
    </row>
    <row r="33" spans="2:9">
      <c r="B33" s="9">
        <v>22</v>
      </c>
      <c r="C33" s="14" t="s">
        <v>39</v>
      </c>
      <c r="D33" s="9">
        <v>30</v>
      </c>
      <c r="E33" s="11">
        <f t="shared" si="1"/>
        <v>38462</v>
      </c>
      <c r="F33" s="11">
        <f t="shared" si="2"/>
        <v>22603.197964460633</v>
      </c>
      <c r="G33" s="11">
        <f t="shared" si="0"/>
        <v>15858.802035539367</v>
      </c>
      <c r="H33" s="11">
        <f t="shared" si="4"/>
        <v>827415.75837596692</v>
      </c>
      <c r="I33" s="11">
        <f t="shared" si="3"/>
        <v>804812.56041150633</v>
      </c>
    </row>
    <row r="34" spans="2:9">
      <c r="B34" s="8">
        <v>23</v>
      </c>
      <c r="C34" s="14" t="s">
        <v>40</v>
      </c>
      <c r="D34" s="9">
        <v>30</v>
      </c>
      <c r="E34" s="11">
        <f t="shared" si="1"/>
        <v>38462</v>
      </c>
      <c r="F34" s="11">
        <f t="shared" si="2"/>
        <v>23036.425925446129</v>
      </c>
      <c r="G34" s="11">
        <f t="shared" si="0"/>
        <v>15425.574074553871</v>
      </c>
      <c r="H34" s="11">
        <f t="shared" si="4"/>
        <v>804812.56041150633</v>
      </c>
      <c r="I34" s="11">
        <f t="shared" si="3"/>
        <v>781776.13448606024</v>
      </c>
    </row>
    <row r="35" spans="2:9">
      <c r="B35" s="9">
        <v>24</v>
      </c>
      <c r="C35" s="14" t="s">
        <v>41</v>
      </c>
      <c r="D35" s="9">
        <v>30</v>
      </c>
      <c r="E35" s="11">
        <f t="shared" si="1"/>
        <v>38462</v>
      </c>
      <c r="F35" s="11">
        <f t="shared" si="2"/>
        <v>23477.957422350511</v>
      </c>
      <c r="G35" s="11">
        <f t="shared" si="0"/>
        <v>14984.042577649487</v>
      </c>
      <c r="H35" s="11">
        <f t="shared" si="4"/>
        <v>781776.13448606024</v>
      </c>
      <c r="I35" s="11">
        <f t="shared" si="3"/>
        <v>758298.17706370971</v>
      </c>
    </row>
    <row r="36" spans="2:9">
      <c r="B36" s="8">
        <v>25</v>
      </c>
      <c r="C36" s="7" t="s">
        <v>42</v>
      </c>
      <c r="D36" s="9">
        <v>30</v>
      </c>
      <c r="E36" s="11">
        <f t="shared" si="1"/>
        <v>38462</v>
      </c>
      <c r="F36" s="11">
        <f t="shared" si="2"/>
        <v>23927.951606278897</v>
      </c>
      <c r="G36" s="11">
        <f t="shared" si="0"/>
        <v>14534.048393721103</v>
      </c>
      <c r="H36" s="11">
        <f t="shared" si="4"/>
        <v>758298.17706370971</v>
      </c>
      <c r="I36" s="11">
        <f t="shared" si="3"/>
        <v>734370.22545743082</v>
      </c>
    </row>
    <row r="37" spans="2:9">
      <c r="B37" s="9">
        <v>26</v>
      </c>
      <c r="C37" s="14" t="s">
        <v>43</v>
      </c>
      <c r="D37" s="9">
        <v>30</v>
      </c>
      <c r="E37" s="11">
        <f t="shared" si="1"/>
        <v>38462</v>
      </c>
      <c r="F37" s="11">
        <f t="shared" si="2"/>
        <v>24386.570678732576</v>
      </c>
      <c r="G37" s="11">
        <f t="shared" si="0"/>
        <v>14075.429321267426</v>
      </c>
      <c r="H37" s="11">
        <f t="shared" si="4"/>
        <v>734370.22545743082</v>
      </c>
      <c r="I37" s="11">
        <f t="shared" si="3"/>
        <v>709983.65477869823</v>
      </c>
    </row>
    <row r="38" spans="2:9">
      <c r="B38" s="8">
        <v>27</v>
      </c>
      <c r="C38" s="14" t="s">
        <v>44</v>
      </c>
      <c r="D38" s="9">
        <v>30</v>
      </c>
      <c r="E38" s="11">
        <f t="shared" si="1"/>
        <v>38462</v>
      </c>
      <c r="F38" s="11">
        <f t="shared" si="2"/>
        <v>24853.97995007495</v>
      </c>
      <c r="G38" s="11">
        <f t="shared" si="0"/>
        <v>13608.02004992505</v>
      </c>
      <c r="H38" s="11">
        <f t="shared" si="4"/>
        <v>709983.65477869823</v>
      </c>
      <c r="I38" s="11">
        <f t="shared" si="3"/>
        <v>685129.67482862331</v>
      </c>
    </row>
    <row r="39" spans="2:9">
      <c r="B39" s="9">
        <v>28</v>
      </c>
      <c r="C39" s="14" t="s">
        <v>45</v>
      </c>
      <c r="D39" s="9">
        <v>30</v>
      </c>
      <c r="E39" s="11">
        <f t="shared" si="1"/>
        <v>38462</v>
      </c>
      <c r="F39" s="11">
        <f t="shared" si="2"/>
        <v>25330.347899118053</v>
      </c>
      <c r="G39" s="11">
        <f t="shared" si="0"/>
        <v>13131.652100881947</v>
      </c>
      <c r="H39" s="11">
        <f t="shared" si="4"/>
        <v>685129.67482862331</v>
      </c>
      <c r="I39" s="11">
        <f t="shared" si="3"/>
        <v>659799.32692950522</v>
      </c>
    </row>
    <row r="40" spans="2:9">
      <c r="B40" s="8">
        <v>29</v>
      </c>
      <c r="C40" s="7" t="s">
        <v>46</v>
      </c>
      <c r="D40" s="9">
        <v>30</v>
      </c>
      <c r="E40" s="11">
        <f t="shared" si="1"/>
        <v>38462</v>
      </c>
      <c r="F40" s="11">
        <f t="shared" si="2"/>
        <v>25815.846233851149</v>
      </c>
      <c r="G40" s="11">
        <f t="shared" si="0"/>
        <v>12646.153766148851</v>
      </c>
      <c r="H40" s="11">
        <f t="shared" si="4"/>
        <v>659799.32692950522</v>
      </c>
      <c r="I40" s="11">
        <f t="shared" si="3"/>
        <v>633983.48069565406</v>
      </c>
    </row>
    <row r="41" spans="2:9">
      <c r="B41" s="9">
        <v>30</v>
      </c>
      <c r="C41" s="14" t="s">
        <v>47</v>
      </c>
      <c r="D41" s="9">
        <v>30</v>
      </c>
      <c r="E41" s="11">
        <f t="shared" si="1"/>
        <v>38462</v>
      </c>
      <c r="F41" s="11">
        <f t="shared" si="2"/>
        <v>26310.649953333297</v>
      </c>
      <c r="G41" s="11">
        <f t="shared" si="0"/>
        <v>12151.350046666705</v>
      </c>
      <c r="H41" s="11">
        <f t="shared" si="4"/>
        <v>633983.48069565406</v>
      </c>
      <c r="I41" s="11">
        <f t="shared" si="3"/>
        <v>607672.83074232074</v>
      </c>
    </row>
    <row r="42" spans="2:9">
      <c r="B42" s="8">
        <v>31</v>
      </c>
      <c r="C42" s="14" t="s">
        <v>48</v>
      </c>
      <c r="D42" s="9">
        <v>30</v>
      </c>
      <c r="E42" s="11">
        <f t="shared" si="1"/>
        <v>38462</v>
      </c>
      <c r="F42" s="11">
        <f t="shared" si="2"/>
        <v>26814.937410772185</v>
      </c>
      <c r="G42" s="11">
        <f t="shared" si="0"/>
        <v>11647.062589227815</v>
      </c>
      <c r="H42" s="11">
        <f t="shared" si="4"/>
        <v>607672.83074232074</v>
      </c>
      <c r="I42" s="11">
        <f t="shared" si="3"/>
        <v>580857.89333154855</v>
      </c>
    </row>
    <row r="43" spans="2:9">
      <c r="B43" s="9">
        <v>32</v>
      </c>
      <c r="C43" s="14" t="s">
        <v>49</v>
      </c>
      <c r="D43" s="9">
        <v>30</v>
      </c>
      <c r="E43" s="11">
        <f t="shared" si="1"/>
        <v>38462</v>
      </c>
      <c r="F43" s="11">
        <f t="shared" si="2"/>
        <v>27328.890377811986</v>
      </c>
      <c r="G43" s="11">
        <f t="shared" si="0"/>
        <v>11133.109622188014</v>
      </c>
      <c r="H43" s="11">
        <f t="shared" si="4"/>
        <v>580857.89333154855</v>
      </c>
      <c r="I43" s="11">
        <f t="shared" si="3"/>
        <v>553529.00295373658</v>
      </c>
    </row>
    <row r="44" spans="2:9">
      <c r="B44" s="8">
        <v>33</v>
      </c>
      <c r="C44" s="7" t="s">
        <v>50</v>
      </c>
      <c r="D44" s="9">
        <v>30</v>
      </c>
      <c r="E44" s="11">
        <f t="shared" si="1"/>
        <v>38462</v>
      </c>
      <c r="F44" s="11">
        <f t="shared" si="2"/>
        <v>27852.69411005338</v>
      </c>
      <c r="G44" s="11">
        <f t="shared" si="0"/>
        <v>10609.305889946618</v>
      </c>
      <c r="H44" s="11">
        <f t="shared" si="4"/>
        <v>553529.00295373658</v>
      </c>
      <c r="I44" s="11">
        <f t="shared" si="3"/>
        <v>525676.30884368322</v>
      </c>
    </row>
    <row r="45" spans="2:9">
      <c r="B45" s="9">
        <v>34</v>
      </c>
      <c r="C45" s="14" t="s">
        <v>51</v>
      </c>
      <c r="D45" s="9">
        <v>30</v>
      </c>
      <c r="E45" s="11">
        <f t="shared" si="1"/>
        <v>38462</v>
      </c>
      <c r="F45" s="11">
        <f t="shared" si="2"/>
        <v>28386.537413829406</v>
      </c>
      <c r="G45" s="11">
        <f t="shared" si="0"/>
        <v>10075.462586170595</v>
      </c>
      <c r="H45" s="11">
        <f t="shared" si="4"/>
        <v>525676.30884368322</v>
      </c>
      <c r="I45" s="11">
        <f t="shared" si="3"/>
        <v>497289.7714298538</v>
      </c>
    </row>
    <row r="46" spans="2:9">
      <c r="B46" s="8">
        <v>35</v>
      </c>
      <c r="C46" s="14" t="s">
        <v>52</v>
      </c>
      <c r="D46" s="9">
        <v>30</v>
      </c>
      <c r="E46" s="11">
        <f t="shared" si="1"/>
        <v>38462</v>
      </c>
      <c r="F46" s="11">
        <f t="shared" si="2"/>
        <v>28930.612714261137</v>
      </c>
      <c r="G46" s="11">
        <f t="shared" si="0"/>
        <v>9531.3872857388633</v>
      </c>
      <c r="H46" s="11">
        <f t="shared" si="4"/>
        <v>497289.7714298538</v>
      </c>
      <c r="I46" s="11">
        <f t="shared" si="3"/>
        <v>468359.1587155927</v>
      </c>
    </row>
    <row r="47" spans="2:9">
      <c r="B47" s="9">
        <v>36</v>
      </c>
      <c r="C47" s="14" t="s">
        <v>53</v>
      </c>
      <c r="D47" s="9">
        <v>30</v>
      </c>
      <c r="E47" s="11">
        <f t="shared" si="1"/>
        <v>38462</v>
      </c>
      <c r="F47" s="11">
        <f t="shared" si="2"/>
        <v>29485.116124617809</v>
      </c>
      <c r="G47" s="11">
        <f t="shared" si="0"/>
        <v>8976.8838753821929</v>
      </c>
      <c r="H47" s="11">
        <f t="shared" si="4"/>
        <v>468359.1587155927</v>
      </c>
      <c r="I47" s="11">
        <f t="shared" si="3"/>
        <v>438874.04259097489</v>
      </c>
    </row>
    <row r="48" spans="2:9">
      <c r="B48" s="8">
        <v>37</v>
      </c>
      <c r="C48" s="7" t="s">
        <v>54</v>
      </c>
      <c r="D48" s="9">
        <v>30</v>
      </c>
      <c r="E48" s="11">
        <f t="shared" si="1"/>
        <v>38462</v>
      </c>
      <c r="F48" s="11">
        <f t="shared" si="2"/>
        <v>30050.247517006312</v>
      </c>
      <c r="G48" s="11">
        <f t="shared" si="0"/>
        <v>8411.7524829936865</v>
      </c>
      <c r="H48" s="11">
        <f t="shared" si="4"/>
        <v>438874.04259097489</v>
      </c>
      <c r="I48" s="11">
        <f t="shared" si="3"/>
        <v>408823.79507396859</v>
      </c>
    </row>
    <row r="49" spans="2:9">
      <c r="B49" s="9">
        <v>38</v>
      </c>
      <c r="C49" s="14" t="s">
        <v>55</v>
      </c>
      <c r="D49" s="9">
        <v>30</v>
      </c>
      <c r="E49" s="11">
        <f t="shared" si="1"/>
        <v>38462</v>
      </c>
      <c r="F49" s="11">
        <f t="shared" si="2"/>
        <v>30626.210594415599</v>
      </c>
      <c r="G49" s="11">
        <f t="shared" si="0"/>
        <v>7835.789405584399</v>
      </c>
      <c r="H49" s="11">
        <f t="shared" si="4"/>
        <v>408823.79507396859</v>
      </c>
      <c r="I49" s="11">
        <f t="shared" si="3"/>
        <v>378197.58447955298</v>
      </c>
    </row>
    <row r="50" spans="2:9">
      <c r="B50" s="8">
        <v>39</v>
      </c>
      <c r="C50" s="14" t="s">
        <v>56</v>
      </c>
      <c r="D50" s="9">
        <v>30</v>
      </c>
      <c r="E50" s="11">
        <f t="shared" si="1"/>
        <v>38462</v>
      </c>
      <c r="F50" s="11">
        <f t="shared" si="2"/>
        <v>31213.212964141901</v>
      </c>
      <c r="G50" s="11">
        <f t="shared" si="0"/>
        <v>7248.7870358580994</v>
      </c>
      <c r="H50" s="11">
        <f t="shared" si="4"/>
        <v>378197.58447955298</v>
      </c>
      <c r="I50" s="11">
        <f t="shared" si="3"/>
        <v>346984.37151541107</v>
      </c>
    </row>
    <row r="51" spans="2:9">
      <c r="B51" s="9">
        <v>40</v>
      </c>
      <c r="C51" s="14" t="s">
        <v>57</v>
      </c>
      <c r="D51" s="9">
        <v>30</v>
      </c>
      <c r="E51" s="11">
        <f t="shared" si="1"/>
        <v>38462</v>
      </c>
      <c r="F51" s="11">
        <f t="shared" si="2"/>
        <v>31811.466212621286</v>
      </c>
      <c r="G51" s="11">
        <f t="shared" si="0"/>
        <v>6650.533787378713</v>
      </c>
      <c r="H51" s="11">
        <f t="shared" si="4"/>
        <v>346984.37151541107</v>
      </c>
      <c r="I51" s="11">
        <f t="shared" si="3"/>
        <v>315172.90530278976</v>
      </c>
    </row>
    <row r="52" spans="2:9">
      <c r="B52" s="8">
        <v>41</v>
      </c>
      <c r="C52" s="7" t="s">
        <v>58</v>
      </c>
      <c r="D52" s="9">
        <v>30</v>
      </c>
      <c r="E52" s="11">
        <f t="shared" si="1"/>
        <v>38462</v>
      </c>
      <c r="F52" s="11">
        <f t="shared" si="2"/>
        <v>32421.18598169653</v>
      </c>
      <c r="G52" s="11">
        <f t="shared" si="0"/>
        <v>6040.8140183034702</v>
      </c>
      <c r="H52" s="11">
        <f t="shared" si="4"/>
        <v>315172.90530278976</v>
      </c>
      <c r="I52" s="11">
        <f t="shared" si="3"/>
        <v>282751.71932109323</v>
      </c>
    </row>
    <row r="53" spans="2:9">
      <c r="B53" s="9">
        <v>42</v>
      </c>
      <c r="C53" s="14" t="s">
        <v>59</v>
      </c>
      <c r="D53" s="9">
        <v>30</v>
      </c>
      <c r="E53" s="11">
        <f t="shared" si="1"/>
        <v>38462</v>
      </c>
      <c r="F53" s="11">
        <f t="shared" si="2"/>
        <v>33042.592046345715</v>
      </c>
      <c r="G53" s="11">
        <f t="shared" si="0"/>
        <v>5419.4079536542868</v>
      </c>
      <c r="H53" s="11">
        <f t="shared" si="4"/>
        <v>282751.71932109323</v>
      </c>
      <c r="I53" s="11">
        <f t="shared" si="3"/>
        <v>249709.12727474753</v>
      </c>
    </row>
    <row r="54" spans="2:9">
      <c r="B54" s="8">
        <v>43</v>
      </c>
      <c r="C54" s="14" t="s">
        <v>60</v>
      </c>
      <c r="D54" s="9">
        <v>30</v>
      </c>
      <c r="E54" s="11">
        <f t="shared" si="1"/>
        <v>38462</v>
      </c>
      <c r="F54" s="11">
        <f t="shared" si="2"/>
        <v>33675.908393900674</v>
      </c>
      <c r="G54" s="11">
        <f t="shared" si="0"/>
        <v>4786.0916060993277</v>
      </c>
      <c r="H54" s="11">
        <f t="shared" si="4"/>
        <v>249709.12727474753</v>
      </c>
      <c r="I54" s="11">
        <f t="shared" si="3"/>
        <v>216033.21888084686</v>
      </c>
    </row>
    <row r="55" spans="2:9">
      <c r="B55" s="9">
        <v>44</v>
      </c>
      <c r="C55" s="14" t="s">
        <v>61</v>
      </c>
      <c r="D55" s="9">
        <v>30</v>
      </c>
      <c r="E55" s="11">
        <f t="shared" si="1"/>
        <v>38462</v>
      </c>
      <c r="F55" s="11">
        <f t="shared" si="2"/>
        <v>34321.363304783765</v>
      </c>
      <c r="G55" s="11">
        <f t="shared" si="0"/>
        <v>4140.6366952162316</v>
      </c>
      <c r="H55" s="11">
        <f t="shared" si="4"/>
        <v>216033.21888084686</v>
      </c>
      <c r="I55" s="11">
        <f t="shared" si="3"/>
        <v>181711.8555760631</v>
      </c>
    </row>
    <row r="56" spans="2:9">
      <c r="B56" s="8">
        <v>45</v>
      </c>
      <c r="C56" s="7" t="s">
        <v>62</v>
      </c>
      <c r="D56" s="9">
        <v>30</v>
      </c>
      <c r="E56" s="11">
        <f t="shared" si="1"/>
        <v>38462</v>
      </c>
      <c r="F56" s="11">
        <f t="shared" si="2"/>
        <v>34979.189434792126</v>
      </c>
      <c r="G56" s="11">
        <f t="shared" si="0"/>
        <v>3482.8105652078766</v>
      </c>
      <c r="H56" s="11">
        <f t="shared" si="4"/>
        <v>181711.8555760631</v>
      </c>
      <c r="I56" s="11">
        <f t="shared" si="3"/>
        <v>146732.66614127098</v>
      </c>
    </row>
    <row r="57" spans="2:9">
      <c r="B57" s="9">
        <v>46</v>
      </c>
      <c r="C57" s="14" t="s">
        <v>63</v>
      </c>
      <c r="D57" s="9">
        <v>30</v>
      </c>
      <c r="E57" s="11">
        <f t="shared" si="1"/>
        <v>38462</v>
      </c>
      <c r="F57" s="11">
        <f t="shared" si="2"/>
        <v>35649.623898958976</v>
      </c>
      <c r="G57" s="11">
        <f t="shared" si="0"/>
        <v>2812.3761010410271</v>
      </c>
      <c r="H57" s="11">
        <f t="shared" si="4"/>
        <v>146732.66614127098</v>
      </c>
      <c r="I57" s="11">
        <f t="shared" si="3"/>
        <v>111083.042242312</v>
      </c>
    </row>
    <row r="58" spans="2:9">
      <c r="B58" s="8">
        <v>47</v>
      </c>
      <c r="C58" s="14" t="s">
        <v>64</v>
      </c>
      <c r="D58" s="9">
        <v>30</v>
      </c>
      <c r="E58" s="11">
        <f t="shared" si="1"/>
        <v>38462</v>
      </c>
      <c r="F58" s="11">
        <f t="shared" si="2"/>
        <v>36332.908357022352</v>
      </c>
      <c r="G58" s="11">
        <f t="shared" si="0"/>
        <v>2129.0916429776471</v>
      </c>
      <c r="H58" s="11">
        <f t="shared" si="4"/>
        <v>111083.042242312</v>
      </c>
      <c r="I58" s="11">
        <f t="shared" si="3"/>
        <v>74750.133885289659</v>
      </c>
    </row>
    <row r="59" spans="2:9">
      <c r="B59" s="9">
        <v>48</v>
      </c>
      <c r="C59" s="14" t="s">
        <v>65</v>
      </c>
      <c r="D59" s="9">
        <v>30</v>
      </c>
      <c r="E59" s="11">
        <f t="shared" si="1"/>
        <v>38462</v>
      </c>
      <c r="F59" s="11">
        <f t="shared" si="2"/>
        <v>37029.289100531947</v>
      </c>
      <c r="G59" s="11">
        <f t="shared" si="0"/>
        <v>1432.7108994680518</v>
      </c>
      <c r="H59" s="11">
        <f t="shared" si="4"/>
        <v>74750.133885289659</v>
      </c>
      <c r="I59" s="11">
        <f t="shared" si="3"/>
        <v>37720.844784757712</v>
      </c>
    </row>
    <row r="60" spans="2:9">
      <c r="B60" s="8">
        <v>49</v>
      </c>
      <c r="C60" s="7" t="s">
        <v>66</v>
      </c>
      <c r="D60" s="9">
        <v>30</v>
      </c>
      <c r="E60" s="11">
        <f t="shared" si="1"/>
        <v>38462</v>
      </c>
      <c r="F60" s="11">
        <f t="shared" si="2"/>
        <v>37720.847141625476</v>
      </c>
      <c r="G60" s="11">
        <f>H60*$B$2*D60/360+18.17</f>
        <v>741.15285837452268</v>
      </c>
      <c r="H60" s="11">
        <f t="shared" si="4"/>
        <v>37720.844784757712</v>
      </c>
      <c r="I60" s="11">
        <f t="shared" si="3"/>
        <v>-2.3568677643197589E-3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zoomScale="80" zoomScaleNormal="80" workbookViewId="0"/>
  </sheetViews>
  <sheetFormatPr defaultRowHeight="15"/>
  <cols>
    <col min="1" max="1" width="12.85546875"/>
    <col min="2" max="2" width="12.7109375"/>
    <col min="3" max="3" width="10.5703125"/>
    <col min="4" max="4" width="8.42578125"/>
    <col min="5" max="5" width="15.85546875"/>
    <col min="6" max="6" width="16.42578125"/>
    <col min="8" max="8" width="13"/>
    <col min="9" max="9" width="14.85546875"/>
    <col min="10" max="1025" width="8.42578125"/>
  </cols>
  <sheetData>
    <row r="1" spans="1:8">
      <c r="A1" s="15" t="s">
        <v>67</v>
      </c>
      <c r="B1" s="15">
        <v>1500000</v>
      </c>
      <c r="C1" s="15"/>
      <c r="D1" s="15"/>
      <c r="E1" s="15"/>
      <c r="F1" s="15"/>
      <c r="G1" s="15"/>
      <c r="H1" s="15"/>
    </row>
    <row r="2" spans="1:8">
      <c r="A2" s="15" t="s">
        <v>1</v>
      </c>
      <c r="B2" s="16">
        <v>0.23</v>
      </c>
      <c r="C2" s="15"/>
      <c r="D2" s="15"/>
      <c r="E2" s="15"/>
      <c r="F2" s="15"/>
      <c r="G2" s="15"/>
      <c r="H2" s="15"/>
    </row>
    <row r="3" spans="1:8">
      <c r="A3" s="15" t="s">
        <v>68</v>
      </c>
      <c r="B3" s="15">
        <v>12</v>
      </c>
      <c r="C3" s="15"/>
      <c r="D3" s="15"/>
      <c r="E3" s="15"/>
      <c r="F3" s="15"/>
      <c r="G3" s="15"/>
      <c r="H3" s="15"/>
    </row>
    <row r="4" spans="1:8">
      <c r="A4" s="15" t="s">
        <v>3</v>
      </c>
      <c r="B4" s="17">
        <v>43805</v>
      </c>
      <c r="C4" s="15"/>
      <c r="D4" s="15"/>
      <c r="E4" s="15"/>
      <c r="F4" s="15"/>
      <c r="G4" s="15"/>
      <c r="H4" s="15"/>
    </row>
    <row r="5" spans="1:8">
      <c r="A5" s="15" t="s">
        <v>4</v>
      </c>
      <c r="B5" s="15" t="s">
        <v>69</v>
      </c>
      <c r="C5" s="15"/>
      <c r="D5" s="15" t="s">
        <v>70</v>
      </c>
      <c r="E5" s="18">
        <f>PMT(B2/12,B3,G12,0)</f>
        <v>-141114.4820034157</v>
      </c>
      <c r="F5" s="15"/>
      <c r="G5" s="15"/>
      <c r="H5" s="15"/>
    </row>
    <row r="6" spans="1:8">
      <c r="A6" s="15" t="s">
        <v>71</v>
      </c>
      <c r="B6" s="17">
        <v>43835</v>
      </c>
      <c r="C6" s="15"/>
      <c r="D6" s="15"/>
      <c r="E6" s="15"/>
      <c r="F6" s="15"/>
      <c r="G6" s="15"/>
      <c r="H6" s="15"/>
    </row>
    <row r="7" spans="1:8">
      <c r="A7" s="15" t="s">
        <v>72</v>
      </c>
      <c r="B7" s="15">
        <f>B6-B4</f>
        <v>30</v>
      </c>
      <c r="C7" s="15"/>
      <c r="D7" s="15" t="s">
        <v>73</v>
      </c>
      <c r="E7" s="18">
        <f>PV(B2/12,B3,E5,0)</f>
        <v>1500000</v>
      </c>
      <c r="F7" s="15"/>
      <c r="G7" s="15"/>
      <c r="H7" s="15"/>
    </row>
    <row r="8" spans="1:8">
      <c r="A8" s="15" t="s">
        <v>74</v>
      </c>
      <c r="B8" s="15">
        <f>B1*$B$2*B7/360</f>
        <v>28750</v>
      </c>
      <c r="C8" s="15"/>
      <c r="D8" s="15"/>
      <c r="E8" s="15"/>
      <c r="F8" s="15"/>
      <c r="G8" s="15"/>
      <c r="H8" s="15"/>
    </row>
    <row r="9" spans="1:8">
      <c r="A9" s="15" t="s">
        <v>75</v>
      </c>
      <c r="B9" s="15">
        <v>141114.48200341599</v>
      </c>
      <c r="C9" s="15"/>
      <c r="D9" s="15"/>
      <c r="E9" s="15"/>
      <c r="F9" s="15"/>
      <c r="G9" s="15"/>
      <c r="H9" s="15"/>
    </row>
    <row r="10" spans="1:8">
      <c r="A10" s="15"/>
      <c r="B10" s="15"/>
      <c r="C10" s="15"/>
      <c r="D10" s="15"/>
      <c r="E10" s="15"/>
      <c r="F10" s="15"/>
      <c r="G10" s="15"/>
      <c r="H10" s="15"/>
    </row>
    <row r="11" spans="1:8">
      <c r="A11" s="15"/>
      <c r="B11" s="19" t="s">
        <v>76</v>
      </c>
      <c r="C11" s="19" t="s">
        <v>4</v>
      </c>
      <c r="D11" s="19" t="s">
        <v>75</v>
      </c>
      <c r="E11" s="19" t="s">
        <v>77</v>
      </c>
      <c r="F11" s="19" t="s">
        <v>78</v>
      </c>
      <c r="G11" s="19" t="s">
        <v>79</v>
      </c>
      <c r="H11" s="19" t="s">
        <v>80</v>
      </c>
    </row>
    <row r="12" spans="1:8">
      <c r="A12" s="15"/>
      <c r="B12" s="15">
        <v>1</v>
      </c>
      <c r="C12" s="17">
        <v>43835</v>
      </c>
      <c r="D12" s="20">
        <f>F12</f>
        <v>28750</v>
      </c>
      <c r="E12" s="20">
        <v>0</v>
      </c>
      <c r="F12" s="20">
        <f>B8</f>
        <v>28750</v>
      </c>
      <c r="G12" s="20">
        <f>B1</f>
        <v>1500000</v>
      </c>
      <c r="H12" s="20">
        <f t="shared" ref="H12:H24" si="0">G12-E12</f>
        <v>1500000</v>
      </c>
    </row>
    <row r="13" spans="1:8">
      <c r="A13" s="15"/>
      <c r="B13" s="15">
        <v>2</v>
      </c>
      <c r="C13" s="17">
        <v>43866</v>
      </c>
      <c r="D13" s="20">
        <f t="shared" ref="D13:D24" si="1">$B$9</f>
        <v>141114.48200341599</v>
      </c>
      <c r="E13" s="20">
        <f t="shared" ref="E13:E24" si="2">D13-F13</f>
        <v>112364.48200341599</v>
      </c>
      <c r="F13" s="20">
        <f t="shared" ref="F13:F24" si="3">G13*$B$2*30/360</f>
        <v>28750</v>
      </c>
      <c r="G13" s="20">
        <f t="shared" ref="G13:G24" si="4">H12</f>
        <v>1500000</v>
      </c>
      <c r="H13" s="20">
        <f t="shared" si="0"/>
        <v>1387635.5179965841</v>
      </c>
    </row>
    <row r="14" spans="1:8">
      <c r="A14" s="15"/>
      <c r="B14" s="15">
        <v>3</v>
      </c>
      <c r="C14" s="17">
        <v>43895</v>
      </c>
      <c r="D14" s="20">
        <f t="shared" si="1"/>
        <v>141114.48200341599</v>
      </c>
      <c r="E14" s="20">
        <f t="shared" si="2"/>
        <v>114518.13457514813</v>
      </c>
      <c r="F14" s="20">
        <f t="shared" si="3"/>
        <v>26596.347428267862</v>
      </c>
      <c r="G14" s="20">
        <f t="shared" si="4"/>
        <v>1387635.5179965841</v>
      </c>
      <c r="H14" s="20">
        <f t="shared" si="0"/>
        <v>1273117.383421436</v>
      </c>
    </row>
    <row r="15" spans="1:8">
      <c r="A15" s="15"/>
      <c r="B15" s="15">
        <v>4</v>
      </c>
      <c r="C15" s="17">
        <v>43926</v>
      </c>
      <c r="D15" s="20">
        <f t="shared" si="1"/>
        <v>141114.48200341599</v>
      </c>
      <c r="E15" s="20">
        <f t="shared" si="2"/>
        <v>116713.06548783847</v>
      </c>
      <c r="F15" s="20">
        <f t="shared" si="3"/>
        <v>24401.416515577523</v>
      </c>
      <c r="G15" s="20">
        <f t="shared" si="4"/>
        <v>1273117.383421436</v>
      </c>
      <c r="H15" s="20">
        <f t="shared" si="0"/>
        <v>1156404.3179335976</v>
      </c>
    </row>
    <row r="16" spans="1:8">
      <c r="A16" s="15"/>
      <c r="B16" s="15">
        <v>5</v>
      </c>
      <c r="C16" s="17">
        <v>43956</v>
      </c>
      <c r="D16" s="20">
        <f t="shared" si="1"/>
        <v>141114.48200341599</v>
      </c>
      <c r="E16" s="20">
        <f t="shared" si="2"/>
        <v>118950.06590968871</v>
      </c>
      <c r="F16" s="20">
        <f t="shared" si="3"/>
        <v>22164.416093727286</v>
      </c>
      <c r="G16" s="20">
        <f t="shared" si="4"/>
        <v>1156404.3179335976</v>
      </c>
      <c r="H16" s="20">
        <f t="shared" si="0"/>
        <v>1037454.2520239089</v>
      </c>
    </row>
    <row r="17" spans="1:8">
      <c r="A17" s="15"/>
      <c r="B17" s="15">
        <v>6</v>
      </c>
      <c r="C17" s="17">
        <v>44017</v>
      </c>
      <c r="D17" s="20">
        <f t="shared" si="1"/>
        <v>141114.48200341599</v>
      </c>
      <c r="E17" s="20">
        <f t="shared" si="2"/>
        <v>121229.94217295774</v>
      </c>
      <c r="F17" s="20">
        <f t="shared" si="3"/>
        <v>19884.539830458252</v>
      </c>
      <c r="G17" s="20">
        <f t="shared" si="4"/>
        <v>1037454.2520239089</v>
      </c>
      <c r="H17" s="20">
        <f t="shared" si="0"/>
        <v>916224.30985095119</v>
      </c>
    </row>
    <row r="18" spans="1:8">
      <c r="A18" s="15"/>
      <c r="B18" s="15">
        <v>7</v>
      </c>
      <c r="C18" s="17">
        <v>44048</v>
      </c>
      <c r="D18" s="20">
        <f t="shared" si="1"/>
        <v>141114.48200341599</v>
      </c>
      <c r="E18" s="20">
        <f t="shared" si="2"/>
        <v>123553.5160646061</v>
      </c>
      <c r="F18" s="20">
        <f t="shared" si="3"/>
        <v>17560.965938809895</v>
      </c>
      <c r="G18" s="20">
        <f t="shared" si="4"/>
        <v>916224.30985095119</v>
      </c>
      <c r="H18" s="20">
        <f t="shared" si="0"/>
        <v>792670.79378634505</v>
      </c>
    </row>
    <row r="19" spans="1:8">
      <c r="A19" s="15"/>
      <c r="B19" s="15">
        <v>8</v>
      </c>
      <c r="C19" s="17">
        <v>44079</v>
      </c>
      <c r="D19" s="20">
        <f t="shared" si="1"/>
        <v>141114.48200341599</v>
      </c>
      <c r="E19" s="20">
        <f t="shared" si="2"/>
        <v>125921.62512251105</v>
      </c>
      <c r="F19" s="20">
        <f t="shared" si="3"/>
        <v>15192.856880904947</v>
      </c>
      <c r="G19" s="20">
        <f t="shared" si="4"/>
        <v>792670.79378634505</v>
      </c>
      <c r="H19" s="20">
        <f t="shared" si="0"/>
        <v>666749.16866383399</v>
      </c>
    </row>
    <row r="20" spans="1:8">
      <c r="A20" s="15"/>
      <c r="B20" s="15">
        <v>9</v>
      </c>
      <c r="C20" s="17">
        <v>44109</v>
      </c>
      <c r="D20" s="20">
        <f t="shared" si="1"/>
        <v>141114.48200341599</v>
      </c>
      <c r="E20" s="20">
        <f t="shared" si="2"/>
        <v>128335.12293735918</v>
      </c>
      <c r="F20" s="20">
        <f t="shared" si="3"/>
        <v>12779.359066056817</v>
      </c>
      <c r="G20" s="20">
        <f t="shared" si="4"/>
        <v>666749.16866383399</v>
      </c>
      <c r="H20" s="20">
        <f t="shared" si="0"/>
        <v>538414.04572647484</v>
      </c>
    </row>
    <row r="21" spans="1:8">
      <c r="A21" s="15"/>
      <c r="B21" s="15">
        <v>10</v>
      </c>
      <c r="C21" s="17">
        <v>44140</v>
      </c>
      <c r="D21" s="20">
        <f t="shared" si="1"/>
        <v>141114.48200341599</v>
      </c>
      <c r="E21" s="20">
        <f t="shared" si="2"/>
        <v>130794.87946032523</v>
      </c>
      <c r="F21" s="20">
        <f t="shared" si="3"/>
        <v>10319.602543090768</v>
      </c>
      <c r="G21" s="20">
        <f t="shared" si="4"/>
        <v>538414.04572647484</v>
      </c>
      <c r="H21" s="20">
        <f t="shared" si="0"/>
        <v>407619.16626614961</v>
      </c>
    </row>
    <row r="22" spans="1:8">
      <c r="A22" s="15"/>
      <c r="B22" s="15">
        <v>11</v>
      </c>
      <c r="C22" s="17">
        <v>44170</v>
      </c>
      <c r="D22" s="20">
        <f t="shared" si="1"/>
        <v>141114.48200341599</v>
      </c>
      <c r="E22" s="20">
        <f t="shared" si="2"/>
        <v>133301.78131664812</v>
      </c>
      <c r="F22" s="20">
        <f t="shared" si="3"/>
        <v>7812.7006867678683</v>
      </c>
      <c r="G22" s="20">
        <f t="shared" si="4"/>
        <v>407619.16626614961</v>
      </c>
      <c r="H22" s="20">
        <f t="shared" si="0"/>
        <v>274317.38494950149</v>
      </c>
    </row>
    <row r="23" spans="1:8">
      <c r="A23" s="15"/>
      <c r="B23" s="15">
        <v>12</v>
      </c>
      <c r="C23" s="17">
        <v>43835</v>
      </c>
      <c r="D23" s="20">
        <f t="shared" si="1"/>
        <v>141114.48200341599</v>
      </c>
      <c r="E23" s="20">
        <f t="shared" si="2"/>
        <v>135856.73212521721</v>
      </c>
      <c r="F23" s="20">
        <f t="shared" si="3"/>
        <v>5257.7498781987779</v>
      </c>
      <c r="G23" s="20">
        <f t="shared" si="4"/>
        <v>274317.38494950149</v>
      </c>
      <c r="H23" s="20">
        <f t="shared" si="0"/>
        <v>138460.65282428428</v>
      </c>
    </row>
    <row r="24" spans="1:8">
      <c r="A24" s="15"/>
      <c r="B24" s="15">
        <v>13</v>
      </c>
      <c r="C24" s="17">
        <v>43866</v>
      </c>
      <c r="D24" s="20">
        <f t="shared" si="1"/>
        <v>141114.48200341599</v>
      </c>
      <c r="E24" s="20">
        <f t="shared" si="2"/>
        <v>138460.65282428387</v>
      </c>
      <c r="F24" s="20">
        <f t="shared" si="3"/>
        <v>2653.8291791321153</v>
      </c>
      <c r="G24" s="20">
        <f t="shared" si="4"/>
        <v>138460.65282428428</v>
      </c>
      <c r="H24" s="20">
        <f t="shared" si="0"/>
        <v>4.0745362639427185E-10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9"/>
  <sheetViews>
    <sheetView zoomScale="80" zoomScaleNormal="80" workbookViewId="0">
      <selection activeCell="E12" sqref="E12"/>
    </sheetView>
  </sheetViews>
  <sheetFormatPr defaultRowHeight="15"/>
  <cols>
    <col min="1" max="2" width="8.42578125"/>
    <col min="3" max="3" width="19.140625"/>
    <col min="4" max="4" width="15.42578125"/>
    <col min="5" max="5" width="14"/>
    <col min="6" max="6" width="13.42578125"/>
    <col min="7" max="7" width="15.28515625"/>
    <col min="8" max="8" width="12.85546875"/>
    <col min="9" max="9" width="17"/>
    <col min="10" max="1025" width="8.42578125"/>
  </cols>
  <sheetData>
    <row r="1" spans="1:9">
      <c r="A1" s="1" t="s">
        <v>0</v>
      </c>
      <c r="B1" s="2">
        <v>1200000</v>
      </c>
      <c r="C1" s="15"/>
      <c r="D1" s="15"/>
      <c r="E1" s="15"/>
      <c r="F1" s="15"/>
      <c r="G1" s="15"/>
      <c r="H1" s="15"/>
      <c r="I1" s="15"/>
    </row>
    <row r="2" spans="1:9">
      <c r="A2" s="1" t="s">
        <v>1</v>
      </c>
      <c r="B2" s="3">
        <v>0.23</v>
      </c>
      <c r="C2" s="15"/>
      <c r="D2" s="15"/>
      <c r="E2" s="15"/>
      <c r="F2" s="15"/>
      <c r="G2" s="15"/>
      <c r="H2" s="15"/>
      <c r="I2" s="15"/>
    </row>
    <row r="3" spans="1:9">
      <c r="A3" s="1" t="s">
        <v>2</v>
      </c>
      <c r="B3" s="2">
        <v>48</v>
      </c>
      <c r="C3" s="15"/>
      <c r="D3" s="15"/>
      <c r="E3" s="15"/>
      <c r="F3" s="15"/>
      <c r="G3" s="15"/>
      <c r="H3" s="15"/>
      <c r="I3" s="15"/>
    </row>
    <row r="4" spans="1:9">
      <c r="A4" s="1" t="s">
        <v>3</v>
      </c>
      <c r="B4" s="4">
        <v>44201</v>
      </c>
      <c r="C4" s="15"/>
      <c r="D4" s="15"/>
      <c r="E4" s="15"/>
      <c r="F4" s="15"/>
      <c r="G4" s="15"/>
      <c r="H4" s="15"/>
      <c r="I4" s="15"/>
    </row>
    <row r="5" spans="1:9">
      <c r="A5" s="1" t="s">
        <v>4</v>
      </c>
      <c r="B5" s="2" t="s">
        <v>5</v>
      </c>
      <c r="C5" s="15"/>
      <c r="D5" s="15"/>
      <c r="E5" s="15"/>
      <c r="F5" s="15"/>
      <c r="G5" s="15"/>
      <c r="H5" s="15"/>
      <c r="I5" s="15"/>
    </row>
    <row r="6" spans="1:9">
      <c r="A6" s="1" t="s">
        <v>6</v>
      </c>
      <c r="B6" s="5">
        <v>44260</v>
      </c>
      <c r="C6" s="15"/>
      <c r="D6" s="15"/>
      <c r="E6" s="15"/>
      <c r="F6" s="15"/>
      <c r="G6" s="15"/>
      <c r="H6" s="15"/>
      <c r="I6" s="15"/>
    </row>
    <row r="7" spans="1:9">
      <c r="A7" s="1" t="s">
        <v>7</v>
      </c>
      <c r="B7" s="6">
        <f>B1*B2*30/360</f>
        <v>23000</v>
      </c>
      <c r="C7" s="1" t="s">
        <v>8</v>
      </c>
      <c r="D7" s="7">
        <v>44232</v>
      </c>
      <c r="E7" s="15"/>
      <c r="F7" s="15"/>
      <c r="G7" s="15"/>
      <c r="H7" s="15"/>
      <c r="I7" s="15"/>
    </row>
    <row r="8" spans="1:9">
      <c r="A8" s="1" t="s">
        <v>9</v>
      </c>
      <c r="B8" s="6">
        <v>38641.997576048198</v>
      </c>
      <c r="C8" s="15"/>
      <c r="D8" s="15"/>
      <c r="E8" s="15"/>
      <c r="F8" s="15"/>
      <c r="G8" s="15"/>
      <c r="H8" s="15"/>
      <c r="I8" s="15"/>
    </row>
    <row r="9" spans="1:9">
      <c r="A9" s="15"/>
      <c r="B9" s="15"/>
      <c r="C9" s="15"/>
      <c r="D9" s="15"/>
      <c r="E9" s="15"/>
      <c r="F9" s="15"/>
      <c r="G9" s="15"/>
      <c r="H9" s="15"/>
      <c r="I9" s="15"/>
    </row>
    <row r="10" spans="1:9">
      <c r="A10" s="15"/>
      <c r="B10" s="15"/>
      <c r="C10" s="15"/>
      <c r="D10" s="15"/>
      <c r="E10" s="15"/>
      <c r="F10" s="15"/>
      <c r="G10" s="15"/>
      <c r="H10" s="15"/>
      <c r="I10" s="15"/>
    </row>
    <row r="11" spans="1:9">
      <c r="A11" s="15"/>
      <c r="B11" s="8" t="s">
        <v>10</v>
      </c>
      <c r="C11" s="8" t="s">
        <v>11</v>
      </c>
      <c r="D11" s="8" t="s">
        <v>12</v>
      </c>
      <c r="E11" s="8" t="s">
        <v>9</v>
      </c>
      <c r="F11" s="8" t="s">
        <v>13</v>
      </c>
      <c r="G11" s="8" t="s">
        <v>14</v>
      </c>
      <c r="H11" s="8" t="s">
        <v>15</v>
      </c>
      <c r="I11" s="8" t="s">
        <v>16</v>
      </c>
    </row>
    <row r="12" spans="1:9">
      <c r="A12" s="15"/>
      <c r="B12" s="9">
        <v>1</v>
      </c>
      <c r="C12" s="10">
        <v>44260</v>
      </c>
      <c r="D12" s="9">
        <f>C12-D7</f>
        <v>28</v>
      </c>
      <c r="E12" s="11">
        <f t="shared" ref="E12:E59" si="0">$B$8</f>
        <v>38641.997576048198</v>
      </c>
      <c r="F12" s="11">
        <f t="shared" ref="F12:F59" si="1">E12-G12</f>
        <v>17175.33090938153</v>
      </c>
      <c r="G12" s="11">
        <f t="shared" ref="G12:G58" si="2">H12*$B$2*D12/360</f>
        <v>21466.666666666668</v>
      </c>
      <c r="H12" s="9">
        <f>B1</f>
        <v>1200000</v>
      </c>
      <c r="I12" s="11">
        <f t="shared" ref="I12:I59" si="3">H12-F12</f>
        <v>1182824.6690906184</v>
      </c>
    </row>
    <row r="13" spans="1:9">
      <c r="A13" s="15"/>
      <c r="B13" s="9">
        <v>2</v>
      </c>
      <c r="C13" s="10">
        <v>44291</v>
      </c>
      <c r="D13" s="9">
        <f t="shared" ref="D13:D59" si="4">C13-C12</f>
        <v>31</v>
      </c>
      <c r="E13" s="11">
        <f t="shared" si="0"/>
        <v>38641.997576048198</v>
      </c>
      <c r="F13" s="11">
        <f t="shared" si="1"/>
        <v>15215.497879892337</v>
      </c>
      <c r="G13" s="11">
        <f t="shared" si="2"/>
        <v>23426.499696155861</v>
      </c>
      <c r="H13" s="11">
        <f t="shared" ref="H13:H59" si="5">I12</f>
        <v>1182824.6690906184</v>
      </c>
      <c r="I13" s="11">
        <f t="shared" si="3"/>
        <v>1167609.171210726</v>
      </c>
    </row>
    <row r="14" spans="1:9">
      <c r="A14" s="15"/>
      <c r="B14" s="9">
        <v>3</v>
      </c>
      <c r="C14" s="10">
        <v>44321</v>
      </c>
      <c r="D14" s="9">
        <f t="shared" si="4"/>
        <v>30</v>
      </c>
      <c r="E14" s="11">
        <f t="shared" si="0"/>
        <v>38641.997576048198</v>
      </c>
      <c r="F14" s="11">
        <f t="shared" si="1"/>
        <v>16262.821794509277</v>
      </c>
      <c r="G14" s="11">
        <f t="shared" si="2"/>
        <v>22379.175781538921</v>
      </c>
      <c r="H14" s="11">
        <f t="shared" si="5"/>
        <v>1167609.171210726</v>
      </c>
      <c r="I14" s="11">
        <f t="shared" si="3"/>
        <v>1151346.3494162168</v>
      </c>
    </row>
    <row r="15" spans="1:9">
      <c r="A15" s="15"/>
      <c r="B15" s="9">
        <v>4</v>
      </c>
      <c r="C15" s="10">
        <v>44352</v>
      </c>
      <c r="D15" s="9">
        <f t="shared" si="4"/>
        <v>31</v>
      </c>
      <c r="E15" s="11">
        <f t="shared" si="0"/>
        <v>38641.997576048198</v>
      </c>
      <c r="F15" s="11">
        <f t="shared" si="1"/>
        <v>15838.943488999234</v>
      </c>
      <c r="G15" s="11">
        <f t="shared" si="2"/>
        <v>22803.054087048964</v>
      </c>
      <c r="H15" s="11">
        <f t="shared" si="5"/>
        <v>1151346.3494162168</v>
      </c>
      <c r="I15" s="11">
        <f t="shared" si="3"/>
        <v>1135507.4059272176</v>
      </c>
    </row>
    <row r="16" spans="1:9">
      <c r="A16" s="15"/>
      <c r="B16" s="9">
        <v>5</v>
      </c>
      <c r="C16" s="10">
        <v>44382</v>
      </c>
      <c r="D16" s="9">
        <f t="shared" si="4"/>
        <v>30</v>
      </c>
      <c r="E16" s="11">
        <f t="shared" si="0"/>
        <v>38641.997576048198</v>
      </c>
      <c r="F16" s="11">
        <f t="shared" si="1"/>
        <v>16878.105629109861</v>
      </c>
      <c r="G16" s="11">
        <f t="shared" si="2"/>
        <v>21763.891946938336</v>
      </c>
      <c r="H16" s="11">
        <f t="shared" si="5"/>
        <v>1135507.4059272176</v>
      </c>
      <c r="I16" s="11">
        <f t="shared" si="3"/>
        <v>1118629.3002981078</v>
      </c>
    </row>
    <row r="17" spans="1:9">
      <c r="A17" s="15"/>
      <c r="B17" s="9">
        <v>6</v>
      </c>
      <c r="C17" s="10">
        <v>44413</v>
      </c>
      <c r="D17" s="9">
        <f t="shared" si="4"/>
        <v>31</v>
      </c>
      <c r="E17" s="11">
        <f t="shared" si="0"/>
        <v>38641.997576048198</v>
      </c>
      <c r="F17" s="11">
        <f t="shared" si="1"/>
        <v>16486.922822921784</v>
      </c>
      <c r="G17" s="11">
        <f t="shared" si="2"/>
        <v>22155.074753126413</v>
      </c>
      <c r="H17" s="11">
        <f t="shared" si="5"/>
        <v>1118629.3002981078</v>
      </c>
      <c r="I17" s="11">
        <f t="shared" si="3"/>
        <v>1102142.377475186</v>
      </c>
    </row>
    <row r="18" spans="1:9">
      <c r="A18" s="15"/>
      <c r="B18" s="9">
        <v>7</v>
      </c>
      <c r="C18" s="10">
        <v>44444</v>
      </c>
      <c r="D18" s="9">
        <f t="shared" si="4"/>
        <v>31</v>
      </c>
      <c r="E18" s="11">
        <f t="shared" si="0"/>
        <v>38641.997576048198</v>
      </c>
      <c r="F18" s="11">
        <f t="shared" si="1"/>
        <v>16813.455488831318</v>
      </c>
      <c r="G18" s="11">
        <f t="shared" si="2"/>
        <v>21828.54208721688</v>
      </c>
      <c r="H18" s="11">
        <f t="shared" si="5"/>
        <v>1102142.377475186</v>
      </c>
      <c r="I18" s="11">
        <f t="shared" si="3"/>
        <v>1085328.9219863547</v>
      </c>
    </row>
    <row r="19" spans="1:9">
      <c r="A19" s="15"/>
      <c r="B19" s="9">
        <v>8</v>
      </c>
      <c r="C19" s="10">
        <v>44474</v>
      </c>
      <c r="D19" s="9">
        <f t="shared" si="4"/>
        <v>30</v>
      </c>
      <c r="E19" s="11">
        <f t="shared" si="0"/>
        <v>38641.997576048198</v>
      </c>
      <c r="F19" s="11">
        <f t="shared" si="1"/>
        <v>17839.859904643065</v>
      </c>
      <c r="G19" s="11">
        <f t="shared" si="2"/>
        <v>20802.137671405133</v>
      </c>
      <c r="H19" s="11">
        <f t="shared" si="5"/>
        <v>1085328.9219863547</v>
      </c>
      <c r="I19" s="11">
        <f t="shared" si="3"/>
        <v>1067489.0620817116</v>
      </c>
    </row>
    <row r="20" spans="1:9">
      <c r="A20" s="15"/>
      <c r="B20" s="9">
        <v>9</v>
      </c>
      <c r="C20" s="10">
        <v>44505</v>
      </c>
      <c r="D20" s="9">
        <f t="shared" si="4"/>
        <v>31</v>
      </c>
      <c r="E20" s="11">
        <f t="shared" si="0"/>
        <v>38641.997576048198</v>
      </c>
      <c r="F20" s="11">
        <f t="shared" si="1"/>
        <v>17499.783652040962</v>
      </c>
      <c r="G20" s="11">
        <f t="shared" si="2"/>
        <v>21142.213924007236</v>
      </c>
      <c r="H20" s="11">
        <f t="shared" si="5"/>
        <v>1067489.0620817116</v>
      </c>
      <c r="I20" s="11">
        <f t="shared" si="3"/>
        <v>1049989.2784296707</v>
      </c>
    </row>
    <row r="21" spans="1:9">
      <c r="A21" s="15"/>
      <c r="B21" s="9">
        <v>10</v>
      </c>
      <c r="C21" s="10">
        <v>44535</v>
      </c>
      <c r="D21" s="9">
        <f t="shared" si="4"/>
        <v>30</v>
      </c>
      <c r="E21" s="11">
        <f t="shared" si="0"/>
        <v>38641.997576048198</v>
      </c>
      <c r="F21" s="11">
        <f t="shared" si="1"/>
        <v>18517.203072812841</v>
      </c>
      <c r="G21" s="11">
        <f t="shared" si="2"/>
        <v>20124.794503235356</v>
      </c>
      <c r="H21" s="11">
        <f t="shared" si="5"/>
        <v>1049989.2784296707</v>
      </c>
      <c r="I21" s="11">
        <f t="shared" si="3"/>
        <v>1031472.0753568579</v>
      </c>
    </row>
    <row r="22" spans="1:9">
      <c r="A22" s="15"/>
      <c r="B22" s="9">
        <v>11</v>
      </c>
      <c r="C22" s="10">
        <v>44566</v>
      </c>
      <c r="D22" s="9">
        <f t="shared" si="4"/>
        <v>31</v>
      </c>
      <c r="E22" s="11">
        <f t="shared" si="0"/>
        <v>38641.997576048198</v>
      </c>
      <c r="F22" s="11">
        <f t="shared" si="1"/>
        <v>18213.120083563761</v>
      </c>
      <c r="G22" s="11">
        <f t="shared" si="2"/>
        <v>20428.877492484437</v>
      </c>
      <c r="H22" s="11">
        <f t="shared" si="5"/>
        <v>1031472.0753568579</v>
      </c>
      <c r="I22" s="11">
        <f t="shared" si="3"/>
        <v>1013258.9552732941</v>
      </c>
    </row>
    <row r="23" spans="1:9">
      <c r="A23" s="15"/>
      <c r="B23" s="9">
        <v>12</v>
      </c>
      <c r="C23" s="10">
        <v>44597</v>
      </c>
      <c r="D23" s="9">
        <f t="shared" si="4"/>
        <v>31</v>
      </c>
      <c r="E23" s="11">
        <f t="shared" si="0"/>
        <v>38641.997576048198</v>
      </c>
      <c r="F23" s="11">
        <f t="shared" si="1"/>
        <v>18573.841045218789</v>
      </c>
      <c r="G23" s="11">
        <f t="shared" si="2"/>
        <v>20068.156530829408</v>
      </c>
      <c r="H23" s="11">
        <f t="shared" si="5"/>
        <v>1013258.9552732941</v>
      </c>
      <c r="I23" s="11">
        <f t="shared" si="3"/>
        <v>994685.11422807537</v>
      </c>
    </row>
    <row r="24" spans="1:9">
      <c r="A24" s="15"/>
      <c r="B24" s="9">
        <v>13</v>
      </c>
      <c r="C24" s="10">
        <v>44625</v>
      </c>
      <c r="D24" s="9">
        <f t="shared" si="4"/>
        <v>28</v>
      </c>
      <c r="E24" s="11">
        <f t="shared" si="0"/>
        <v>38641.997576048198</v>
      </c>
      <c r="F24" s="11">
        <f t="shared" si="1"/>
        <v>20848.186088190403</v>
      </c>
      <c r="G24" s="11">
        <f t="shared" si="2"/>
        <v>17793.811487857794</v>
      </c>
      <c r="H24" s="11">
        <f t="shared" si="5"/>
        <v>994685.11422807537</v>
      </c>
      <c r="I24" s="11">
        <f t="shared" si="3"/>
        <v>973836.92813988496</v>
      </c>
    </row>
    <row r="25" spans="1:9">
      <c r="A25" s="15"/>
      <c r="B25" s="9">
        <v>14</v>
      </c>
      <c r="C25" s="10">
        <v>44656</v>
      </c>
      <c r="D25" s="9">
        <f t="shared" si="4"/>
        <v>31</v>
      </c>
      <c r="E25" s="11">
        <f t="shared" si="0"/>
        <v>38641.997576048198</v>
      </c>
      <c r="F25" s="11">
        <f t="shared" si="1"/>
        <v>19354.616193722144</v>
      </c>
      <c r="G25" s="11">
        <f t="shared" si="2"/>
        <v>19287.381382326053</v>
      </c>
      <c r="H25" s="11">
        <f t="shared" si="5"/>
        <v>973836.92813988496</v>
      </c>
      <c r="I25" s="11">
        <f t="shared" si="3"/>
        <v>954482.31194616284</v>
      </c>
    </row>
    <row r="26" spans="1:9">
      <c r="A26" s="15"/>
      <c r="B26" s="9">
        <v>15</v>
      </c>
      <c r="C26" s="10">
        <v>44686</v>
      </c>
      <c r="D26" s="9">
        <f t="shared" si="4"/>
        <v>30</v>
      </c>
      <c r="E26" s="11">
        <f t="shared" si="0"/>
        <v>38641.997576048198</v>
      </c>
      <c r="F26" s="11">
        <f t="shared" si="1"/>
        <v>20347.753263746745</v>
      </c>
      <c r="G26" s="11">
        <f t="shared" si="2"/>
        <v>18294.244312301453</v>
      </c>
      <c r="H26" s="11">
        <f t="shared" si="5"/>
        <v>954482.31194616284</v>
      </c>
      <c r="I26" s="11">
        <f t="shared" si="3"/>
        <v>934134.5586824161</v>
      </c>
    </row>
    <row r="27" spans="1:9">
      <c r="A27" s="15"/>
      <c r="B27" s="9">
        <v>16</v>
      </c>
      <c r="C27" s="10">
        <v>44717</v>
      </c>
      <c r="D27" s="9">
        <f t="shared" si="4"/>
        <v>31</v>
      </c>
      <c r="E27" s="11">
        <f t="shared" si="0"/>
        <v>38641.997576048198</v>
      </c>
      <c r="F27" s="11">
        <f t="shared" si="1"/>
        <v>20140.943677699233</v>
      </c>
      <c r="G27" s="11">
        <f t="shared" si="2"/>
        <v>18501.053898348964</v>
      </c>
      <c r="H27" s="11">
        <f t="shared" si="5"/>
        <v>934134.5586824161</v>
      </c>
      <c r="I27" s="11">
        <f t="shared" si="3"/>
        <v>913993.61500471691</v>
      </c>
    </row>
    <row r="28" spans="1:9">
      <c r="A28" s="15"/>
      <c r="B28" s="9">
        <v>17</v>
      </c>
      <c r="C28" s="10">
        <v>44747</v>
      </c>
      <c r="D28" s="9">
        <f t="shared" si="4"/>
        <v>30</v>
      </c>
      <c r="E28" s="11">
        <f t="shared" si="0"/>
        <v>38641.997576048198</v>
      </c>
      <c r="F28" s="11">
        <f t="shared" si="1"/>
        <v>21123.786621791121</v>
      </c>
      <c r="G28" s="11">
        <f t="shared" si="2"/>
        <v>17518.210954257076</v>
      </c>
      <c r="H28" s="11">
        <f t="shared" si="5"/>
        <v>913993.61500471691</v>
      </c>
      <c r="I28" s="11">
        <f t="shared" si="3"/>
        <v>892869.82838292583</v>
      </c>
    </row>
    <row r="29" spans="1:9">
      <c r="A29" s="15"/>
      <c r="B29" s="9">
        <v>18</v>
      </c>
      <c r="C29" s="10">
        <v>44778</v>
      </c>
      <c r="D29" s="9">
        <f t="shared" si="4"/>
        <v>31</v>
      </c>
      <c r="E29" s="11">
        <f t="shared" si="0"/>
        <v>38641.997576048198</v>
      </c>
      <c r="F29" s="11">
        <f t="shared" si="1"/>
        <v>20958.214586130805</v>
      </c>
      <c r="G29" s="11">
        <f t="shared" si="2"/>
        <v>17683.782989917392</v>
      </c>
      <c r="H29" s="11">
        <f t="shared" si="5"/>
        <v>892869.82838292583</v>
      </c>
      <c r="I29" s="11">
        <f t="shared" si="3"/>
        <v>871911.61379679502</v>
      </c>
    </row>
    <row r="30" spans="1:9">
      <c r="A30" s="15"/>
      <c r="B30" s="9">
        <v>19</v>
      </c>
      <c r="C30" s="10">
        <v>44809</v>
      </c>
      <c r="D30" s="9">
        <f t="shared" si="4"/>
        <v>31</v>
      </c>
      <c r="E30" s="11">
        <f t="shared" si="0"/>
        <v>38641.997576048198</v>
      </c>
      <c r="F30" s="11">
        <f t="shared" si="1"/>
        <v>21373.303669461675</v>
      </c>
      <c r="G30" s="11">
        <f t="shared" si="2"/>
        <v>17268.693906586523</v>
      </c>
      <c r="H30" s="11">
        <f t="shared" si="5"/>
        <v>871911.61379679502</v>
      </c>
      <c r="I30" s="11">
        <f t="shared" si="3"/>
        <v>850538.31012733339</v>
      </c>
    </row>
    <row r="31" spans="1:9">
      <c r="A31" s="15"/>
      <c r="B31" s="9">
        <v>20</v>
      </c>
      <c r="C31" s="10">
        <v>44839</v>
      </c>
      <c r="D31" s="9">
        <f t="shared" si="4"/>
        <v>30</v>
      </c>
      <c r="E31" s="11">
        <f t="shared" si="0"/>
        <v>38641.997576048198</v>
      </c>
      <c r="F31" s="11">
        <f t="shared" si="1"/>
        <v>22340.013298607639</v>
      </c>
      <c r="G31" s="11">
        <f t="shared" si="2"/>
        <v>16301.984277440559</v>
      </c>
      <c r="H31" s="11">
        <f t="shared" si="5"/>
        <v>850538.31012733339</v>
      </c>
      <c r="I31" s="11">
        <f t="shared" si="3"/>
        <v>828198.29682872572</v>
      </c>
    </row>
    <row r="32" spans="1:9">
      <c r="A32" s="15"/>
      <c r="B32" s="9">
        <v>21</v>
      </c>
      <c r="C32" s="10">
        <v>44870</v>
      </c>
      <c r="D32" s="9">
        <f t="shared" si="4"/>
        <v>31</v>
      </c>
      <c r="E32" s="11">
        <f t="shared" si="0"/>
        <v>38641.997576048198</v>
      </c>
      <c r="F32" s="11">
        <f t="shared" si="1"/>
        <v>22239.07019719038</v>
      </c>
      <c r="G32" s="11">
        <f t="shared" si="2"/>
        <v>16402.927378857818</v>
      </c>
      <c r="H32" s="11">
        <f t="shared" si="5"/>
        <v>828198.29682872572</v>
      </c>
      <c r="I32" s="11">
        <f t="shared" si="3"/>
        <v>805959.22663153533</v>
      </c>
    </row>
    <row r="33" spans="1:9">
      <c r="A33" s="15"/>
      <c r="B33" s="9">
        <v>22</v>
      </c>
      <c r="C33" s="10">
        <v>44900</v>
      </c>
      <c r="D33" s="9">
        <f t="shared" si="4"/>
        <v>30</v>
      </c>
      <c r="E33" s="11">
        <f t="shared" si="0"/>
        <v>38641.997576048198</v>
      </c>
      <c r="F33" s="11">
        <f t="shared" si="1"/>
        <v>23194.445732277101</v>
      </c>
      <c r="G33" s="11">
        <f t="shared" si="2"/>
        <v>15447.551843771096</v>
      </c>
      <c r="H33" s="11">
        <f t="shared" si="5"/>
        <v>805959.22663153533</v>
      </c>
      <c r="I33" s="11">
        <f t="shared" si="3"/>
        <v>782764.78089925821</v>
      </c>
    </row>
    <row r="34" spans="1:9">
      <c r="A34" s="15"/>
      <c r="B34" s="9">
        <v>23</v>
      </c>
      <c r="C34" s="10">
        <v>44931</v>
      </c>
      <c r="D34" s="9">
        <f t="shared" si="4"/>
        <v>31</v>
      </c>
      <c r="E34" s="11">
        <f t="shared" si="0"/>
        <v>38641.997576048198</v>
      </c>
      <c r="F34" s="11">
        <f t="shared" si="1"/>
        <v>23138.906221015666</v>
      </c>
      <c r="G34" s="11">
        <f t="shared" si="2"/>
        <v>15503.091355032531</v>
      </c>
      <c r="H34" s="11">
        <f t="shared" si="5"/>
        <v>782764.78089925821</v>
      </c>
      <c r="I34" s="11">
        <f t="shared" si="3"/>
        <v>759625.8746782426</v>
      </c>
    </row>
    <row r="35" spans="1:9">
      <c r="A35" s="15"/>
      <c r="B35" s="9">
        <v>24</v>
      </c>
      <c r="C35" s="10">
        <v>44962</v>
      </c>
      <c r="D35" s="9">
        <f t="shared" si="4"/>
        <v>31</v>
      </c>
      <c r="E35" s="11">
        <f t="shared" si="0"/>
        <v>38641.997576048198</v>
      </c>
      <c r="F35" s="11">
        <f t="shared" si="1"/>
        <v>23597.185113670781</v>
      </c>
      <c r="G35" s="11">
        <f t="shared" si="2"/>
        <v>15044.812462377417</v>
      </c>
      <c r="H35" s="11">
        <f t="shared" si="5"/>
        <v>759625.8746782426</v>
      </c>
      <c r="I35" s="11">
        <f t="shared" si="3"/>
        <v>736028.68956457183</v>
      </c>
    </row>
    <row r="36" spans="1:9">
      <c r="A36" s="15"/>
      <c r="B36" s="9">
        <v>25</v>
      </c>
      <c r="C36" s="10">
        <v>44990</v>
      </c>
      <c r="D36" s="9">
        <f t="shared" si="4"/>
        <v>28</v>
      </c>
      <c r="E36" s="11">
        <f t="shared" si="0"/>
        <v>38641.997576048198</v>
      </c>
      <c r="F36" s="11">
        <f t="shared" si="1"/>
        <v>25475.262129393079</v>
      </c>
      <c r="G36" s="11">
        <f t="shared" si="2"/>
        <v>13166.735446655119</v>
      </c>
      <c r="H36" s="11">
        <f t="shared" si="5"/>
        <v>736028.68956457183</v>
      </c>
      <c r="I36" s="11">
        <f t="shared" si="3"/>
        <v>710553.42743517878</v>
      </c>
    </row>
    <row r="37" spans="1:9">
      <c r="A37" s="15"/>
      <c r="B37" s="9">
        <v>26</v>
      </c>
      <c r="C37" s="10">
        <v>45021</v>
      </c>
      <c r="D37" s="9">
        <f t="shared" si="4"/>
        <v>31</v>
      </c>
      <c r="E37" s="11">
        <f t="shared" si="0"/>
        <v>38641.997576048198</v>
      </c>
      <c r="F37" s="11">
        <f t="shared" si="1"/>
        <v>24569.092193790348</v>
      </c>
      <c r="G37" s="11">
        <f t="shared" si="2"/>
        <v>14072.905382257848</v>
      </c>
      <c r="H37" s="11">
        <f t="shared" si="5"/>
        <v>710553.42743517878</v>
      </c>
      <c r="I37" s="11">
        <f t="shared" si="3"/>
        <v>685984.33524138841</v>
      </c>
    </row>
    <row r="38" spans="1:9">
      <c r="A38" s="15"/>
      <c r="B38" s="9">
        <v>27</v>
      </c>
      <c r="C38" s="10">
        <v>45051</v>
      </c>
      <c r="D38" s="9">
        <f t="shared" si="4"/>
        <v>30</v>
      </c>
      <c r="E38" s="11">
        <f t="shared" si="0"/>
        <v>38641.997576048198</v>
      </c>
      <c r="F38" s="11">
        <f t="shared" si="1"/>
        <v>25493.964483921583</v>
      </c>
      <c r="G38" s="11">
        <f t="shared" si="2"/>
        <v>13148.033092126612</v>
      </c>
      <c r="H38" s="11">
        <f t="shared" si="5"/>
        <v>685984.33524138841</v>
      </c>
      <c r="I38" s="11">
        <f t="shared" si="3"/>
        <v>660490.37075746688</v>
      </c>
    </row>
    <row r="39" spans="1:9">
      <c r="A39" s="15"/>
      <c r="B39" s="9">
        <v>28</v>
      </c>
      <c r="C39" s="10">
        <v>45082</v>
      </c>
      <c r="D39" s="9">
        <f t="shared" si="4"/>
        <v>31</v>
      </c>
      <c r="E39" s="11">
        <f t="shared" si="0"/>
        <v>38641.997576048198</v>
      </c>
      <c r="F39" s="11">
        <f t="shared" si="1"/>
        <v>25560.6188441017</v>
      </c>
      <c r="G39" s="11">
        <f t="shared" si="2"/>
        <v>13081.378731946497</v>
      </c>
      <c r="H39" s="11">
        <f t="shared" si="5"/>
        <v>660490.37075746688</v>
      </c>
      <c r="I39" s="11">
        <f t="shared" si="3"/>
        <v>634929.75191336521</v>
      </c>
    </row>
    <row r="40" spans="1:9">
      <c r="A40" s="15"/>
      <c r="B40" s="9">
        <v>29</v>
      </c>
      <c r="C40" s="10">
        <v>45112</v>
      </c>
      <c r="D40" s="9">
        <f t="shared" si="4"/>
        <v>30</v>
      </c>
      <c r="E40" s="11">
        <f t="shared" si="0"/>
        <v>38641.997576048198</v>
      </c>
      <c r="F40" s="11">
        <f t="shared" si="1"/>
        <v>26472.510664375361</v>
      </c>
      <c r="G40" s="11">
        <f t="shared" si="2"/>
        <v>12169.486911672835</v>
      </c>
      <c r="H40" s="11">
        <f t="shared" si="5"/>
        <v>634929.75191336521</v>
      </c>
      <c r="I40" s="11">
        <f t="shared" si="3"/>
        <v>608457.24124898983</v>
      </c>
    </row>
    <row r="41" spans="1:9">
      <c r="A41" s="15"/>
      <c r="B41" s="9">
        <v>30</v>
      </c>
      <c r="C41" s="10">
        <v>45143</v>
      </c>
      <c r="D41" s="9">
        <f t="shared" si="4"/>
        <v>31</v>
      </c>
      <c r="E41" s="11">
        <f t="shared" si="0"/>
        <v>38641.997576048198</v>
      </c>
      <c r="F41" s="11">
        <f t="shared" si="1"/>
        <v>26591.163881311259</v>
      </c>
      <c r="G41" s="11">
        <f t="shared" si="2"/>
        <v>12050.833694736937</v>
      </c>
      <c r="H41" s="11">
        <f t="shared" si="5"/>
        <v>608457.24124898983</v>
      </c>
      <c r="I41" s="11">
        <f t="shared" si="3"/>
        <v>581866.07736767852</v>
      </c>
    </row>
    <row r="42" spans="1:9">
      <c r="A42" s="15"/>
      <c r="B42" s="9">
        <v>31</v>
      </c>
      <c r="C42" s="10">
        <v>45174</v>
      </c>
      <c r="D42" s="9">
        <f t="shared" si="4"/>
        <v>31</v>
      </c>
      <c r="E42" s="11">
        <f t="shared" si="0"/>
        <v>38641.997576048198</v>
      </c>
      <c r="F42" s="11">
        <f t="shared" si="1"/>
        <v>27117.816654849452</v>
      </c>
      <c r="G42" s="11">
        <f t="shared" si="2"/>
        <v>11524.180921198746</v>
      </c>
      <c r="H42" s="11">
        <f t="shared" si="5"/>
        <v>581866.07736767852</v>
      </c>
      <c r="I42" s="11">
        <f t="shared" si="3"/>
        <v>554748.26071282907</v>
      </c>
    </row>
    <row r="43" spans="1:9">
      <c r="A43" s="15"/>
      <c r="B43" s="9">
        <v>32</v>
      </c>
      <c r="C43" s="10">
        <v>45204</v>
      </c>
      <c r="D43" s="9">
        <f t="shared" si="4"/>
        <v>30</v>
      </c>
      <c r="E43" s="11">
        <f t="shared" si="0"/>
        <v>38641.997576048198</v>
      </c>
      <c r="F43" s="11">
        <f t="shared" si="1"/>
        <v>28009.322579052307</v>
      </c>
      <c r="G43" s="11">
        <f t="shared" si="2"/>
        <v>10632.674996995891</v>
      </c>
      <c r="H43" s="11">
        <f t="shared" si="5"/>
        <v>554748.26071282907</v>
      </c>
      <c r="I43" s="11">
        <f t="shared" si="3"/>
        <v>526738.93813377677</v>
      </c>
    </row>
    <row r="44" spans="1:9">
      <c r="A44" s="15"/>
      <c r="B44" s="9">
        <v>33</v>
      </c>
      <c r="C44" s="10">
        <v>45235</v>
      </c>
      <c r="D44" s="9">
        <f t="shared" si="4"/>
        <v>31</v>
      </c>
      <c r="E44" s="11">
        <f t="shared" si="0"/>
        <v>38641.997576048198</v>
      </c>
      <c r="F44" s="11">
        <f t="shared" si="1"/>
        <v>28209.640273565339</v>
      </c>
      <c r="G44" s="11">
        <f t="shared" si="2"/>
        <v>10432.357302482857</v>
      </c>
      <c r="H44" s="11">
        <f t="shared" si="5"/>
        <v>526738.93813377677</v>
      </c>
      <c r="I44" s="11">
        <f t="shared" si="3"/>
        <v>498529.29786021146</v>
      </c>
    </row>
    <row r="45" spans="1:9">
      <c r="A45" s="15"/>
      <c r="B45" s="9">
        <v>34</v>
      </c>
      <c r="C45" s="10">
        <v>45265</v>
      </c>
      <c r="D45" s="9">
        <f t="shared" si="4"/>
        <v>30</v>
      </c>
      <c r="E45" s="11">
        <f t="shared" si="0"/>
        <v>38641.997576048198</v>
      </c>
      <c r="F45" s="11">
        <f t="shared" si="1"/>
        <v>29086.852700394145</v>
      </c>
      <c r="G45" s="11">
        <f t="shared" si="2"/>
        <v>9555.1448756540522</v>
      </c>
      <c r="H45" s="11">
        <f t="shared" si="5"/>
        <v>498529.29786021146</v>
      </c>
      <c r="I45" s="11">
        <f t="shared" si="3"/>
        <v>469442.44515981729</v>
      </c>
    </row>
    <row r="46" spans="1:9">
      <c r="A46" s="15"/>
      <c r="B46" s="9">
        <v>35</v>
      </c>
      <c r="C46" s="10">
        <v>45296</v>
      </c>
      <c r="D46" s="9">
        <f t="shared" si="4"/>
        <v>31</v>
      </c>
      <c r="E46" s="11">
        <f t="shared" si="0"/>
        <v>38641.997576048198</v>
      </c>
      <c r="F46" s="11">
        <f t="shared" si="1"/>
        <v>29344.429148299594</v>
      </c>
      <c r="G46" s="11">
        <f t="shared" si="2"/>
        <v>9297.5684277486034</v>
      </c>
      <c r="H46" s="11">
        <f t="shared" si="5"/>
        <v>469442.44515981729</v>
      </c>
      <c r="I46" s="11">
        <f t="shared" si="3"/>
        <v>440098.01601151767</v>
      </c>
    </row>
    <row r="47" spans="1:9">
      <c r="A47" s="15"/>
      <c r="B47" s="9">
        <v>36</v>
      </c>
      <c r="C47" s="10">
        <v>45327</v>
      </c>
      <c r="D47" s="9">
        <f t="shared" si="4"/>
        <v>31</v>
      </c>
      <c r="E47" s="11">
        <f t="shared" si="0"/>
        <v>38641.997576048198</v>
      </c>
      <c r="F47" s="11">
        <f t="shared" si="1"/>
        <v>29925.611870042307</v>
      </c>
      <c r="G47" s="11">
        <f t="shared" si="2"/>
        <v>8716.3857060058908</v>
      </c>
      <c r="H47" s="11">
        <f t="shared" si="5"/>
        <v>440098.01601151767</v>
      </c>
      <c r="I47" s="11">
        <f t="shared" si="3"/>
        <v>410172.40414147539</v>
      </c>
    </row>
    <row r="48" spans="1:9">
      <c r="A48" s="15"/>
      <c r="B48" s="9">
        <v>37</v>
      </c>
      <c r="C48" s="10">
        <v>45356</v>
      </c>
      <c r="D48" s="9">
        <f t="shared" si="4"/>
        <v>29</v>
      </c>
      <c r="E48" s="11">
        <f t="shared" si="0"/>
        <v>38641.997576048198</v>
      </c>
      <c r="F48" s="11">
        <f t="shared" si="1"/>
        <v>31042.414421538084</v>
      </c>
      <c r="G48" s="11">
        <f t="shared" si="2"/>
        <v>7599.5831545101146</v>
      </c>
      <c r="H48" s="11">
        <f t="shared" si="5"/>
        <v>410172.40414147539</v>
      </c>
      <c r="I48" s="11">
        <f t="shared" si="3"/>
        <v>379129.98971993732</v>
      </c>
    </row>
    <row r="49" spans="1:9">
      <c r="A49" s="15"/>
      <c r="B49" s="9">
        <v>38</v>
      </c>
      <c r="C49" s="10">
        <v>45387</v>
      </c>
      <c r="D49" s="9">
        <f t="shared" si="4"/>
        <v>31</v>
      </c>
      <c r="E49" s="11">
        <f t="shared" si="0"/>
        <v>38641.997576048198</v>
      </c>
      <c r="F49" s="11">
        <f t="shared" si="1"/>
        <v>31133.117501872774</v>
      </c>
      <c r="G49" s="11">
        <f t="shared" si="2"/>
        <v>7508.8800741754249</v>
      </c>
      <c r="H49" s="11">
        <f t="shared" si="5"/>
        <v>379129.98971993732</v>
      </c>
      <c r="I49" s="11">
        <f t="shared" si="3"/>
        <v>347996.87221806456</v>
      </c>
    </row>
    <row r="50" spans="1:9">
      <c r="A50" s="15"/>
      <c r="B50" s="9">
        <v>39</v>
      </c>
      <c r="C50" s="10">
        <v>45417</v>
      </c>
      <c r="D50" s="9">
        <f t="shared" si="4"/>
        <v>30</v>
      </c>
      <c r="E50" s="11">
        <f t="shared" si="0"/>
        <v>38641.997576048198</v>
      </c>
      <c r="F50" s="11">
        <f t="shared" si="1"/>
        <v>31972.057525201959</v>
      </c>
      <c r="G50" s="11">
        <f t="shared" si="2"/>
        <v>6669.9400508462377</v>
      </c>
      <c r="H50" s="11">
        <f t="shared" si="5"/>
        <v>347996.87221806456</v>
      </c>
      <c r="I50" s="11">
        <f t="shared" si="3"/>
        <v>316024.81469286262</v>
      </c>
    </row>
    <row r="51" spans="1:9">
      <c r="A51" s="15"/>
      <c r="B51" s="9">
        <v>40</v>
      </c>
      <c r="C51" s="10">
        <v>45448</v>
      </c>
      <c r="D51" s="9">
        <f t="shared" si="4"/>
        <v>31</v>
      </c>
      <c r="E51" s="11">
        <f t="shared" si="0"/>
        <v>38641.997576048198</v>
      </c>
      <c r="F51" s="11">
        <f t="shared" si="1"/>
        <v>32382.950551714555</v>
      </c>
      <c r="G51" s="11">
        <f t="shared" si="2"/>
        <v>6259.0470243336413</v>
      </c>
      <c r="H51" s="11">
        <f t="shared" si="5"/>
        <v>316024.81469286262</v>
      </c>
      <c r="I51" s="11">
        <f t="shared" si="3"/>
        <v>283641.86414114805</v>
      </c>
    </row>
    <row r="52" spans="1:9">
      <c r="A52" s="15"/>
      <c r="B52" s="9">
        <v>41</v>
      </c>
      <c r="C52" s="10">
        <v>45478</v>
      </c>
      <c r="D52" s="9">
        <f t="shared" si="4"/>
        <v>30</v>
      </c>
      <c r="E52" s="11">
        <f t="shared" si="0"/>
        <v>38641.997576048198</v>
      </c>
      <c r="F52" s="11">
        <f t="shared" si="1"/>
        <v>33205.528513342862</v>
      </c>
      <c r="G52" s="11">
        <f t="shared" si="2"/>
        <v>5436.4690627053378</v>
      </c>
      <c r="H52" s="11">
        <f t="shared" si="5"/>
        <v>283641.86414114805</v>
      </c>
      <c r="I52" s="11">
        <f t="shared" si="3"/>
        <v>250436.33562780518</v>
      </c>
    </row>
    <row r="53" spans="1:9">
      <c r="A53" s="15"/>
      <c r="B53" s="9">
        <v>42</v>
      </c>
      <c r="C53" s="10">
        <v>45509</v>
      </c>
      <c r="D53" s="9">
        <f t="shared" si="4"/>
        <v>31</v>
      </c>
      <c r="E53" s="11">
        <f t="shared" si="0"/>
        <v>38641.997576048198</v>
      </c>
      <c r="F53" s="11">
        <f t="shared" si="1"/>
        <v>33681.966817641944</v>
      </c>
      <c r="G53" s="11">
        <f t="shared" si="2"/>
        <v>4960.030758406253</v>
      </c>
      <c r="H53" s="11">
        <f t="shared" si="5"/>
        <v>250436.33562780518</v>
      </c>
      <c r="I53" s="11">
        <f t="shared" si="3"/>
        <v>216754.36881016323</v>
      </c>
    </row>
    <row r="54" spans="1:9">
      <c r="A54" s="15"/>
      <c r="B54" s="9">
        <v>43</v>
      </c>
      <c r="C54" s="10">
        <v>45540</v>
      </c>
      <c r="D54" s="9">
        <f t="shared" si="4"/>
        <v>31</v>
      </c>
      <c r="E54" s="11">
        <f t="shared" si="0"/>
        <v>38641.997576048198</v>
      </c>
      <c r="F54" s="11">
        <f t="shared" si="1"/>
        <v>34349.056882669131</v>
      </c>
      <c r="G54" s="11">
        <f t="shared" si="2"/>
        <v>4292.940693379066</v>
      </c>
      <c r="H54" s="11">
        <f t="shared" si="5"/>
        <v>216754.36881016323</v>
      </c>
      <c r="I54" s="11">
        <f t="shared" si="3"/>
        <v>182405.3119274941</v>
      </c>
    </row>
    <row r="55" spans="1:9">
      <c r="A55" s="15"/>
      <c r="B55" s="9">
        <v>44</v>
      </c>
      <c r="C55" s="10">
        <v>45570</v>
      </c>
      <c r="D55" s="9">
        <f t="shared" si="4"/>
        <v>30</v>
      </c>
      <c r="E55" s="11">
        <f t="shared" si="0"/>
        <v>38641.997576048198</v>
      </c>
      <c r="F55" s="11">
        <f t="shared" si="1"/>
        <v>35145.895764104564</v>
      </c>
      <c r="G55" s="11">
        <f t="shared" si="2"/>
        <v>3496.1018119436371</v>
      </c>
      <c r="H55" s="11">
        <f t="shared" si="5"/>
        <v>182405.3119274941</v>
      </c>
      <c r="I55" s="11">
        <f t="shared" si="3"/>
        <v>147259.41616338954</v>
      </c>
    </row>
    <row r="56" spans="1:9">
      <c r="A56" s="15"/>
      <c r="B56" s="9">
        <v>45</v>
      </c>
      <c r="C56" s="10">
        <v>45601</v>
      </c>
      <c r="D56" s="9">
        <f t="shared" si="4"/>
        <v>31</v>
      </c>
      <c r="E56" s="11">
        <f t="shared" si="0"/>
        <v>38641.997576048198</v>
      </c>
      <c r="F56" s="11">
        <f t="shared" si="1"/>
        <v>35725.443028145513</v>
      </c>
      <c r="G56" s="11">
        <f t="shared" si="2"/>
        <v>2916.5545479026873</v>
      </c>
      <c r="H56" s="11">
        <f t="shared" si="5"/>
        <v>147259.41616338954</v>
      </c>
      <c r="I56" s="11">
        <f t="shared" si="3"/>
        <v>111533.97313524403</v>
      </c>
    </row>
    <row r="57" spans="1:9">
      <c r="A57" s="15"/>
      <c r="B57" s="9">
        <v>46</v>
      </c>
      <c r="C57" s="10">
        <v>45631</v>
      </c>
      <c r="D57" s="9">
        <f t="shared" si="4"/>
        <v>30</v>
      </c>
      <c r="E57" s="11">
        <f t="shared" si="0"/>
        <v>38641.997576048198</v>
      </c>
      <c r="F57" s="11">
        <f t="shared" si="1"/>
        <v>36504.263090956018</v>
      </c>
      <c r="G57" s="11">
        <f t="shared" si="2"/>
        <v>2137.7344850921772</v>
      </c>
      <c r="H57" s="11">
        <f t="shared" si="5"/>
        <v>111533.97313524403</v>
      </c>
      <c r="I57" s="11">
        <f t="shared" si="3"/>
        <v>75029.710044288018</v>
      </c>
    </row>
    <row r="58" spans="1:9">
      <c r="A58" s="15"/>
      <c r="B58" s="9">
        <v>47</v>
      </c>
      <c r="C58" s="10">
        <v>45662</v>
      </c>
      <c r="D58" s="9">
        <f t="shared" si="4"/>
        <v>31</v>
      </c>
      <c r="E58" s="11">
        <f t="shared" si="0"/>
        <v>38641.997576048198</v>
      </c>
      <c r="F58" s="11">
        <f t="shared" si="1"/>
        <v>37155.992485448827</v>
      </c>
      <c r="G58" s="11">
        <f t="shared" si="2"/>
        <v>1486.005090599371</v>
      </c>
      <c r="H58" s="11">
        <f t="shared" si="5"/>
        <v>75029.710044288018</v>
      </c>
      <c r="I58" s="11">
        <f t="shared" si="3"/>
        <v>37873.717558839191</v>
      </c>
    </row>
    <row r="59" spans="1:9">
      <c r="A59" s="15"/>
      <c r="B59" s="9">
        <v>48</v>
      </c>
      <c r="C59" s="10">
        <v>45693</v>
      </c>
      <c r="D59" s="9">
        <f t="shared" si="4"/>
        <v>31</v>
      </c>
      <c r="E59" s="11">
        <f t="shared" si="0"/>
        <v>38641.997576048198</v>
      </c>
      <c r="F59" s="11">
        <f t="shared" si="1"/>
        <v>37873.717558841185</v>
      </c>
      <c r="G59" s="11">
        <f>H59*$B$2*D59/360+18.17</f>
        <v>768.28001720700956</v>
      </c>
      <c r="H59" s="11">
        <f t="shared" si="5"/>
        <v>37873.717558839191</v>
      </c>
      <c r="I59" s="11">
        <f t="shared" si="3"/>
        <v>-1.9936123862862587E-9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2"/>
  <sheetViews>
    <sheetView zoomScale="80" zoomScaleNormal="80" workbookViewId="0">
      <selection activeCell="D11" sqref="D11"/>
    </sheetView>
  </sheetViews>
  <sheetFormatPr defaultRowHeight="15"/>
  <cols>
    <col min="1" max="2" width="15.85546875"/>
    <col min="3" max="3" width="13.140625" style="21"/>
    <col min="4" max="4" width="17.140625" style="21"/>
    <col min="5" max="5" width="12.42578125"/>
    <col min="6" max="6" width="14"/>
    <col min="7" max="7" width="11.28515625"/>
    <col min="8" max="8" width="15.42578125"/>
    <col min="9" max="9" width="18.140625"/>
    <col min="10" max="10" width="14"/>
    <col min="11" max="1025" width="8.42578125"/>
  </cols>
  <sheetData>
    <row r="1" spans="2:10">
      <c r="B1" s="15" t="s">
        <v>67</v>
      </c>
      <c r="C1" s="22">
        <v>1500000</v>
      </c>
      <c r="D1" s="22"/>
      <c r="E1" s="15"/>
      <c r="F1" s="15"/>
      <c r="G1" s="15"/>
      <c r="H1" s="15"/>
      <c r="I1" s="15"/>
      <c r="J1" s="15"/>
    </row>
    <row r="2" spans="2:10">
      <c r="B2" s="15" t="s">
        <v>1</v>
      </c>
      <c r="C2" s="23">
        <v>0.23</v>
      </c>
      <c r="D2" s="23"/>
      <c r="E2" s="15"/>
      <c r="F2" s="15"/>
      <c r="G2" s="15"/>
      <c r="H2" s="15"/>
      <c r="I2" s="15"/>
      <c r="J2" s="15"/>
    </row>
    <row r="3" spans="2:10">
      <c r="B3" s="15" t="s">
        <v>68</v>
      </c>
      <c r="C3" s="22">
        <v>1</v>
      </c>
      <c r="D3" s="22"/>
      <c r="E3" s="15"/>
      <c r="F3" s="15"/>
      <c r="G3" s="15"/>
      <c r="H3" s="15"/>
      <c r="I3" s="15"/>
      <c r="J3" s="15"/>
    </row>
    <row r="4" spans="2:10">
      <c r="B4" s="15" t="s">
        <v>3</v>
      </c>
      <c r="C4" s="24">
        <v>44502</v>
      </c>
      <c r="D4" s="24"/>
      <c r="E4" s="15"/>
      <c r="F4" s="15"/>
      <c r="G4" s="15"/>
      <c r="H4" s="15"/>
      <c r="I4" s="15"/>
      <c r="J4" s="15"/>
    </row>
    <row r="5" spans="2:10">
      <c r="B5" s="15" t="s">
        <v>4</v>
      </c>
      <c r="C5" s="22" t="s">
        <v>69</v>
      </c>
      <c r="D5" s="22"/>
      <c r="E5" s="15"/>
      <c r="F5" s="15"/>
      <c r="G5" s="18"/>
      <c r="H5" s="15"/>
      <c r="I5" s="15"/>
      <c r="J5" s="15"/>
    </row>
    <row r="6" spans="2:10">
      <c r="B6" s="15" t="s">
        <v>71</v>
      </c>
      <c r="C6" s="24">
        <v>45139</v>
      </c>
      <c r="D6" s="24"/>
      <c r="E6" s="15"/>
      <c r="F6" s="15"/>
      <c r="G6" s="15"/>
      <c r="H6" s="15"/>
      <c r="I6" s="15"/>
      <c r="J6" s="15"/>
    </row>
    <row r="7" spans="2:10">
      <c r="B7" s="15" t="s">
        <v>72</v>
      </c>
      <c r="C7" s="22">
        <f>C6-C4</f>
        <v>637</v>
      </c>
      <c r="D7" s="22"/>
      <c r="E7" s="15"/>
      <c r="G7" s="18"/>
      <c r="H7" s="15"/>
      <c r="I7" s="15"/>
      <c r="J7" s="15"/>
    </row>
    <row r="8" spans="2:10">
      <c r="B8" s="15" t="s">
        <v>74</v>
      </c>
      <c r="C8" s="22">
        <f>C1*$C$2*C7/360</f>
        <v>610458.33333333337</v>
      </c>
      <c r="D8" s="22"/>
      <c r="E8" s="15"/>
      <c r="F8" s="15"/>
      <c r="G8" s="15"/>
      <c r="H8" s="15"/>
      <c r="I8" s="15"/>
      <c r="J8" s="15"/>
    </row>
    <row r="9" spans="2:10">
      <c r="B9" s="15" t="s">
        <v>75</v>
      </c>
      <c r="C9" s="22">
        <v>141114.48200341599</v>
      </c>
      <c r="D9" s="22"/>
      <c r="E9" s="15"/>
      <c r="F9" s="15"/>
      <c r="G9" s="15"/>
      <c r="H9" s="15"/>
      <c r="I9" s="15"/>
      <c r="J9" s="15"/>
    </row>
    <row r="10" spans="2:10">
      <c r="B10" s="15"/>
      <c r="C10" s="22"/>
      <c r="D10" s="22"/>
      <c r="E10" s="15"/>
      <c r="F10" s="15"/>
      <c r="G10" s="15"/>
      <c r="H10" s="15"/>
      <c r="I10" s="15"/>
      <c r="J10" s="15"/>
    </row>
    <row r="11" spans="2:10">
      <c r="B11" s="25" t="s">
        <v>76</v>
      </c>
      <c r="C11" s="19" t="s">
        <v>4</v>
      </c>
      <c r="D11" s="19" t="s">
        <v>81</v>
      </c>
      <c r="E11" s="19" t="s">
        <v>82</v>
      </c>
      <c r="F11" s="19" t="s">
        <v>83</v>
      </c>
      <c r="G11" s="19" t="s">
        <v>78</v>
      </c>
      <c r="H11" s="19" t="s">
        <v>84</v>
      </c>
      <c r="I11" s="19" t="s">
        <v>85</v>
      </c>
    </row>
    <row r="12" spans="2:10" ht="22.15" customHeight="1">
      <c r="B12" s="21">
        <v>1</v>
      </c>
      <c r="C12" s="26">
        <v>45139</v>
      </c>
      <c r="D12" s="26"/>
      <c r="E12" s="20">
        <f>F12+G12</f>
        <v>2102096</v>
      </c>
      <c r="F12">
        <f>H12</f>
        <v>1500000</v>
      </c>
      <c r="G12" s="20">
        <f>ROUNDUP(C1*$C$2*C7/365,0)</f>
        <v>602096</v>
      </c>
      <c r="H12">
        <v>1500000</v>
      </c>
      <c r="I12" s="27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R45"/>
  <sheetViews>
    <sheetView topLeftCell="B4" zoomScale="80" zoomScaleNormal="80" workbookViewId="0">
      <selection activeCell="H11" sqref="H11"/>
    </sheetView>
  </sheetViews>
  <sheetFormatPr defaultRowHeight="15"/>
  <cols>
    <col min="1" max="2" width="15.140625"/>
    <col min="3" max="3" width="14.85546875"/>
    <col min="4" max="4" width="14.28515625"/>
    <col min="5" max="5" width="16.5703125"/>
    <col min="6" max="6" width="15.28515625"/>
    <col min="7" max="7" width="17"/>
    <col min="8" max="9" width="15.42578125"/>
    <col min="10" max="11" width="8.5703125"/>
    <col min="12" max="12" width="16.42578125"/>
    <col min="13" max="13" width="8.5703125"/>
    <col min="14" max="14" width="12.5703125"/>
    <col min="15" max="15" width="15.5703125"/>
    <col min="16" max="17" width="17.5703125"/>
    <col min="18" max="18" width="11.85546875"/>
    <col min="19" max="1025" width="8.5703125"/>
  </cols>
  <sheetData>
    <row r="1" spans="2:18">
      <c r="B1" t="s">
        <v>86</v>
      </c>
      <c r="C1">
        <v>1500000</v>
      </c>
      <c r="F1" s="20"/>
    </row>
    <row r="2" spans="2:18">
      <c r="B2" t="s">
        <v>87</v>
      </c>
      <c r="C2" s="28">
        <v>0.23</v>
      </c>
      <c r="F2" s="20"/>
      <c r="G2" s="29" t="s">
        <v>88</v>
      </c>
      <c r="H2" s="29" t="s">
        <v>89</v>
      </c>
      <c r="I2" s="29" t="s">
        <v>90</v>
      </c>
    </row>
    <row r="3" spans="2:18">
      <c r="B3" t="s">
        <v>91</v>
      </c>
      <c r="C3">
        <v>36</v>
      </c>
      <c r="F3" s="20"/>
      <c r="G3" s="29">
        <v>12</v>
      </c>
      <c r="H3" s="30">
        <v>0.3</v>
      </c>
      <c r="I3" s="29"/>
    </row>
    <row r="4" spans="2:18">
      <c r="B4" t="s">
        <v>92</v>
      </c>
      <c r="C4" s="31">
        <v>44505</v>
      </c>
      <c r="D4" s="31"/>
      <c r="F4" s="20"/>
      <c r="G4" s="29">
        <v>12</v>
      </c>
      <c r="H4" s="29"/>
      <c r="I4" s="29">
        <v>60000</v>
      </c>
    </row>
    <row r="5" spans="2:18">
      <c r="B5" t="s">
        <v>93</v>
      </c>
      <c r="C5" s="31">
        <v>44501</v>
      </c>
      <c r="F5" s="20"/>
      <c r="G5" s="29">
        <v>12</v>
      </c>
      <c r="H5" s="30">
        <v>1</v>
      </c>
      <c r="I5" s="29"/>
    </row>
    <row r="6" spans="2:18">
      <c r="B6" t="s">
        <v>94</v>
      </c>
      <c r="C6">
        <v>20000</v>
      </c>
      <c r="E6">
        <v>48676.664020125398</v>
      </c>
      <c r="F6" s="20"/>
      <c r="G6" s="29"/>
      <c r="H6" s="30"/>
      <c r="I6" s="29"/>
    </row>
    <row r="7" spans="2:18">
      <c r="F7" s="20"/>
    </row>
    <row r="8" spans="2:18">
      <c r="B8" s="25" t="s">
        <v>76</v>
      </c>
      <c r="C8" s="32" t="s">
        <v>4</v>
      </c>
      <c r="D8" t="s">
        <v>95</v>
      </c>
      <c r="E8" s="19" t="s">
        <v>82</v>
      </c>
      <c r="F8" s="19" t="s">
        <v>83</v>
      </c>
      <c r="G8" s="19" t="s">
        <v>78</v>
      </c>
      <c r="H8" s="19" t="s">
        <v>84</v>
      </c>
      <c r="I8" s="19" t="s">
        <v>85</v>
      </c>
      <c r="K8" s="22" t="s">
        <v>96</v>
      </c>
      <c r="L8" t="s">
        <v>97</v>
      </c>
      <c r="M8" t="s">
        <v>98</v>
      </c>
      <c r="N8" t="s">
        <v>99</v>
      </c>
      <c r="O8" s="20" t="s">
        <v>100</v>
      </c>
      <c r="P8" t="s">
        <v>101</v>
      </c>
      <c r="Q8" t="s">
        <v>102</v>
      </c>
      <c r="R8" t="s">
        <v>103</v>
      </c>
    </row>
    <row r="9" spans="2:18">
      <c r="B9">
        <v>1</v>
      </c>
      <c r="C9" s="33">
        <v>44505</v>
      </c>
      <c r="D9">
        <f>C4-C5</f>
        <v>4</v>
      </c>
      <c r="E9">
        <f>F9</f>
        <v>3780.821917808219</v>
      </c>
      <c r="F9">
        <f>H9*$C$2*D9/365</f>
        <v>3780.821917808219</v>
      </c>
      <c r="G9">
        <v>0</v>
      </c>
      <c r="H9">
        <f>C1</f>
        <v>1500000</v>
      </c>
      <c r="I9">
        <f>H9</f>
        <v>1500000</v>
      </c>
      <c r="K9">
        <v>1</v>
      </c>
      <c r="L9" s="33">
        <v>44505</v>
      </c>
      <c r="M9">
        <f>L9-C5</f>
        <v>4</v>
      </c>
      <c r="N9" s="20">
        <f>O9</f>
        <v>3781</v>
      </c>
      <c r="O9" s="20">
        <f>ROUNDUP(Q9*$C$2*M9/365,0)</f>
        <v>3781</v>
      </c>
      <c r="P9" s="20">
        <v>0</v>
      </c>
      <c r="Q9" s="20">
        <f>C1</f>
        <v>1500000</v>
      </c>
      <c r="R9" s="20">
        <f t="shared" ref="R9:R45" si="0">Q9-P9</f>
        <v>1500000</v>
      </c>
    </row>
    <row r="10" spans="2:18">
      <c r="B10">
        <v>2</v>
      </c>
      <c r="C10" s="33">
        <v>44535</v>
      </c>
      <c r="D10">
        <f t="shared" ref="D10:D45" si="1">C10-C9</f>
        <v>30</v>
      </c>
      <c r="H10">
        <f>I9</f>
        <v>1500000</v>
      </c>
      <c r="K10">
        <v>2</v>
      </c>
      <c r="L10" s="33">
        <v>44535</v>
      </c>
      <c r="M10">
        <f t="shared" ref="M10:M45" si="2">L10-L9</f>
        <v>30</v>
      </c>
      <c r="N10" s="20">
        <f t="shared" ref="N10:N21" si="3">$C$6</f>
        <v>20000</v>
      </c>
      <c r="O10" s="20">
        <f t="shared" ref="O10:O45" si="4">Q10*$C$2*M10/365</f>
        <v>28356.164383561645</v>
      </c>
      <c r="P10" s="20">
        <f t="shared" ref="P10:P45" si="5">N10-O10</f>
        <v>-8356.1643835616451</v>
      </c>
      <c r="Q10" s="20">
        <f t="shared" ref="Q10:Q45" si="6">R9</f>
        <v>1500000</v>
      </c>
      <c r="R10" s="20">
        <f t="shared" si="0"/>
        <v>1508356.1643835616</v>
      </c>
    </row>
    <row r="11" spans="2:18">
      <c r="B11">
        <v>3</v>
      </c>
      <c r="C11" s="33">
        <v>44566</v>
      </c>
      <c r="D11">
        <f t="shared" si="1"/>
        <v>31</v>
      </c>
      <c r="K11">
        <v>3</v>
      </c>
      <c r="L11" s="33">
        <v>44566</v>
      </c>
      <c r="M11">
        <f t="shared" si="2"/>
        <v>31</v>
      </c>
      <c r="N11" s="20">
        <f t="shared" si="3"/>
        <v>20000</v>
      </c>
      <c r="O11" s="20">
        <f t="shared" si="4"/>
        <v>29464.601238506282</v>
      </c>
      <c r="P11" s="20">
        <f t="shared" si="5"/>
        <v>-9464.6012385062822</v>
      </c>
      <c r="Q11" s="20">
        <f t="shared" si="6"/>
        <v>1508356.1643835616</v>
      </c>
      <c r="R11" s="20">
        <f t="shared" si="0"/>
        <v>1517820.765622068</v>
      </c>
    </row>
    <row r="12" spans="2:18">
      <c r="B12">
        <v>4</v>
      </c>
      <c r="C12" s="33">
        <v>44597</v>
      </c>
      <c r="D12">
        <f t="shared" si="1"/>
        <v>31</v>
      </c>
      <c r="K12">
        <v>4</v>
      </c>
      <c r="L12" s="33">
        <v>44597</v>
      </c>
      <c r="M12">
        <f t="shared" si="2"/>
        <v>31</v>
      </c>
      <c r="N12" s="20">
        <f t="shared" si="3"/>
        <v>20000</v>
      </c>
      <c r="O12" s="20">
        <f t="shared" si="4"/>
        <v>29649.485092836563</v>
      </c>
      <c r="P12" s="20">
        <f t="shared" si="5"/>
        <v>-9649.4850928365631</v>
      </c>
      <c r="Q12" s="20">
        <f t="shared" si="6"/>
        <v>1517820.765622068</v>
      </c>
      <c r="R12" s="20">
        <f t="shared" si="0"/>
        <v>1527470.2507149046</v>
      </c>
    </row>
    <row r="13" spans="2:18">
      <c r="B13">
        <v>5</v>
      </c>
      <c r="C13" s="33">
        <v>44625</v>
      </c>
      <c r="D13">
        <f t="shared" si="1"/>
        <v>28</v>
      </c>
      <c r="K13">
        <v>5</v>
      </c>
      <c r="L13" s="33">
        <v>44625</v>
      </c>
      <c r="M13">
        <f t="shared" si="2"/>
        <v>28</v>
      </c>
      <c r="N13" s="20">
        <f t="shared" si="3"/>
        <v>20000</v>
      </c>
      <c r="O13" s="20">
        <f t="shared" si="4"/>
        <v>26950.434012613659</v>
      </c>
      <c r="P13" s="20">
        <f t="shared" si="5"/>
        <v>-6950.4340126136594</v>
      </c>
      <c r="Q13" s="20">
        <f t="shared" si="6"/>
        <v>1527470.2507149046</v>
      </c>
      <c r="R13" s="20">
        <f t="shared" si="0"/>
        <v>1534420.6847275184</v>
      </c>
    </row>
    <row r="14" spans="2:18">
      <c r="B14">
        <v>6</v>
      </c>
      <c r="C14" s="33">
        <v>44656</v>
      </c>
      <c r="D14">
        <f t="shared" si="1"/>
        <v>31</v>
      </c>
      <c r="K14">
        <v>6</v>
      </c>
      <c r="L14" s="33">
        <v>44656</v>
      </c>
      <c r="M14">
        <f t="shared" si="2"/>
        <v>31</v>
      </c>
      <c r="N14" s="20">
        <f t="shared" si="3"/>
        <v>20000</v>
      </c>
      <c r="O14" s="20">
        <f t="shared" si="4"/>
        <v>29973.752005773171</v>
      </c>
      <c r="P14" s="20">
        <f t="shared" si="5"/>
        <v>-9973.7520057731708</v>
      </c>
      <c r="Q14" s="20">
        <f t="shared" si="6"/>
        <v>1534420.6847275184</v>
      </c>
      <c r="R14" s="20">
        <f t="shared" si="0"/>
        <v>1544394.4367332915</v>
      </c>
    </row>
    <row r="15" spans="2:18">
      <c r="B15">
        <v>7</v>
      </c>
      <c r="C15" s="33">
        <v>44686</v>
      </c>
      <c r="D15">
        <f t="shared" si="1"/>
        <v>30</v>
      </c>
      <c r="K15">
        <v>7</v>
      </c>
      <c r="L15" s="33">
        <v>44686</v>
      </c>
      <c r="M15">
        <f t="shared" si="2"/>
        <v>30</v>
      </c>
      <c r="N15" s="20">
        <f t="shared" si="3"/>
        <v>20000</v>
      </c>
      <c r="O15" s="20">
        <f t="shared" si="4"/>
        <v>29195.40168071154</v>
      </c>
      <c r="P15" s="20">
        <f t="shared" si="5"/>
        <v>-9195.4016807115404</v>
      </c>
      <c r="Q15" s="20">
        <f t="shared" si="6"/>
        <v>1544394.4367332915</v>
      </c>
      <c r="R15" s="20">
        <f t="shared" si="0"/>
        <v>1553589.8384140031</v>
      </c>
    </row>
    <row r="16" spans="2:18">
      <c r="B16">
        <v>8</v>
      </c>
      <c r="C16" s="33">
        <v>44717</v>
      </c>
      <c r="D16">
        <f t="shared" si="1"/>
        <v>31</v>
      </c>
      <c r="K16">
        <v>8</v>
      </c>
      <c r="L16" s="33">
        <v>44717</v>
      </c>
      <c r="M16">
        <f t="shared" si="2"/>
        <v>31</v>
      </c>
      <c r="N16" s="20">
        <f t="shared" si="3"/>
        <v>20000</v>
      </c>
      <c r="O16" s="20">
        <f t="shared" si="4"/>
        <v>30348.2069805256</v>
      </c>
      <c r="P16" s="20">
        <f t="shared" si="5"/>
        <v>-10348.2069805256</v>
      </c>
      <c r="Q16" s="20">
        <f t="shared" si="6"/>
        <v>1553589.8384140031</v>
      </c>
      <c r="R16" s="20">
        <f t="shared" si="0"/>
        <v>1563938.0453945287</v>
      </c>
    </row>
    <row r="17" spans="2:18">
      <c r="B17">
        <v>9</v>
      </c>
      <c r="C17" s="33">
        <v>44747</v>
      </c>
      <c r="D17">
        <f t="shared" si="1"/>
        <v>30</v>
      </c>
      <c r="K17">
        <v>9</v>
      </c>
      <c r="L17" s="33">
        <v>44747</v>
      </c>
      <c r="M17">
        <f t="shared" si="2"/>
        <v>30</v>
      </c>
      <c r="N17" s="20">
        <f t="shared" si="3"/>
        <v>20000</v>
      </c>
      <c r="O17" s="20">
        <f t="shared" si="4"/>
        <v>29564.856200608898</v>
      </c>
      <c r="P17" s="20">
        <f t="shared" si="5"/>
        <v>-9564.8562006088978</v>
      </c>
      <c r="Q17" s="20">
        <f t="shared" si="6"/>
        <v>1563938.0453945287</v>
      </c>
      <c r="R17" s="20">
        <f t="shared" si="0"/>
        <v>1573502.9015951375</v>
      </c>
    </row>
    <row r="18" spans="2:18">
      <c r="B18">
        <v>10</v>
      </c>
      <c r="C18" s="33">
        <v>44778</v>
      </c>
      <c r="D18">
        <f t="shared" si="1"/>
        <v>31</v>
      </c>
      <c r="K18">
        <v>10</v>
      </c>
      <c r="L18" s="33">
        <v>44778</v>
      </c>
      <c r="M18">
        <f t="shared" si="2"/>
        <v>31</v>
      </c>
      <c r="N18" s="20">
        <f t="shared" si="3"/>
        <v>20000</v>
      </c>
      <c r="O18" s="20">
        <f t="shared" si="4"/>
        <v>30737.193666776253</v>
      </c>
      <c r="P18" s="20">
        <f t="shared" si="5"/>
        <v>-10737.193666776253</v>
      </c>
      <c r="Q18" s="20">
        <f t="shared" si="6"/>
        <v>1573502.9015951375</v>
      </c>
      <c r="R18" s="20">
        <f t="shared" si="0"/>
        <v>1584240.0952619137</v>
      </c>
    </row>
    <row r="19" spans="2:18">
      <c r="B19">
        <v>11</v>
      </c>
      <c r="C19" s="33">
        <v>44809</v>
      </c>
      <c r="D19">
        <f t="shared" si="1"/>
        <v>31</v>
      </c>
      <c r="K19">
        <v>11</v>
      </c>
      <c r="L19" s="33">
        <v>44809</v>
      </c>
      <c r="M19">
        <f t="shared" si="2"/>
        <v>31</v>
      </c>
      <c r="N19" s="20">
        <f t="shared" si="3"/>
        <v>20000</v>
      </c>
      <c r="O19" s="20">
        <f t="shared" si="4"/>
        <v>30946.936655390262</v>
      </c>
      <c r="P19" s="20">
        <f t="shared" si="5"/>
        <v>-10946.936655390262</v>
      </c>
      <c r="Q19" s="20">
        <f t="shared" si="6"/>
        <v>1584240.0952619137</v>
      </c>
      <c r="R19" s="20">
        <f t="shared" si="0"/>
        <v>1595187.031917304</v>
      </c>
    </row>
    <row r="20" spans="2:18">
      <c r="B20">
        <v>12</v>
      </c>
      <c r="C20" s="33">
        <v>44839</v>
      </c>
      <c r="D20">
        <f t="shared" si="1"/>
        <v>30</v>
      </c>
      <c r="K20">
        <v>12</v>
      </c>
      <c r="L20" s="33">
        <v>44839</v>
      </c>
      <c r="M20">
        <f t="shared" si="2"/>
        <v>30</v>
      </c>
      <c r="N20" s="20">
        <f t="shared" si="3"/>
        <v>20000</v>
      </c>
      <c r="O20" s="20">
        <f t="shared" si="4"/>
        <v>30155.590466381916</v>
      </c>
      <c r="P20" s="20">
        <f t="shared" si="5"/>
        <v>-10155.590466381916</v>
      </c>
      <c r="Q20" s="20">
        <f t="shared" si="6"/>
        <v>1595187.031917304</v>
      </c>
      <c r="R20" s="20">
        <f t="shared" si="0"/>
        <v>1605342.622383686</v>
      </c>
    </row>
    <row r="21" spans="2:18">
      <c r="B21">
        <v>13</v>
      </c>
      <c r="C21" s="33">
        <v>44870</v>
      </c>
      <c r="D21">
        <f t="shared" si="1"/>
        <v>31</v>
      </c>
      <c r="K21">
        <v>13</v>
      </c>
      <c r="L21" s="33">
        <v>44870</v>
      </c>
      <c r="M21">
        <f t="shared" si="2"/>
        <v>31</v>
      </c>
      <c r="N21" s="20">
        <f t="shared" si="3"/>
        <v>20000</v>
      </c>
      <c r="O21" s="20">
        <f t="shared" si="4"/>
        <v>31359.158623549818</v>
      </c>
      <c r="P21" s="20">
        <f t="shared" si="5"/>
        <v>-11359.158623549818</v>
      </c>
      <c r="Q21" s="20">
        <f t="shared" si="6"/>
        <v>1605342.622383686</v>
      </c>
      <c r="R21" s="20">
        <f t="shared" si="0"/>
        <v>1616701.7810072359</v>
      </c>
    </row>
    <row r="22" spans="2:18">
      <c r="B22">
        <v>14</v>
      </c>
      <c r="C22" s="33">
        <v>44900</v>
      </c>
      <c r="D22">
        <f t="shared" si="1"/>
        <v>30</v>
      </c>
      <c r="K22">
        <v>14</v>
      </c>
      <c r="L22" s="33">
        <v>44900</v>
      </c>
      <c r="M22">
        <f t="shared" si="2"/>
        <v>30</v>
      </c>
      <c r="N22">
        <f t="shared" ref="N22:N33" si="7">$I$4</f>
        <v>60000</v>
      </c>
      <c r="O22" s="20">
        <f t="shared" si="4"/>
        <v>30562.307640958708</v>
      </c>
      <c r="P22" s="20">
        <f t="shared" si="5"/>
        <v>29437.692359041292</v>
      </c>
      <c r="Q22" s="20">
        <f t="shared" si="6"/>
        <v>1616701.7810072359</v>
      </c>
      <c r="R22" s="20">
        <f t="shared" si="0"/>
        <v>1587264.0886481947</v>
      </c>
    </row>
    <row r="23" spans="2:18">
      <c r="B23">
        <v>15</v>
      </c>
      <c r="C23" s="33">
        <v>44931</v>
      </c>
      <c r="D23">
        <f t="shared" si="1"/>
        <v>31</v>
      </c>
      <c r="K23">
        <v>15</v>
      </c>
      <c r="L23" s="33">
        <v>44931</v>
      </c>
      <c r="M23">
        <f t="shared" si="2"/>
        <v>31</v>
      </c>
      <c r="N23">
        <f t="shared" si="7"/>
        <v>60000</v>
      </c>
      <c r="O23" s="20">
        <f t="shared" si="4"/>
        <v>31006.00808784008</v>
      </c>
      <c r="P23" s="20">
        <f t="shared" si="5"/>
        <v>28993.99191215992</v>
      </c>
      <c r="Q23" s="20">
        <f t="shared" si="6"/>
        <v>1587264.0886481947</v>
      </c>
      <c r="R23" s="20">
        <f t="shared" si="0"/>
        <v>1558270.0967360348</v>
      </c>
    </row>
    <row r="24" spans="2:18">
      <c r="B24">
        <v>16</v>
      </c>
      <c r="C24" s="33">
        <v>44962</v>
      </c>
      <c r="D24">
        <f t="shared" si="1"/>
        <v>31</v>
      </c>
      <c r="K24">
        <v>16</v>
      </c>
      <c r="L24" s="33">
        <v>44962</v>
      </c>
      <c r="M24">
        <f t="shared" si="2"/>
        <v>31</v>
      </c>
      <c r="N24">
        <f t="shared" si="7"/>
        <v>60000</v>
      </c>
      <c r="O24" s="20">
        <f t="shared" si="4"/>
        <v>30439.63230062446</v>
      </c>
      <c r="P24" s="20">
        <f t="shared" si="5"/>
        <v>29560.36769937554</v>
      </c>
      <c r="Q24" s="20">
        <f t="shared" si="6"/>
        <v>1558270.0967360348</v>
      </c>
      <c r="R24" s="20">
        <f t="shared" si="0"/>
        <v>1528709.7290366592</v>
      </c>
    </row>
    <row r="25" spans="2:18">
      <c r="B25">
        <v>17</v>
      </c>
      <c r="C25" s="33">
        <v>44990</v>
      </c>
      <c r="D25">
        <f t="shared" si="1"/>
        <v>28</v>
      </c>
      <c r="K25">
        <v>17</v>
      </c>
      <c r="L25" s="33">
        <v>44990</v>
      </c>
      <c r="M25">
        <f t="shared" si="2"/>
        <v>28</v>
      </c>
      <c r="N25">
        <f t="shared" si="7"/>
        <v>60000</v>
      </c>
      <c r="O25" s="20">
        <f t="shared" si="4"/>
        <v>26972.303164372839</v>
      </c>
      <c r="P25" s="20">
        <f t="shared" si="5"/>
        <v>33027.696835627161</v>
      </c>
      <c r="Q25" s="20">
        <f t="shared" si="6"/>
        <v>1528709.7290366592</v>
      </c>
      <c r="R25" s="20">
        <f t="shared" si="0"/>
        <v>1495682.0322010322</v>
      </c>
    </row>
    <row r="26" spans="2:18">
      <c r="B26">
        <v>18</v>
      </c>
      <c r="C26" s="33">
        <v>45021</v>
      </c>
      <c r="D26">
        <f t="shared" si="1"/>
        <v>31</v>
      </c>
      <c r="K26">
        <v>18</v>
      </c>
      <c r="L26" s="33">
        <v>45021</v>
      </c>
      <c r="M26">
        <f t="shared" si="2"/>
        <v>31</v>
      </c>
      <c r="N26">
        <f t="shared" si="7"/>
        <v>60000</v>
      </c>
      <c r="O26" s="20">
        <f t="shared" si="4"/>
        <v>29217.021615324273</v>
      </c>
      <c r="P26" s="20">
        <f t="shared" si="5"/>
        <v>30782.978384675727</v>
      </c>
      <c r="Q26" s="20">
        <f t="shared" si="6"/>
        <v>1495682.0322010322</v>
      </c>
      <c r="R26" s="20">
        <f t="shared" si="0"/>
        <v>1464899.0538163565</v>
      </c>
    </row>
    <row r="27" spans="2:18">
      <c r="B27">
        <v>19</v>
      </c>
      <c r="C27" s="33">
        <v>45051</v>
      </c>
      <c r="D27">
        <f t="shared" si="1"/>
        <v>30</v>
      </c>
      <c r="K27">
        <v>19</v>
      </c>
      <c r="L27" s="33">
        <v>45051</v>
      </c>
      <c r="M27">
        <f t="shared" si="2"/>
        <v>30</v>
      </c>
      <c r="N27">
        <f t="shared" si="7"/>
        <v>60000</v>
      </c>
      <c r="O27" s="20">
        <f t="shared" si="4"/>
        <v>27692.612250227015</v>
      </c>
      <c r="P27" s="20">
        <f t="shared" si="5"/>
        <v>32307.387749772985</v>
      </c>
      <c r="Q27" s="20">
        <f t="shared" si="6"/>
        <v>1464899.0538163565</v>
      </c>
      <c r="R27" s="20">
        <f t="shared" si="0"/>
        <v>1432591.6660665835</v>
      </c>
    </row>
    <row r="28" spans="2:18">
      <c r="B28">
        <v>20</v>
      </c>
      <c r="C28" s="33">
        <v>45082</v>
      </c>
      <c r="D28">
        <f t="shared" si="1"/>
        <v>31</v>
      </c>
      <c r="K28">
        <v>20</v>
      </c>
      <c r="L28" s="33">
        <v>45082</v>
      </c>
      <c r="M28">
        <f t="shared" si="2"/>
        <v>31</v>
      </c>
      <c r="N28">
        <f t="shared" si="7"/>
        <v>60000</v>
      </c>
      <c r="O28" s="20">
        <f t="shared" si="4"/>
        <v>27984.598846725319</v>
      </c>
      <c r="P28" s="20">
        <f t="shared" si="5"/>
        <v>32015.401153274681</v>
      </c>
      <c r="Q28" s="20">
        <f t="shared" si="6"/>
        <v>1432591.6660665835</v>
      </c>
      <c r="R28" s="20">
        <f t="shared" si="0"/>
        <v>1400576.2649133089</v>
      </c>
    </row>
    <row r="29" spans="2:18">
      <c r="B29">
        <v>21</v>
      </c>
      <c r="C29" s="33">
        <v>45112</v>
      </c>
      <c r="D29">
        <f t="shared" si="1"/>
        <v>30</v>
      </c>
      <c r="K29">
        <v>21</v>
      </c>
      <c r="L29" s="33">
        <v>45112</v>
      </c>
      <c r="M29">
        <f t="shared" si="2"/>
        <v>30</v>
      </c>
      <c r="N29">
        <f t="shared" si="7"/>
        <v>60000</v>
      </c>
      <c r="O29" s="20">
        <f t="shared" si="4"/>
        <v>26476.647199731051</v>
      </c>
      <c r="P29" s="20">
        <f t="shared" si="5"/>
        <v>33523.352800268949</v>
      </c>
      <c r="Q29" s="20">
        <f t="shared" si="6"/>
        <v>1400576.2649133089</v>
      </c>
      <c r="R29" s="20">
        <f t="shared" si="0"/>
        <v>1367052.91211304</v>
      </c>
    </row>
    <row r="30" spans="2:18">
      <c r="B30">
        <v>22</v>
      </c>
      <c r="C30" s="33">
        <v>45143</v>
      </c>
      <c r="D30">
        <f t="shared" si="1"/>
        <v>31</v>
      </c>
      <c r="K30">
        <v>22</v>
      </c>
      <c r="L30" s="33">
        <v>45143</v>
      </c>
      <c r="M30">
        <f t="shared" si="2"/>
        <v>31</v>
      </c>
      <c r="N30">
        <f t="shared" si="7"/>
        <v>60000</v>
      </c>
      <c r="O30" s="20">
        <f t="shared" si="4"/>
        <v>26704.348666756101</v>
      </c>
      <c r="P30" s="20">
        <f t="shared" si="5"/>
        <v>33295.651333243899</v>
      </c>
      <c r="Q30" s="20">
        <f t="shared" si="6"/>
        <v>1367052.91211304</v>
      </c>
      <c r="R30" s="20">
        <f t="shared" si="0"/>
        <v>1333757.2607797962</v>
      </c>
    </row>
    <row r="31" spans="2:18">
      <c r="B31">
        <v>23</v>
      </c>
      <c r="C31" s="33">
        <v>45174</v>
      </c>
      <c r="D31">
        <f t="shared" si="1"/>
        <v>31</v>
      </c>
      <c r="K31">
        <v>23</v>
      </c>
      <c r="L31" s="33">
        <v>45174</v>
      </c>
      <c r="M31">
        <f t="shared" si="2"/>
        <v>31</v>
      </c>
      <c r="N31">
        <f t="shared" si="7"/>
        <v>60000</v>
      </c>
      <c r="O31" s="20">
        <f t="shared" si="4"/>
        <v>26053.943203725885</v>
      </c>
      <c r="P31" s="20">
        <f t="shared" si="5"/>
        <v>33946.056796274119</v>
      </c>
      <c r="Q31" s="20">
        <f t="shared" si="6"/>
        <v>1333757.2607797962</v>
      </c>
      <c r="R31" s="20">
        <f t="shared" si="0"/>
        <v>1299811.203983522</v>
      </c>
    </row>
    <row r="32" spans="2:18">
      <c r="B32">
        <v>24</v>
      </c>
      <c r="C32" s="33">
        <v>45204</v>
      </c>
      <c r="D32">
        <f t="shared" si="1"/>
        <v>30</v>
      </c>
      <c r="K32">
        <v>24</v>
      </c>
      <c r="L32" s="33">
        <v>45204</v>
      </c>
      <c r="M32">
        <f t="shared" si="2"/>
        <v>30</v>
      </c>
      <c r="N32">
        <f t="shared" si="7"/>
        <v>60000</v>
      </c>
      <c r="O32" s="20">
        <f t="shared" si="4"/>
        <v>24571.77344516795</v>
      </c>
      <c r="P32" s="20">
        <f t="shared" si="5"/>
        <v>35428.22655483205</v>
      </c>
      <c r="Q32" s="20">
        <f t="shared" si="6"/>
        <v>1299811.203983522</v>
      </c>
      <c r="R32" s="20">
        <f t="shared" si="0"/>
        <v>1264382.9774286901</v>
      </c>
    </row>
    <row r="33" spans="2:18">
      <c r="B33">
        <v>25</v>
      </c>
      <c r="C33" s="33">
        <v>45235</v>
      </c>
      <c r="D33">
        <f t="shared" si="1"/>
        <v>31</v>
      </c>
      <c r="K33">
        <v>25</v>
      </c>
      <c r="L33" s="33">
        <v>45235</v>
      </c>
      <c r="M33">
        <f t="shared" si="2"/>
        <v>31</v>
      </c>
      <c r="N33">
        <f t="shared" si="7"/>
        <v>60000</v>
      </c>
      <c r="O33" s="20">
        <f t="shared" si="4"/>
        <v>24698.768846757699</v>
      </c>
      <c r="P33" s="20">
        <f t="shared" si="5"/>
        <v>35301.231153242305</v>
      </c>
      <c r="Q33" s="20">
        <f t="shared" si="6"/>
        <v>1264382.9774286901</v>
      </c>
      <c r="R33" s="20">
        <f t="shared" si="0"/>
        <v>1229081.7462754478</v>
      </c>
    </row>
    <row r="34" spans="2:18">
      <c r="B34">
        <v>26</v>
      </c>
      <c r="C34" s="33">
        <v>45265</v>
      </c>
      <c r="D34">
        <f t="shared" si="1"/>
        <v>30</v>
      </c>
      <c r="K34">
        <v>26</v>
      </c>
      <c r="L34" s="33">
        <v>45265</v>
      </c>
      <c r="M34">
        <f t="shared" si="2"/>
        <v>30</v>
      </c>
      <c r="N34" s="20">
        <f t="shared" ref="N34:N45" si="8">$E$6</f>
        <v>48676.664020125398</v>
      </c>
      <c r="O34" s="20">
        <f t="shared" si="4"/>
        <v>23234.696025481069</v>
      </c>
      <c r="P34" s="20">
        <f t="shared" si="5"/>
        <v>25441.967994644328</v>
      </c>
      <c r="Q34" s="20">
        <f t="shared" si="6"/>
        <v>1229081.7462754478</v>
      </c>
      <c r="R34" s="20">
        <f t="shared" si="0"/>
        <v>1203639.7782808035</v>
      </c>
    </row>
    <row r="35" spans="2:18">
      <c r="B35">
        <v>27</v>
      </c>
      <c r="C35" s="33">
        <v>45296</v>
      </c>
      <c r="D35">
        <f t="shared" si="1"/>
        <v>31</v>
      </c>
      <c r="K35">
        <v>27</v>
      </c>
      <c r="L35" s="33">
        <v>45296</v>
      </c>
      <c r="M35">
        <f t="shared" si="2"/>
        <v>31</v>
      </c>
      <c r="N35" s="20">
        <f t="shared" si="8"/>
        <v>48676.664020125398</v>
      </c>
      <c r="O35" s="20">
        <f t="shared" si="4"/>
        <v>23512.196216827753</v>
      </c>
      <c r="P35" s="20">
        <f t="shared" si="5"/>
        <v>25164.467803297644</v>
      </c>
      <c r="Q35" s="20">
        <f t="shared" si="6"/>
        <v>1203639.7782808035</v>
      </c>
      <c r="R35" s="20">
        <f t="shared" si="0"/>
        <v>1178475.3104775059</v>
      </c>
    </row>
    <row r="36" spans="2:18">
      <c r="B36">
        <v>28</v>
      </c>
      <c r="C36" s="33">
        <v>45327</v>
      </c>
      <c r="D36">
        <f t="shared" si="1"/>
        <v>31</v>
      </c>
      <c r="K36">
        <v>28</v>
      </c>
      <c r="L36" s="33">
        <v>45327</v>
      </c>
      <c r="M36">
        <f t="shared" si="2"/>
        <v>31</v>
      </c>
      <c r="N36" s="20">
        <f t="shared" si="8"/>
        <v>48676.664020125398</v>
      </c>
      <c r="O36" s="20">
        <f t="shared" si="4"/>
        <v>23020.627297820865</v>
      </c>
      <c r="P36" s="20">
        <f t="shared" si="5"/>
        <v>25656.036722304532</v>
      </c>
      <c r="Q36" s="20">
        <f t="shared" si="6"/>
        <v>1178475.3104775059</v>
      </c>
      <c r="R36" s="20">
        <f t="shared" si="0"/>
        <v>1152819.2737552014</v>
      </c>
    </row>
    <row r="37" spans="2:18">
      <c r="B37">
        <v>29</v>
      </c>
      <c r="C37" s="33">
        <v>45356</v>
      </c>
      <c r="D37">
        <f t="shared" si="1"/>
        <v>29</v>
      </c>
      <c r="K37">
        <v>29</v>
      </c>
      <c r="L37" s="33">
        <v>45356</v>
      </c>
      <c r="M37">
        <f t="shared" si="2"/>
        <v>29</v>
      </c>
      <c r="N37" s="20">
        <f t="shared" si="8"/>
        <v>48676.664020125398</v>
      </c>
      <c r="O37" s="20">
        <f t="shared" si="4"/>
        <v>21066.587824512859</v>
      </c>
      <c r="P37" s="20">
        <f t="shared" si="5"/>
        <v>27610.076195612539</v>
      </c>
      <c r="Q37" s="20">
        <f t="shared" si="6"/>
        <v>1152819.2737552014</v>
      </c>
      <c r="R37" s="20">
        <f t="shared" si="0"/>
        <v>1125209.1975595888</v>
      </c>
    </row>
    <row r="38" spans="2:18">
      <c r="B38">
        <v>30</v>
      </c>
      <c r="C38" s="33">
        <v>45387</v>
      </c>
      <c r="D38">
        <f t="shared" si="1"/>
        <v>31</v>
      </c>
      <c r="K38">
        <v>30</v>
      </c>
      <c r="L38" s="33">
        <v>45387</v>
      </c>
      <c r="M38">
        <f t="shared" si="2"/>
        <v>31</v>
      </c>
      <c r="N38" s="20">
        <f t="shared" si="8"/>
        <v>48676.664020125398</v>
      </c>
      <c r="O38" s="20">
        <f t="shared" si="4"/>
        <v>21980.113913972244</v>
      </c>
      <c r="P38" s="20">
        <f t="shared" si="5"/>
        <v>26696.550106153154</v>
      </c>
      <c r="Q38" s="20">
        <f t="shared" si="6"/>
        <v>1125209.1975595888</v>
      </c>
      <c r="R38" s="20">
        <f t="shared" si="0"/>
        <v>1098512.6474534357</v>
      </c>
    </row>
    <row r="39" spans="2:18">
      <c r="B39">
        <v>31</v>
      </c>
      <c r="C39" s="33">
        <v>45417</v>
      </c>
      <c r="D39">
        <f t="shared" si="1"/>
        <v>30</v>
      </c>
      <c r="K39">
        <v>31</v>
      </c>
      <c r="L39" s="33">
        <v>45417</v>
      </c>
      <c r="M39">
        <f t="shared" si="2"/>
        <v>30</v>
      </c>
      <c r="N39" s="20">
        <f t="shared" si="8"/>
        <v>48676.664020125398</v>
      </c>
      <c r="O39" s="20">
        <f t="shared" si="4"/>
        <v>20766.403472407415</v>
      </c>
      <c r="P39" s="20">
        <f t="shared" si="5"/>
        <v>27910.260547717982</v>
      </c>
      <c r="Q39" s="20">
        <f t="shared" si="6"/>
        <v>1098512.6474534357</v>
      </c>
      <c r="R39" s="20">
        <f t="shared" si="0"/>
        <v>1070602.3869057177</v>
      </c>
    </row>
    <row r="40" spans="2:18">
      <c r="B40">
        <v>32</v>
      </c>
      <c r="C40" s="33">
        <v>45448</v>
      </c>
      <c r="D40">
        <f t="shared" si="1"/>
        <v>31</v>
      </c>
      <c r="K40">
        <v>32</v>
      </c>
      <c r="L40" s="33">
        <v>45448</v>
      </c>
      <c r="M40">
        <f t="shared" si="2"/>
        <v>31</v>
      </c>
      <c r="N40" s="20">
        <f t="shared" si="8"/>
        <v>48676.664020125398</v>
      </c>
      <c r="O40" s="20">
        <f t="shared" si="4"/>
        <v>20913.411009966487</v>
      </c>
      <c r="P40" s="20">
        <f t="shared" si="5"/>
        <v>27763.253010158911</v>
      </c>
      <c r="Q40" s="20">
        <f t="shared" si="6"/>
        <v>1070602.3869057177</v>
      </c>
      <c r="R40" s="20">
        <f t="shared" si="0"/>
        <v>1042839.1338955588</v>
      </c>
    </row>
    <row r="41" spans="2:18">
      <c r="B41">
        <v>33</v>
      </c>
      <c r="C41" s="33">
        <v>45478</v>
      </c>
      <c r="D41">
        <f t="shared" si="1"/>
        <v>30</v>
      </c>
      <c r="K41">
        <v>33</v>
      </c>
      <c r="L41" s="33">
        <v>45478</v>
      </c>
      <c r="M41">
        <f t="shared" si="2"/>
        <v>30</v>
      </c>
      <c r="N41" s="20">
        <f t="shared" si="8"/>
        <v>48676.664020125398</v>
      </c>
      <c r="O41" s="20">
        <f t="shared" si="4"/>
        <v>19713.945270902346</v>
      </c>
      <c r="P41" s="20">
        <f t="shared" si="5"/>
        <v>28962.718749223051</v>
      </c>
      <c r="Q41" s="20">
        <f t="shared" si="6"/>
        <v>1042839.1338955588</v>
      </c>
      <c r="R41" s="20">
        <f t="shared" si="0"/>
        <v>1013876.4151463357</v>
      </c>
    </row>
    <row r="42" spans="2:18">
      <c r="B42">
        <v>34</v>
      </c>
      <c r="C42" s="33">
        <v>45509</v>
      </c>
      <c r="D42">
        <f t="shared" si="1"/>
        <v>31</v>
      </c>
      <c r="K42">
        <v>34</v>
      </c>
      <c r="L42" s="33">
        <v>45509</v>
      </c>
      <c r="M42">
        <f t="shared" si="2"/>
        <v>31</v>
      </c>
      <c r="N42" s="20">
        <f t="shared" si="8"/>
        <v>48676.664020125398</v>
      </c>
      <c r="O42" s="20">
        <f t="shared" si="4"/>
        <v>19805.311890392804</v>
      </c>
      <c r="P42" s="20">
        <f t="shared" si="5"/>
        <v>28871.352129732593</v>
      </c>
      <c r="Q42" s="20">
        <f t="shared" si="6"/>
        <v>1013876.4151463357</v>
      </c>
      <c r="R42" s="20">
        <f t="shared" si="0"/>
        <v>985005.06301660312</v>
      </c>
    </row>
    <row r="43" spans="2:18">
      <c r="B43">
        <v>35</v>
      </c>
      <c r="C43" s="33">
        <v>45540</v>
      </c>
      <c r="D43">
        <f t="shared" si="1"/>
        <v>31</v>
      </c>
      <c r="K43">
        <v>35</v>
      </c>
      <c r="L43" s="33">
        <v>45540</v>
      </c>
      <c r="M43">
        <f t="shared" si="2"/>
        <v>31</v>
      </c>
      <c r="N43" s="20">
        <f t="shared" si="8"/>
        <v>48676.664020125398</v>
      </c>
      <c r="O43" s="20">
        <f t="shared" si="4"/>
        <v>19241.33177892707</v>
      </c>
      <c r="P43" s="20">
        <f t="shared" si="5"/>
        <v>29435.332241198328</v>
      </c>
      <c r="Q43" s="20">
        <f t="shared" si="6"/>
        <v>985005.06301660312</v>
      </c>
      <c r="R43" s="20">
        <f t="shared" si="0"/>
        <v>955569.73077540484</v>
      </c>
    </row>
    <row r="44" spans="2:18">
      <c r="B44">
        <v>36</v>
      </c>
      <c r="C44" s="33">
        <v>45570</v>
      </c>
      <c r="D44">
        <f t="shared" si="1"/>
        <v>30</v>
      </c>
      <c r="K44">
        <v>36</v>
      </c>
      <c r="L44" s="33">
        <v>45570</v>
      </c>
      <c r="M44">
        <f t="shared" si="2"/>
        <v>30</v>
      </c>
      <c r="N44" s="20">
        <f t="shared" si="8"/>
        <v>48676.664020125398</v>
      </c>
      <c r="O44" s="20">
        <f t="shared" si="4"/>
        <v>18064.194910548751</v>
      </c>
      <c r="P44" s="20">
        <f t="shared" si="5"/>
        <v>30612.469109576647</v>
      </c>
      <c r="Q44" s="20">
        <f t="shared" si="6"/>
        <v>955569.73077540484</v>
      </c>
      <c r="R44" s="20">
        <f t="shared" si="0"/>
        <v>924957.26166582818</v>
      </c>
    </row>
    <row r="45" spans="2:18">
      <c r="B45">
        <v>37</v>
      </c>
      <c r="C45" s="33">
        <v>45601</v>
      </c>
      <c r="D45">
        <f t="shared" si="1"/>
        <v>31</v>
      </c>
      <c r="K45">
        <v>37</v>
      </c>
      <c r="L45" s="33">
        <v>45601</v>
      </c>
      <c r="M45">
        <f t="shared" si="2"/>
        <v>31</v>
      </c>
      <c r="N45" s="20">
        <f t="shared" si="8"/>
        <v>48676.664020125398</v>
      </c>
      <c r="O45" s="20">
        <f t="shared" si="4"/>
        <v>18068.343221033851</v>
      </c>
      <c r="P45" s="20">
        <f t="shared" si="5"/>
        <v>30608.320799091547</v>
      </c>
      <c r="Q45" s="20">
        <f t="shared" si="6"/>
        <v>924957.26166582818</v>
      </c>
      <c r="R45" s="20">
        <f t="shared" si="0"/>
        <v>894348.94086673658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1:K48"/>
  <sheetViews>
    <sheetView topLeftCell="C1" zoomScale="80" zoomScaleNormal="80" workbookViewId="0">
      <selection activeCell="H2" sqref="H2"/>
    </sheetView>
  </sheetViews>
  <sheetFormatPr defaultRowHeight="15"/>
  <cols>
    <col min="1" max="1" width="10.140625"/>
    <col min="2" max="2" width="14"/>
    <col min="3" max="3" width="15.5703125" style="21"/>
    <col min="4" max="4" width="15.140625" style="21"/>
    <col min="5" max="5" width="15.140625"/>
    <col min="6" max="6" width="10.140625"/>
    <col min="7" max="7" width="24.42578125"/>
    <col min="8" max="8" width="21.28515625"/>
    <col min="9" max="9" width="20.42578125"/>
    <col min="10" max="10" width="17.85546875"/>
    <col min="11" max="1025" width="10.140625"/>
  </cols>
  <sheetData>
    <row r="1" spans="2:10">
      <c r="B1" t="s">
        <v>86</v>
      </c>
      <c r="C1" s="34">
        <v>1500000</v>
      </c>
      <c r="D1"/>
      <c r="G1" s="20"/>
    </row>
    <row r="2" spans="2:10">
      <c r="B2" t="s">
        <v>87</v>
      </c>
      <c r="C2" s="35">
        <v>0.23</v>
      </c>
      <c r="D2" s="35"/>
      <c r="G2" s="20"/>
      <c r="H2" s="29" t="s">
        <v>88</v>
      </c>
      <c r="I2" s="29" t="s">
        <v>89</v>
      </c>
      <c r="J2" s="29" t="s">
        <v>90</v>
      </c>
    </row>
    <row r="3" spans="2:10">
      <c r="B3" t="s">
        <v>91</v>
      </c>
      <c r="C3" s="34">
        <v>36</v>
      </c>
      <c r="D3"/>
      <c r="G3" s="20"/>
      <c r="H3" s="29">
        <v>12</v>
      </c>
      <c r="I3" s="30">
        <v>0.3</v>
      </c>
      <c r="J3" s="29"/>
    </row>
    <row r="4" spans="2:10">
      <c r="B4" t="s">
        <v>92</v>
      </c>
      <c r="C4" s="36">
        <v>44505</v>
      </c>
      <c r="D4" s="36"/>
      <c r="E4" s="31"/>
      <c r="G4" s="20"/>
      <c r="H4" s="29">
        <v>12</v>
      </c>
      <c r="I4" s="29"/>
      <c r="J4" s="29">
        <v>60000</v>
      </c>
    </row>
    <row r="5" spans="2:10">
      <c r="B5" t="s">
        <v>93</v>
      </c>
      <c r="C5" s="36">
        <v>44502</v>
      </c>
      <c r="D5" s="36"/>
      <c r="G5" s="20"/>
      <c r="H5" s="29">
        <v>12</v>
      </c>
      <c r="I5" s="30">
        <v>1</v>
      </c>
      <c r="J5" s="29"/>
    </row>
    <row r="6" spans="2:10">
      <c r="B6" t="s">
        <v>94</v>
      </c>
      <c r="C6" s="34">
        <f>ROUNDUP(62435.1624515513,0)</f>
        <v>62436</v>
      </c>
      <c r="D6"/>
      <c r="F6">
        <f>ROUNDUP(48676.6640201255,0)</f>
        <v>48677</v>
      </c>
      <c r="G6" s="20"/>
      <c r="H6" s="29"/>
      <c r="I6" s="30"/>
      <c r="J6" s="29"/>
    </row>
    <row r="7" spans="2:10">
      <c r="C7" s="34"/>
      <c r="D7"/>
      <c r="G7" s="20"/>
      <c r="H7" s="29"/>
      <c r="I7" s="30"/>
      <c r="J7" s="29"/>
    </row>
    <row r="8" spans="2:10">
      <c r="C8" s="34"/>
      <c r="D8"/>
      <c r="G8" s="20"/>
      <c r="H8" s="29"/>
      <c r="I8" s="30"/>
      <c r="J8" s="29"/>
    </row>
    <row r="9" spans="2:10">
      <c r="C9" s="34"/>
      <c r="D9"/>
      <c r="G9" s="20"/>
      <c r="H9" s="29"/>
      <c r="I9" s="30"/>
      <c r="J9" s="29"/>
    </row>
    <row r="10" spans="2:10">
      <c r="C10"/>
      <c r="D10"/>
    </row>
    <row r="11" spans="2:10">
      <c r="B11" s="25" t="s">
        <v>76</v>
      </c>
      <c r="C11" s="32" t="s">
        <v>4</v>
      </c>
      <c r="D11" t="s">
        <v>95</v>
      </c>
      <c r="E11" s="19" t="s">
        <v>82</v>
      </c>
      <c r="F11" s="19" t="s">
        <v>83</v>
      </c>
      <c r="G11" s="19" t="s">
        <v>78</v>
      </c>
      <c r="H11" s="19" t="s">
        <v>84</v>
      </c>
      <c r="I11" s="19" t="s">
        <v>85</v>
      </c>
    </row>
    <row r="12" spans="2:10">
      <c r="B12">
        <v>1</v>
      </c>
      <c r="C12" s="37">
        <v>44505</v>
      </c>
      <c r="D12">
        <f>C12-C5</f>
        <v>3</v>
      </c>
      <c r="E12" s="20">
        <f>G12</f>
        <v>2836</v>
      </c>
      <c r="F12">
        <v>0</v>
      </c>
      <c r="G12" s="20">
        <f>ROUNDUP(H12*$C$2*D12/365,0)</f>
        <v>2836</v>
      </c>
      <c r="H12">
        <f>I12</f>
        <v>1500000</v>
      </c>
      <c r="I12">
        <f>C1</f>
        <v>1500000</v>
      </c>
    </row>
    <row r="13" spans="2:10">
      <c r="B13">
        <v>2</v>
      </c>
      <c r="C13" s="37">
        <v>44535</v>
      </c>
      <c r="D13">
        <f t="shared" ref="D13:D48" si="0">C13-C12</f>
        <v>30</v>
      </c>
      <c r="E13" s="20">
        <f t="shared" ref="E13:E24" si="1">$C$6</f>
        <v>62436</v>
      </c>
      <c r="F13" s="20">
        <f t="shared" ref="F13:F48" si="2">E13-G13</f>
        <v>34079.835616438359</v>
      </c>
      <c r="G13" s="20">
        <f t="shared" ref="G13:G48" si="3">H13*$C$2*D13/365</f>
        <v>28356.164383561645</v>
      </c>
      <c r="H13" s="20">
        <f t="shared" ref="H13:H48" si="4">I12</f>
        <v>1500000</v>
      </c>
      <c r="I13" s="20">
        <f t="shared" ref="I13:I48" si="5">H13-F13</f>
        <v>1465920.1643835616</v>
      </c>
    </row>
    <row r="14" spans="2:10">
      <c r="B14">
        <v>3</v>
      </c>
      <c r="C14" s="37">
        <v>44566</v>
      </c>
      <c r="D14">
        <f t="shared" si="0"/>
        <v>31</v>
      </c>
      <c r="E14" s="20">
        <f t="shared" si="1"/>
        <v>62436</v>
      </c>
      <c r="F14" s="20">
        <f t="shared" si="2"/>
        <v>33800.354049164947</v>
      </c>
      <c r="G14" s="20">
        <f t="shared" si="3"/>
        <v>28635.645950835056</v>
      </c>
      <c r="H14" s="20">
        <f t="shared" si="4"/>
        <v>1465920.1643835616</v>
      </c>
      <c r="I14" s="20">
        <f t="shared" si="5"/>
        <v>1432119.8103343965</v>
      </c>
    </row>
    <row r="15" spans="2:10">
      <c r="B15">
        <v>4</v>
      </c>
      <c r="C15" s="37">
        <v>44597</v>
      </c>
      <c r="D15">
        <f t="shared" si="0"/>
        <v>31</v>
      </c>
      <c r="E15" s="20">
        <f t="shared" si="1"/>
        <v>62436</v>
      </c>
      <c r="F15" s="20">
        <f t="shared" si="2"/>
        <v>34460.618499495213</v>
      </c>
      <c r="G15" s="20">
        <f t="shared" si="3"/>
        <v>27975.381500504787</v>
      </c>
      <c r="H15" s="20">
        <f t="shared" si="4"/>
        <v>1432119.8103343965</v>
      </c>
      <c r="I15" s="20">
        <f t="shared" si="5"/>
        <v>1397659.1918349012</v>
      </c>
    </row>
    <row r="16" spans="2:10">
      <c r="B16">
        <v>5</v>
      </c>
      <c r="C16" s="37">
        <v>44625</v>
      </c>
      <c r="D16">
        <f t="shared" si="0"/>
        <v>28</v>
      </c>
      <c r="E16" s="20">
        <f t="shared" si="1"/>
        <v>62436</v>
      </c>
      <c r="F16" s="20">
        <f t="shared" si="2"/>
        <v>37775.930971460926</v>
      </c>
      <c r="G16" s="20">
        <f t="shared" si="3"/>
        <v>24660.069028539077</v>
      </c>
      <c r="H16" s="20">
        <f t="shared" si="4"/>
        <v>1397659.1918349012</v>
      </c>
      <c r="I16" s="20">
        <f t="shared" si="5"/>
        <v>1359883.2608634403</v>
      </c>
    </row>
    <row r="17" spans="2:11">
      <c r="B17">
        <v>6</v>
      </c>
      <c r="C17" s="37">
        <v>44656</v>
      </c>
      <c r="D17">
        <f t="shared" si="0"/>
        <v>31</v>
      </c>
      <c r="E17" s="20">
        <f t="shared" si="1"/>
        <v>62436</v>
      </c>
      <c r="F17" s="20">
        <f t="shared" si="2"/>
        <v>35871.705068612791</v>
      </c>
      <c r="G17" s="20">
        <f t="shared" si="3"/>
        <v>26564.294931387209</v>
      </c>
      <c r="H17" s="20">
        <f t="shared" si="4"/>
        <v>1359883.2608634403</v>
      </c>
      <c r="I17" s="20">
        <f t="shared" si="5"/>
        <v>1324011.5557948276</v>
      </c>
    </row>
    <row r="18" spans="2:11">
      <c r="B18">
        <v>7</v>
      </c>
      <c r="C18" s="37">
        <v>44686</v>
      </c>
      <c r="D18">
        <f t="shared" si="0"/>
        <v>30</v>
      </c>
      <c r="E18" s="20">
        <f t="shared" si="1"/>
        <v>62436</v>
      </c>
      <c r="F18" s="20">
        <f t="shared" si="2"/>
        <v>37406.74045209778</v>
      </c>
      <c r="G18" s="20">
        <f t="shared" si="3"/>
        <v>25029.25954790222</v>
      </c>
      <c r="H18" s="20">
        <f t="shared" si="4"/>
        <v>1324011.5557948276</v>
      </c>
      <c r="I18" s="20">
        <f t="shared" si="5"/>
        <v>1286604.8153427299</v>
      </c>
    </row>
    <row r="19" spans="2:11">
      <c r="B19">
        <v>8</v>
      </c>
      <c r="C19" s="37">
        <v>44717</v>
      </c>
      <c r="D19">
        <f t="shared" si="0"/>
        <v>31</v>
      </c>
      <c r="E19" s="20">
        <f t="shared" si="1"/>
        <v>62436</v>
      </c>
      <c r="F19" s="20">
        <f t="shared" si="2"/>
        <v>37303.144292072146</v>
      </c>
      <c r="G19" s="20">
        <f t="shared" si="3"/>
        <v>25132.855707927851</v>
      </c>
      <c r="H19" s="20">
        <f t="shared" si="4"/>
        <v>1286604.8153427299</v>
      </c>
      <c r="I19" s="20">
        <f t="shared" si="5"/>
        <v>1249301.6710506578</v>
      </c>
      <c r="K19" t="s">
        <v>104</v>
      </c>
    </row>
    <row r="20" spans="2:11">
      <c r="B20">
        <v>9</v>
      </c>
      <c r="C20" s="37">
        <v>44747</v>
      </c>
      <c r="D20">
        <f t="shared" si="0"/>
        <v>30</v>
      </c>
      <c r="E20" s="20">
        <f t="shared" si="1"/>
        <v>62436</v>
      </c>
      <c r="F20" s="20">
        <f t="shared" si="2"/>
        <v>38819.064300686194</v>
      </c>
      <c r="G20" s="20">
        <f t="shared" si="3"/>
        <v>23616.935699313803</v>
      </c>
      <c r="H20" s="20">
        <f t="shared" si="4"/>
        <v>1249301.6710506578</v>
      </c>
      <c r="I20" s="20">
        <f t="shared" si="5"/>
        <v>1210482.6067499716</v>
      </c>
    </row>
    <row r="21" spans="2:11">
      <c r="B21">
        <v>10</v>
      </c>
      <c r="C21" s="37">
        <v>44778</v>
      </c>
      <c r="D21">
        <f t="shared" si="0"/>
        <v>31</v>
      </c>
      <c r="E21" s="20">
        <f t="shared" si="1"/>
        <v>62436</v>
      </c>
      <c r="F21" s="20">
        <f t="shared" si="2"/>
        <v>38790.134284582746</v>
      </c>
      <c r="G21" s="20">
        <f t="shared" si="3"/>
        <v>23645.865715417254</v>
      </c>
      <c r="H21" s="20">
        <f t="shared" si="4"/>
        <v>1210482.6067499716</v>
      </c>
      <c r="I21" s="20">
        <f t="shared" si="5"/>
        <v>1171692.4724653889</v>
      </c>
    </row>
    <row r="22" spans="2:11">
      <c r="B22">
        <v>11</v>
      </c>
      <c r="C22" s="37">
        <v>44809</v>
      </c>
      <c r="D22">
        <f t="shared" si="0"/>
        <v>31</v>
      </c>
      <c r="E22" s="20">
        <f t="shared" si="1"/>
        <v>62436</v>
      </c>
      <c r="F22" s="20">
        <f t="shared" si="2"/>
        <v>39547.870332388426</v>
      </c>
      <c r="G22" s="20">
        <f t="shared" si="3"/>
        <v>22888.129667611571</v>
      </c>
      <c r="H22" s="20">
        <f t="shared" si="4"/>
        <v>1171692.4724653889</v>
      </c>
      <c r="I22" s="20">
        <f t="shared" si="5"/>
        <v>1132144.6021330005</v>
      </c>
    </row>
    <row r="23" spans="2:11">
      <c r="B23">
        <v>12</v>
      </c>
      <c r="C23" s="37">
        <v>44839</v>
      </c>
      <c r="D23">
        <f t="shared" si="0"/>
        <v>30</v>
      </c>
      <c r="E23" s="20">
        <f t="shared" si="1"/>
        <v>62436</v>
      </c>
      <c r="F23" s="20">
        <f t="shared" si="2"/>
        <v>41033.814370636428</v>
      </c>
      <c r="G23" s="20">
        <f t="shared" si="3"/>
        <v>21402.185629363572</v>
      </c>
      <c r="H23" s="20">
        <f t="shared" si="4"/>
        <v>1132144.6021330005</v>
      </c>
      <c r="I23" s="20">
        <f t="shared" si="5"/>
        <v>1091110.7877623641</v>
      </c>
    </row>
    <row r="24" spans="2:11">
      <c r="B24">
        <v>13</v>
      </c>
      <c r="C24" s="37">
        <v>44870</v>
      </c>
      <c r="D24">
        <f t="shared" si="0"/>
        <v>31</v>
      </c>
      <c r="E24" s="20">
        <f t="shared" si="1"/>
        <v>62436</v>
      </c>
      <c r="F24" s="20">
        <f t="shared" si="2"/>
        <v>41121.972830833824</v>
      </c>
      <c r="G24" s="20">
        <f t="shared" si="3"/>
        <v>21314.02716916618</v>
      </c>
      <c r="H24" s="20">
        <f t="shared" si="4"/>
        <v>1091110.7877623641</v>
      </c>
      <c r="I24" s="20">
        <f t="shared" si="5"/>
        <v>1049988.8149315303</v>
      </c>
    </row>
    <row r="25" spans="2:11">
      <c r="B25">
        <v>14</v>
      </c>
      <c r="C25" s="37">
        <v>44900</v>
      </c>
      <c r="D25">
        <f t="shared" si="0"/>
        <v>30</v>
      </c>
      <c r="E25" s="20">
        <f t="shared" ref="E25:E36" si="6">$J$4</f>
        <v>60000</v>
      </c>
      <c r="F25" s="20">
        <f t="shared" si="2"/>
        <v>40150.896375266966</v>
      </c>
      <c r="G25" s="20">
        <f t="shared" si="3"/>
        <v>19849.103624733038</v>
      </c>
      <c r="H25" s="20">
        <f t="shared" si="4"/>
        <v>1049988.8149315303</v>
      </c>
      <c r="I25" s="20">
        <f t="shared" si="5"/>
        <v>1009837.9185562633</v>
      </c>
    </row>
    <row r="26" spans="2:11">
      <c r="B26">
        <v>15</v>
      </c>
      <c r="C26" s="37">
        <v>44931</v>
      </c>
      <c r="D26">
        <f t="shared" si="0"/>
        <v>31</v>
      </c>
      <c r="E26" s="20">
        <f t="shared" si="6"/>
        <v>60000</v>
      </c>
      <c r="F26" s="20">
        <f t="shared" si="2"/>
        <v>40273.577097791349</v>
      </c>
      <c r="G26" s="20">
        <f t="shared" si="3"/>
        <v>19726.422902208651</v>
      </c>
      <c r="H26" s="20">
        <f t="shared" si="4"/>
        <v>1009837.9185562633</v>
      </c>
      <c r="I26" s="20">
        <f t="shared" si="5"/>
        <v>969564.34145847196</v>
      </c>
    </row>
    <row r="27" spans="2:11">
      <c r="B27">
        <v>16</v>
      </c>
      <c r="C27" s="37">
        <v>44962</v>
      </c>
      <c r="D27">
        <f t="shared" si="0"/>
        <v>31</v>
      </c>
      <c r="E27" s="20">
        <f t="shared" si="6"/>
        <v>60000</v>
      </c>
      <c r="F27" s="20">
        <f t="shared" si="2"/>
        <v>41060.291083290671</v>
      </c>
      <c r="G27" s="20">
        <f t="shared" si="3"/>
        <v>18939.708916709329</v>
      </c>
      <c r="H27" s="20">
        <f t="shared" si="4"/>
        <v>969564.34145847196</v>
      </c>
      <c r="I27" s="20">
        <f t="shared" si="5"/>
        <v>928504.05037518125</v>
      </c>
    </row>
    <row r="28" spans="2:11">
      <c r="B28">
        <v>17</v>
      </c>
      <c r="C28" s="37">
        <v>44990</v>
      </c>
      <c r="D28">
        <f t="shared" si="0"/>
        <v>28</v>
      </c>
      <c r="E28" s="20">
        <f t="shared" si="6"/>
        <v>60000</v>
      </c>
      <c r="F28" s="20">
        <f t="shared" si="2"/>
        <v>43617.627165983104</v>
      </c>
      <c r="G28" s="20">
        <f t="shared" si="3"/>
        <v>16382.372834016898</v>
      </c>
      <c r="H28" s="20">
        <f t="shared" si="4"/>
        <v>928504.05037518125</v>
      </c>
      <c r="I28" s="20">
        <f t="shared" si="5"/>
        <v>884886.42320919817</v>
      </c>
    </row>
    <row r="29" spans="2:11">
      <c r="B29">
        <v>18</v>
      </c>
      <c r="C29" s="37">
        <v>45021</v>
      </c>
      <c r="D29">
        <f t="shared" si="0"/>
        <v>31</v>
      </c>
      <c r="E29" s="20">
        <f t="shared" si="6"/>
        <v>60000</v>
      </c>
      <c r="F29" s="20">
        <f t="shared" si="2"/>
        <v>42714.410417858671</v>
      </c>
      <c r="G29" s="20">
        <f t="shared" si="3"/>
        <v>17285.589582141325</v>
      </c>
      <c r="H29" s="20">
        <f t="shared" si="4"/>
        <v>884886.42320919817</v>
      </c>
      <c r="I29" s="20">
        <f t="shared" si="5"/>
        <v>842172.01279133954</v>
      </c>
    </row>
    <row r="30" spans="2:11">
      <c r="B30">
        <v>19</v>
      </c>
      <c r="C30" s="37">
        <v>45051</v>
      </c>
      <c r="D30">
        <f t="shared" si="0"/>
        <v>30</v>
      </c>
      <c r="E30" s="20">
        <f t="shared" si="6"/>
        <v>60000</v>
      </c>
      <c r="F30" s="20">
        <f t="shared" si="2"/>
        <v>44079.487977369194</v>
      </c>
      <c r="G30" s="20">
        <f t="shared" si="3"/>
        <v>15920.512022630804</v>
      </c>
      <c r="H30" s="20">
        <f t="shared" si="4"/>
        <v>842172.01279133954</v>
      </c>
      <c r="I30" s="20">
        <f t="shared" si="5"/>
        <v>798092.52481397032</v>
      </c>
    </row>
    <row r="31" spans="2:11">
      <c r="B31">
        <v>20</v>
      </c>
      <c r="C31" s="37">
        <v>45082</v>
      </c>
      <c r="D31">
        <f t="shared" si="0"/>
        <v>31</v>
      </c>
      <c r="E31" s="20">
        <f t="shared" si="6"/>
        <v>60000</v>
      </c>
      <c r="F31" s="20">
        <f t="shared" si="2"/>
        <v>44409.863830346279</v>
      </c>
      <c r="G31" s="20">
        <f t="shared" si="3"/>
        <v>15590.136169653722</v>
      </c>
      <c r="H31" s="20">
        <f t="shared" si="4"/>
        <v>798092.52481397032</v>
      </c>
      <c r="I31" s="20">
        <f t="shared" si="5"/>
        <v>753682.66098362405</v>
      </c>
    </row>
    <row r="32" spans="2:11">
      <c r="B32">
        <v>21</v>
      </c>
      <c r="C32" s="37">
        <v>45112</v>
      </c>
      <c r="D32">
        <f t="shared" si="0"/>
        <v>30</v>
      </c>
      <c r="E32" s="20">
        <f t="shared" si="6"/>
        <v>60000</v>
      </c>
      <c r="F32" s="20">
        <f t="shared" si="2"/>
        <v>45752.300381405461</v>
      </c>
      <c r="G32" s="20">
        <f t="shared" si="3"/>
        <v>14247.699618594537</v>
      </c>
      <c r="H32" s="20">
        <f t="shared" si="4"/>
        <v>753682.66098362405</v>
      </c>
      <c r="I32" s="20">
        <f t="shared" si="5"/>
        <v>707930.36060221854</v>
      </c>
    </row>
    <row r="33" spans="2:9">
      <c r="B33">
        <v>22</v>
      </c>
      <c r="C33" s="37">
        <v>45143</v>
      </c>
      <c r="D33">
        <f t="shared" si="0"/>
        <v>31</v>
      </c>
      <c r="E33" s="20">
        <f t="shared" si="6"/>
        <v>60000</v>
      </c>
      <c r="F33" s="20">
        <f t="shared" si="2"/>
        <v>46171.113777825158</v>
      </c>
      <c r="G33" s="20">
        <f t="shared" si="3"/>
        <v>13828.886222174846</v>
      </c>
      <c r="H33" s="20">
        <f t="shared" si="4"/>
        <v>707930.36060221854</v>
      </c>
      <c r="I33" s="20">
        <f t="shared" si="5"/>
        <v>661759.2468243934</v>
      </c>
    </row>
    <row r="34" spans="2:9">
      <c r="B34">
        <v>23</v>
      </c>
      <c r="C34" s="37">
        <v>45174</v>
      </c>
      <c r="D34">
        <f t="shared" si="0"/>
        <v>31</v>
      </c>
      <c r="E34" s="20">
        <f t="shared" si="6"/>
        <v>60000</v>
      </c>
      <c r="F34" s="20">
        <f t="shared" si="2"/>
        <v>47073.031699019382</v>
      </c>
      <c r="G34" s="20">
        <f t="shared" si="3"/>
        <v>12926.968300980616</v>
      </c>
      <c r="H34" s="20">
        <f t="shared" si="4"/>
        <v>661759.2468243934</v>
      </c>
      <c r="I34" s="20">
        <f t="shared" si="5"/>
        <v>614686.21512537403</v>
      </c>
    </row>
    <row r="35" spans="2:9">
      <c r="B35">
        <v>24</v>
      </c>
      <c r="C35" s="37">
        <v>45204</v>
      </c>
      <c r="D35">
        <f t="shared" si="0"/>
        <v>30</v>
      </c>
      <c r="E35" s="20">
        <f t="shared" si="6"/>
        <v>60000</v>
      </c>
      <c r="F35" s="20">
        <f t="shared" si="2"/>
        <v>48379.904426397043</v>
      </c>
      <c r="G35" s="20">
        <f t="shared" si="3"/>
        <v>11620.095573602961</v>
      </c>
      <c r="H35" s="20">
        <f t="shared" si="4"/>
        <v>614686.21512537403</v>
      </c>
      <c r="I35" s="20">
        <f t="shared" si="5"/>
        <v>566306.31069897697</v>
      </c>
    </row>
    <row r="36" spans="2:9">
      <c r="B36">
        <v>25</v>
      </c>
      <c r="C36" s="37">
        <v>45235</v>
      </c>
      <c r="D36">
        <f t="shared" si="0"/>
        <v>31</v>
      </c>
      <c r="E36" s="20">
        <f t="shared" si="6"/>
        <v>60000</v>
      </c>
      <c r="F36" s="20">
        <f t="shared" si="2"/>
        <v>48937.632889633678</v>
      </c>
      <c r="G36" s="20">
        <f t="shared" si="3"/>
        <v>11062.367110366318</v>
      </c>
      <c r="H36" s="20">
        <f t="shared" si="4"/>
        <v>566306.31069897697</v>
      </c>
      <c r="I36" s="20">
        <f t="shared" si="5"/>
        <v>517368.67780934332</v>
      </c>
    </row>
    <row r="37" spans="2:9">
      <c r="B37">
        <v>26</v>
      </c>
      <c r="C37" s="37">
        <v>45265</v>
      </c>
      <c r="D37">
        <f t="shared" si="0"/>
        <v>30</v>
      </c>
      <c r="E37" s="20">
        <f t="shared" ref="E37:E48" si="7">$F$6</f>
        <v>48677</v>
      </c>
      <c r="F37" s="20">
        <f t="shared" si="2"/>
        <v>38896.605816754876</v>
      </c>
      <c r="G37" s="20">
        <f t="shared" si="3"/>
        <v>9780.3941832451201</v>
      </c>
      <c r="H37" s="20">
        <f t="shared" si="4"/>
        <v>517368.67780934332</v>
      </c>
      <c r="I37" s="20">
        <f t="shared" si="5"/>
        <v>478472.07199258846</v>
      </c>
    </row>
    <row r="38" spans="2:9">
      <c r="B38">
        <v>27</v>
      </c>
      <c r="C38" s="37">
        <v>45296</v>
      </c>
      <c r="D38">
        <f t="shared" si="0"/>
        <v>31</v>
      </c>
      <c r="E38" s="20">
        <f t="shared" si="7"/>
        <v>48677</v>
      </c>
      <c r="F38" s="20">
        <f t="shared" si="2"/>
        <v>39330.408566281767</v>
      </c>
      <c r="G38" s="20">
        <f t="shared" si="3"/>
        <v>9346.5914337182348</v>
      </c>
      <c r="H38" s="20">
        <f t="shared" si="4"/>
        <v>478472.07199258846</v>
      </c>
      <c r="I38" s="20">
        <f t="shared" si="5"/>
        <v>439141.66342630668</v>
      </c>
    </row>
    <row r="39" spans="2:9">
      <c r="B39">
        <v>28</v>
      </c>
      <c r="C39" s="37">
        <v>45327</v>
      </c>
      <c r="D39">
        <f t="shared" si="0"/>
        <v>31</v>
      </c>
      <c r="E39" s="20">
        <f t="shared" si="7"/>
        <v>48677</v>
      </c>
      <c r="F39" s="20">
        <f t="shared" si="2"/>
        <v>40098.698465124471</v>
      </c>
      <c r="G39" s="20">
        <f t="shared" si="3"/>
        <v>8578.3015348755252</v>
      </c>
      <c r="H39" s="20">
        <f t="shared" si="4"/>
        <v>439141.66342630668</v>
      </c>
      <c r="I39" s="20">
        <f t="shared" si="5"/>
        <v>399042.96496118221</v>
      </c>
    </row>
    <row r="40" spans="2:9">
      <c r="B40">
        <v>29</v>
      </c>
      <c r="C40" s="37">
        <v>45356</v>
      </c>
      <c r="D40">
        <f t="shared" si="0"/>
        <v>29</v>
      </c>
      <c r="E40" s="20">
        <f t="shared" si="7"/>
        <v>48677</v>
      </c>
      <c r="F40" s="20">
        <f t="shared" si="2"/>
        <v>41384.899790983327</v>
      </c>
      <c r="G40" s="20">
        <f t="shared" si="3"/>
        <v>7292.100209016673</v>
      </c>
      <c r="H40" s="20">
        <f t="shared" si="4"/>
        <v>399042.96496118221</v>
      </c>
      <c r="I40" s="20">
        <f t="shared" si="5"/>
        <v>357658.06517019891</v>
      </c>
    </row>
    <row r="41" spans="2:9">
      <c r="B41">
        <v>30</v>
      </c>
      <c r="C41" s="37">
        <v>45387</v>
      </c>
      <c r="D41">
        <f t="shared" si="0"/>
        <v>31</v>
      </c>
      <c r="E41" s="20">
        <f t="shared" si="7"/>
        <v>48677</v>
      </c>
      <c r="F41" s="20">
        <f t="shared" si="2"/>
        <v>41690.419165305429</v>
      </c>
      <c r="G41" s="20">
        <f t="shared" si="3"/>
        <v>6986.5808346945705</v>
      </c>
      <c r="H41" s="20">
        <f t="shared" si="4"/>
        <v>357658.06517019891</v>
      </c>
      <c r="I41" s="20">
        <f t="shared" si="5"/>
        <v>315967.64600489347</v>
      </c>
    </row>
    <row r="42" spans="2:9">
      <c r="B42">
        <v>31</v>
      </c>
      <c r="C42" s="37">
        <v>45417</v>
      </c>
      <c r="D42">
        <f t="shared" si="0"/>
        <v>30</v>
      </c>
      <c r="E42" s="20">
        <f t="shared" si="7"/>
        <v>48677</v>
      </c>
      <c r="F42" s="20">
        <f t="shared" si="2"/>
        <v>42703.912993332153</v>
      </c>
      <c r="G42" s="20">
        <f t="shared" si="3"/>
        <v>5973.0870066678499</v>
      </c>
      <c r="H42" s="20">
        <f t="shared" si="4"/>
        <v>315967.64600489347</v>
      </c>
      <c r="I42" s="20">
        <f t="shared" si="5"/>
        <v>273263.73301156133</v>
      </c>
    </row>
    <row r="43" spans="2:9">
      <c r="B43">
        <v>32</v>
      </c>
      <c r="C43" s="37">
        <v>45448</v>
      </c>
      <c r="D43">
        <f t="shared" si="0"/>
        <v>31</v>
      </c>
      <c r="E43" s="20">
        <f t="shared" si="7"/>
        <v>48677</v>
      </c>
      <c r="F43" s="20">
        <f t="shared" si="2"/>
        <v>43338.99885925361</v>
      </c>
      <c r="G43" s="20">
        <f t="shared" si="3"/>
        <v>5338.0011407463899</v>
      </c>
      <c r="H43" s="20">
        <f t="shared" si="4"/>
        <v>273263.73301156133</v>
      </c>
      <c r="I43" s="20">
        <f t="shared" si="5"/>
        <v>229924.73415230773</v>
      </c>
    </row>
    <row r="44" spans="2:9">
      <c r="B44">
        <v>33</v>
      </c>
      <c r="C44" s="37">
        <v>45478</v>
      </c>
      <c r="D44">
        <f t="shared" si="0"/>
        <v>30</v>
      </c>
      <c r="E44" s="20">
        <f t="shared" si="7"/>
        <v>48677</v>
      </c>
      <c r="F44" s="20">
        <f t="shared" si="2"/>
        <v>44330.477628353634</v>
      </c>
      <c r="G44" s="20">
        <f t="shared" si="3"/>
        <v>4346.5223716463652</v>
      </c>
      <c r="H44" s="20">
        <f t="shared" si="4"/>
        <v>229924.73415230773</v>
      </c>
      <c r="I44" s="20">
        <f t="shared" si="5"/>
        <v>185594.2565239541</v>
      </c>
    </row>
    <row r="45" spans="2:9">
      <c r="B45">
        <v>34</v>
      </c>
      <c r="C45" s="37">
        <v>45509</v>
      </c>
      <c r="D45">
        <f t="shared" si="0"/>
        <v>31</v>
      </c>
      <c r="E45" s="20">
        <f t="shared" si="7"/>
        <v>48677</v>
      </c>
      <c r="F45" s="20">
        <f t="shared" si="2"/>
        <v>45051.556030093721</v>
      </c>
      <c r="G45" s="20">
        <f t="shared" si="3"/>
        <v>3625.4439699062814</v>
      </c>
      <c r="H45" s="20">
        <f t="shared" si="4"/>
        <v>185594.2565239541</v>
      </c>
      <c r="I45" s="20">
        <f t="shared" si="5"/>
        <v>140542.70049386038</v>
      </c>
    </row>
    <row r="46" spans="2:9">
      <c r="B46">
        <v>35</v>
      </c>
      <c r="C46" s="37">
        <v>45540</v>
      </c>
      <c r="D46">
        <f t="shared" si="0"/>
        <v>31</v>
      </c>
      <c r="E46" s="20">
        <f t="shared" si="7"/>
        <v>48677</v>
      </c>
      <c r="F46" s="20">
        <f t="shared" si="2"/>
        <v>45931.604234188424</v>
      </c>
      <c r="G46" s="20">
        <f t="shared" si="3"/>
        <v>2745.3957658115737</v>
      </c>
      <c r="H46" s="20">
        <f t="shared" si="4"/>
        <v>140542.70049386038</v>
      </c>
      <c r="I46" s="20">
        <f t="shared" si="5"/>
        <v>94611.096259671962</v>
      </c>
    </row>
    <row r="47" spans="2:9">
      <c r="B47">
        <v>36</v>
      </c>
      <c r="C47" s="37">
        <v>45570</v>
      </c>
      <c r="D47">
        <f t="shared" si="0"/>
        <v>30</v>
      </c>
      <c r="E47" s="20">
        <f t="shared" si="7"/>
        <v>48677</v>
      </c>
      <c r="F47" s="20">
        <f t="shared" si="2"/>
        <v>46888.461467967842</v>
      </c>
      <c r="G47" s="20">
        <f t="shared" si="3"/>
        <v>1788.5385320321552</v>
      </c>
      <c r="H47" s="20">
        <f t="shared" si="4"/>
        <v>94611.096259671962</v>
      </c>
      <c r="I47" s="20">
        <f t="shared" si="5"/>
        <v>47722.63479170412</v>
      </c>
    </row>
    <row r="48" spans="2:9">
      <c r="B48">
        <v>37</v>
      </c>
      <c r="C48" s="37">
        <v>45601</v>
      </c>
      <c r="D48">
        <f t="shared" si="0"/>
        <v>31</v>
      </c>
      <c r="E48" s="20">
        <f t="shared" si="7"/>
        <v>48677</v>
      </c>
      <c r="F48" s="20">
        <f t="shared" si="2"/>
        <v>47744.774284753832</v>
      </c>
      <c r="G48" s="20">
        <f t="shared" si="3"/>
        <v>932.22571524616558</v>
      </c>
      <c r="H48" s="20">
        <f t="shared" si="4"/>
        <v>47722.63479170412</v>
      </c>
      <c r="I48" s="20">
        <f t="shared" si="5"/>
        <v>-22.139493049711746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R47"/>
  <sheetViews>
    <sheetView topLeftCell="E1" zoomScale="80" zoomScaleNormal="80" workbookViewId="0">
      <selection activeCell="Q28" sqref="Q28"/>
    </sheetView>
  </sheetViews>
  <sheetFormatPr defaultRowHeight="15"/>
  <cols>
    <col min="1" max="1" width="11.5703125"/>
    <col min="2" max="2" width="13.7109375"/>
    <col min="3" max="3" width="13.42578125"/>
    <col min="4" max="4" width="13.7109375"/>
    <col min="5" max="5" width="21.7109375"/>
    <col min="6" max="6" width="13.42578125"/>
    <col min="7" max="7" width="13.85546875"/>
    <col min="8" max="8" width="21.140625"/>
    <col min="9" max="9" width="13.28515625"/>
    <col min="10" max="11" width="11.5703125"/>
    <col min="12" max="12" width="13"/>
    <col min="13" max="13" width="11.5703125"/>
    <col min="14" max="14" width="18.28515625"/>
    <col min="15" max="16" width="11.5703125"/>
    <col min="17" max="17" width="19.85546875"/>
    <col min="18" max="1025" width="11.5703125"/>
  </cols>
  <sheetData>
    <row r="1" spans="2:18">
      <c r="B1" t="s">
        <v>86</v>
      </c>
      <c r="C1" s="34">
        <v>1500000</v>
      </c>
      <c r="G1" s="29" t="s">
        <v>88</v>
      </c>
      <c r="H1" s="29" t="s">
        <v>89</v>
      </c>
      <c r="I1" s="29" t="s">
        <v>90</v>
      </c>
    </row>
    <row r="2" spans="2:18">
      <c r="B2" t="s">
        <v>87</v>
      </c>
      <c r="C2" s="35">
        <v>0.23</v>
      </c>
      <c r="G2" s="29">
        <v>12</v>
      </c>
      <c r="H2" s="30">
        <v>0.3</v>
      </c>
      <c r="I2" s="29"/>
    </row>
    <row r="3" spans="2:18">
      <c r="B3" t="s">
        <v>91</v>
      </c>
      <c r="C3" s="34">
        <v>36</v>
      </c>
      <c r="G3" s="29">
        <v>12</v>
      </c>
      <c r="H3" s="29"/>
      <c r="I3" s="29">
        <v>60000</v>
      </c>
    </row>
    <row r="4" spans="2:18">
      <c r="B4" t="s">
        <v>92</v>
      </c>
      <c r="C4" s="36">
        <v>44505</v>
      </c>
      <c r="G4" s="29">
        <v>12</v>
      </c>
      <c r="H4" s="30">
        <v>1</v>
      </c>
      <c r="I4" s="29"/>
    </row>
    <row r="5" spans="2:18">
      <c r="B5" t="s">
        <v>93</v>
      </c>
      <c r="C5" s="36">
        <v>44502</v>
      </c>
      <c r="G5" s="29"/>
      <c r="H5" s="30"/>
      <c r="I5" s="29"/>
    </row>
    <row r="6" spans="2:18">
      <c r="B6" t="s">
        <v>94</v>
      </c>
      <c r="C6" s="34">
        <v>62435.162451551303</v>
      </c>
      <c r="D6">
        <f>ROUNDUP(C6,0)</f>
        <v>62436</v>
      </c>
      <c r="E6">
        <v>48676.6640201255</v>
      </c>
      <c r="G6" s="29"/>
      <c r="H6" s="30"/>
      <c r="I6" s="29"/>
    </row>
    <row r="7" spans="2:18">
      <c r="G7" s="29"/>
      <c r="H7" s="30"/>
      <c r="I7" s="29"/>
    </row>
    <row r="8" spans="2:18">
      <c r="G8" s="29"/>
      <c r="H8" s="30"/>
      <c r="I8" s="29"/>
    </row>
    <row r="10" spans="2:18">
      <c r="B10" s="38" t="s">
        <v>105</v>
      </c>
      <c r="C10" s="38" t="s">
        <v>11</v>
      </c>
      <c r="D10" s="38" t="s">
        <v>12</v>
      </c>
      <c r="E10" s="38" t="s">
        <v>106</v>
      </c>
      <c r="F10" s="38" t="s">
        <v>13</v>
      </c>
      <c r="G10" s="38" t="s">
        <v>14</v>
      </c>
      <c r="H10" s="38" t="s">
        <v>15</v>
      </c>
      <c r="I10" s="38" t="s">
        <v>107</v>
      </c>
      <c r="K10" s="38" t="s">
        <v>105</v>
      </c>
      <c r="L10" s="38" t="s">
        <v>11</v>
      </c>
      <c r="M10" s="38" t="s">
        <v>12</v>
      </c>
      <c r="N10" s="38" t="s">
        <v>106</v>
      </c>
      <c r="O10" s="38" t="s">
        <v>13</v>
      </c>
      <c r="P10" s="38" t="s">
        <v>14</v>
      </c>
      <c r="Q10" s="38" t="s">
        <v>15</v>
      </c>
      <c r="R10" s="38" t="s">
        <v>107</v>
      </c>
    </row>
    <row r="11" spans="2:18">
      <c r="B11">
        <v>1</v>
      </c>
      <c r="C11" s="37">
        <v>44505</v>
      </c>
      <c r="D11">
        <f>C11-C5</f>
        <v>3</v>
      </c>
      <c r="E11" s="20">
        <f>G11</f>
        <v>2836</v>
      </c>
      <c r="F11" s="20">
        <v>0</v>
      </c>
      <c r="G11" s="20">
        <f>ROUNDUP(H11*$C$2*D11/365,0)</f>
        <v>2836</v>
      </c>
      <c r="H11" s="20">
        <f>I11</f>
        <v>1500000</v>
      </c>
      <c r="I11" s="20">
        <f>C1</f>
        <v>1500000</v>
      </c>
      <c r="K11">
        <v>1</v>
      </c>
      <c r="L11" s="37">
        <v>44505</v>
      </c>
      <c r="M11" s="39">
        <f>L11-C5</f>
        <v>3</v>
      </c>
      <c r="N11">
        <f>P11</f>
        <v>2835.6164383561645</v>
      </c>
      <c r="O11">
        <f>N11-P11</f>
        <v>0</v>
      </c>
      <c r="P11">
        <f>Q11*$C$2*M11/365</f>
        <v>2835.6164383561645</v>
      </c>
      <c r="Q11">
        <f>C1</f>
        <v>1500000</v>
      </c>
      <c r="R11">
        <f t="shared" ref="R11:R23" si="0">Q11-O11</f>
        <v>1500000</v>
      </c>
    </row>
    <row r="12" spans="2:18">
      <c r="B12">
        <v>2</v>
      </c>
      <c r="C12" s="37">
        <v>44535</v>
      </c>
      <c r="D12">
        <f t="shared" ref="D12:D47" si="1">C12-C11</f>
        <v>30</v>
      </c>
      <c r="E12" s="20">
        <f t="shared" ref="E12:E23" si="2">$C$6</f>
        <v>62435.162451551303</v>
      </c>
      <c r="F12" s="20">
        <f t="shared" ref="F12:F47" si="3">E12-G12</f>
        <v>34078.998067989654</v>
      </c>
      <c r="G12" s="20">
        <f t="shared" ref="G12:G47" si="4">H12*$C$2*D12/365</f>
        <v>28356.164383561645</v>
      </c>
      <c r="H12" s="20">
        <f t="shared" ref="H12:H47" si="5">I11</f>
        <v>1500000</v>
      </c>
      <c r="I12" s="20">
        <f t="shared" ref="I12:I47" si="6">H12-F12</f>
        <v>1465921.0019320103</v>
      </c>
      <c r="K12">
        <v>2</v>
      </c>
      <c r="L12" s="37">
        <v>44535</v>
      </c>
      <c r="M12">
        <f t="shared" ref="M12:M23" si="7">L12-L11</f>
        <v>30</v>
      </c>
      <c r="N12">
        <f t="shared" ref="N12:N23" si="8">$D$6</f>
        <v>62436</v>
      </c>
      <c r="O12">
        <f t="shared" ref="O12:O23" si="9">ROUND(F12+(N12-E12),2)</f>
        <v>34079.839999999997</v>
      </c>
      <c r="P12">
        <f t="shared" ref="P12:P23" si="10">ROUND(H12*$C$2*M12/365,2)</f>
        <v>28356.16</v>
      </c>
      <c r="Q12">
        <f t="shared" ref="Q12:Q23" si="11">R11</f>
        <v>1500000</v>
      </c>
      <c r="R12">
        <f t="shared" si="0"/>
        <v>1465920.16</v>
      </c>
    </row>
    <row r="13" spans="2:18">
      <c r="B13">
        <v>3</v>
      </c>
      <c r="C13" s="37">
        <v>44566</v>
      </c>
      <c r="D13">
        <f t="shared" si="1"/>
        <v>31</v>
      </c>
      <c r="E13" s="20">
        <f t="shared" si="2"/>
        <v>62435.162451551303</v>
      </c>
      <c r="F13" s="20">
        <f t="shared" si="3"/>
        <v>33799.500139838332</v>
      </c>
      <c r="G13" s="20">
        <f t="shared" si="4"/>
        <v>28635.662311712967</v>
      </c>
      <c r="H13" s="20">
        <f t="shared" si="5"/>
        <v>1465921.0019320103</v>
      </c>
      <c r="I13" s="20">
        <f t="shared" si="6"/>
        <v>1432121.501792172</v>
      </c>
      <c r="K13">
        <v>3</v>
      </c>
      <c r="L13" s="37">
        <v>44566</v>
      </c>
      <c r="M13">
        <f t="shared" si="7"/>
        <v>31</v>
      </c>
      <c r="N13">
        <f t="shared" si="8"/>
        <v>62436</v>
      </c>
      <c r="O13">
        <f t="shared" si="9"/>
        <v>33800.339999999997</v>
      </c>
      <c r="P13">
        <f t="shared" si="10"/>
        <v>28635.66</v>
      </c>
      <c r="Q13">
        <f t="shared" si="11"/>
        <v>1465920.16</v>
      </c>
      <c r="R13">
        <f t="shared" si="0"/>
        <v>1432119.8199999998</v>
      </c>
    </row>
    <row r="14" spans="2:18">
      <c r="B14">
        <v>4</v>
      </c>
      <c r="C14" s="37">
        <v>44597</v>
      </c>
      <c r="D14">
        <f t="shared" si="1"/>
        <v>31</v>
      </c>
      <c r="E14" s="20">
        <f t="shared" si="2"/>
        <v>62435.162451551303</v>
      </c>
      <c r="F14" s="20">
        <f t="shared" si="3"/>
        <v>34459.747909693251</v>
      </c>
      <c r="G14" s="20">
        <f t="shared" si="4"/>
        <v>27975.414541858048</v>
      </c>
      <c r="H14" s="20">
        <f t="shared" si="5"/>
        <v>1432121.501792172</v>
      </c>
      <c r="I14" s="20">
        <f t="shared" si="6"/>
        <v>1397661.7538824787</v>
      </c>
      <c r="K14">
        <v>4</v>
      </c>
      <c r="L14" s="37">
        <v>44597</v>
      </c>
      <c r="M14">
        <f t="shared" si="7"/>
        <v>31</v>
      </c>
      <c r="N14">
        <f t="shared" si="8"/>
        <v>62436</v>
      </c>
      <c r="O14">
        <f t="shared" si="9"/>
        <v>34460.589999999997</v>
      </c>
      <c r="P14">
        <f t="shared" si="10"/>
        <v>27975.41</v>
      </c>
      <c r="Q14">
        <f t="shared" si="11"/>
        <v>1432119.8199999998</v>
      </c>
      <c r="R14">
        <f t="shared" si="0"/>
        <v>1397659.2299999997</v>
      </c>
    </row>
    <row r="15" spans="2:18">
      <c r="B15">
        <v>5</v>
      </c>
      <c r="C15" s="37">
        <v>44625</v>
      </c>
      <c r="D15">
        <f t="shared" si="1"/>
        <v>28</v>
      </c>
      <c r="E15" s="20">
        <f t="shared" si="2"/>
        <v>62435.162451551303</v>
      </c>
      <c r="F15" s="20">
        <f t="shared" si="3"/>
        <v>37775.048218665921</v>
      </c>
      <c r="G15" s="20">
        <f t="shared" si="4"/>
        <v>24660.114232885378</v>
      </c>
      <c r="H15" s="20">
        <f t="shared" si="5"/>
        <v>1397661.7538824787</v>
      </c>
      <c r="I15" s="20">
        <f t="shared" si="6"/>
        <v>1359886.7056638128</v>
      </c>
      <c r="K15">
        <v>5</v>
      </c>
      <c r="L15" s="37">
        <v>44625</v>
      </c>
      <c r="M15">
        <f t="shared" si="7"/>
        <v>28</v>
      </c>
      <c r="N15">
        <f t="shared" si="8"/>
        <v>62436</v>
      </c>
      <c r="O15">
        <f t="shared" si="9"/>
        <v>37775.89</v>
      </c>
      <c r="P15">
        <f t="shared" si="10"/>
        <v>24660.11</v>
      </c>
      <c r="Q15">
        <f t="shared" si="11"/>
        <v>1397659.2299999997</v>
      </c>
      <c r="R15">
        <f t="shared" si="0"/>
        <v>1359883.3399999999</v>
      </c>
    </row>
    <row r="16" spans="2:18">
      <c r="B16">
        <v>6</v>
      </c>
      <c r="C16" s="37">
        <v>44656</v>
      </c>
      <c r="D16">
        <f t="shared" si="1"/>
        <v>31</v>
      </c>
      <c r="E16" s="20">
        <f t="shared" si="2"/>
        <v>62435.162451551303</v>
      </c>
      <c r="F16" s="20">
        <f t="shared" si="3"/>
        <v>35870.800228584223</v>
      </c>
      <c r="G16" s="20">
        <f t="shared" si="4"/>
        <v>26564.362222967084</v>
      </c>
      <c r="H16" s="20">
        <f t="shared" si="5"/>
        <v>1359886.7056638128</v>
      </c>
      <c r="I16" s="20">
        <f t="shared" si="6"/>
        <v>1324015.9054352285</v>
      </c>
      <c r="K16">
        <v>6</v>
      </c>
      <c r="L16" s="37">
        <v>44656</v>
      </c>
      <c r="M16">
        <f t="shared" si="7"/>
        <v>31</v>
      </c>
      <c r="N16">
        <f t="shared" si="8"/>
        <v>62436</v>
      </c>
      <c r="O16">
        <f t="shared" si="9"/>
        <v>35871.64</v>
      </c>
      <c r="P16">
        <f t="shared" si="10"/>
        <v>26564.36</v>
      </c>
      <c r="Q16">
        <f t="shared" si="11"/>
        <v>1359883.3399999999</v>
      </c>
      <c r="R16">
        <f t="shared" si="0"/>
        <v>1324011.7</v>
      </c>
    </row>
    <row r="17" spans="2:18">
      <c r="B17">
        <v>7</v>
      </c>
      <c r="C17" s="37">
        <v>44686</v>
      </c>
      <c r="D17">
        <f t="shared" si="1"/>
        <v>30</v>
      </c>
      <c r="E17" s="20">
        <f t="shared" si="2"/>
        <v>62435.162451551303</v>
      </c>
      <c r="F17" s="20">
        <f t="shared" si="3"/>
        <v>37405.820677570271</v>
      </c>
      <c r="G17" s="20">
        <f t="shared" si="4"/>
        <v>25029.341773981028</v>
      </c>
      <c r="H17" s="20">
        <f t="shared" si="5"/>
        <v>1324015.9054352285</v>
      </c>
      <c r="I17" s="20">
        <f t="shared" si="6"/>
        <v>1286610.0847576582</v>
      </c>
      <c r="K17">
        <v>7</v>
      </c>
      <c r="L17" s="37">
        <v>44686</v>
      </c>
      <c r="M17">
        <f t="shared" si="7"/>
        <v>30</v>
      </c>
      <c r="N17">
        <f t="shared" si="8"/>
        <v>62436</v>
      </c>
      <c r="O17">
        <f t="shared" si="9"/>
        <v>37406.660000000003</v>
      </c>
      <c r="P17">
        <f t="shared" si="10"/>
        <v>25029.34</v>
      </c>
      <c r="Q17">
        <f t="shared" si="11"/>
        <v>1324011.7</v>
      </c>
      <c r="R17">
        <f t="shared" si="0"/>
        <v>1286605.04</v>
      </c>
    </row>
    <row r="18" spans="2:18">
      <c r="B18">
        <v>8</v>
      </c>
      <c r="C18" s="37">
        <v>44717</v>
      </c>
      <c r="D18">
        <f t="shared" si="1"/>
        <v>31</v>
      </c>
      <c r="E18" s="20">
        <f t="shared" si="2"/>
        <v>62435.162451551303</v>
      </c>
      <c r="F18" s="20">
        <f t="shared" si="3"/>
        <v>37302.203809572937</v>
      </c>
      <c r="G18" s="20">
        <f t="shared" si="4"/>
        <v>25132.958641978363</v>
      </c>
      <c r="H18" s="20">
        <f t="shared" si="5"/>
        <v>1286610.0847576582</v>
      </c>
      <c r="I18" s="20">
        <f t="shared" si="6"/>
        <v>1249307.8809480853</v>
      </c>
      <c r="K18">
        <v>8</v>
      </c>
      <c r="L18" s="37">
        <v>44717</v>
      </c>
      <c r="M18">
        <f t="shared" si="7"/>
        <v>31</v>
      </c>
      <c r="N18">
        <f t="shared" si="8"/>
        <v>62436</v>
      </c>
      <c r="O18">
        <f t="shared" si="9"/>
        <v>37303.040000000001</v>
      </c>
      <c r="P18">
        <f t="shared" si="10"/>
        <v>25132.959999999999</v>
      </c>
      <c r="Q18">
        <f t="shared" si="11"/>
        <v>1286605.04</v>
      </c>
      <c r="R18">
        <f t="shared" si="0"/>
        <v>1249302</v>
      </c>
    </row>
    <row r="19" spans="2:18">
      <c r="B19">
        <v>9</v>
      </c>
      <c r="C19" s="37">
        <v>44747</v>
      </c>
      <c r="D19">
        <f t="shared" si="1"/>
        <v>30</v>
      </c>
      <c r="E19" s="20">
        <f t="shared" si="2"/>
        <v>62435.162451551303</v>
      </c>
      <c r="F19" s="20">
        <f t="shared" si="3"/>
        <v>38818.109359655995</v>
      </c>
      <c r="G19" s="20">
        <f t="shared" si="4"/>
        <v>23617.053091895308</v>
      </c>
      <c r="H19" s="20">
        <f t="shared" si="5"/>
        <v>1249307.8809480853</v>
      </c>
      <c r="I19" s="20">
        <f t="shared" si="6"/>
        <v>1210489.7715884293</v>
      </c>
      <c r="K19">
        <v>9</v>
      </c>
      <c r="L19" s="37">
        <v>44747</v>
      </c>
      <c r="M19">
        <f t="shared" si="7"/>
        <v>30</v>
      </c>
      <c r="N19">
        <f t="shared" si="8"/>
        <v>62436</v>
      </c>
      <c r="O19">
        <f t="shared" si="9"/>
        <v>38818.949999999997</v>
      </c>
      <c r="P19">
        <f t="shared" si="10"/>
        <v>23617.05</v>
      </c>
      <c r="Q19">
        <f t="shared" si="11"/>
        <v>1249302</v>
      </c>
      <c r="R19">
        <f t="shared" si="0"/>
        <v>1210483.05</v>
      </c>
    </row>
    <row r="20" spans="2:18">
      <c r="B20">
        <v>10</v>
      </c>
      <c r="C20" s="37">
        <v>44778</v>
      </c>
      <c r="D20">
        <f t="shared" si="1"/>
        <v>31</v>
      </c>
      <c r="E20" s="20">
        <f t="shared" si="2"/>
        <v>62435.162451551303</v>
      </c>
      <c r="F20" s="20">
        <f t="shared" si="3"/>
        <v>38789.156776412943</v>
      </c>
      <c r="G20" s="20">
        <f t="shared" si="4"/>
        <v>23646.00567513836</v>
      </c>
      <c r="H20" s="20">
        <f t="shared" si="5"/>
        <v>1210489.7715884293</v>
      </c>
      <c r="I20" s="20">
        <f t="shared" si="6"/>
        <v>1171700.6148120165</v>
      </c>
      <c r="K20">
        <v>10</v>
      </c>
      <c r="L20" s="37">
        <v>44778</v>
      </c>
      <c r="M20">
        <f t="shared" si="7"/>
        <v>31</v>
      </c>
      <c r="N20">
        <f t="shared" si="8"/>
        <v>62436</v>
      </c>
      <c r="O20">
        <f t="shared" si="9"/>
        <v>38789.99</v>
      </c>
      <c r="P20">
        <f t="shared" si="10"/>
        <v>23646.01</v>
      </c>
      <c r="Q20">
        <f t="shared" si="11"/>
        <v>1210483.05</v>
      </c>
      <c r="R20">
        <f t="shared" si="0"/>
        <v>1171693.06</v>
      </c>
    </row>
    <row r="21" spans="2:18">
      <c r="B21">
        <v>11</v>
      </c>
      <c r="C21" s="37">
        <v>44809</v>
      </c>
      <c r="D21">
        <f t="shared" si="1"/>
        <v>31</v>
      </c>
      <c r="E21" s="20">
        <f t="shared" si="2"/>
        <v>62435.162451551303</v>
      </c>
      <c r="F21" s="20">
        <f t="shared" si="3"/>
        <v>39546.873729333005</v>
      </c>
      <c r="G21" s="20">
        <f t="shared" si="4"/>
        <v>22888.288722218298</v>
      </c>
      <c r="H21" s="20">
        <f t="shared" si="5"/>
        <v>1171700.6148120165</v>
      </c>
      <c r="I21" s="20">
        <f t="shared" si="6"/>
        <v>1132153.7410826834</v>
      </c>
      <c r="K21">
        <v>11</v>
      </c>
      <c r="L21" s="37">
        <v>44809</v>
      </c>
      <c r="M21">
        <f t="shared" si="7"/>
        <v>31</v>
      </c>
      <c r="N21">
        <f t="shared" si="8"/>
        <v>62436</v>
      </c>
      <c r="O21">
        <f t="shared" si="9"/>
        <v>39547.71</v>
      </c>
      <c r="P21">
        <f t="shared" si="10"/>
        <v>22888.29</v>
      </c>
      <c r="Q21">
        <f t="shared" si="11"/>
        <v>1171693.06</v>
      </c>
      <c r="R21">
        <f t="shared" si="0"/>
        <v>1132145.3500000001</v>
      </c>
    </row>
    <row r="22" spans="2:18">
      <c r="B22">
        <v>12</v>
      </c>
      <c r="C22" s="37">
        <v>44839</v>
      </c>
      <c r="D22">
        <f t="shared" si="1"/>
        <v>30</v>
      </c>
      <c r="E22" s="20">
        <f t="shared" si="2"/>
        <v>62435.162451551303</v>
      </c>
      <c r="F22" s="20">
        <f t="shared" si="3"/>
        <v>41032.804058481401</v>
      </c>
      <c r="G22" s="20">
        <f t="shared" si="4"/>
        <v>21402.358393069906</v>
      </c>
      <c r="H22" s="20">
        <f t="shared" si="5"/>
        <v>1132153.7410826834</v>
      </c>
      <c r="I22" s="20">
        <f t="shared" si="6"/>
        <v>1091120.937024202</v>
      </c>
      <c r="K22">
        <v>12</v>
      </c>
      <c r="L22" s="37">
        <v>44839</v>
      </c>
      <c r="M22">
        <f t="shared" si="7"/>
        <v>30</v>
      </c>
      <c r="N22">
        <f t="shared" si="8"/>
        <v>62436</v>
      </c>
      <c r="O22">
        <f t="shared" si="9"/>
        <v>41033.64</v>
      </c>
      <c r="P22">
        <f t="shared" si="10"/>
        <v>21402.36</v>
      </c>
      <c r="Q22">
        <f t="shared" si="11"/>
        <v>1132145.3500000001</v>
      </c>
      <c r="R22">
        <f t="shared" si="0"/>
        <v>1091111.7100000002</v>
      </c>
    </row>
    <row r="23" spans="2:18">
      <c r="B23">
        <v>13</v>
      </c>
      <c r="C23" s="37">
        <v>44870</v>
      </c>
      <c r="D23">
        <f t="shared" si="1"/>
        <v>31</v>
      </c>
      <c r="E23" s="20">
        <f t="shared" si="2"/>
        <v>62435.162451551303</v>
      </c>
      <c r="F23" s="20">
        <f t="shared" si="3"/>
        <v>41120.937024201819</v>
      </c>
      <c r="G23" s="20">
        <f t="shared" si="4"/>
        <v>21314.22542734948</v>
      </c>
      <c r="H23" s="20">
        <f t="shared" si="5"/>
        <v>1091120.937024202</v>
      </c>
      <c r="I23" s="20">
        <f t="shared" si="6"/>
        <v>1050000.0000000002</v>
      </c>
      <c r="K23">
        <v>13</v>
      </c>
      <c r="L23" s="37">
        <v>44870</v>
      </c>
      <c r="M23">
        <f t="shared" si="7"/>
        <v>31</v>
      </c>
      <c r="N23">
        <f t="shared" si="8"/>
        <v>62436</v>
      </c>
      <c r="O23">
        <f t="shared" si="9"/>
        <v>41121.769999999997</v>
      </c>
      <c r="P23">
        <f t="shared" si="10"/>
        <v>21314.23</v>
      </c>
      <c r="Q23">
        <f t="shared" si="11"/>
        <v>1091111.7100000002</v>
      </c>
      <c r="R23">
        <f t="shared" si="0"/>
        <v>1049989.9400000002</v>
      </c>
    </row>
    <row r="24" spans="2:18">
      <c r="B24">
        <v>14</v>
      </c>
      <c r="C24" s="37">
        <v>44900</v>
      </c>
      <c r="D24">
        <f t="shared" si="1"/>
        <v>30</v>
      </c>
      <c r="E24">
        <f t="shared" ref="E24:E35" si="12">$I$3</f>
        <v>60000</v>
      </c>
      <c r="F24" s="20">
        <f t="shared" si="3"/>
        <v>40150.684931506839</v>
      </c>
      <c r="G24" s="20">
        <f t="shared" si="4"/>
        <v>19849.315068493157</v>
      </c>
      <c r="H24" s="20">
        <f t="shared" si="5"/>
        <v>1050000.0000000002</v>
      </c>
      <c r="I24" s="20">
        <f t="shared" si="6"/>
        <v>1009849.3150684934</v>
      </c>
    </row>
    <row r="25" spans="2:18">
      <c r="B25">
        <v>15</v>
      </c>
      <c r="C25" s="37">
        <v>44931</v>
      </c>
      <c r="D25">
        <f t="shared" si="1"/>
        <v>31</v>
      </c>
      <c r="E25">
        <f t="shared" si="12"/>
        <v>60000</v>
      </c>
      <c r="F25" s="20">
        <f t="shared" si="3"/>
        <v>40273.354475511347</v>
      </c>
      <c r="G25" s="20">
        <f t="shared" si="4"/>
        <v>19726.645524488653</v>
      </c>
      <c r="H25" s="20">
        <f t="shared" si="5"/>
        <v>1009849.3150684934</v>
      </c>
      <c r="I25" s="20">
        <f t="shared" si="6"/>
        <v>969575.96059298201</v>
      </c>
    </row>
    <row r="26" spans="2:18">
      <c r="B26">
        <v>16</v>
      </c>
      <c r="C26" s="37">
        <v>44962</v>
      </c>
      <c r="D26">
        <f t="shared" si="1"/>
        <v>31</v>
      </c>
      <c r="E26">
        <f t="shared" si="12"/>
        <v>60000</v>
      </c>
      <c r="F26" s="20">
        <f t="shared" si="3"/>
        <v>41060.064112252163</v>
      </c>
      <c r="G26" s="20">
        <f t="shared" si="4"/>
        <v>18939.935887747841</v>
      </c>
      <c r="H26" s="20">
        <f t="shared" si="5"/>
        <v>969575.96059298201</v>
      </c>
      <c r="I26" s="20">
        <f t="shared" si="6"/>
        <v>928515.8964807298</v>
      </c>
    </row>
    <row r="27" spans="2:18">
      <c r="B27">
        <v>17</v>
      </c>
      <c r="C27" s="37">
        <v>44990</v>
      </c>
      <c r="D27">
        <f t="shared" si="1"/>
        <v>28</v>
      </c>
      <c r="E27">
        <f t="shared" si="12"/>
        <v>60000</v>
      </c>
      <c r="F27" s="20">
        <f t="shared" si="3"/>
        <v>43617.418155244108</v>
      </c>
      <c r="G27" s="20">
        <f t="shared" si="4"/>
        <v>16382.58184475589</v>
      </c>
      <c r="H27" s="20">
        <f t="shared" si="5"/>
        <v>928515.8964807298</v>
      </c>
      <c r="I27" s="20">
        <f t="shared" si="6"/>
        <v>884898.47832548572</v>
      </c>
    </row>
    <row r="28" spans="2:18">
      <c r="B28">
        <v>18</v>
      </c>
      <c r="C28" s="37">
        <v>45021</v>
      </c>
      <c r="D28">
        <f t="shared" si="1"/>
        <v>31</v>
      </c>
      <c r="E28">
        <f t="shared" si="12"/>
        <v>60000</v>
      </c>
      <c r="F28" s="20">
        <f t="shared" si="3"/>
        <v>42714.174930244619</v>
      </c>
      <c r="G28" s="20">
        <f t="shared" si="4"/>
        <v>17285.825069755381</v>
      </c>
      <c r="H28" s="20">
        <f t="shared" si="5"/>
        <v>884898.47832548572</v>
      </c>
      <c r="I28" s="20">
        <f t="shared" si="6"/>
        <v>842184.30339524115</v>
      </c>
    </row>
    <row r="29" spans="2:18">
      <c r="B29">
        <v>19</v>
      </c>
      <c r="C29" s="37">
        <v>45051</v>
      </c>
      <c r="D29">
        <f t="shared" si="1"/>
        <v>30</v>
      </c>
      <c r="E29">
        <f t="shared" si="12"/>
        <v>60000</v>
      </c>
      <c r="F29" s="20">
        <f t="shared" si="3"/>
        <v>44079.255634446126</v>
      </c>
      <c r="G29" s="20">
        <f t="shared" si="4"/>
        <v>15920.744365553874</v>
      </c>
      <c r="H29" s="20">
        <f t="shared" si="5"/>
        <v>842184.30339524115</v>
      </c>
      <c r="I29" s="20">
        <f t="shared" si="6"/>
        <v>798105.04776079499</v>
      </c>
    </row>
    <row r="30" spans="2:18">
      <c r="B30">
        <v>20</v>
      </c>
      <c r="C30" s="37">
        <v>45082</v>
      </c>
      <c r="D30">
        <f t="shared" si="1"/>
        <v>31</v>
      </c>
      <c r="E30">
        <f t="shared" si="12"/>
        <v>60000</v>
      </c>
      <c r="F30" s="20">
        <f t="shared" si="3"/>
        <v>44409.619204015151</v>
      </c>
      <c r="G30" s="20">
        <f t="shared" si="4"/>
        <v>15590.380795984845</v>
      </c>
      <c r="H30" s="20">
        <f t="shared" si="5"/>
        <v>798105.04776079499</v>
      </c>
      <c r="I30" s="20">
        <f t="shared" si="6"/>
        <v>753695.42855677987</v>
      </c>
    </row>
    <row r="31" spans="2:18">
      <c r="B31">
        <v>21</v>
      </c>
      <c r="C31" s="37">
        <v>45112</v>
      </c>
      <c r="D31">
        <f t="shared" si="1"/>
        <v>30</v>
      </c>
      <c r="E31">
        <f t="shared" si="12"/>
        <v>60000</v>
      </c>
      <c r="F31" s="20">
        <f t="shared" si="3"/>
        <v>45752.059021803339</v>
      </c>
      <c r="G31" s="20">
        <f t="shared" si="4"/>
        <v>14247.940978196661</v>
      </c>
      <c r="H31" s="20">
        <f t="shared" si="5"/>
        <v>753695.42855677987</v>
      </c>
      <c r="I31" s="20">
        <f t="shared" si="6"/>
        <v>707943.36953497655</v>
      </c>
    </row>
    <row r="32" spans="2:18">
      <c r="B32">
        <v>22</v>
      </c>
      <c r="C32" s="37">
        <v>45143</v>
      </c>
      <c r="D32">
        <f t="shared" si="1"/>
        <v>31</v>
      </c>
      <c r="E32">
        <f t="shared" si="12"/>
        <v>60000</v>
      </c>
      <c r="F32" s="20">
        <f t="shared" si="3"/>
        <v>46170.859658124973</v>
      </c>
      <c r="G32" s="20">
        <f t="shared" si="4"/>
        <v>13829.140341875023</v>
      </c>
      <c r="H32" s="20">
        <f t="shared" si="5"/>
        <v>707943.36953497655</v>
      </c>
      <c r="I32" s="20">
        <f t="shared" si="6"/>
        <v>661772.50987685157</v>
      </c>
    </row>
    <row r="33" spans="2:9">
      <c r="B33">
        <v>23</v>
      </c>
      <c r="C33" s="37">
        <v>45174</v>
      </c>
      <c r="D33">
        <f t="shared" si="1"/>
        <v>31</v>
      </c>
      <c r="E33">
        <f t="shared" si="12"/>
        <v>60000</v>
      </c>
      <c r="F33" s="20">
        <f t="shared" si="3"/>
        <v>47072.772615282323</v>
      </c>
      <c r="G33" s="20">
        <f t="shared" si="4"/>
        <v>12927.227384717677</v>
      </c>
      <c r="H33" s="20">
        <f t="shared" si="5"/>
        <v>661772.50987685157</v>
      </c>
      <c r="I33" s="20">
        <f t="shared" si="6"/>
        <v>614699.73726156924</v>
      </c>
    </row>
    <row r="34" spans="2:9">
      <c r="B34">
        <v>24</v>
      </c>
      <c r="C34" s="37">
        <v>45204</v>
      </c>
      <c r="D34">
        <f t="shared" si="1"/>
        <v>30</v>
      </c>
      <c r="E34">
        <f t="shared" si="12"/>
        <v>60000</v>
      </c>
      <c r="F34" s="20">
        <f t="shared" si="3"/>
        <v>48379.648802452524</v>
      </c>
      <c r="G34" s="20">
        <f t="shared" si="4"/>
        <v>11620.351197547474</v>
      </c>
      <c r="H34" s="20">
        <f t="shared" si="5"/>
        <v>614699.73726156924</v>
      </c>
      <c r="I34" s="20">
        <f t="shared" si="6"/>
        <v>566320.08845911676</v>
      </c>
    </row>
    <row r="35" spans="2:9">
      <c r="B35">
        <v>25</v>
      </c>
      <c r="C35" s="37">
        <v>45235</v>
      </c>
      <c r="D35">
        <f t="shared" si="1"/>
        <v>31</v>
      </c>
      <c r="E35">
        <f t="shared" si="12"/>
        <v>60000</v>
      </c>
      <c r="F35" s="20">
        <f t="shared" si="3"/>
        <v>48937.363751469857</v>
      </c>
      <c r="G35" s="20">
        <f t="shared" si="4"/>
        <v>11062.636248530145</v>
      </c>
      <c r="H35" s="20">
        <f t="shared" si="5"/>
        <v>566320.08845911676</v>
      </c>
      <c r="I35" s="20">
        <f t="shared" si="6"/>
        <v>517382.72470764688</v>
      </c>
    </row>
    <row r="36" spans="2:9">
      <c r="B36">
        <v>26</v>
      </c>
      <c r="C36" s="37">
        <v>45265</v>
      </c>
      <c r="D36">
        <f t="shared" si="1"/>
        <v>30</v>
      </c>
      <c r="E36" s="20">
        <f t="shared" ref="E36:E47" si="13">$E$6</f>
        <v>48676.6640201255</v>
      </c>
      <c r="F36" s="20">
        <f t="shared" si="3"/>
        <v>38896.004292775462</v>
      </c>
      <c r="G36" s="20">
        <f t="shared" si="4"/>
        <v>9780.6597273500374</v>
      </c>
      <c r="H36" s="20">
        <f t="shared" si="5"/>
        <v>517382.72470764688</v>
      </c>
      <c r="I36" s="20">
        <f t="shared" si="6"/>
        <v>478486.72041487141</v>
      </c>
    </row>
    <row r="37" spans="2:9">
      <c r="B37">
        <v>27</v>
      </c>
      <c r="C37" s="37">
        <v>45296</v>
      </c>
      <c r="D37">
        <f t="shared" si="1"/>
        <v>31</v>
      </c>
      <c r="E37" s="20">
        <f t="shared" si="13"/>
        <v>48676.6640201255</v>
      </c>
      <c r="F37" s="20">
        <f t="shared" si="3"/>
        <v>39329.78644051445</v>
      </c>
      <c r="G37" s="20">
        <f t="shared" si="4"/>
        <v>9346.8775796110494</v>
      </c>
      <c r="H37" s="20">
        <f t="shared" si="5"/>
        <v>478486.72041487141</v>
      </c>
      <c r="I37" s="20">
        <f t="shared" si="6"/>
        <v>439156.93397435697</v>
      </c>
    </row>
    <row r="38" spans="2:9">
      <c r="B38">
        <v>28</v>
      </c>
      <c r="C38" s="37">
        <v>45327</v>
      </c>
      <c r="D38">
        <f t="shared" si="1"/>
        <v>31</v>
      </c>
      <c r="E38" s="20">
        <f t="shared" si="13"/>
        <v>48676.6640201255</v>
      </c>
      <c r="F38" s="20">
        <f t="shared" si="3"/>
        <v>40098.064186599018</v>
      </c>
      <c r="G38" s="20">
        <f t="shared" si="4"/>
        <v>8578.5998335264794</v>
      </c>
      <c r="H38" s="20">
        <f t="shared" si="5"/>
        <v>439156.93397435697</v>
      </c>
      <c r="I38" s="20">
        <f t="shared" si="6"/>
        <v>399058.86978775798</v>
      </c>
    </row>
    <row r="39" spans="2:9">
      <c r="B39">
        <v>29</v>
      </c>
      <c r="C39" s="37">
        <v>45356</v>
      </c>
      <c r="D39">
        <f t="shared" si="1"/>
        <v>29</v>
      </c>
      <c r="E39" s="20">
        <f t="shared" si="13"/>
        <v>48676.6640201255</v>
      </c>
      <c r="F39" s="20">
        <f t="shared" si="3"/>
        <v>41384.273166743733</v>
      </c>
      <c r="G39" s="20">
        <f t="shared" si="4"/>
        <v>7292.3908533817703</v>
      </c>
      <c r="H39" s="20">
        <f t="shared" si="5"/>
        <v>399058.86978775798</v>
      </c>
      <c r="I39" s="20">
        <f t="shared" si="6"/>
        <v>357674.59662101424</v>
      </c>
    </row>
    <row r="40" spans="2:9">
      <c r="B40">
        <v>30</v>
      </c>
      <c r="C40" s="37">
        <v>45387</v>
      </c>
      <c r="D40">
        <f t="shared" si="1"/>
        <v>31</v>
      </c>
      <c r="E40" s="20">
        <f t="shared" si="13"/>
        <v>48676.6640201255</v>
      </c>
      <c r="F40" s="20">
        <f t="shared" si="3"/>
        <v>41689.760255994457</v>
      </c>
      <c r="G40" s="20">
        <f t="shared" si="4"/>
        <v>6986.9037641310451</v>
      </c>
      <c r="H40" s="20">
        <f t="shared" si="5"/>
        <v>357674.59662101424</v>
      </c>
      <c r="I40" s="20">
        <f t="shared" si="6"/>
        <v>315984.83636501979</v>
      </c>
    </row>
    <row r="41" spans="2:9">
      <c r="B41">
        <v>31</v>
      </c>
      <c r="C41" s="37">
        <v>45417</v>
      </c>
      <c r="D41">
        <f t="shared" si="1"/>
        <v>30</v>
      </c>
      <c r="E41" s="20">
        <f t="shared" si="13"/>
        <v>48676.6640201255</v>
      </c>
      <c r="F41" s="20">
        <f t="shared" si="3"/>
        <v>42703.252045005946</v>
      </c>
      <c r="G41" s="20">
        <f t="shared" si="4"/>
        <v>5973.4119751195522</v>
      </c>
      <c r="H41" s="20">
        <f t="shared" si="5"/>
        <v>315984.83636501979</v>
      </c>
      <c r="I41" s="20">
        <f t="shared" si="6"/>
        <v>273281.58432001382</v>
      </c>
    </row>
    <row r="42" spans="2:9">
      <c r="B42">
        <v>32</v>
      </c>
      <c r="C42" s="37">
        <v>45448</v>
      </c>
      <c r="D42">
        <f t="shared" si="1"/>
        <v>31</v>
      </c>
      <c r="E42" s="20">
        <f t="shared" si="13"/>
        <v>48676.6640201255</v>
      </c>
      <c r="F42" s="20">
        <f t="shared" si="3"/>
        <v>43338.314167518103</v>
      </c>
      <c r="G42" s="20">
        <f t="shared" si="4"/>
        <v>5338.3498526073936</v>
      </c>
      <c r="H42" s="20">
        <f t="shared" si="5"/>
        <v>273281.58432001382</v>
      </c>
      <c r="I42" s="20">
        <f t="shared" si="6"/>
        <v>229943.27015249571</v>
      </c>
    </row>
    <row r="43" spans="2:9">
      <c r="B43">
        <v>33</v>
      </c>
      <c r="C43" s="37">
        <v>45478</v>
      </c>
      <c r="D43">
        <f t="shared" si="1"/>
        <v>30</v>
      </c>
      <c r="E43" s="20">
        <f t="shared" si="13"/>
        <v>48676.6640201255</v>
      </c>
      <c r="F43" s="20">
        <f t="shared" si="3"/>
        <v>44329.791241900239</v>
      </c>
      <c r="G43" s="20">
        <f t="shared" si="4"/>
        <v>4346.8727782252618</v>
      </c>
      <c r="H43" s="20">
        <f t="shared" si="5"/>
        <v>229943.27015249571</v>
      </c>
      <c r="I43" s="20">
        <f t="shared" si="6"/>
        <v>185613.47891059547</v>
      </c>
    </row>
    <row r="44" spans="2:9">
      <c r="B44">
        <v>34</v>
      </c>
      <c r="C44" s="37">
        <v>45509</v>
      </c>
      <c r="D44">
        <f t="shared" si="1"/>
        <v>31</v>
      </c>
      <c r="E44" s="20">
        <f t="shared" si="13"/>
        <v>48676.6640201255</v>
      </c>
      <c r="F44" s="20">
        <f t="shared" si="3"/>
        <v>45050.844555378797</v>
      </c>
      <c r="G44" s="20">
        <f t="shared" si="4"/>
        <v>3625.8194647467012</v>
      </c>
      <c r="H44" s="20">
        <f t="shared" si="5"/>
        <v>185613.47891059547</v>
      </c>
      <c r="I44" s="20">
        <f t="shared" si="6"/>
        <v>140562.63435521667</v>
      </c>
    </row>
    <row r="45" spans="2:9">
      <c r="B45">
        <v>35</v>
      </c>
      <c r="C45" s="37">
        <v>45540</v>
      </c>
      <c r="D45">
        <f t="shared" si="1"/>
        <v>31</v>
      </c>
      <c r="E45" s="20">
        <f t="shared" si="13"/>
        <v>48676.6640201255</v>
      </c>
      <c r="F45" s="20">
        <f t="shared" si="3"/>
        <v>45930.87886135099</v>
      </c>
      <c r="G45" s="20">
        <f t="shared" si="4"/>
        <v>2745.7851587745067</v>
      </c>
      <c r="H45" s="20">
        <f t="shared" si="5"/>
        <v>140562.63435521667</v>
      </c>
      <c r="I45" s="20">
        <f t="shared" si="6"/>
        <v>94631.755493865669</v>
      </c>
    </row>
    <row r="46" spans="2:9">
      <c r="B46">
        <v>36</v>
      </c>
      <c r="C46" s="37">
        <v>45570</v>
      </c>
      <c r="D46">
        <f t="shared" si="1"/>
        <v>30</v>
      </c>
      <c r="E46" s="20">
        <f t="shared" si="13"/>
        <v>48676.6640201255</v>
      </c>
      <c r="F46" s="20">
        <f t="shared" si="3"/>
        <v>46887.734943666124</v>
      </c>
      <c r="G46" s="20">
        <f t="shared" si="4"/>
        <v>1788.9290764593784</v>
      </c>
      <c r="H46" s="20">
        <f t="shared" si="5"/>
        <v>94631.755493865669</v>
      </c>
      <c r="I46" s="20">
        <f t="shared" si="6"/>
        <v>47744.020550199544</v>
      </c>
    </row>
    <row r="47" spans="2:9">
      <c r="B47">
        <v>37</v>
      </c>
      <c r="C47" s="37">
        <v>45601</v>
      </c>
      <c r="D47">
        <f t="shared" si="1"/>
        <v>31</v>
      </c>
      <c r="E47" s="20">
        <f t="shared" si="13"/>
        <v>48676.6640201255</v>
      </c>
      <c r="F47" s="20">
        <f t="shared" si="3"/>
        <v>47744.020550199682</v>
      </c>
      <c r="G47" s="20">
        <f t="shared" si="4"/>
        <v>932.64346992581579</v>
      </c>
      <c r="H47" s="20">
        <f t="shared" si="5"/>
        <v>47744.020550199544</v>
      </c>
      <c r="I47" s="20">
        <f t="shared" si="6"/>
        <v>-1.3824319466948509E-10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LibreOffice/5.1.1.3$Windows_X86_64 LibreOffice_project/89f508ef3ecebd2cfb8e1def0f0ba9a803b88a6d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emi as charge "yes"(360)</vt:lpstr>
      <vt:lpstr>pre emi as charge "no"(360)</vt:lpstr>
      <vt:lpstr>Sheet1</vt:lpstr>
      <vt:lpstr>365</vt:lpstr>
      <vt:lpstr>OTP</vt:lpstr>
      <vt:lpstr>principalSlab</vt:lpstr>
      <vt:lpstr>principalSlabcr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qualtech</dc:creator>
  <dc:description/>
  <cp:lastModifiedBy>Amit</cp:lastModifiedBy>
  <cp:revision>41</cp:revision>
  <dcterms:created xsi:type="dcterms:W3CDTF">2019-10-01T06:13:25Z</dcterms:created>
  <dcterms:modified xsi:type="dcterms:W3CDTF">2019-10-19T11:15:39Z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