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drawings/drawing1.xml" ContentType="application/vnd.openxmlformats-officedocument.drawing+xml"/>
  <Override PartName="/xl/tables/table1.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tables/table2.xml" ContentType="application/vnd.openxmlformats-officedocument.spreadsheetml.tab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ivotTables/pivotTable2.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drawings/drawing4.xml" ContentType="application/vnd.openxmlformats-officedocument.drawing+xml"/>
  <Override PartName="/xl/slicers/slicer2.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24226"/>
  <mc:AlternateContent xmlns:mc="http://schemas.openxmlformats.org/markup-compatibility/2006">
    <mc:Choice Requires="x15">
      <x15ac:absPath xmlns:x15ac="http://schemas.microsoft.com/office/spreadsheetml/2010/11/ac" url="/Users/sp/Desktop/Excel-Data-Analysis-Cases/"/>
    </mc:Choice>
  </mc:AlternateContent>
  <xr:revisionPtr revIDLastSave="0" documentId="8_{EAEA2849-5C0F-4744-A07F-218455DE82C5}" xr6:coauthVersionLast="47" xr6:coauthVersionMax="47" xr10:uidLastSave="{00000000-0000-0000-0000-000000000000}"/>
  <bookViews>
    <workbookView xWindow="0" yWindow="880" windowWidth="36000" windowHeight="20800" activeTab="5" xr2:uid="{00000000-000D-0000-FFFF-FFFF00000000}"/>
  </bookViews>
  <sheets>
    <sheet name="s1" sheetId="6" r:id="rId1"/>
    <sheet name="Sales Data" sheetId="1" r:id="rId2"/>
    <sheet name="Customer Churn" sheetId="2" r:id="rId3"/>
    <sheet name="Sheet3" sheetId="7" r:id="rId4"/>
    <sheet name="Employee Performance" sheetId="3" r:id="rId5"/>
    <sheet name="Data Cleaning" sheetId="4" r:id="rId6"/>
  </sheets>
  <definedNames>
    <definedName name="a">'Sales Data'!$1:$1048576</definedName>
    <definedName name="pp">'Sales Data'!$A$1:$G$11</definedName>
    <definedName name="Slicer_Department">#N/A</definedName>
  </definedNames>
  <calcPr calcId="191029"/>
  <pivotCaches>
    <pivotCache cacheId="17" r:id="rId7"/>
    <pivotCache cacheId="23"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1" i="4" l="1"/>
  <c r="B12" i="4"/>
  <c r="B13" i="4"/>
  <c r="B14" i="4"/>
  <c r="B10" i="4"/>
  <c r="A10" i="4"/>
  <c r="A11" i="4"/>
  <c r="A12" i="4"/>
  <c r="A13" i="4"/>
  <c r="A14" i="4"/>
  <c r="A15" i="4"/>
  <c r="C11" i="4"/>
  <c r="C12" i="4"/>
  <c r="C13" i="4"/>
  <c r="C14" i="4"/>
  <c r="C10" i="4"/>
  <c r="U15" i="1"/>
  <c r="H25" i="3" a="1"/>
  <c r="H25" i="3" s="1"/>
  <c r="H24" i="3"/>
  <c r="H23" i="3"/>
  <c r="E2" i="3"/>
  <c r="E3" i="3"/>
  <c r="E4" i="3"/>
  <c r="E5" i="3"/>
  <c r="E6" i="3"/>
  <c r="E7" i="3"/>
  <c r="E8" i="3"/>
  <c r="E9" i="3"/>
  <c r="E10" i="3"/>
  <c r="E11" i="3"/>
  <c r="H10" i="2" a="1"/>
  <c r="H10" i="2" s="1"/>
  <c r="H8" i="2"/>
  <c r="I4" i="2" a="1"/>
  <c r="I4" i="2" s="1"/>
  <c r="L13" i="1" a="1"/>
  <c r="L13" i="1" s="1"/>
  <c r="M13" i="1" s="1" a="1"/>
  <c r="M13"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<sst xmlns="http://schemas.openxmlformats.org/spreadsheetml/2006/main" count="168" uniqueCount="113">
  <si>
    <t>Date</t>
  </si>
  <si>
    <t>Product</t>
  </si>
  <si>
    <t>Region</t>
  </si>
  <si>
    <t>Sales Rep</t>
  </si>
  <si>
    <t>Quantity</t>
  </si>
  <si>
    <t>Unit Price</t>
  </si>
  <si>
    <t>Revenue</t>
  </si>
  <si>
    <t>Laptop</t>
  </si>
  <si>
    <t>Phone</t>
  </si>
  <si>
    <t>Tablet</t>
  </si>
  <si>
    <t>NSW</t>
  </si>
  <si>
    <t>VIC</t>
  </si>
  <si>
    <t>QLD</t>
  </si>
  <si>
    <t>John</t>
  </si>
  <si>
    <t>Sarah</t>
  </si>
  <si>
    <t>Mike</t>
  </si>
  <si>
    <t>Customer ID</t>
  </si>
  <si>
    <t>Join Date</t>
  </si>
  <si>
    <t>Last Activity Date</t>
  </si>
  <si>
    <t>Monthly Plan ($)</t>
  </si>
  <si>
    <t>Status</t>
  </si>
  <si>
    <t>C001</t>
  </si>
  <si>
    <t>C002</t>
  </si>
  <si>
    <t>C003</t>
  </si>
  <si>
    <t>C004</t>
  </si>
  <si>
    <t>C005</t>
  </si>
  <si>
    <t>C006</t>
  </si>
  <si>
    <t>C007</t>
  </si>
  <si>
    <t>C008</t>
  </si>
  <si>
    <t>C009</t>
  </si>
  <si>
    <t>C010</t>
  </si>
  <si>
    <t>2021-06</t>
  </si>
  <si>
    <t>2021-12</t>
  </si>
  <si>
    <t>2022-06</t>
  </si>
  <si>
    <t>2022-12</t>
  </si>
  <si>
    <t>2023-06</t>
  </si>
  <si>
    <t>2023-12</t>
  </si>
  <si>
    <t>2024-06</t>
  </si>
  <si>
    <t>2024-12</t>
  </si>
  <si>
    <t>2025-06</t>
  </si>
  <si>
    <t>2025-12</t>
  </si>
  <si>
    <t>2023-07</t>
  </si>
  <si>
    <t>2023-08</t>
  </si>
  <si>
    <t>2023-09</t>
  </si>
  <si>
    <t>2023-10</t>
  </si>
  <si>
    <t>2023-11</t>
  </si>
  <si>
    <t>2024-01</t>
  </si>
  <si>
    <t>2024-02</t>
  </si>
  <si>
    <t>2024-03</t>
  </si>
  <si>
    <t>Active</t>
  </si>
  <si>
    <t>Churned</t>
  </si>
  <si>
    <t>Employee</t>
  </si>
  <si>
    <t>Department</t>
  </si>
  <si>
    <t>Tasks Completed</t>
  </si>
  <si>
    <t>Hours Worked</t>
  </si>
  <si>
    <t>Efficiency (%)</t>
  </si>
  <si>
    <t>Alice</t>
  </si>
  <si>
    <t>Bob</t>
  </si>
  <si>
    <t>Charlie</t>
  </si>
  <si>
    <t>David</t>
  </si>
  <si>
    <t>Eva</t>
  </si>
  <si>
    <t>Frank</t>
  </si>
  <si>
    <t>Grace</t>
  </si>
  <si>
    <t>Helen</t>
  </si>
  <si>
    <t>Ivy</t>
  </si>
  <si>
    <t>Jack</t>
  </si>
  <si>
    <t>Sales</t>
  </si>
  <si>
    <t>HR</t>
  </si>
  <si>
    <t>IT</t>
  </si>
  <si>
    <t>Finance</t>
  </si>
  <si>
    <t>Marketing</t>
  </si>
  <si>
    <t>Name</t>
  </si>
  <si>
    <t>Phone Number</t>
  </si>
  <si>
    <t>Email</t>
  </si>
  <si>
    <t>john smith</t>
  </si>
  <si>
    <t>SARAH CONNOR</t>
  </si>
  <si>
    <t>michael brown</t>
  </si>
  <si>
    <t>LISA WHITE</t>
  </si>
  <si>
    <t>david black</t>
  </si>
  <si>
    <t>987 654 3210</t>
  </si>
  <si>
    <t>456-789-1234</t>
  </si>
  <si>
    <t>321.654.9870</t>
  </si>
  <si>
    <t>7894561230</t>
  </si>
  <si>
    <t xml:space="preserve"> john.smith@email.com </t>
  </si>
  <si>
    <t>SARAH.CONNOR@email.com</t>
  </si>
  <si>
    <t xml:space="preserve"> michael.brown@email.com </t>
  </si>
  <si>
    <t>lisa.white@email.com</t>
  </si>
  <si>
    <t xml:space="preserve">DAVID.BLACK@email.com </t>
  </si>
  <si>
    <t>Row Labels</t>
  </si>
  <si>
    <t>Grand Total</t>
  </si>
  <si>
    <t>Sum of Revenue</t>
  </si>
  <si>
    <t>Emplopyee</t>
  </si>
  <si>
    <t>1. Calculate the number of active and churned customers.</t>
  </si>
  <si>
    <t>2. Find the average Monthly Plan value for churned customers using AVERAGEIFS().</t>
  </si>
  <si>
    <t>3.	Identify customers who haven't used the service in the last 6 months using IF() and TODAY().</t>
  </si>
  <si>
    <t>4. Create a Pie Chart to show the proportion of Active vs. Churned customers</t>
  </si>
  <si>
    <t>1. Find total revenue for each region using a Pivot Table.</t>
  </si>
  <si>
    <t>2.	Calculate the total sales made by each Sales Rep using SUMIFS().</t>
  </si>
  <si>
    <t>1. Calculate Efficiency (%) using the formula:</t>
  </si>
  <si>
    <t>2.	Find the top-performing employee using LARGE() and INDEX().</t>
  </si>
  <si>
    <t>Use Large to find largest value efficiency which is Look up value</t>
  </si>
  <si>
    <t>Highest Efficiency (Lookuo value)</t>
  </si>
  <si>
    <t>Use Match to find row of look up value</t>
  </si>
  <si>
    <t>Row of Lookup value</t>
  </si>
  <si>
    <t>Employee Name</t>
  </si>
  <si>
    <t>use index to obtain required value</t>
  </si>
  <si>
    <t>Sum of Efficiency (%)</t>
  </si>
  <si>
    <t>Sum of Hours Worked</t>
  </si>
  <si>
    <t>Sum of Tasks Completed</t>
  </si>
  <si>
    <t>4.	Create a dynamic dashboard using a Pivot Table and Slicers.</t>
  </si>
  <si>
    <t>3. Create a bar chart to compare total revenue by region.</t>
  </si>
  <si>
    <r>
      <t xml:space="preserve">4.Write a formula to find the </t>
    </r>
    <r>
      <rPr>
        <b/>
        <sz val="12"/>
        <color theme="1"/>
        <rFont val="Aptos"/>
      </rPr>
      <t>third highest revenue</t>
    </r>
    <r>
      <rPr>
        <sz val="12"/>
        <color theme="1"/>
        <rFont val="Aptos"/>
      </rPr>
      <t xml:space="preserve"> in a sales dataset.</t>
    </r>
  </si>
  <si>
    <t xml:space="preserve">123-456-7890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</si>
</sst>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9" formatCode="0.0"/>
  </numFmts>
  <fonts count="4" x14ac:knownFonts="1">
    <font>
      <sz val="11"/>
      <color theme="1"/>
      <name val="Calibri"/>
      <family val="2"/>
      <scheme val="minor"/>
    </font>
    <font>
      <b/>
      <sz val="11"/>
      <color theme="1"/>
      <name val="Calibri"/>
      <family val="2"/>
      <scheme val="minor"/>
    </font>
    <font>
      <sz val="12"/>
      <color theme="1"/>
      <name val="Aptos"/>
    </font>
    <font>
      <b/>
      <sz val="12"/>
      <color theme="1"/>
      <name val="Aptos"/>
    </font>
  </fonts>
  <fills count="4">
    <fill>
      <patternFill patternType="none"/>
    </fill>
    <fill>
      <patternFill patternType="gray125"/>
    </fill>
    <fill>
      <patternFill patternType="solid">
        <fgColor theme="4" tint="0.79998168889431442"/>
        <bgColor theme="4" tint="0.79998168889431442"/>
      </patternFill>
    </fill>
    <fill>
      <patternFill patternType="solid">
        <fgColor theme="4" tint="0.59999389629810485"/>
        <bgColor theme="4" tint="0.59999389629810485"/>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theme="0"/>
      </left>
      <right/>
      <top style="thin">
        <color theme="0"/>
      </top>
      <bottom style="thin">
        <color theme="0"/>
      </bottom>
      <diagonal/>
    </border>
    <border>
      <left style="thin">
        <color auto="1"/>
      </left>
      <right style="thin">
        <color auto="1"/>
      </right>
      <top/>
      <bottom/>
      <diagonal/>
    </border>
  </borders>
  <cellStyleXfs count="1">
    <xf numFmtId="0" fontId="0" fillId="0" borderId="0"/>
  </cellStyleXfs>
  <cellXfs count="20">
    <xf numFmtId="0" fontId="0" fillId="0" borderId="0" xfId="0"/>
    <xf numFmtId="0" fontId="1" fillId="0" borderId="1" xfId="0" applyFont="1" applyBorder="1" applyAlignment="1">
      <alignment horizontal="center" vertical="top"/>
    </xf>
    <xf numFmtId="14" fontId="0" fillId="0" borderId="0" xfId="0" applyNumberFormat="1"/>
    <xf numFmtId="0" fontId="0" fillId="0" borderId="0" xfId="0" pivotButton="1"/>
    <xf numFmtId="0" fontId="0" fillId="0" borderId="0" xfId="0" applyAlignment="1">
      <alignment horizontal="left"/>
    </xf>
    <xf numFmtId="0" fontId="0" fillId="0" borderId="0" xfId="0" applyNumberFormat="1"/>
    <xf numFmtId="14" fontId="1" fillId="0" borderId="2" xfId="0" applyNumberFormat="1" applyFont="1" applyBorder="1" applyAlignment="1">
      <alignment horizontal="center" vertical="top"/>
    </xf>
    <xf numFmtId="0" fontId="1" fillId="0" borderId="2" xfId="0" applyFont="1" applyBorder="1" applyAlignment="1">
      <alignment horizontal="center" vertical="top"/>
    </xf>
    <xf numFmtId="0" fontId="0" fillId="3" borderId="3" xfId="0" applyFont="1" applyFill="1" applyBorder="1"/>
    <xf numFmtId="0" fontId="0" fillId="2" borderId="3" xfId="0" applyFont="1" applyFill="1" applyBorder="1"/>
    <xf numFmtId="0" fontId="2" fillId="0" borderId="0" xfId="0" applyFont="1" applyAlignment="1">
      <alignment horizontal="left" vertical="center" indent="1"/>
    </xf>
    <xf numFmtId="179" fontId="0" fillId="0" borderId="0" xfId="0" applyNumberFormat="1"/>
    <xf numFmtId="0" fontId="3" fillId="0" borderId="0" xfId="0" applyFont="1" applyAlignment="1">
      <alignment horizontal="left" vertical="center" indent="1"/>
    </xf>
    <xf numFmtId="0" fontId="0" fillId="0" borderId="0" xfId="0" applyBorder="1"/>
    <xf numFmtId="0" fontId="0" fillId="0" borderId="0" xfId="0" pivotButton="1" applyBorder="1"/>
    <xf numFmtId="0" fontId="0" fillId="0" borderId="0" xfId="0" applyBorder="1" applyAlignment="1">
      <alignment horizontal="left"/>
    </xf>
    <xf numFmtId="179" fontId="0" fillId="0" borderId="0" xfId="0" applyNumberFormat="1" applyBorder="1"/>
    <xf numFmtId="0" fontId="0" fillId="0" borderId="0" xfId="0" applyNumberFormat="1" applyBorder="1"/>
    <xf numFmtId="0" fontId="2" fillId="0" borderId="0" xfId="0" applyFont="1"/>
    <xf numFmtId="0" fontId="1" fillId="0" borderId="4" xfId="0" applyFont="1" applyFill="1" applyBorder="1" applyAlignment="1">
      <alignment horizontal="center" vertical="top"/>
    </xf>
  </cellXfs>
  <cellStyles count="1">
    <cellStyle name="Normal" xfId="0" builtinId="0"/>
  </cellStyles>
  <dxfs count="1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19" formatCode="m/d/yy"/>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border outline="0">
        <bottom style="thin">
          <color auto="1"/>
        </bottom>
      </border>
    </dxf>
    <dxf>
      <border outline="0">
        <top style="thin">
          <color auto="1"/>
        </top>
      </border>
    </dxf>
    <dxf>
      <font>
        <b/>
        <i val="0"/>
        <strike val="0"/>
        <condense val="0"/>
        <extend val="0"/>
        <outline val="0"/>
        <shadow val="0"/>
        <u val="none"/>
        <vertAlign val="baseline"/>
        <sz val="11"/>
        <color theme="1"/>
        <name val="Calibri"/>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numFmt numFmtId="19" formatCode="m/d/yy"/>
    </dxf>
    <dxf>
      <border outline="0">
        <bottom style="thin">
          <color auto="1"/>
        </bottom>
      </border>
    </dxf>
    <dxf>
      <border outline="0">
        <top style="thin">
          <color auto="1"/>
        </top>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2.xml"/><Relationship Id="rId13"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pivotCacheDefinition" Target="pivotCache/pivotCacheDefinition1.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[Excel_Interview_Practice.xlsx]Sales Data!PivotTable4</c:name>
    <c:fmtId val="0"/>
  </c:pivotSource>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2"/>
          </a:solidFill>
          <a:ln>
            <a:noFill/>
          </a:ln>
          <a:effectLst/>
        </c:spPr>
      </c:pivotFmt>
      <c:pivotFmt>
        <c:idx val="2"/>
        <c:spPr>
          <a:solidFill>
            <a:srgbClr val="FFFF00"/>
          </a:solidFill>
          <a:ln>
            <a:noFill/>
          </a:ln>
          <a:effectLst/>
        </c:spPr>
      </c:pivotFmt>
    </c:pivotFmts>
    <c:plotArea>
      <c:layout/>
      <c:barChart>
        <c:barDir val="col"/>
        <c:grouping val="clustered"/>
        <c:varyColors val="0"/>
        <c:ser>
          <c:idx val="0"/>
          <c:order val="0"/>
          <c:tx>
            <c:strRef>
              <c:f>'Sales Data'!$L$4</c:f>
              <c:strCache>
                <c:ptCount val="1"/>
                <c:pt idx="0">
                  <c:v>Total</c:v>
                </c:pt>
              </c:strCache>
            </c:strRef>
          </c:tx>
          <c:spPr>
            <a:solidFill>
              <a:schemeClr val="accent1"/>
            </a:solidFill>
            <a:ln>
              <a:noFill/>
            </a:ln>
            <a:effectLst/>
          </c:spPr>
          <c:invertIfNegative val="0"/>
          <c:dPt>
            <c:idx val="1"/>
            <c:invertIfNegative val="0"/>
            <c:bubble3D val="0"/>
            <c:spPr>
              <a:solidFill>
                <a:schemeClr val="accent2"/>
              </a:solidFill>
              <a:ln>
                <a:noFill/>
              </a:ln>
              <a:effectLst/>
            </c:spPr>
            <c:extLst>
              <c:ext xmlns:c16="http://schemas.microsoft.com/office/drawing/2014/chart" uri="{C3380CC4-5D6E-409C-BE32-E72D297353CC}">
                <c16:uniqueId val="{00000002-DFD8-554B-8E2D-A99D1EA63519}"/>
              </c:ext>
            </c:extLst>
          </c:dPt>
          <c:dPt>
            <c:idx val="2"/>
            <c:invertIfNegative val="0"/>
            <c:bubble3D val="0"/>
            <c:spPr>
              <a:solidFill>
                <a:srgbClr val="FFFF00"/>
              </a:solidFill>
              <a:ln>
                <a:noFill/>
              </a:ln>
              <a:effectLst/>
            </c:spPr>
            <c:extLst>
              <c:ext xmlns:c16="http://schemas.microsoft.com/office/drawing/2014/chart" uri="{C3380CC4-5D6E-409C-BE32-E72D297353CC}">
                <c16:uniqueId val="{00000003-DFD8-554B-8E2D-A99D1EA63519}"/>
              </c:ext>
            </c:extLst>
          </c:dPt>
          <c:cat>
            <c:strRef>
              <c:f>'Sales Data'!$K$5:$K$8</c:f>
              <c:strCache>
                <c:ptCount val="3"/>
                <c:pt idx="0">
                  <c:v>NSW</c:v>
                </c:pt>
                <c:pt idx="1">
                  <c:v>QLD</c:v>
                </c:pt>
                <c:pt idx="2">
                  <c:v>VIC</c:v>
                </c:pt>
              </c:strCache>
            </c:strRef>
          </c:cat>
          <c:val>
            <c:numRef>
              <c:f>'Sales Data'!$L$5:$L$8</c:f>
              <c:numCache>
                <c:formatCode>General</c:formatCode>
                <c:ptCount val="3"/>
                <c:pt idx="0">
                  <c:v>10800</c:v>
                </c:pt>
                <c:pt idx="1">
                  <c:v>7000</c:v>
                </c:pt>
                <c:pt idx="2">
                  <c:v>8000</c:v>
                </c:pt>
              </c:numCache>
            </c:numRef>
          </c:val>
          <c:extLst>
            <c:ext xmlns:c16="http://schemas.microsoft.com/office/drawing/2014/chart" uri="{C3380CC4-5D6E-409C-BE32-E72D297353CC}">
              <c16:uniqueId val="{00000000-DFD8-554B-8E2D-A99D1EA63519}"/>
            </c:ext>
          </c:extLst>
        </c:ser>
        <c:dLbls>
          <c:showLegendKey val="0"/>
          <c:showVal val="0"/>
          <c:showCatName val="0"/>
          <c:showSerName val="0"/>
          <c:showPercent val="0"/>
          <c:showBubbleSize val="0"/>
        </c:dLbls>
        <c:gapWidth val="219"/>
        <c:overlap val="-27"/>
        <c:axId val="742052384"/>
        <c:axId val="741464656"/>
      </c:barChart>
      <c:catAx>
        <c:axId val="7420523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1464656"/>
        <c:crosses val="autoZero"/>
        <c:auto val="1"/>
        <c:lblAlgn val="ctr"/>
        <c:lblOffset val="100"/>
        <c:noMultiLvlLbl val="0"/>
      </c:catAx>
      <c:valAx>
        <c:axId val="74146465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205238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%of</a:t>
            </a:r>
            <a:r>
              <a:rPr lang="en-US" baseline="0"/>
              <a:t> Active vs Churned Customers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cat>
            <c:strRef>
              <c:f>'Customer Churn'!$H$4:$H$5</c:f>
              <c:strCache>
                <c:ptCount val="2"/>
                <c:pt idx="0">
                  <c:v>Active</c:v>
                </c:pt>
                <c:pt idx="1">
                  <c:v>Churned</c:v>
                </c:pt>
              </c:strCache>
            </c:strRef>
          </c:cat>
          <c:val>
            <c:numRef>
              <c:f>'Customer Churn'!$I$4:$I$5</c:f>
              <c:numCache>
                <c:formatCode>General</c:formatCode>
                <c:ptCount val="2"/>
                <c:pt idx="0">
                  <c:v>5</c:v>
                </c:pt>
                <c:pt idx="1">
                  <c:v>5</c:v>
                </c:pt>
              </c:numCache>
            </c:numRef>
          </c:val>
          <c:extLst>
            <c:ext xmlns:c16="http://schemas.microsoft.com/office/drawing/2014/chart" uri="{C3380CC4-5D6E-409C-BE32-E72D297353CC}">
              <c16:uniqueId val="{00000000-5637-2B42-8C43-207851B537CF}"/>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7</xdr:col>
      <xdr:colOff>69850</xdr:colOff>
      <xdr:row>20</xdr:row>
      <xdr:rowOff>165100</xdr:rowOff>
    </xdr:from>
    <xdr:to>
      <xdr:col>12</xdr:col>
      <xdr:colOff>666750</xdr:colOff>
      <xdr:row>35</xdr:row>
      <xdr:rowOff>50800</xdr:rowOff>
    </xdr:to>
    <xdr:graphicFrame macro="">
      <xdr:nvGraphicFramePr>
        <xdr:cNvPr id="2" name="Chart 1">
          <a:extLst>
            <a:ext uri="{FF2B5EF4-FFF2-40B4-BE49-F238E27FC236}">
              <a16:creationId xmlns:a16="http://schemas.microsoft.com/office/drawing/2014/main" id="{3BA33D7D-44C5-1149-3948-0E44AB3D308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275345</xdr:colOff>
      <xdr:row>24</xdr:row>
      <xdr:rowOff>175878</xdr:rowOff>
    </xdr:from>
    <xdr:to>
      <xdr:col>9</xdr:col>
      <xdr:colOff>98185</xdr:colOff>
      <xdr:row>39</xdr:row>
      <xdr:rowOff>37566</xdr:rowOff>
    </xdr:to>
    <xdr:graphicFrame macro="">
      <xdr:nvGraphicFramePr>
        <xdr:cNvPr id="3" name="Chart 2">
          <a:extLst>
            <a:ext uri="{FF2B5EF4-FFF2-40B4-BE49-F238E27FC236}">
              <a16:creationId xmlns:a16="http://schemas.microsoft.com/office/drawing/2014/main" id="{16D12957-C8EA-F5AB-13E8-0E774D33AC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editAs="oneCell">
    <xdr:from>
      <xdr:col>7</xdr:col>
      <xdr:colOff>203200</xdr:colOff>
      <xdr:row>1</xdr:row>
      <xdr:rowOff>139700</xdr:rowOff>
    </xdr:from>
    <xdr:to>
      <xdr:col>11</xdr:col>
      <xdr:colOff>444500</xdr:colOff>
      <xdr:row>14</xdr:row>
      <xdr:rowOff>92069</xdr:rowOff>
    </xdr:to>
    <mc:AlternateContent xmlns:mc="http://schemas.openxmlformats.org/markup-compatibility/2006">
      <mc:Choice xmlns:a14="http://schemas.microsoft.com/office/drawing/2010/main" Requires="a14">
        <xdr:graphicFrame macro="">
          <xdr:nvGraphicFramePr>
            <xdr:cNvPr id="2" name="Department">
              <a:extLst>
                <a:ext uri="{FF2B5EF4-FFF2-40B4-BE49-F238E27FC236}">
                  <a16:creationId xmlns:a16="http://schemas.microsoft.com/office/drawing/2014/main" id="{645D83D0-CE77-EC64-92CC-F92A7391303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dr:sp macro="" textlink="">
          <xdr:nvSpPr>
            <xdr:cNvPr id="0" name=""/>
            <xdr:cNvSpPr>
              <a:spLocks noTextEdit="1"/>
            </xdr:cNvSpPr>
          </xdr:nvSpPr>
          <xdr:spPr>
            <a:xfrm>
              <a:off x="6451600" y="3302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6</xdr:col>
      <xdr:colOff>0</xdr:colOff>
      <xdr:row>37</xdr:row>
      <xdr:rowOff>0</xdr:rowOff>
    </xdr:from>
    <xdr:to>
      <xdr:col>6</xdr:col>
      <xdr:colOff>1828800</xdr:colOff>
      <xdr:row>49</xdr:row>
      <xdr:rowOff>142869</xdr:rowOff>
    </xdr:to>
    <mc:AlternateContent xmlns:mc="http://schemas.openxmlformats.org/markup-compatibility/2006">
      <mc:Choice xmlns:a14="http://schemas.microsoft.com/office/drawing/2010/main" Requires="a14">
        <xdr:graphicFrame macro="">
          <xdr:nvGraphicFramePr>
            <xdr:cNvPr id="2" name="Department 1">
              <a:extLst>
                <a:ext uri="{FF2B5EF4-FFF2-40B4-BE49-F238E27FC236}">
                  <a16:creationId xmlns:a16="http://schemas.microsoft.com/office/drawing/2014/main" id="{4925045A-AA8E-5144-B700-F2C4E75067C6}"/>
                </a:ext>
              </a:extLst>
            </xdr:cNvPr>
            <xdr:cNvGraphicFramePr/>
          </xdr:nvGraphicFramePr>
          <xdr:xfrm>
            <a:off x="0" y="0"/>
            <a:ext cx="0" cy="0"/>
          </xdr:xfrm>
          <a:graphic>
            <a:graphicData uri="http://schemas.microsoft.com/office/drawing/2010/slicer">
              <sle:slicer xmlns:sle="http://schemas.microsoft.com/office/drawing/2010/slicer" name="Department 1"/>
            </a:graphicData>
          </a:graphic>
        </xdr:graphicFrame>
      </mc:Choice>
      <mc:Fallback>
        <xdr:sp macro="" textlink="">
          <xdr:nvSpPr>
            <xdr:cNvPr id="0" name=""/>
            <xdr:cNvSpPr>
              <a:spLocks noTextEdit="1"/>
            </xdr:cNvSpPr>
          </xdr:nvSpPr>
          <xdr:spPr>
            <a:xfrm>
              <a:off x="5448300" y="7073900"/>
              <a:ext cx="1828800" cy="242886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 refreshedDate="45724.730734490739" createdVersion="8" refreshedVersion="8" minRefreshableVersion="3" recordCount="10" xr:uid="{D20EAB4A-B64B-C945-83FE-CE13FF85018D}">
  <cacheSource type="worksheet">
    <worksheetSource name="elec"/>
  </cacheSource>
  <cacheFields count="7">
    <cacheField name="Date" numFmtId="14">
      <sharedItems containsSemiMixedTypes="0" containsNonDate="0" containsDate="1" containsString="0" minDate="2024-01-01T00:00:00" maxDate="2024-01-11T00:00:00"/>
    </cacheField>
    <cacheField name="Product" numFmtId="0">
      <sharedItems count="3">
        <s v="Laptop"/>
        <s v="Phone"/>
        <s v="Tablet"/>
      </sharedItems>
    </cacheField>
    <cacheField name="Region" numFmtId="0">
      <sharedItems count="3">
        <s v="NSW"/>
        <s v="VIC"/>
        <s v="QLD"/>
      </sharedItems>
    </cacheField>
    <cacheField name="Sales Rep" numFmtId="0">
      <sharedItems/>
    </cacheField>
    <cacheField name="Quantity" numFmtId="0">
      <sharedItems containsSemiMixedTypes="0" containsString="0" containsNumber="1" containsInteger="1" minValue="1" maxValue="6"/>
    </cacheField>
    <cacheField name="Unit Price" numFmtId="0">
      <sharedItems containsSemiMixedTypes="0" containsString="0" containsNumber="1" containsInteger="1" minValue="500" maxValue="1200"/>
    </cacheField>
    <cacheField name="Revenue" numFmtId="0">
      <sharedItems containsSemiMixedTypes="0" containsString="0" containsNumber="1" containsInteger="1" minValue="1200" maxValue="480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SP" refreshedDate="45724.944338425928" createdVersion="8" refreshedVersion="8" minRefreshableVersion="3" recordCount="10" xr:uid="{CEBCFA6E-3ED3-6E44-BE94-F60A104DEB94}">
  <cacheSource type="worksheet">
    <worksheetSource ref="A1:E11" sheet="Employee Performance"/>
  </cacheSource>
  <cacheFields count="5">
    <cacheField name="Employee" numFmtId="0">
      <sharedItems count="10">
        <s v="Alice"/>
        <s v="Bob"/>
        <s v="Charlie"/>
        <s v="David"/>
        <s v="Eva"/>
        <s v="Frank"/>
        <s v="Grace"/>
        <s v="Helen"/>
        <s v="Ivy"/>
        <s v="Jack"/>
      </sharedItems>
    </cacheField>
    <cacheField name="Department" numFmtId="0">
      <sharedItems count="5">
        <s v="Sales"/>
        <s v="HR"/>
        <s v="IT"/>
        <s v="Finance"/>
        <s v="Marketing"/>
      </sharedItems>
    </cacheField>
    <cacheField name="Tasks Completed" numFmtId="0">
      <sharedItems containsSemiMixedTypes="0" containsString="0" containsNumber="1" containsInteger="1" minValue="30" maxValue="60"/>
    </cacheField>
    <cacheField name="Hours Worked" numFmtId="0">
      <sharedItems containsSemiMixedTypes="0" containsString="0" containsNumber="1" containsInteger="1" minValue="140" maxValue="175"/>
    </cacheField>
    <cacheField name="Efficiency (%)" numFmtId="179">
      <sharedItems containsSemiMixedTypes="0" containsString="0" containsNumber="1" minValue="21.428571428571427" maxValue="35.294117647058826" count="10">
        <n v="31.25"/>
        <n v="21.428571428571427"/>
        <n v="30"/>
        <n v="35.294117647058826"/>
        <n v="33.333333333333329"/>
        <n v="25.806451612903224"/>
        <n v="24.137931034482758"/>
        <n v="32.432432432432435"/>
        <n v="32.098765432098766"/>
        <n v="33.142857142857139"/>
      </sharedItems>
    </cacheField>
  </cacheFields>
  <extLst>
    <ext xmlns:x14="http://schemas.microsoft.com/office/spreadsheetml/2009/9/main" uri="{725AE2AE-9491-48be-B2B4-4EB974FC3084}">
      <x14:pivotCacheDefinition pivotCacheId="91715278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d v="2024-01-01T00:00:00"/>
    <x v="0"/>
    <x v="0"/>
    <s v="John"/>
    <n v="2"/>
    <n v="1200"/>
    <n v="2400"/>
  </r>
  <r>
    <d v="2024-01-02T00:00:00"/>
    <x v="1"/>
    <x v="1"/>
    <s v="Sarah"/>
    <n v="5"/>
    <n v="800"/>
    <n v="4000"/>
  </r>
  <r>
    <d v="2024-01-03T00:00:00"/>
    <x v="2"/>
    <x v="2"/>
    <s v="Mike"/>
    <n v="3"/>
    <n v="500"/>
    <n v="1500"/>
  </r>
  <r>
    <d v="2024-01-04T00:00:00"/>
    <x v="0"/>
    <x v="0"/>
    <s v="John"/>
    <n v="4"/>
    <n v="1200"/>
    <n v="4800"/>
  </r>
  <r>
    <d v="2024-01-05T00:00:00"/>
    <x v="1"/>
    <x v="1"/>
    <s v="Sarah"/>
    <n v="2"/>
    <n v="800"/>
    <n v="1600"/>
  </r>
  <r>
    <d v="2024-01-06T00:00:00"/>
    <x v="2"/>
    <x v="2"/>
    <s v="Mike"/>
    <n v="6"/>
    <n v="500"/>
    <n v="3000"/>
  </r>
  <r>
    <d v="2024-01-07T00:00:00"/>
    <x v="0"/>
    <x v="0"/>
    <s v="John"/>
    <n v="1"/>
    <n v="1200"/>
    <n v="1200"/>
  </r>
  <r>
    <d v="2024-01-08T00:00:00"/>
    <x v="1"/>
    <x v="1"/>
    <s v="Sarah"/>
    <n v="3"/>
    <n v="800"/>
    <n v="2400"/>
  </r>
  <r>
    <d v="2024-01-09T00:00:00"/>
    <x v="2"/>
    <x v="2"/>
    <s v="Mike"/>
    <n v="5"/>
    <n v="500"/>
    <n v="2500"/>
  </r>
  <r>
    <d v="2024-01-10T00:00:00"/>
    <x v="0"/>
    <x v="0"/>
    <s v="John"/>
    <n v="2"/>
    <n v="1200"/>
    <n v="2400"/>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x v="0"/>
    <x v="0"/>
    <n v="50"/>
    <n v="160"/>
    <x v="0"/>
  </r>
  <r>
    <x v="1"/>
    <x v="1"/>
    <n v="30"/>
    <n v="140"/>
    <x v="1"/>
  </r>
  <r>
    <x v="2"/>
    <x v="2"/>
    <n v="45"/>
    <n v="150"/>
    <x v="2"/>
  </r>
  <r>
    <x v="3"/>
    <x v="3"/>
    <n v="60"/>
    <n v="170"/>
    <x v="3"/>
  </r>
  <r>
    <x v="4"/>
    <x v="4"/>
    <n v="55"/>
    <n v="165"/>
    <x v="4"/>
  </r>
  <r>
    <x v="5"/>
    <x v="0"/>
    <n v="40"/>
    <n v="155"/>
    <x v="5"/>
  </r>
  <r>
    <x v="6"/>
    <x v="1"/>
    <n v="35"/>
    <n v="145"/>
    <x v="6"/>
  </r>
  <r>
    <x v="7"/>
    <x v="2"/>
    <n v="48"/>
    <n v="148"/>
    <x v="7"/>
  </r>
  <r>
    <x v="8"/>
    <x v="3"/>
    <n v="52"/>
    <n v="162"/>
    <x v="8"/>
  </r>
  <r>
    <x v="9"/>
    <x v="4"/>
    <n v="58"/>
    <n v="175"/>
    <x v="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E2B805-4B0F-194F-A8A9-7D1279FFEE80}" name="PivotTable4" cacheId="17"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
  <location ref="K4:L8" firstHeaderRow="1" firstDataRow="1" firstDataCol="1"/>
  <pivotFields count="7">
    <pivotField numFmtId="14" showAll="0"/>
    <pivotField showAll="0">
      <items count="4">
        <item x="0"/>
        <item x="1"/>
        <item x="2"/>
        <item t="default"/>
      </items>
    </pivotField>
    <pivotField axis="axisRow" showAll="0">
      <items count="4">
        <item x="0"/>
        <item x="2"/>
        <item x="1"/>
        <item t="default"/>
      </items>
    </pivotField>
    <pivotField showAll="0"/>
    <pivotField showAll="0"/>
    <pivotField showAll="0"/>
    <pivotField dataField="1" showAll="0"/>
  </pivotFields>
  <rowFields count="1">
    <field x="2"/>
  </rowFields>
  <rowItems count="4">
    <i>
      <x/>
    </i>
    <i>
      <x v="1"/>
    </i>
    <i>
      <x v="2"/>
    </i>
    <i t="grand">
      <x/>
    </i>
  </rowItems>
  <colItems count="1">
    <i/>
  </colItems>
  <dataFields count="1">
    <dataField name="Sum of Revenue" fld="6" baseField="0" baseItem="0"/>
  </dataFields>
  <chartFormats count="3">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2" count="1" selected="0">
            <x v="1"/>
          </reference>
        </references>
      </pivotArea>
    </chartFormat>
    <chartFormat chart="0" format="2">
      <pivotArea type="data" outline="0" fieldPosition="0">
        <references count="2">
          <reference field="4294967294" count="1" selected="0">
            <x v="0"/>
          </reference>
          <reference field="2"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5D0573C-3F7C-5D4F-BB2B-B4A9776B5A38}" name="PivotTable5"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D6" firstHeaderRow="0" firstDataRow="1" firstDataCol="1"/>
  <pivotFields count="5">
    <pivotField axis="axisRow" showAll="0">
      <items count="11">
        <item x="0"/>
        <item x="1"/>
        <item x="2"/>
        <item x="3"/>
        <item x="4"/>
        <item x="5"/>
        <item x="6"/>
        <item x="7"/>
        <item x="8"/>
        <item x="9"/>
        <item t="default"/>
      </items>
    </pivotField>
    <pivotField showAll="0">
      <items count="6">
        <item x="3"/>
        <item h="1" x="1"/>
        <item h="1" x="2"/>
        <item h="1" x="4"/>
        <item h="1" x="0"/>
        <item t="default"/>
      </items>
    </pivotField>
    <pivotField dataField="1" showAll="0"/>
    <pivotField dataField="1" showAll="0"/>
    <pivotField dataField="1" numFmtId="179" showAll="0">
      <items count="11">
        <item x="1"/>
        <item x="6"/>
        <item x="5"/>
        <item x="2"/>
        <item x="0"/>
        <item x="8"/>
        <item x="7"/>
        <item x="9"/>
        <item x="4"/>
        <item x="3"/>
        <item t="default"/>
      </items>
    </pivotField>
  </pivotFields>
  <rowFields count="1">
    <field x="0"/>
  </rowFields>
  <rowItems count="3">
    <i>
      <x v="3"/>
    </i>
    <i>
      <x v="8"/>
    </i>
    <i t="grand">
      <x/>
    </i>
  </rowItems>
  <colFields count="1">
    <field x="-2"/>
  </colFields>
  <colItems count="3">
    <i>
      <x/>
    </i>
    <i i="1">
      <x v="1"/>
    </i>
    <i i="2">
      <x v="2"/>
    </i>
  </colItems>
  <dataFields count="3">
    <dataField name="Sum of Efficiency (%)" fld="4" baseField="0" baseItem="0" numFmtId="179"/>
    <dataField name="Sum of Hours Worked" fld="3" baseField="0" baseItem="0"/>
    <dataField name="Sum of Tasks Complet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DA07F4D-C692-6F4D-BEF4-7480221187A9}" name="PivotTable6" cacheId="2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G30:J33" firstHeaderRow="0" firstDataRow="1" firstDataCol="1"/>
  <pivotFields count="5">
    <pivotField axis="axisRow" showAll="0">
      <items count="11">
        <item x="0"/>
        <item x="1"/>
        <item x="2"/>
        <item x="3"/>
        <item x="4"/>
        <item x="5"/>
        <item x="6"/>
        <item x="7"/>
        <item x="8"/>
        <item x="9"/>
        <item t="default"/>
      </items>
    </pivotField>
    <pivotField showAll="0">
      <items count="6">
        <item x="3"/>
        <item h="1" x="1"/>
        <item h="1" x="2"/>
        <item h="1" x="4"/>
        <item h="1" x="0"/>
        <item t="default"/>
      </items>
    </pivotField>
    <pivotField dataField="1" showAll="0"/>
    <pivotField dataField="1" showAll="0"/>
    <pivotField dataField="1" numFmtId="179" showAll="0">
      <items count="11">
        <item x="1"/>
        <item x="6"/>
        <item x="5"/>
        <item x="2"/>
        <item x="0"/>
        <item x="8"/>
        <item x="7"/>
        <item x="9"/>
        <item x="4"/>
        <item x="3"/>
        <item t="default"/>
      </items>
    </pivotField>
  </pivotFields>
  <rowFields count="1">
    <field x="0"/>
  </rowFields>
  <rowItems count="3">
    <i>
      <x v="3"/>
    </i>
    <i>
      <x v="8"/>
    </i>
    <i t="grand">
      <x/>
    </i>
  </rowItems>
  <colFields count="1">
    <field x="-2"/>
  </colFields>
  <colItems count="3">
    <i>
      <x/>
    </i>
    <i i="1">
      <x v="1"/>
    </i>
    <i i="2">
      <x v="2"/>
    </i>
  </colItems>
  <dataFields count="3">
    <dataField name="Sum of Efficiency (%)" fld="4" baseField="0" baseItem="0" numFmtId="179"/>
    <dataField name="Sum of Hours Worked" fld="3" baseField="0" baseItem="0"/>
    <dataField name="Sum of Tasks Completed"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A204AED9-ACED-4544-8555-1A2CE269AF64}" sourceName="Department">
  <pivotTables>
    <pivotTable tabId="7" name="PivotTable5"/>
    <pivotTable tabId="3" name="PivotTable6"/>
  </pivotTables>
  <data>
    <tabular pivotCacheId="917152782">
      <items count="5">
        <i x="3" s="1"/>
        <i x="1"/>
        <i x="2"/>
        <i x="4"/>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91382E64-D821-D146-965F-881E4A568CBC}" cache="Slicer_Department" caption="Department" rowHeight="230716"/>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1" xr10:uid="{9451ED3E-A676-9242-BDD9-15E0D18F7C4A}" cache="Slicer_Department" caption="Department" rowHeight="230716"/>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F2B53E4-AFE9-4E48-AF35-76A8524F46B0}" name="elec" displayName="elec" ref="A1:G11" totalsRowShown="0" headerRowDxfId="9" headerRowBorderDxfId="11" tableBorderDxfId="12">
  <autoFilter ref="A1:G11" xr:uid="{5F2B53E4-AFE9-4E48-AF35-76A8524F46B0}"/>
  <tableColumns count="7">
    <tableColumn id="1" xr3:uid="{98D0C42F-D928-0A4D-8F55-FC072636EC97}" name="Date" dataDxfId="10"/>
    <tableColumn id="2" xr3:uid="{88752F33-4363-974B-8843-41F9827A091A}" name="Product"/>
    <tableColumn id="3" xr3:uid="{659064EE-DD10-BA46-B826-A0ACF2144423}" name="Region"/>
    <tableColumn id="4" xr3:uid="{A3E5A981-C0CF-D645-B9F9-F91B8679B2A5}" name="Sales Rep"/>
    <tableColumn id="5" xr3:uid="{801AAB71-CAB1-244E-9602-DE1E78BA7F3A}" name="Quantity"/>
    <tableColumn id="6" xr3:uid="{C6F1CED6-0272-9A47-8D54-4699F48854C2}" name="Unit Price"/>
    <tableColumn id="7" xr3:uid="{D4EEAF03-6A46-6A4C-BABF-106774C8AFB9}" name="Revenue"/>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36EEA01-9EC8-9E4A-BDFB-3E274C00D596}" name="customer" displayName="customer" ref="A1:E11" totalsRowShown="0" headerRowDxfId="6" headerRowBorderDxfId="7" tableBorderDxfId="8">
  <autoFilter ref="A1:E11" xr:uid="{B36EEA01-9EC8-9E4A-BDFB-3E274C00D596}"/>
  <tableColumns count="5">
    <tableColumn id="1" xr3:uid="{EF5983A6-0671-E945-A945-494E909443F1}" name="Customer ID"/>
    <tableColumn id="2" xr3:uid="{5CCC0223-B250-7B44-8067-EB0297910859}" name="Join Date"/>
    <tableColumn id="3" xr3:uid="{47C13A6C-0C04-5746-938A-FB64FF833DBB}" name="Last Activity Date" dataDxfId="5"/>
    <tableColumn id="4" xr3:uid="{618617F1-E635-DB4F-8E5C-A31F8B0447C8}" name="Monthly Plan ($)"/>
    <tableColumn id="5" xr3:uid="{5F13065F-24C1-BC42-8EA1-BF94A6B99829}" name="Status"/>
  </tableColumns>
  <tableStyleInfo name="TableStyleMedium9" showFirstColumn="0" showLastColumn="0" showRowStripes="1" showColumnStripes="0"/>
</table>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3.xml"/><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4.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DF2709-030E-3A40-B869-0C4898F07624}">
  <dimension ref="A1"/>
  <sheetViews>
    <sheetView workbookViewId="0">
      <selection activeCell="A3" sqref="A3:B7"/>
    </sheetView>
  </sheetViews>
  <sheetFormatPr baseColWidth="10" defaultRowHeight="15" x14ac:dyDescent="0.2"/>
  <cols>
    <col min="1" max="1" width="12.1640625" bestFit="1" customWidth="1"/>
    <col min="2" max="2" width="13.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0"/>
  <sheetViews>
    <sheetView workbookViewId="0">
      <selection activeCell="U15" sqref="U15"/>
    </sheetView>
  </sheetViews>
  <sheetFormatPr baseColWidth="10" defaultColWidth="8.83203125" defaultRowHeight="15" x14ac:dyDescent="0.2"/>
  <cols>
    <col min="1" max="1" width="8.83203125" style="2"/>
    <col min="2" max="2" width="9.6640625" customWidth="1"/>
    <col min="4" max="4" width="10.6640625" customWidth="1"/>
    <col min="5" max="5" width="10.33203125" customWidth="1"/>
    <col min="6" max="6" width="11.1640625" customWidth="1"/>
    <col min="7" max="7" width="10.33203125" customWidth="1"/>
    <col min="8" max="8" width="12.1640625" bestFit="1" customWidth="1"/>
    <col min="9" max="9" width="13.5" bestFit="1" customWidth="1"/>
  </cols>
  <sheetData>
    <row r="1" spans="1:21" x14ac:dyDescent="0.2">
      <c r="A1" s="6" t="s">
        <v>0</v>
      </c>
      <c r="B1" s="7" t="s">
        <v>1</v>
      </c>
      <c r="C1" s="7" t="s">
        <v>2</v>
      </c>
      <c r="D1" s="7" t="s">
        <v>3</v>
      </c>
      <c r="E1" s="7" t="s">
        <v>4</v>
      </c>
      <c r="F1" s="7" t="s">
        <v>5</v>
      </c>
      <c r="G1" s="7" t="s">
        <v>6</v>
      </c>
    </row>
    <row r="2" spans="1:21" x14ac:dyDescent="0.2">
      <c r="A2" s="2">
        <v>45292</v>
      </c>
      <c r="B2" t="s">
        <v>7</v>
      </c>
      <c r="C2" t="s">
        <v>10</v>
      </c>
      <c r="D2" t="s">
        <v>13</v>
      </c>
      <c r="E2">
        <v>2</v>
      </c>
      <c r="F2">
        <v>1200</v>
      </c>
      <c r="G2">
        <v>2400</v>
      </c>
    </row>
    <row r="3" spans="1:21" ht="16" x14ac:dyDescent="0.2">
      <c r="A3" s="2">
        <v>45293</v>
      </c>
      <c r="B3" t="s">
        <v>8</v>
      </c>
      <c r="C3" t="s">
        <v>11</v>
      </c>
      <c r="D3" t="s">
        <v>14</v>
      </c>
      <c r="E3">
        <v>5</v>
      </c>
      <c r="F3">
        <v>800</v>
      </c>
      <c r="G3">
        <v>4000</v>
      </c>
      <c r="K3" s="10" t="s">
        <v>96</v>
      </c>
    </row>
    <row r="4" spans="1:21" x14ac:dyDescent="0.2">
      <c r="A4" s="2">
        <v>45294</v>
      </c>
      <c r="B4" t="s">
        <v>9</v>
      </c>
      <c r="C4" t="s">
        <v>12</v>
      </c>
      <c r="D4" t="s">
        <v>15</v>
      </c>
      <c r="E4">
        <v>3</v>
      </c>
      <c r="F4">
        <v>500</v>
      </c>
      <c r="G4">
        <v>1500</v>
      </c>
      <c r="K4" s="3" t="s">
        <v>88</v>
      </c>
      <c r="L4" t="s">
        <v>90</v>
      </c>
    </row>
    <row r="5" spans="1:21" x14ac:dyDescent="0.2">
      <c r="A5" s="2">
        <v>45295</v>
      </c>
      <c r="B5" t="s">
        <v>7</v>
      </c>
      <c r="C5" t="s">
        <v>10</v>
      </c>
      <c r="D5" t="s">
        <v>13</v>
      </c>
      <c r="E5">
        <v>4</v>
      </c>
      <c r="F5">
        <v>1200</v>
      </c>
      <c r="G5">
        <v>4800</v>
      </c>
      <c r="K5" s="4" t="s">
        <v>10</v>
      </c>
      <c r="L5" s="5">
        <v>10800</v>
      </c>
    </row>
    <row r="6" spans="1:21" x14ac:dyDescent="0.2">
      <c r="A6" s="2">
        <v>45296</v>
      </c>
      <c r="B6" t="s">
        <v>8</v>
      </c>
      <c r="C6" t="s">
        <v>11</v>
      </c>
      <c r="D6" t="s">
        <v>14</v>
      </c>
      <c r="E6">
        <v>2</v>
      </c>
      <c r="F6">
        <v>800</v>
      </c>
      <c r="G6">
        <v>1600</v>
      </c>
      <c r="K6" s="4" t="s">
        <v>12</v>
      </c>
      <c r="L6" s="5">
        <v>7000</v>
      </c>
    </row>
    <row r="7" spans="1:21" x14ac:dyDescent="0.2">
      <c r="A7" s="2">
        <v>45297</v>
      </c>
      <c r="B7" t="s">
        <v>9</v>
      </c>
      <c r="C7" t="s">
        <v>12</v>
      </c>
      <c r="D7" t="s">
        <v>15</v>
      </c>
      <c r="E7">
        <v>6</v>
      </c>
      <c r="F7">
        <v>500</v>
      </c>
      <c r="G7">
        <v>3000</v>
      </c>
      <c r="K7" s="4" t="s">
        <v>11</v>
      </c>
      <c r="L7" s="5">
        <v>8000</v>
      </c>
    </row>
    <row r="8" spans="1:21" x14ac:dyDescent="0.2">
      <c r="A8" s="2">
        <v>45298</v>
      </c>
      <c r="B8" t="s">
        <v>7</v>
      </c>
      <c r="C8" t="s">
        <v>10</v>
      </c>
      <c r="D8" t="s">
        <v>13</v>
      </c>
      <c r="E8">
        <v>1</v>
      </c>
      <c r="F8">
        <v>1200</v>
      </c>
      <c r="G8">
        <v>1200</v>
      </c>
      <c r="K8" s="4" t="s">
        <v>89</v>
      </c>
      <c r="L8" s="5">
        <v>25800</v>
      </c>
    </row>
    <row r="9" spans="1:21" x14ac:dyDescent="0.2">
      <c r="A9" s="2">
        <v>45299</v>
      </c>
      <c r="B9" t="s">
        <v>8</v>
      </c>
      <c r="C9" t="s">
        <v>11</v>
      </c>
      <c r="D9" t="s">
        <v>14</v>
      </c>
      <c r="E9">
        <v>3</v>
      </c>
      <c r="F9">
        <v>800</v>
      </c>
      <c r="G9">
        <v>2400</v>
      </c>
    </row>
    <row r="10" spans="1:21" x14ac:dyDescent="0.2">
      <c r="A10" s="2">
        <v>45300</v>
      </c>
      <c r="B10" t="s">
        <v>9</v>
      </c>
      <c r="C10" t="s">
        <v>12</v>
      </c>
      <c r="D10" t="s">
        <v>15</v>
      </c>
      <c r="E10">
        <v>5</v>
      </c>
      <c r="F10">
        <v>500</v>
      </c>
      <c r="G10">
        <v>2500</v>
      </c>
    </row>
    <row r="11" spans="1:21" x14ac:dyDescent="0.2">
      <c r="A11" s="2">
        <v>45301</v>
      </c>
      <c r="B11" t="s">
        <v>7</v>
      </c>
      <c r="C11" t="s">
        <v>10</v>
      </c>
      <c r="D11" t="s">
        <v>13</v>
      </c>
      <c r="E11">
        <v>2</v>
      </c>
      <c r="F11">
        <v>1200</v>
      </c>
      <c r="G11">
        <v>2400</v>
      </c>
      <c r="L11" t="s">
        <v>97</v>
      </c>
    </row>
    <row r="12" spans="1:21" x14ac:dyDescent="0.2">
      <c r="L12" t="s">
        <v>91</v>
      </c>
    </row>
    <row r="13" spans="1:21" x14ac:dyDescent="0.2">
      <c r="L13" t="str" cm="1">
        <f t="array" ref="L13:L15">_xlfn.UNIQUE(D2:D11)</f>
        <v>John</v>
      </c>
      <c r="M13" cm="1">
        <f t="array" ref="M13:M15">SUMIFS(elec[Revenue],elec[Sales Rep],L13:L15)</f>
        <v>10800</v>
      </c>
    </row>
    <row r="14" spans="1:21" ht="16" x14ac:dyDescent="0.2">
      <c r="L14" t="str">
        <v>Sarah</v>
      </c>
      <c r="M14">
        <v>8000</v>
      </c>
      <c r="U14" s="18" t="s">
        <v>111</v>
      </c>
    </row>
    <row r="15" spans="1:21" x14ac:dyDescent="0.2">
      <c r="L15" t="str">
        <v>Mike</v>
      </c>
      <c r="M15">
        <v>7000</v>
      </c>
      <c r="U15">
        <f>LARGE(elec[Revenue],3)</f>
        <v>3000</v>
      </c>
    </row>
    <row r="20" spans="12:12" ht="16" x14ac:dyDescent="0.2">
      <c r="L20" s="10" t="s">
        <v>110</v>
      </c>
    </row>
  </sheetData>
  <conditionalFormatting sqref="G1:G1048576">
    <cfRule type="top10" dxfId="2" priority="1" rank="5"/>
  </conditionalFormatting>
  <pageMargins left="0.7" right="0.7" top="0.75" bottom="0.75" header="0.3" footer="0.3"/>
  <drawing r:id="rId2"/>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23"/>
  <sheetViews>
    <sheetView zoomScale="119" workbookViewId="0">
      <selection activeCell="H8" sqref="H8"/>
    </sheetView>
  </sheetViews>
  <sheetFormatPr baseColWidth="10" defaultColWidth="8.83203125" defaultRowHeight="15" x14ac:dyDescent="0.2"/>
  <cols>
    <col min="1" max="1" width="15.6640625" bestFit="1" customWidth="1"/>
    <col min="2" max="2" width="10.6640625" customWidth="1"/>
    <col min="3" max="3" width="16.83203125" style="2" customWidth="1"/>
    <col min="4" max="4" width="16.1640625" customWidth="1"/>
    <col min="5" max="5" width="8.1640625" customWidth="1"/>
    <col min="8" max="8" width="53.5" customWidth="1"/>
  </cols>
  <sheetData>
    <row r="1" spans="1:9" x14ac:dyDescent="0.2">
      <c r="A1" s="7" t="s">
        <v>16</v>
      </c>
      <c r="B1" s="7" t="s">
        <v>17</v>
      </c>
      <c r="C1" s="6" t="s">
        <v>18</v>
      </c>
      <c r="D1" s="7" t="s">
        <v>19</v>
      </c>
      <c r="E1" s="7" t="s">
        <v>20</v>
      </c>
    </row>
    <row r="2" spans="1:9" ht="16" x14ac:dyDescent="0.2">
      <c r="A2" t="s">
        <v>21</v>
      </c>
      <c r="B2" t="s">
        <v>31</v>
      </c>
      <c r="C2" s="2" t="s">
        <v>35</v>
      </c>
      <c r="D2">
        <v>50</v>
      </c>
      <c r="E2" t="s">
        <v>49</v>
      </c>
      <c r="H2" s="10" t="s">
        <v>92</v>
      </c>
    </row>
    <row r="3" spans="1:9" x14ac:dyDescent="0.2">
      <c r="A3" t="s">
        <v>22</v>
      </c>
      <c r="B3" t="s">
        <v>32</v>
      </c>
      <c r="C3" s="2" t="s">
        <v>41</v>
      </c>
      <c r="D3">
        <v>70</v>
      </c>
      <c r="E3" t="s">
        <v>50</v>
      </c>
    </row>
    <row r="4" spans="1:9" x14ac:dyDescent="0.2">
      <c r="A4" t="s">
        <v>23</v>
      </c>
      <c r="B4" t="s">
        <v>33</v>
      </c>
      <c r="C4" s="2" t="s">
        <v>42</v>
      </c>
      <c r="D4">
        <v>60</v>
      </c>
      <c r="E4" t="s">
        <v>49</v>
      </c>
      <c r="H4" s="8" t="s">
        <v>49</v>
      </c>
      <c r="I4" cm="1">
        <f t="array" ref="I4:I5">COUNTIF(customer[Status],H4:H5)</f>
        <v>5</v>
      </c>
    </row>
    <row r="5" spans="1:9" x14ac:dyDescent="0.2">
      <c r="A5" t="s">
        <v>24</v>
      </c>
      <c r="B5" t="s">
        <v>34</v>
      </c>
      <c r="C5" s="2" t="s">
        <v>43</v>
      </c>
      <c r="D5">
        <v>40</v>
      </c>
      <c r="E5" t="s">
        <v>50</v>
      </c>
      <c r="H5" s="9" t="s">
        <v>50</v>
      </c>
      <c r="I5">
        <v>5</v>
      </c>
    </row>
    <row r="6" spans="1:9" x14ac:dyDescent="0.2">
      <c r="A6" t="s">
        <v>25</v>
      </c>
      <c r="B6" t="s">
        <v>35</v>
      </c>
      <c r="C6" s="2" t="s">
        <v>44</v>
      </c>
      <c r="D6">
        <v>55</v>
      </c>
      <c r="E6" t="s">
        <v>49</v>
      </c>
    </row>
    <row r="7" spans="1:9" ht="16" x14ac:dyDescent="0.2">
      <c r="A7" t="s">
        <v>26</v>
      </c>
      <c r="B7" t="s">
        <v>36</v>
      </c>
      <c r="C7" s="2" t="s">
        <v>45</v>
      </c>
      <c r="D7">
        <v>65</v>
      </c>
      <c r="E7" t="s">
        <v>50</v>
      </c>
      <c r="H7" s="10" t="s">
        <v>93</v>
      </c>
    </row>
    <row r="8" spans="1:9" x14ac:dyDescent="0.2">
      <c r="A8" t="s">
        <v>27</v>
      </c>
      <c r="B8" t="s">
        <v>37</v>
      </c>
      <c r="C8" s="2" t="s">
        <v>36</v>
      </c>
      <c r="D8">
        <v>75</v>
      </c>
      <c r="E8" t="s">
        <v>49</v>
      </c>
      <c r="H8" s="4">
        <f>AVERAGEIFS(customer[Monthly Plan ($)],customer[Status],H5)</f>
        <v>69</v>
      </c>
    </row>
    <row r="9" spans="1:9" x14ac:dyDescent="0.2">
      <c r="A9" t="s">
        <v>28</v>
      </c>
      <c r="B9" t="s">
        <v>38</v>
      </c>
      <c r="C9" s="2" t="s">
        <v>46</v>
      </c>
      <c r="D9">
        <v>80</v>
      </c>
      <c r="E9" t="s">
        <v>50</v>
      </c>
      <c r="H9" t="s">
        <v>94</v>
      </c>
    </row>
    <row r="10" spans="1:9" x14ac:dyDescent="0.2">
      <c r="A10" t="s">
        <v>29</v>
      </c>
      <c r="B10" t="s">
        <v>39</v>
      </c>
      <c r="C10" s="2" t="s">
        <v>47</v>
      </c>
      <c r="D10">
        <v>45</v>
      </c>
      <c r="E10" t="s">
        <v>49</v>
      </c>
      <c r="H10" t="str" cm="1">
        <f t="array" aca="1" ref="H10:H19" ca="1">IF(customer[Last Activity Date] &lt;= EDATE(TODAY(), -6), customer[Customer ID] &amp; " - Inactive", customer[Customer ID] &amp; " - Active")</f>
        <v>C001 - Active</v>
      </c>
    </row>
    <row r="11" spans="1:9" x14ac:dyDescent="0.2">
      <c r="A11" t="s">
        <v>30</v>
      </c>
      <c r="B11" t="s">
        <v>40</v>
      </c>
      <c r="C11" s="2" t="s">
        <v>48</v>
      </c>
      <c r="D11">
        <v>90</v>
      </c>
      <c r="E11" t="s">
        <v>50</v>
      </c>
      <c r="H11" t="str">
        <f ca="1"/>
        <v>C002 - Active</v>
      </c>
    </row>
    <row r="12" spans="1:9" x14ac:dyDescent="0.2">
      <c r="H12" t="str">
        <f ca="1"/>
        <v>C003 - Active</v>
      </c>
    </row>
    <row r="13" spans="1:9" x14ac:dyDescent="0.2">
      <c r="H13" t="str">
        <f ca="1"/>
        <v>C004 - Active</v>
      </c>
    </row>
    <row r="14" spans="1:9" x14ac:dyDescent="0.2">
      <c r="H14" t="str">
        <f ca="1"/>
        <v>C005 - Active</v>
      </c>
    </row>
    <row r="15" spans="1:9" x14ac:dyDescent="0.2">
      <c r="H15" t="str">
        <f ca="1"/>
        <v>C006 - Active</v>
      </c>
    </row>
    <row r="16" spans="1:9" x14ac:dyDescent="0.2">
      <c r="H16" t="str">
        <f ca="1"/>
        <v>C007 - Active</v>
      </c>
    </row>
    <row r="17" spans="8:8" x14ac:dyDescent="0.2">
      <c r="H17" t="str">
        <f ca="1"/>
        <v>C008 - Active</v>
      </c>
    </row>
    <row r="18" spans="8:8" x14ac:dyDescent="0.2">
      <c r="H18" t="str">
        <f ca="1"/>
        <v>C009 - Active</v>
      </c>
    </row>
    <row r="19" spans="8:8" x14ac:dyDescent="0.2">
      <c r="H19" t="str">
        <f ca="1"/>
        <v>C010 - Active</v>
      </c>
    </row>
    <row r="23" spans="8:8" x14ac:dyDescent="0.2">
      <c r="H23" t="s">
        <v>95</v>
      </c>
    </row>
  </sheetData>
  <pageMargins left="0.7" right="0.7" top="0.75" bottom="0.75" header="0.3" footer="0.3"/>
  <drawing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DE81FC-057F-2C48-A163-BDD8EC127542}">
  <dimension ref="A3:D6"/>
  <sheetViews>
    <sheetView workbookViewId="0">
      <selection activeCell="A3" sqref="A3:D6"/>
    </sheetView>
  </sheetViews>
  <sheetFormatPr baseColWidth="10" defaultRowHeight="15" x14ac:dyDescent="0.2"/>
  <cols>
    <col min="1" max="1" width="12.1640625" bestFit="1" customWidth="1"/>
    <col min="2" max="2" width="16.83203125" bestFit="1" customWidth="1"/>
    <col min="3" max="3" width="17.83203125" bestFit="1" customWidth="1"/>
    <col min="4" max="4" width="19.6640625" bestFit="1" customWidth="1"/>
    <col min="5" max="5" width="5.5" bestFit="1" customWidth="1"/>
    <col min="6" max="6" width="4.6640625" bestFit="1" customWidth="1"/>
    <col min="7" max="7" width="5.33203125" bestFit="1" customWidth="1"/>
    <col min="8" max="8" width="5.6640625" bestFit="1" customWidth="1"/>
    <col min="9" max="9" width="5.83203125" bestFit="1" customWidth="1"/>
    <col min="10" max="11" width="4.6640625" bestFit="1" customWidth="1"/>
    <col min="12" max="12" width="10" bestFit="1" customWidth="1"/>
  </cols>
  <sheetData>
    <row r="3" spans="1:4" x14ac:dyDescent="0.2">
      <c r="A3" s="3" t="s">
        <v>88</v>
      </c>
      <c r="B3" t="s">
        <v>106</v>
      </c>
      <c r="C3" t="s">
        <v>107</v>
      </c>
      <c r="D3" t="s">
        <v>108</v>
      </c>
    </row>
    <row r="4" spans="1:4" x14ac:dyDescent="0.2">
      <c r="A4" s="4" t="s">
        <v>59</v>
      </c>
      <c r="B4" s="11">
        <v>35.294117647058826</v>
      </c>
      <c r="C4" s="5">
        <v>170</v>
      </c>
      <c r="D4" s="5">
        <v>60</v>
      </c>
    </row>
    <row r="5" spans="1:4" x14ac:dyDescent="0.2">
      <c r="A5" s="4" t="s">
        <v>64</v>
      </c>
      <c r="B5" s="11">
        <v>32.098765432098766</v>
      </c>
      <c r="C5" s="5">
        <v>162</v>
      </c>
      <c r="D5" s="5">
        <v>52</v>
      </c>
    </row>
    <row r="6" spans="1:4" x14ac:dyDescent="0.2">
      <c r="A6" s="4" t="s">
        <v>89</v>
      </c>
      <c r="B6" s="11">
        <v>67.392883079157599</v>
      </c>
      <c r="C6" s="5">
        <v>332</v>
      </c>
      <c r="D6" s="5">
        <v>112</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L48"/>
  <sheetViews>
    <sheetView topLeftCell="A28" workbookViewId="0">
      <selection activeCell="L15" sqref="L15"/>
    </sheetView>
  </sheetViews>
  <sheetFormatPr baseColWidth="10" defaultColWidth="8.83203125" defaultRowHeight="15" x14ac:dyDescent="0.2"/>
  <cols>
    <col min="2" max="2" width="10.6640625" bestFit="1" customWidth="1"/>
    <col min="3" max="3" width="14" bestFit="1" customWidth="1"/>
    <col min="4" max="4" width="12.1640625" bestFit="1" customWidth="1"/>
    <col min="5" max="5" width="17" customWidth="1"/>
    <col min="7" max="7" width="44" bestFit="1" customWidth="1"/>
  </cols>
  <sheetData>
    <row r="1" spans="1:7" x14ac:dyDescent="0.2">
      <c r="A1" s="1" t="s">
        <v>51</v>
      </c>
      <c r="B1" s="1" t="s">
        <v>52</v>
      </c>
      <c r="C1" s="1" t="s">
        <v>53</v>
      </c>
      <c r="D1" s="1" t="s">
        <v>54</v>
      </c>
      <c r="E1" s="1" t="s">
        <v>55</v>
      </c>
    </row>
    <row r="2" spans="1:7" ht="16" x14ac:dyDescent="0.2">
      <c r="A2" t="s">
        <v>56</v>
      </c>
      <c r="B2" t="s">
        <v>66</v>
      </c>
      <c r="C2">
        <v>50</v>
      </c>
      <c r="D2">
        <v>160</v>
      </c>
      <c r="E2" s="11">
        <f>(C2/D2)*100</f>
        <v>31.25</v>
      </c>
      <c r="G2" s="12" t="s">
        <v>98</v>
      </c>
    </row>
    <row r="3" spans="1:7" x14ac:dyDescent="0.2">
      <c r="A3" t="s">
        <v>57</v>
      </c>
      <c r="B3" t="s">
        <v>67</v>
      </c>
      <c r="C3">
        <v>30</v>
      </c>
      <c r="D3">
        <v>140</v>
      </c>
      <c r="E3" s="11">
        <f>C3/D3*100</f>
        <v>21.428571428571427</v>
      </c>
    </row>
    <row r="4" spans="1:7" x14ac:dyDescent="0.2">
      <c r="A4" t="s">
        <v>58</v>
      </c>
      <c r="B4" t="s">
        <v>68</v>
      </c>
      <c r="C4">
        <v>45</v>
      </c>
      <c r="D4">
        <v>150</v>
      </c>
      <c r="E4" s="11">
        <f>C4/D4*100</f>
        <v>30</v>
      </c>
    </row>
    <row r="5" spans="1:7" x14ac:dyDescent="0.2">
      <c r="A5" t="s">
        <v>59</v>
      </c>
      <c r="B5" t="s">
        <v>69</v>
      </c>
      <c r="C5">
        <v>60</v>
      </c>
      <c r="D5">
        <v>170</v>
      </c>
      <c r="E5" s="11">
        <f>C5/D5*100</f>
        <v>35.294117647058826</v>
      </c>
    </row>
    <row r="6" spans="1:7" x14ac:dyDescent="0.2">
      <c r="A6" t="s">
        <v>60</v>
      </c>
      <c r="B6" t="s">
        <v>70</v>
      </c>
      <c r="C6">
        <v>55</v>
      </c>
      <c r="D6">
        <v>165</v>
      </c>
      <c r="E6" s="11">
        <f>C6/D6*100</f>
        <v>33.333333333333329</v>
      </c>
    </row>
    <row r="7" spans="1:7" x14ac:dyDescent="0.2">
      <c r="A7" t="s">
        <v>61</v>
      </c>
      <c r="B7" t="s">
        <v>66</v>
      </c>
      <c r="C7">
        <v>40</v>
      </c>
      <c r="D7">
        <v>155</v>
      </c>
      <c r="E7" s="11">
        <f>C7/D7*100</f>
        <v>25.806451612903224</v>
      </c>
    </row>
    <row r="8" spans="1:7" x14ac:dyDescent="0.2">
      <c r="A8" t="s">
        <v>62</v>
      </c>
      <c r="B8" t="s">
        <v>67</v>
      </c>
      <c r="C8">
        <v>35</v>
      </c>
      <c r="D8">
        <v>145</v>
      </c>
      <c r="E8" s="11">
        <f>C8/D8*100</f>
        <v>24.137931034482758</v>
      </c>
    </row>
    <row r="9" spans="1:7" x14ac:dyDescent="0.2">
      <c r="A9" t="s">
        <v>63</v>
      </c>
      <c r="B9" t="s">
        <v>68</v>
      </c>
      <c r="C9">
        <v>48</v>
      </c>
      <c r="D9">
        <v>148</v>
      </c>
      <c r="E9" s="11">
        <f>C9/D9*100</f>
        <v>32.432432432432435</v>
      </c>
    </row>
    <row r="10" spans="1:7" x14ac:dyDescent="0.2">
      <c r="A10" t="s">
        <v>64</v>
      </c>
      <c r="B10" t="s">
        <v>69</v>
      </c>
      <c r="C10">
        <v>52</v>
      </c>
      <c r="D10">
        <v>162</v>
      </c>
      <c r="E10" s="11">
        <f>C10/D10*100</f>
        <v>32.098765432098766</v>
      </c>
    </row>
    <row r="11" spans="1:7" x14ac:dyDescent="0.2">
      <c r="A11" t="s">
        <v>65</v>
      </c>
      <c r="B11" t="s">
        <v>70</v>
      </c>
      <c r="C11">
        <v>58</v>
      </c>
      <c r="D11">
        <v>175</v>
      </c>
      <c r="E11" s="11">
        <f>C11/D11*100</f>
        <v>33.142857142857139</v>
      </c>
    </row>
    <row r="17" spans="6:12" x14ac:dyDescent="0.2">
      <c r="G17" t="s">
        <v>99</v>
      </c>
    </row>
    <row r="18" spans="6:12" x14ac:dyDescent="0.2">
      <c r="G18" t="s">
        <v>100</v>
      </c>
    </row>
    <row r="19" spans="6:12" x14ac:dyDescent="0.2">
      <c r="G19" t="s">
        <v>102</v>
      </c>
    </row>
    <row r="20" spans="6:12" x14ac:dyDescent="0.2">
      <c r="G20" t="s">
        <v>105</v>
      </c>
    </row>
    <row r="23" spans="6:12" x14ac:dyDescent="0.2">
      <c r="G23" t="s">
        <v>101</v>
      </c>
      <c r="H23">
        <f>LARGE(E2:E11,1)</f>
        <v>35.294117647058826</v>
      </c>
    </row>
    <row r="24" spans="6:12" x14ac:dyDescent="0.2">
      <c r="G24" t="s">
        <v>103</v>
      </c>
      <c r="H24">
        <f>MATCH(H23,E2:E11,0)</f>
        <v>4</v>
      </c>
    </row>
    <row r="25" spans="6:12" x14ac:dyDescent="0.2">
      <c r="G25" t="s">
        <v>104</v>
      </c>
      <c r="H25" t="str" cm="1">
        <f t="array" ref="H25">INDEX(A2:A11&amp;" "&amp;B2:B11,H24)</f>
        <v>David Finance</v>
      </c>
    </row>
    <row r="29" spans="6:12" ht="16" x14ac:dyDescent="0.2">
      <c r="G29" s="12" t="s">
        <v>109</v>
      </c>
    </row>
    <row r="30" spans="6:12" x14ac:dyDescent="0.2">
      <c r="F30" s="13"/>
      <c r="G30" s="14" t="s">
        <v>88</v>
      </c>
      <c r="H30" s="14" t="s">
        <v>106</v>
      </c>
      <c r="I30" s="13" t="s">
        <v>107</v>
      </c>
      <c r="J30" s="13" t="s">
        <v>108</v>
      </c>
      <c r="K30" s="13"/>
      <c r="L30" s="13"/>
    </row>
    <row r="31" spans="6:12" x14ac:dyDescent="0.2">
      <c r="F31" s="13"/>
      <c r="G31" s="15" t="s">
        <v>59</v>
      </c>
      <c r="H31" s="16">
        <v>35.294117647058826</v>
      </c>
      <c r="I31" s="17">
        <v>170</v>
      </c>
      <c r="J31" s="17">
        <v>60</v>
      </c>
      <c r="K31" s="13"/>
      <c r="L31" s="13"/>
    </row>
    <row r="32" spans="6:12" x14ac:dyDescent="0.2">
      <c r="F32" s="13"/>
      <c r="G32" s="15" t="s">
        <v>64</v>
      </c>
      <c r="H32" s="16">
        <v>32.098765432098766</v>
      </c>
      <c r="I32" s="17">
        <v>162</v>
      </c>
      <c r="J32" s="17">
        <v>52</v>
      </c>
      <c r="K32" s="13"/>
      <c r="L32" s="13"/>
    </row>
    <row r="33" spans="6:12" x14ac:dyDescent="0.2">
      <c r="F33" s="13"/>
      <c r="G33" s="15" t="s">
        <v>89</v>
      </c>
      <c r="H33" s="16">
        <v>67.392883079157599</v>
      </c>
      <c r="I33" s="17">
        <v>332</v>
      </c>
      <c r="J33" s="17">
        <v>112</v>
      </c>
      <c r="K33" s="13"/>
      <c r="L33" s="13"/>
    </row>
    <row r="34" spans="6:12" x14ac:dyDescent="0.2">
      <c r="F34" s="13"/>
      <c r="G34" s="13"/>
      <c r="H34" s="13"/>
      <c r="I34" s="13"/>
      <c r="J34" s="13"/>
      <c r="K34" s="13"/>
      <c r="L34" s="13"/>
    </row>
    <row r="35" spans="6:12" x14ac:dyDescent="0.2">
      <c r="F35" s="13"/>
      <c r="G35" s="13"/>
      <c r="H35" s="13"/>
      <c r="I35" s="13"/>
      <c r="J35" s="13"/>
      <c r="K35" s="13"/>
      <c r="L35" s="13"/>
    </row>
    <row r="36" spans="6:12" x14ac:dyDescent="0.2">
      <c r="F36" s="13"/>
      <c r="G36" s="13">
        <v>4</v>
      </c>
      <c r="H36" s="13"/>
      <c r="I36" s="13"/>
      <c r="J36" s="13"/>
      <c r="K36" s="13"/>
      <c r="L36" s="13"/>
    </row>
    <row r="37" spans="6:12" x14ac:dyDescent="0.2">
      <c r="F37" s="13"/>
      <c r="G37" s="13"/>
      <c r="H37" s="13"/>
      <c r="I37" s="13"/>
      <c r="J37" s="13"/>
      <c r="K37" s="13"/>
      <c r="L37" s="13"/>
    </row>
    <row r="38" spans="6:12" x14ac:dyDescent="0.2">
      <c r="F38" s="13"/>
      <c r="G38" s="13"/>
      <c r="H38" s="13"/>
      <c r="I38" s="13"/>
      <c r="J38" s="13"/>
      <c r="K38" s="13"/>
      <c r="L38" s="13"/>
    </row>
    <row r="39" spans="6:12" x14ac:dyDescent="0.2">
      <c r="F39" s="13"/>
      <c r="G39" s="13"/>
      <c r="H39" s="13"/>
      <c r="I39" s="13"/>
      <c r="J39" s="13"/>
      <c r="K39" s="13"/>
      <c r="L39" s="13"/>
    </row>
    <row r="40" spans="6:12" x14ac:dyDescent="0.2">
      <c r="F40" s="13"/>
      <c r="G40" s="13"/>
      <c r="H40" s="13"/>
      <c r="I40" s="13"/>
      <c r="J40" s="13"/>
      <c r="K40" s="13"/>
      <c r="L40" s="13"/>
    </row>
    <row r="41" spans="6:12" x14ac:dyDescent="0.2">
      <c r="F41" s="13"/>
      <c r="G41" s="13"/>
      <c r="H41" s="13"/>
      <c r="I41" s="13"/>
      <c r="J41" s="13"/>
      <c r="K41" s="13"/>
      <c r="L41" s="13"/>
    </row>
    <row r="42" spans="6:12" x14ac:dyDescent="0.2">
      <c r="F42" s="13"/>
      <c r="G42" s="13"/>
      <c r="H42" s="13"/>
      <c r="I42" s="13"/>
      <c r="J42" s="13"/>
      <c r="K42" s="13"/>
      <c r="L42" s="13"/>
    </row>
    <row r="43" spans="6:12" x14ac:dyDescent="0.2">
      <c r="F43" s="13"/>
      <c r="G43" s="13"/>
      <c r="H43" s="13"/>
      <c r="I43" s="13"/>
      <c r="J43" s="13"/>
      <c r="K43" s="13"/>
      <c r="L43" s="13"/>
    </row>
    <row r="44" spans="6:12" x14ac:dyDescent="0.2">
      <c r="F44" s="13"/>
      <c r="G44" s="13"/>
      <c r="H44" s="13"/>
      <c r="I44" s="13"/>
      <c r="J44" s="13"/>
      <c r="K44" s="13"/>
      <c r="L44" s="13"/>
    </row>
    <row r="45" spans="6:12" x14ac:dyDescent="0.2">
      <c r="F45" s="13"/>
      <c r="G45" s="13"/>
      <c r="H45" s="13"/>
      <c r="I45" s="13"/>
      <c r="J45" s="13"/>
      <c r="K45" s="13"/>
      <c r="L45" s="13"/>
    </row>
    <row r="46" spans="6:12" x14ac:dyDescent="0.2">
      <c r="F46" s="13"/>
      <c r="G46" s="13"/>
      <c r="H46" s="13"/>
      <c r="I46" s="13"/>
      <c r="J46" s="13"/>
      <c r="K46" s="13"/>
      <c r="L46" s="13"/>
    </row>
    <row r="47" spans="6:12" x14ac:dyDescent="0.2">
      <c r="F47" s="13"/>
      <c r="G47" s="13"/>
      <c r="H47" s="13"/>
      <c r="I47" s="13"/>
      <c r="J47" s="13"/>
      <c r="K47" s="13"/>
      <c r="L47" s="13"/>
    </row>
    <row r="48" spans="6:12" x14ac:dyDescent="0.2">
      <c r="F48" s="13"/>
      <c r="G48" s="13"/>
      <c r="H48" s="13"/>
      <c r="I48" s="13"/>
      <c r="J48" s="13"/>
      <c r="K48" s="13"/>
      <c r="L48" s="13"/>
    </row>
  </sheetData>
  <conditionalFormatting sqref="E1:E1048576">
    <cfRule type="cellIs" dxfId="0" priority="1" operator="greaterThan">
      <formula>30</formula>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15"/>
  <sheetViews>
    <sheetView tabSelected="1" topLeftCell="A2" zoomScale="174" workbookViewId="0">
      <selection activeCell="H12" sqref="H12"/>
    </sheetView>
  </sheetViews>
  <sheetFormatPr baseColWidth="10" defaultColWidth="8.83203125" defaultRowHeight="15" x14ac:dyDescent="0.2"/>
  <cols>
    <col min="1" max="1" width="13.1640625" bestFit="1" customWidth="1"/>
    <col min="2" max="2" width="12.83203125" bestFit="1" customWidth="1"/>
    <col min="3" max="3" width="23.33203125" bestFit="1" customWidth="1"/>
    <col min="4" max="4" width="22.6640625" bestFit="1" customWidth="1"/>
  </cols>
  <sheetData>
    <row r="1" spans="1:3" x14ac:dyDescent="0.2">
      <c r="A1" s="1" t="s">
        <v>71</v>
      </c>
      <c r="B1" s="1" t="s">
        <v>72</v>
      </c>
      <c r="C1" s="1" t="s">
        <v>73</v>
      </c>
    </row>
    <row r="2" spans="1:3" x14ac:dyDescent="0.2">
      <c r="A2" t="s">
        <v>74</v>
      </c>
      <c r="B2" t="s">
        <v>112</v>
      </c>
      <c r="C2" t="s">
        <v>83</v>
      </c>
    </row>
    <row r="3" spans="1:3" x14ac:dyDescent="0.2">
      <c r="A3" t="s">
        <v>75</v>
      </c>
      <c r="B3" t="s">
        <v>79</v>
      </c>
      <c r="C3" t="s">
        <v>84</v>
      </c>
    </row>
    <row r="4" spans="1:3" x14ac:dyDescent="0.2">
      <c r="A4" t="s">
        <v>76</v>
      </c>
      <c r="B4" t="s">
        <v>80</v>
      </c>
      <c r="C4" t="s">
        <v>85</v>
      </c>
    </row>
    <row r="5" spans="1:3" x14ac:dyDescent="0.2">
      <c r="A5" t="s">
        <v>77</v>
      </c>
      <c r="B5" t="s">
        <v>81</v>
      </c>
      <c r="C5" t="s">
        <v>86</v>
      </c>
    </row>
    <row r="6" spans="1:3" x14ac:dyDescent="0.2">
      <c r="A6" t="s">
        <v>78</v>
      </c>
      <c r="B6" t="s">
        <v>82</v>
      </c>
      <c r="C6" t="s">
        <v>87</v>
      </c>
    </row>
    <row r="9" spans="1:3" x14ac:dyDescent="0.2">
      <c r="A9" s="1" t="s">
        <v>71</v>
      </c>
      <c r="B9" s="1" t="s">
        <v>72</v>
      </c>
      <c r="C9" s="19" t="s">
        <v>73</v>
      </c>
    </row>
    <row r="10" spans="1:3" x14ac:dyDescent="0.2">
      <c r="A10" t="str">
        <f>PROPER(TRIM(A2))</f>
        <v>John Smith</v>
      </c>
      <c r="B10" t="str">
        <f>SUBSTITUTE(TRIM(B2), "-", "")</f>
        <v>1234567890</v>
      </c>
      <c r="C10" t="str">
        <f>LOWER(TRIM(C2))</f>
        <v>john.smith@email.com</v>
      </c>
    </row>
    <row r="11" spans="1:3" x14ac:dyDescent="0.2">
      <c r="A11" t="str">
        <f t="shared" ref="A11:A15" si="0">PROPER(A3)</f>
        <v>Sarah Connor</v>
      </c>
      <c r="B11" t="str">
        <f>SUBSTITUTE(TRIM(B3), "-", "")</f>
        <v>987 654 3210</v>
      </c>
      <c r="C11" t="str">
        <f>LOWER(TRIM(C3))</f>
        <v>sarah.connor@email.com</v>
      </c>
    </row>
    <row r="12" spans="1:3" x14ac:dyDescent="0.2">
      <c r="A12" t="str">
        <f t="shared" si="0"/>
        <v>Michael Brown</v>
      </c>
      <c r="B12" t="str">
        <f>SUBSTITUTE(TRIM(B4), "-", "")</f>
        <v>4567891234</v>
      </c>
      <c r="C12" t="str">
        <f>LOWER(TRIM(C4))</f>
        <v>michael.brown@email.com</v>
      </c>
    </row>
    <row r="13" spans="1:3" x14ac:dyDescent="0.2">
      <c r="A13" t="str">
        <f t="shared" si="0"/>
        <v>Lisa White</v>
      </c>
      <c r="B13" t="str">
        <f>SUBSTITUTE(TRIM(B5), "-", "")</f>
        <v>321.654.9870</v>
      </c>
      <c r="C13" t="str">
        <f>LOWER(TRIM(C5))</f>
        <v>lisa.white@email.com</v>
      </c>
    </row>
    <row r="14" spans="1:3" x14ac:dyDescent="0.2">
      <c r="A14" t="str">
        <f t="shared" si="0"/>
        <v>David Black</v>
      </c>
      <c r="B14" t="str">
        <f>SUBSTITUTE(TRIM(B6), "-", "")</f>
        <v>7894561230</v>
      </c>
      <c r="C14" t="str">
        <f>LOWER(TRIM(C6))</f>
        <v>david.black@email.com</v>
      </c>
    </row>
    <row r="15" spans="1:3" x14ac:dyDescent="0.2">
      <c r="A15" t="str">
        <f t="shared" si="0"/>
        <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2</vt:i4>
      </vt:variant>
    </vt:vector>
  </HeadingPairs>
  <TitlesOfParts>
    <vt:vector size="8" baseType="lpstr">
      <vt:lpstr>s1</vt:lpstr>
      <vt:lpstr>Sales Data</vt:lpstr>
      <vt:lpstr>Customer Churn</vt:lpstr>
      <vt:lpstr>Sheet3</vt:lpstr>
      <vt:lpstr>Employee Performance</vt:lpstr>
      <vt:lpstr>Data Cleaning</vt:lpstr>
      <vt:lpstr>a</vt:lpstr>
      <vt:lpstr>pp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surat adhikari</cp:lastModifiedBy>
  <dcterms:created xsi:type="dcterms:W3CDTF">2025-02-22T05:18:28Z</dcterms:created>
  <dcterms:modified xsi:type="dcterms:W3CDTF">2025-03-08T11:59:37Z</dcterms:modified>
</cp:coreProperties>
</file>