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16"/>
  <workbookPr defaultThemeVersion="124226"/>
  <mc:AlternateContent xmlns:mc="http://schemas.openxmlformats.org/markup-compatibility/2006">
    <mc:Choice Requires="x15">
      <x15ac:absPath xmlns:x15ac="http://schemas.microsoft.com/office/spreadsheetml/2010/11/ac" url="https://gttnet-my.sharepoint.com/personal/yana_dzhineva_gtt_net/Documents/Documents/PM/@Projects/Mölnlycke Health Care AB/"/>
    </mc:Choice>
  </mc:AlternateContent>
  <xr:revisionPtr revIDLastSave="0" documentId="8_{6E155881-486B-4F56-A233-F1C91ABEA817}" xr6:coauthVersionLast="47" xr6:coauthVersionMax="47" xr10:uidLastSave="{00000000-0000-0000-0000-000000000000}"/>
  <bookViews>
    <workbookView xWindow="-108" yWindow="-108" windowWidth="23256" windowHeight="12576" tabRatio="749" firstSheet="1" activeTab="1" xr2:uid="{00000000-000D-0000-FFFF-FFFF00000000}"/>
  </bookViews>
  <sheets>
    <sheet name="Status Report" sheetId="10" r:id="rId1"/>
    <sheet name="Project Master Tracker" sheetId="1" r:id="rId2"/>
    <sheet name="Risk Log" sheetId="22" r:id="rId3"/>
    <sheet name="Issue Log" sheetId="23" r:id="rId4"/>
    <sheet name="MoM Log" sheetId="24" state="hidden" r:id="rId5"/>
    <sheet name="Actions Log" sheetId="17" state="hidden" r:id="rId6"/>
    <sheet name="Cost Register" sheetId="19" r:id="rId7"/>
    <sheet name="Communications Plan" sheetId="14" r:id="rId8"/>
  </sheets>
  <externalReferences>
    <externalReference r:id="rId9"/>
  </externalReferences>
  <definedNames>
    <definedName name="_xlnm._FilterDatabase" localSheetId="5" hidden="1">'Actions Log'!$C$10:$T$10</definedName>
    <definedName name="_xlnm._FilterDatabase" localSheetId="6" hidden="1">'Cost Register'!$C$10:$T$10</definedName>
    <definedName name="_xlnm._FilterDatabase" localSheetId="3" hidden="1">'Issue Log'!$C$12:$T$12</definedName>
    <definedName name="_xlnm._FilterDatabase" localSheetId="1" hidden="1">'Project Master Tracker'!$C$5:$AB$59</definedName>
    <definedName name="_xlnm._FilterDatabase" localSheetId="2" hidden="1">'Risk Log'!$B$9:$Z$26</definedName>
    <definedName name="action" localSheetId="5">#REF!</definedName>
    <definedName name="action" localSheetId="6">#REF!</definedName>
    <definedName name="action" localSheetId="3">#REF!</definedName>
    <definedName name="action" localSheetId="2">#REF!</definedName>
    <definedName name="action">#REF!</definedName>
    <definedName name="asdf" localSheetId="5">#REF!</definedName>
    <definedName name="asdf" localSheetId="6">#REF!</definedName>
    <definedName name="asdf" localSheetId="3">#REF!</definedName>
    <definedName name="asdf" localSheetId="2">#REF!</definedName>
    <definedName name="asdf">#REF!</definedName>
    <definedName name="assumptions" localSheetId="3">#REF!</definedName>
    <definedName name="assumptions">#REF!</definedName>
    <definedName name="bgdfg" localSheetId="6">#REF!</definedName>
    <definedName name="bgdfg" localSheetId="3">#REF!</definedName>
    <definedName name="bgdfg" localSheetId="2">#REF!</definedName>
    <definedName name="bgdfg">#REF!</definedName>
    <definedName name="Categories" localSheetId="5">#REF!</definedName>
    <definedName name="Categories" localSheetId="7">#REF!</definedName>
    <definedName name="Categories" localSheetId="6">#REF!</definedName>
    <definedName name="Categories" localSheetId="3">#REF!</definedName>
    <definedName name="Categories" localSheetId="2">#REF!</definedName>
    <definedName name="Categories">#REF!</definedName>
    <definedName name="cghjuchj" localSheetId="6">#REF!</definedName>
    <definedName name="cghjuchj" localSheetId="3">#REF!</definedName>
    <definedName name="cghjuchj" localSheetId="2">#REF!</definedName>
    <definedName name="cghjuchj">#REF!</definedName>
    <definedName name="dependencies" localSheetId="5">#REF!</definedName>
    <definedName name="dependencies" localSheetId="7">#REF!</definedName>
    <definedName name="dependencies" localSheetId="6">#REF!</definedName>
    <definedName name="dependencies" localSheetId="3">#REF!</definedName>
    <definedName name="dependencies" localSheetId="2">#REF!</definedName>
    <definedName name="dependencies">#REF!</definedName>
    <definedName name="gyufcghj" localSheetId="6">#REF!</definedName>
    <definedName name="gyufcghj" localSheetId="3">#REF!</definedName>
    <definedName name="gyufcghj" localSheetId="2">#REF!</definedName>
    <definedName name="gyufcghj">#REF!</definedName>
    <definedName name="huj" localSheetId="6">#REF!</definedName>
    <definedName name="huj" localSheetId="3">#REF!</definedName>
    <definedName name="huj" localSheetId="2">#REF!</definedName>
    <definedName name="huj">#REF!</definedName>
    <definedName name="issues" localSheetId="5">#REF!</definedName>
    <definedName name="issues" localSheetId="7">#REF!</definedName>
    <definedName name="issues" localSheetId="6">#REF!</definedName>
    <definedName name="issues" localSheetId="3">#REF!</definedName>
    <definedName name="issues" localSheetId="2">#REF!</definedName>
    <definedName name="issues">#REF!</definedName>
    <definedName name="jcghj" localSheetId="6">#REF!</definedName>
    <definedName name="jcghj" localSheetId="3">#REF!</definedName>
    <definedName name="jcghj" localSheetId="2">#REF!</definedName>
    <definedName name="jcghj">#REF!</definedName>
    <definedName name="_xlnm.Print_Area" localSheetId="7">'Communications Plan'!$A$1:$P$48</definedName>
    <definedName name="_xlnm.Print_Area" localSheetId="1">'Project Master Tracker'!$A$5:$AD$128</definedName>
    <definedName name="_xlnm.Print_Area" localSheetId="0">'Status Report'!$A$1:$Q$67</definedName>
    <definedName name="Project_Start">#REF!</definedName>
    <definedName name="qwe" localSheetId="6">#REF!</definedName>
    <definedName name="qwe" localSheetId="3">#REF!</definedName>
    <definedName name="qwe" localSheetId="2">#REF!</definedName>
    <definedName name="qwe">#REF!</definedName>
    <definedName name="qwer" localSheetId="6">#REF!</definedName>
    <definedName name="qwer" localSheetId="3">#REF!</definedName>
    <definedName name="qwer" localSheetId="2">#REF!</definedName>
    <definedName name="qwer">#REF!</definedName>
    <definedName name="rew" localSheetId="6">#REF!</definedName>
    <definedName name="rew" localSheetId="3">#REF!</definedName>
    <definedName name="rew" localSheetId="2">#REF!</definedName>
    <definedName name="rew">#REF!</definedName>
    <definedName name="risk_overall" localSheetId="5">#REF!</definedName>
    <definedName name="risk_overall" localSheetId="7">#REF!</definedName>
    <definedName name="risk_overall" localSheetId="6">#REF!</definedName>
    <definedName name="risk_overall" localSheetId="3">#REF!</definedName>
    <definedName name="risk_overall" localSheetId="2">#REF!</definedName>
    <definedName name="risk_overall">#REF!</definedName>
    <definedName name="RISK_RATING" localSheetId="5">#REF!</definedName>
    <definedName name="RISK_RATING" localSheetId="7">#REF!</definedName>
    <definedName name="RISK_RATING" localSheetId="6">#REF!</definedName>
    <definedName name="RISK_RATING" localSheetId="3">#REF!</definedName>
    <definedName name="RISK_RATING" localSheetId="2">#REF!</definedName>
    <definedName name="RISK_RATING">#REF!</definedName>
    <definedName name="RiskCategory">[1]Sheet1!$A$1:$A$6</definedName>
    <definedName name="risks" localSheetId="5">#REF!</definedName>
    <definedName name="risks" localSheetId="7">#REF!</definedName>
    <definedName name="risks" localSheetId="6">#REF!</definedName>
    <definedName name="risks" localSheetId="3">#REF!</definedName>
    <definedName name="risks" localSheetId="2">#REF!</definedName>
    <definedName name="risks">#REF!</definedName>
    <definedName name="rwer" localSheetId="6">#REF!</definedName>
    <definedName name="rwer" localSheetId="3">#REF!</definedName>
    <definedName name="rwer" localSheetId="2">#REF!</definedName>
    <definedName name="rwer">#REF!</definedName>
    <definedName name="Scrolling_Increment">#REF!</definedName>
    <definedName name="sdfb" localSheetId="6">#REF!</definedName>
    <definedName name="sdfb" localSheetId="3">#REF!</definedName>
    <definedName name="sdfb" localSheetId="2">#REF!</definedName>
    <definedName name="sdfb">#REF!</definedName>
    <definedName name="Status" localSheetId="5">#REF!</definedName>
    <definedName name="Status" localSheetId="7">#REF!</definedName>
    <definedName name="Status" localSheetId="6">#REF!</definedName>
    <definedName name="Status" localSheetId="3">#REF!</definedName>
    <definedName name="Status" localSheetId="2">#REF!</definedName>
    <definedName name="Status">#REF!</definedName>
    <definedName name="statusactions" localSheetId="5">#REF!</definedName>
    <definedName name="statusactions" localSheetId="7">#REF!</definedName>
    <definedName name="statusactions" localSheetId="6">#REF!</definedName>
    <definedName name="statusactions" localSheetId="3">#REF!</definedName>
    <definedName name="statusactions" localSheetId="2">#REF!</definedName>
    <definedName name="statusactions">#REF!</definedName>
    <definedName name="staus" localSheetId="5">#REF!</definedName>
    <definedName name="staus" localSheetId="6">#REF!</definedName>
    <definedName name="staus" localSheetId="3">#REF!</definedName>
    <definedName name="staus" localSheetId="2">#REF!</definedName>
    <definedName name="staus">#REF!</definedName>
    <definedName name="test" localSheetId="5">#REF!</definedName>
    <definedName name="test" localSheetId="6">#REF!</definedName>
    <definedName name="test" localSheetId="3">#REF!</definedName>
    <definedName name="test" localSheetId="2">#REF!</definedName>
    <definedName name="test">#REF!</definedName>
    <definedName name="workstreams" localSheetId="5">#REF!</definedName>
    <definedName name="workstreams" localSheetId="7">#REF!</definedName>
    <definedName name="workstreams" localSheetId="6">#REF!</definedName>
    <definedName name="workstreams" localSheetId="3">#REF!</definedName>
    <definedName name="workstreams" localSheetId="2">#REF!</definedName>
    <definedName name="workstreams">#REF!</definedName>
    <definedName name="xctfyx" localSheetId="6">#REF!</definedName>
    <definedName name="xctfyx" localSheetId="3">#REF!</definedName>
    <definedName name="xctfyx" localSheetId="2">#REF!</definedName>
    <definedName name="xctfyx">#REF!</definedName>
    <definedName name="yxtfy" localSheetId="6">#REF!</definedName>
    <definedName name="yxtfy" localSheetId="3">#REF!</definedName>
    <definedName name="yxtfy" localSheetId="2">#REF!</definedName>
    <definedName name="yxtfy">#REF!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 i="24" l="1"/>
  <c r="L5" i="17"/>
  <c r="Q6" i="24"/>
  <c r="Q5" i="24"/>
  <c r="G19" i="10" l="1"/>
  <c r="G25" i="10" l="1"/>
  <c r="F7" i="19" l="1"/>
  <c r="F6" i="19"/>
  <c r="F5" i="19"/>
  <c r="L6" i="19"/>
  <c r="L6" i="17"/>
  <c r="F7" i="17"/>
  <c r="F6" i="17"/>
  <c r="F7" i="23"/>
  <c r="F6" i="23"/>
  <c r="F5" i="23"/>
  <c r="G17" i="10" l="1"/>
  <c r="G15" i="10" l="1"/>
  <c r="G21" i="10" l="1"/>
  <c r="G20" i="10"/>
  <c r="Q6" i="23" l="1"/>
  <c r="Q5" i="23"/>
  <c r="Q5" i="19" l="1"/>
  <c r="L5" i="19"/>
  <c r="Q7" i="17"/>
  <c r="Q6" i="17"/>
  <c r="Q5" i="17"/>
  <c r="L5" i="14"/>
  <c r="G23" i="10" l="1"/>
  <c r="G22" i="10"/>
  <c r="G18" i="10"/>
  <c r="G24" i="10"/>
  <c r="G16" i="10" l="1"/>
  <c r="G26" i="10" l="1"/>
</calcChain>
</file>

<file path=xl/sharedStrings.xml><?xml version="1.0" encoding="utf-8"?>
<sst xmlns="http://schemas.openxmlformats.org/spreadsheetml/2006/main" count="1513" uniqueCount="847">
  <si>
    <t>Project Status Report</t>
  </si>
  <si>
    <t>Customer</t>
  </si>
  <si>
    <t xml:space="preserve">Mölnlycke Health Care </t>
  </si>
  <si>
    <t>Status Report Date</t>
  </si>
  <si>
    <t>Over Project Status</t>
  </si>
  <si>
    <t>Green</t>
  </si>
  <si>
    <t>Customer Project Manager</t>
  </si>
  <si>
    <t xml:space="preserve">Peter Wicander </t>
  </si>
  <si>
    <t>Project Start Date</t>
  </si>
  <si>
    <t>GTT Project Manager</t>
  </si>
  <si>
    <t>Yana Dzhineva</t>
  </si>
  <si>
    <t>Project Duration, weeks</t>
  </si>
  <si>
    <t>GTT Project Code</t>
  </si>
  <si>
    <t>PS-28956</t>
  </si>
  <si>
    <t>Project End Date</t>
  </si>
  <si>
    <t>Project Milestone</t>
  </si>
  <si>
    <t>Project Transition</t>
  </si>
  <si>
    <t>Percentage of Project Completed</t>
  </si>
  <si>
    <t>Risk Status</t>
  </si>
  <si>
    <t>Amber</t>
  </si>
  <si>
    <t>Issue Status</t>
  </si>
  <si>
    <t>Project Dashboard</t>
  </si>
  <si>
    <t>Current week</t>
  </si>
  <si>
    <t>Order Created</t>
  </si>
  <si>
    <t>On Track</t>
  </si>
  <si>
    <t>Open Issues</t>
  </si>
  <si>
    <t>Vendor Delivered</t>
  </si>
  <si>
    <t>CPE Installed</t>
  </si>
  <si>
    <t>Open Actions</t>
  </si>
  <si>
    <t>Start of Service</t>
  </si>
  <si>
    <t>Fault Raised</t>
  </si>
  <si>
    <t>Active Escalations</t>
  </si>
  <si>
    <t>Live Activated</t>
  </si>
  <si>
    <t>Delayed</t>
  </si>
  <si>
    <t>On Hold</t>
  </si>
  <si>
    <t>Cancelled</t>
  </si>
  <si>
    <t>Disconnected</t>
  </si>
  <si>
    <t>Total Number</t>
  </si>
  <si>
    <t>Overall Status Summary</t>
  </si>
  <si>
    <t>SD-WAN + uCPE
Mölnlycke - Network Refresh PSQ-PM-220257 / PS-28956
Factories: High Availability in terms of uCPEs: Old uCPE + new uCPE.
Regionals: We are keeping the current (old) uCPE + IPsec CPE
There is one single new Factory site in Thailand where we are providing new uCPEs.</t>
  </si>
  <si>
    <t>Main Issues / Risks</t>
  </si>
  <si>
    <t>Regional sites CPE EOL</t>
  </si>
  <si>
    <t>Key Deliverables This Period</t>
  </si>
  <si>
    <t xml:space="preserve">Factory sites 
</t>
  </si>
  <si>
    <t>Key Deliverables Next Period</t>
  </si>
  <si>
    <t xml:space="preserve">n/a
</t>
  </si>
  <si>
    <t>Project Milestones</t>
  </si>
  <si>
    <t>Milestone</t>
  </si>
  <si>
    <t>Start Date</t>
  </si>
  <si>
    <t>End Date</t>
  </si>
  <si>
    <t>Status</t>
  </si>
  <si>
    <t xml:space="preserve"> Project Acceptance</t>
  </si>
  <si>
    <t>Complete</t>
  </si>
  <si>
    <t>Transition Review</t>
  </si>
  <si>
    <t>Service Handover</t>
  </si>
  <si>
    <t>Project Closure</t>
  </si>
  <si>
    <t>© GTT Communications, Inc.</t>
  </si>
  <si>
    <t>Private and Confidential</t>
  </si>
  <si>
    <t>Project Master Tracker</t>
  </si>
  <si>
    <t>CPON</t>
  </si>
  <si>
    <t>GTT PON</t>
  </si>
  <si>
    <t>Site type</t>
  </si>
  <si>
    <t xml:space="preserve">Priority sites </t>
  </si>
  <si>
    <t xml:space="preserve">Service type </t>
  </si>
  <si>
    <t>Service bandwidth</t>
  </si>
  <si>
    <t>Service ID:</t>
  </si>
  <si>
    <t xml:space="preserve">Action required </t>
  </si>
  <si>
    <t>Order Status</t>
  </si>
  <si>
    <t>Latest update</t>
  </si>
  <si>
    <t>MHC Actions</t>
  </si>
  <si>
    <t>Next steps</t>
  </si>
  <si>
    <t>CPE</t>
  </si>
  <si>
    <t>IP info</t>
  </si>
  <si>
    <t>Handoff</t>
  </si>
  <si>
    <t>Vendor</t>
  </si>
  <si>
    <t>Vendor FOC 
(circuit delivery date)</t>
  </si>
  <si>
    <t>GTT FOC
 (final delivery date incl. equipment install. and LAN activation)</t>
  </si>
  <si>
    <t xml:space="preserve">Verified shipping address </t>
  </si>
  <si>
    <t>Site address</t>
  </si>
  <si>
    <t>Post Code</t>
  </si>
  <si>
    <t>Country</t>
  </si>
  <si>
    <t>Site Contact</t>
  </si>
  <si>
    <t>Site Contact Number</t>
  </si>
  <si>
    <t>Site Contact Email</t>
  </si>
  <si>
    <t>Site demarcations: Floor / Room / Cabinet Location</t>
  </si>
  <si>
    <t>AE-DUB</t>
  </si>
  <si>
    <t>Regional</t>
  </si>
  <si>
    <t>SD-WAN</t>
  </si>
  <si>
    <t>110 Mbps-Dubai,AE</t>
  </si>
  <si>
    <t>IR/mpls/01264396</t>
  </si>
  <si>
    <t>GTT</t>
  </si>
  <si>
    <r>
      <t xml:space="preserve">01/05 Still pending design amendment
24/04 Pending order amendment with new design solution
See below
03/04 Pending final solution
27/03 Escalaed
21/03  Clarity over the  design solution is still pending
13/03 Pending analysis task
06/03 BEHIND NAT. USES GTT TRANSIT SUBNET SINCE ONLY 1 PUBLIC IP IS AVAILABLE ON CPA. THIS WILL NOT CHANGE UNLESS MHC CAN GET SOME MORE IPS.
uCPE Silverpeak WAN0: 212.221.93.36/29
uCPE MGMT VM IP: 212.221.93.34
Gateway: 212.221.93.33
LAN: 10.244.136.254/28
Pending IP Assign - CPA x 2 (note: we have 2 x NEW CPA lines so do you want new IPs?) - </t>
    </r>
    <r>
      <rPr>
        <b/>
        <sz val="11"/>
        <rFont val="Calibri"/>
        <family val="2"/>
        <scheme val="minor"/>
      </rPr>
      <t xml:space="preserve">reusing the same IPs from the existing CPA lines </t>
    </r>
  </si>
  <si>
    <t>Network Provision</t>
  </si>
  <si>
    <t xml:space="preserve">existing CISCO1921-SEC/K9 plus uCPE COMPUTE 7200 4C-16R-500D-20Mbps + SP SD-WAN,  WAN Opt,  PA FW
 </t>
  </si>
  <si>
    <t>uCPE Silverpeak WAN0: 212.221.93.36/29
uCPE MGMT VM IP: 212.221.93.34
Gateway: 212.221.93.33
LAN: 10.244.136.254/28</t>
  </si>
  <si>
    <t>Copper</t>
  </si>
  <si>
    <t>CPA x 2</t>
  </si>
  <si>
    <t>n/a</t>
  </si>
  <si>
    <t>ok</t>
  </si>
  <si>
    <t>Units 603 and 604, Bldg Name: JBC1, Jumeirah Lake Towers, Dubai, -, United Arab Emirates</t>
  </si>
  <si>
    <t>United Arab Emirates</t>
  </si>
  <si>
    <t>Vinil Patteri</t>
  </si>
  <si>
    <t>+971 58 9638 708</t>
  </si>
  <si>
    <t>vinil.patteri@molnlycke.com</t>
  </si>
  <si>
    <t>Lvl 33; unit 3304</t>
  </si>
  <si>
    <t>AT-VIE</t>
  </si>
  <si>
    <t>110 Mbps-Wien,AT</t>
  </si>
  <si>
    <t>GTT/002609280</t>
  </si>
  <si>
    <t>01/05 Still pending design amendment
24/04 The cabling from the Colt handover to the end customer building is already ordered at KIM.
As soon as I get an completion date I will inform you.
10/04 COLT to contract with KIM.
GTT to contract with MHC. Pending vendor FOC and CISCO CPE TBC.
03/04 Costs to be explored to MHC 
27/03 AM to discuss it with Peter on wednesday's meeting
20/03 Pending further details regarding the costs involved
13/03 Additional cabling is required (3rd party company is KIM)
06/03 Vendor can deliver on SMF; what kind of SFP will be required by MHC.
20/02 Pending FOC from Colt Technology Services and CPA IP details from MHC.</t>
  </si>
  <si>
    <t>Fibre installation</t>
  </si>
  <si>
    <t xml:space="preserve">	
uCPE  7200 and Cisco 1921-Sec/K9</t>
  </si>
  <si>
    <t>CPA AT-VIE
uCPE Silverpeak WAN0: 80.64.141.13/29
uCPE MGMT VM IP: 80.64.141.11
Gateway: 80.64.141.9</t>
  </si>
  <si>
    <t>SMF</t>
  </si>
  <si>
    <t>Colt Technology Services and CPA</t>
  </si>
  <si>
    <t>TBC</t>
  </si>
  <si>
    <t>Wagenseilgasse 14
Wien
1120
Austria</t>
  </si>
  <si>
    <t>Austria</t>
  </si>
  <si>
    <t>Christian Mueller</t>
  </si>
  <si>
    <t xml:space="preserve">+436642417161
</t>
  </si>
  <si>
    <t>christian.mueller@molnlycke.com</t>
  </si>
  <si>
    <t>2nd Floor, server room</t>
  </si>
  <si>
    <t>AU-SYD</t>
  </si>
  <si>
    <t>40 Mbps-Belrose,AU</t>
  </si>
  <si>
    <t>GTT/002589489</t>
  </si>
  <si>
    <t>01/05 Still pending design amendment
24/04 Pending order amendment with new design solution
10/04 Vendor deliveries are no track, however, still pending GTT final design solution.
03/04 Pending final solution
27/03 Cisco 1921-Sec/K9 TBC
21/03 to be clarified from which range we need PA space. If 16260 or 5580 is needed, then I’ll raise the task to IP Engineering team.)
20/03 Clarity over the solution design is still pending from SC, they advised that these might be put on hold
13/03 / 29 PA space.
06/03 Pending order validation and vendor FOC date
27/02 Pending installation of both fibre lines; reusing old equipment of GTT
20/02 Pending FOC (survey or/and install date)
Order submitted;</t>
  </si>
  <si>
    <t xml:space="preserve">AAPT &amp; Pipe (TPG) and Vocus_acquired NexGen  </t>
  </si>
  <si>
    <t>12 Narabang Way, Belrose, 2085, Australia</t>
  </si>
  <si>
    <t>Australia</t>
  </si>
  <si>
    <t>Karen Fox</t>
  </si>
  <si>
    <t>+61438245184</t>
  </si>
  <si>
    <t>Karen.Fox@molnlycke.com</t>
  </si>
  <si>
    <t xml:space="preserve">	level 4, comms room, network rack</t>
  </si>
  <si>
    <t>BE-ANT</t>
  </si>
  <si>
    <t>110 Mbps-Antwerpen,BE</t>
  </si>
  <si>
    <t>GTT/002589935)</t>
  </si>
  <si>
    <t>01/05 Still pending design amendment 
24/04 Service delivered, Pending PON amendment with new uCPE solution ASAP 
10/04 See below
03/04 Pending vendor's delivery and  GTT Cisco 1921-Sec/K9 TBC
27/03 See below
13/03 On track for April
FOC DATE 07-Apr-2023
27/02 Pending FOC (survey date and fibre install)
In progress</t>
  </si>
  <si>
    <t>CPA  BE-ANT
uCPE Silverpeak WAN0: 94.107.200.133/29
uCPE MGMT VM IP: 94.107.200.134
Gateway: 94.107.200.129</t>
  </si>
  <si>
    <t>Berchemstadionstraat 72, Antwerpen, 2600, Belgium</t>
  </si>
  <si>
    <t>Belgium</t>
  </si>
  <si>
    <t>Luc Dillen</t>
  </si>
  <si>
    <t xml:space="preserve"> '+32472902803</t>
  </si>
  <si>
    <t>luc.dillen@molnlycke.com</t>
  </si>
  <si>
    <t>Level 2, server room</t>
  </si>
  <si>
    <t>BE-WAR</t>
  </si>
  <si>
    <t>Factory</t>
  </si>
  <si>
    <t>600 Mbps-Waremme,BE</t>
  </si>
  <si>
    <t>IR/mpls/01264249</t>
  </si>
  <si>
    <t>01/05 See below
24/04 Pending NNI change
10/04 Pending uCPE config and GTT provision
03/04 Pending final solution; TAD?
27/03 Pending design solution
21/03 the current uCPE 7200 is using a Proximus resell circuit for WAN0, NetProv doesn’t see this reflected in the CMD design, is this circuit going to be disconnected, is the old uCPE going to be connected to Proximus segment 12334528?)
20/03 Missing TAD/DCF
27/02 Still pending config. For uCPE 9400 
20/02 Pending GTT uCPE Config
Proximus renewal completed. Pending GTT uCPE config. And TAD</t>
  </si>
  <si>
    <t xml:space="preserve">uCPE shipment </t>
  </si>
  <si>
    <t xml:space="preserve">NEW uCPE 9400 + existing uCPE 7200 </t>
  </si>
  <si>
    <t>Proximus x 2</t>
  </si>
  <si>
    <t>Chaussée Romaine 176, Waremme, 4300, Belgium</t>
  </si>
  <si>
    <t>Tomas Muller</t>
  </si>
  <si>
    <t>+32496879958</t>
  </si>
  <si>
    <t>thomas.muller@molnlycke.com</t>
  </si>
  <si>
    <t>ground floor, admin server room</t>
  </si>
  <si>
    <t>BR-SAO</t>
  </si>
  <si>
    <t>210 Mbps-Brooklin Paulista,BR</t>
  </si>
  <si>
    <t>SD-WAN/01388034</t>
  </si>
  <si>
    <r>
      <t xml:space="preserve">01/05 Still pending design amendment
24/04 Pending vendor FOC and PON amendment with new design solution
10/04 See below
03/04 YD: Pending vendor SOF and GTT Cisco 1921-Sec/K9  TBC
27/03 Order submitted with the supplier
13/03 Pending ASR (order submission)
06/03 Missing TAD
27/02 ASR task escalated to VC management
Pending order submission and CPE config + </t>
    </r>
    <r>
      <rPr>
        <b/>
        <sz val="11"/>
        <rFont val="Calibri"/>
        <family val="2"/>
        <scheme val="minor"/>
      </rPr>
      <t>CPA IP info from MHC</t>
    </r>
  </si>
  <si>
    <t>Site Survey</t>
  </si>
  <si>
    <t>NEW Cisco 1921-Sec/K9 + existing uCPE 7200</t>
  </si>
  <si>
    <t>uCPE Silverpeak WAN0: 179.191.76.155/29
uCPE MGMT VM IP: 179.191.76.154
Gateway: 179.191.76.153
LAN: 10.242.128.254/28</t>
  </si>
  <si>
    <t>ALGAR TELECOM + CPA</t>
  </si>
  <si>
    <t>R. Castilho 392, 12th Room 122, Brooklin Paulista, 04568-010, Brazil</t>
  </si>
  <si>
    <t>04568-010</t>
  </si>
  <si>
    <t>Brazil</t>
  </si>
  <si>
    <t>Rafael Machado</t>
  </si>
  <si>
    <t>+55113016-8900</t>
  </si>
  <si>
    <t>rafael.machado@molnlycke.com</t>
  </si>
  <si>
    <t>Level 12, rented office, server room</t>
  </si>
  <si>
    <t>CA-OAK</t>
  </si>
  <si>
    <t>20 Mbps-Oakville,CA</t>
  </si>
  <si>
    <t>GTT/002589953</t>
  </si>
  <si>
    <t>01/05 Still pending design amendment
24/04 Pending vendor FOC and PON amendment with new design solution
10/04  Clarity over the solution design is still pending from SC, they advised that these might be put on hold
03/04 Order placed with Bell, pending order processing. NOTE:  CISCO1921-SEC/K9 TBC
27/03 Proceeding with option 2
20/03 We have 2 options here: 1. If MHC agree on Nadia/LCON approach/concern, then Peter needs to ask GTT to explore delivery options (different from Bell)  then sales to be engaged.
2. if Peter prefers to go ahead with the solution signed, then he needs to coordinate it with the LCON (Nadia) and the project will go ahead in the way it was signed  no further actions
13/03 Pending CPE config. GTT to check if vendor's HW replacement is part of this delivery
06/03 TAD to be updated:
CA-OAK
uCPE Silverpeak WAN0: 67.69.35.115/29
uCPE MGMT VM IP: 67.69.35.117
Gateway: 67.69.35.113
LAN: 10.242.184.254/28</t>
  </si>
  <si>
    <t>Existing uCPE 7200 and Cisco 1921-Sec/K9</t>
  </si>
  <si>
    <t>uCPE Silverpeak WAN0: 67.69.35.115/29
uCPE MGMT VM IP: 67.69.35.117
Gateway: 67.69.35.113
LAN: 10.242.184.254/28</t>
  </si>
  <si>
    <t>Bell Canada and CPA</t>
  </si>
  <si>
    <t>2010 Winston Park Dr, Oakville, ON, L6H 6P5, Canada</t>
  </si>
  <si>
    <t xml:space="preserve"> L6H 6P5</t>
  </si>
  <si>
    <t>Canada</t>
  </si>
  <si>
    <t>Nadia Basile</t>
  </si>
  <si>
    <t>+19058556012</t>
  </si>
  <si>
    <t>Nadia.Basile@molnlycke.com</t>
  </si>
  <si>
    <t>1st floor, suite 100 HUB server room (rented office)</t>
  </si>
  <si>
    <t>CH-REG</t>
  </si>
  <si>
    <t>210 Mbps-Schlieren,CH</t>
  </si>
  <si>
    <t>GTT/002590219</t>
  </si>
  <si>
    <t>01/05 Still pending design amendment
24/04  Pending vendor install and PON amendment with a new design solution
10/04 See below
03/04 Pending vendor's delivery and  GTT Cisco 1921-Sec/K9 TBC
27/03 VENDOR FOC DATE: 5/4/23
13/03  NP notes: IP for GTT uCPE LAN0, Cisco CPE and VIP are needed, 10.244.240.241 is the current next hop in the LAN
06/03 Electrician contact is:
Christian Peter christian.peter@habersaat-ag.ch
Leiter Telecom / ICT, Mitglied der GL
dipl. Techniker HF, Kommunikationstechnik
Habersaat AG
Bankplatz 4
8500 Frauenfeld
M +41 79 537 07 68
D +41 52 725 03 04
Missing electrician contact</t>
  </si>
  <si>
    <t>uCPE Silverpeak WAN0: 81.62.190.226/29
uCPE MGMT VM IP: 81.62.190.228
Gateway: 81.62.190.225
LAN: 10.244.240.254/28</t>
  </si>
  <si>
    <t>Brandstrasse 24, Schlieren, 8952, Switzerland</t>
  </si>
  <si>
    <t>Switzerland</t>
  </si>
  <si>
    <t xml:space="preserve">Barbara Böttcher and Electrician contact is:
Christian Peter </t>
  </si>
  <si>
    <t>+41798634888;
M +41 79 537 07 68
D +41 52 725 03 04</t>
  </si>
  <si>
    <t xml:space="preserve">barbara.bottcher@molnlycke.com; christian.peter@habersaat-ag.ch
</t>
  </si>
  <si>
    <t>11th floor, server room (badge required)</t>
  </si>
  <si>
    <t>CN-BEI</t>
  </si>
  <si>
    <t>MPLS</t>
  </si>
  <si>
    <t>20 Mbps-Beijing,CN</t>
  </si>
  <si>
    <t>GTT/002592896</t>
  </si>
  <si>
    <t xml:space="preserve">26/04 Service delivered and CPE installed by the vendor.
24/04 Pending vendor install and PON amendment with a new design solution
10/04 CPON will be helpful on this kind of list CN-BEI Backup: according to the Latest Notes: New vendor + CPE
03/04 Pending final solution
27/03 RS: Checking EoS of this model, 2911-SEK/K9 seems to be EoS like 1921 model.
21/03 This order has related MAC PON 1753140 (MHCG0/IPVPN/170106) ; CPE-MHCG0-IPVPN-170106 does not seem to be in production, both its LAN and WAN are not reachable and there are already 2 working CPEs at this site -&gt; CPE-MHCG0-1816201-10180556 and CPE-MHCG0-IPVPN-217375 ; what exactly are we replacing here ?
20/03 Still pending design solution (escalated)
13/03 Pending CPE clarification
20/02 Vendor's lastmile provider is having network freeze between 1st-15th March 2023, resulting in limited operation during this period. This may cause a delay on circuit provisioning.
CPE config </t>
  </si>
  <si>
    <t>Completed</t>
  </si>
  <si>
    <t>C921-4P</t>
  </si>
  <si>
    <t>LAN 10.246.168.251/28
100.64.203.20/30 WAN</t>
  </si>
  <si>
    <t>HGC Global Communications Limited</t>
  </si>
  <si>
    <t>Mölnlycke Health Care Room 301, Building H Beijing Phoenix Plaza No.5A Shuguangxili Chaoyang District, Beijing, 100028, China</t>
  </si>
  <si>
    <t>100028 </t>
  </si>
  <si>
    <t>China</t>
  </si>
  <si>
    <t>Jim Jia</t>
  </si>
  <si>
    <t>+ 8613901022338</t>
  </si>
  <si>
    <t>China.IT@molnlycke.com</t>
  </si>
  <si>
    <t xml:space="preserve">	3rd floor office space
 inside IT room on server rack (owned office) </t>
  </si>
  <si>
    <t>50 Mbps-Beijing,CN</t>
  </si>
  <si>
    <t>GTT/002590246</t>
  </si>
  <si>
    <t>26/04 Service delivered and CPE installed by the vendor.
24/04 Pending vendor install and PON amendment with a new design solution
10/04 Installation is scheduled for 17-Apr-2023.
03/04 Pending fibre delivery in April
27/03 X-connect completed. Pending fibre delivery.
13/03 Equinix x-conn to be ordered
See below
27/02 Pending fibre install and x-connect
20/02 Pending vendor FOC and X-connect submission after the network freeze
CPE config and check BMO</t>
  </si>
  <si>
    <t>10.246.168.251/28 LAN
100.64.203.16/30 WAN</t>
  </si>
  <si>
    <t xml:space="preserve">	3rd floor office space
 inside IT room on server rack</t>
  </si>
  <si>
    <t>CZ-HAV</t>
  </si>
  <si>
    <t>400 Mbps-Havirov,CZ</t>
  </si>
  <si>
    <t>IR/mpls/01264838</t>
  </si>
  <si>
    <t>MHC</t>
  </si>
  <si>
    <t>01/05 MHC suggested dates between May 9th to May 19th. Action plan to be confirmed.
24/04 uCPE pre-stage completed; uCPE delivered 6597551542 DHL; 
Next steps:
-Installation of uCPE 9400 SN: CZJ3020N2H
-LAN activation
10/04 Pending 3rd party supplier
03/04 Pending uCPE 9400 to be connected in ALEF WH for staging
27/03 RS: I confirm it as both circuits has the same performance so no matters where each circuit is connected to.
21/03 NP notes there is only 1 circuit working currently for CZ-HAV on a dedicated port on GTT's side, the cisco connected to it is to be removed and WAN0 on the old uCPE 7200 can be connected directly to it ; uCPE 9400 can be connected to segment 12309825
13/03 Pending uCPE config
06/03 Pending FOC
27/02 Vendor was asked to provide updates and advise if the delivery date is now confirmed.
20/02  Vendor received the information that the new feasibility was completed. Accordingly to the results (and matching end-customer´s modified requirements) the delivery will take about 5 weeks (around 22nd March). Once works start, vendor will provide more information. Next update will be requested on 22nd February.
 The estimated handover date is March 7th, however, an exact date will be available once vendor receives landlord´s permission and once the inhouse cabling is solved.</t>
  </si>
  <si>
    <t>There are 2 options as per below. Please check and let me know which one suits you the best.
1)	TTU install only – installation of NEW uCPE 9400 SN: CZJ3020N2H to the newly delivered line by CETIN (Line ID: 22981257) + upgrade of existing CETIN ID: 10290063 ~ 145806921 to 200Mbps – this can happen during business hours without any service disruption.
2)	All in one (TTU plus LAN activation) – installation of equipment plus LAN activation making the conversion from Mpls to DIA and de-provisioning of old service/equipment that won’t be in use. Note that this will require downtime (around 15 mins) and out-of-hours activities.</t>
  </si>
  <si>
    <t xml:space="preserve">uCPE install </t>
  </si>
  <si>
    <t>NEW  uCPE 9400 and existing uCPE 7200</t>
  </si>
  <si>
    <t>CETIN x 2</t>
  </si>
  <si>
    <t>Dolni Sucha, Sachetni, Havirov, 73564, Czech Republic</t>
  </si>
  <si>
    <t>Czech Republic</t>
  </si>
  <si>
    <t>Tomáš Borgoň</t>
  </si>
  <si>
    <t>+ 420727935178</t>
  </si>
  <si>
    <t>tomas.borgon@molnlycke.com</t>
  </si>
  <si>
    <t>1st floor, room 210 TBC</t>
  </si>
  <si>
    <t>CZ-KAR</t>
  </si>
  <si>
    <t>600 Mbps-Karviná,CZ</t>
  </si>
  <si>
    <t>IR/mpls/01264931</t>
  </si>
  <si>
    <t>01/05 Shipping request sent to Alef
24/04 Pending shipment of NEW uCPE 9400 SN: CZJ3020N2G
10/04 Vendor provided order form for cross-connect. Waiting for vendor to confirm if they will be ordering the X-connect or if GTT should do it.
03/04 Pending uCPE config
27/03 SOF sent to vendor. 
13/03 Pending order submission
06/03 Site dmarks: 1st floor, server room.
Site contact:	Tomáš Borgoň
Site phone:	+420727935178
Site email:	Tomas.Borgon@molnlycke.com
27/02 LCON contacted 
Missing site dmarks: room, rack, floor</t>
  </si>
  <si>
    <t xml:space="preserve"> NEW uCPE 9400 and existing  7200</t>
  </si>
  <si>
    <t>Na Novém poli 1, Karviná, 733 01, Czech Republic</t>
  </si>
  <si>
    <t xml:space="preserve"> 733 01</t>
  </si>
  <si>
    <t xml:space="preserve">Roman Klimsza/Site contact:	Tomáš Borgoň
</t>
  </si>
  <si>
    <t xml:space="preserve">+ 420725986609; 420727935178
</t>
  </si>
  <si>
    <t>roman.klimsza@molnlycke.com; Site email: Tomas.Borgon@molnlycke.com</t>
  </si>
  <si>
    <t>CZ-PRA</t>
  </si>
  <si>
    <t>40 Mbps-Praha 3,CZ</t>
  </si>
  <si>
    <t>IR/mpls/01264968</t>
  </si>
  <si>
    <t>01/05 Still pending design amendment
24/04 Pending order amendment with new design solution
10/04 YD: Pending GTT Provision Network - IP Port
03/04 Pending final solution
27/03 Analisys completed
20/03 Pending Analysis task
13/03 Pricing ID for the new Radio Link is 19611410.
06/03 Vendor update: 
Case ID 11359139 = VLAN 156
Fiber technology
This is active service in our system with traffic on the line. 
Case ID 10500091 = VLAN 139
Radio technology. This is active service in our system but we also checked the service traffic and there is no traffic on this line. Please check with your customer if they are using this line. 
SPOF; Line ID 10500091 to be replaced with a NEW one</t>
  </si>
  <si>
    <t>Existing uCPE 7200 and CON-C1921-KT-X1 SN: FDO2206A2BL</t>
  </si>
  <si>
    <t>Hájkova 22, Praha 3, 130 00, Czech Republic</t>
  </si>
  <si>
    <t>130 00</t>
  </si>
  <si>
    <t>Eva Baresova</t>
  </si>
  <si>
    <t>+420724306478</t>
  </si>
  <si>
    <t>eva.baresova@molnlycke.com</t>
  </si>
  <si>
    <t>Level 2 omputer room</t>
  </si>
  <si>
    <t>DK-ALL</t>
  </si>
  <si>
    <t>110 Mbps-Lillerød,DK</t>
  </si>
  <si>
    <t>IR/mpls/01264110</t>
  </si>
  <si>
    <t>01/05 Still pending design amendment
24/04 Installation has been put on hold due to fire protection of all holes and fire escapes with audition.
12/04 EMERGENCY: TDC vendor update: Delivery has been put on hold, due to fire protection of all holes and fire escapes with audition. We can't really move forward until we have clarity on what exactly needs to be done.
10/04 TDC  CPE installation is scheduled for 12/04/2023 and hand over will be sent by 19/04/2023.03/04. Pending fibre install
FOC 19/04/2023.
13/03 TDC Access installation and CPE installation is scheduled for 12.04.2023; RFS is 19.04.2023
06/03 In progress; pending next delivery steps
27/02 Delivery is on track; The right address is Gydevang 39
20/02 LCON is not responsing as she wasn't aware of this delivery but now she is up to date. Vendor to try again.
Vendor SOF agreement signed and sent over; pending FOC.</t>
  </si>
  <si>
    <t>existing uCPE 7200 +  Cisco 881-SEK/K9</t>
  </si>
  <si>
    <t>GlobalConnect Sweden
 and TDC</t>
  </si>
  <si>
    <t>Gydevang 39, Lillerød, 3450, Denmark</t>
  </si>
  <si>
    <t>Denmark</t>
  </si>
  <si>
    <t>Susanne Kopping</t>
  </si>
  <si>
    <t xml:space="preserve"> '+4548168254</t>
  </si>
  <si>
    <t>susanne.kopping@molnlycke.com</t>
  </si>
  <si>
    <t>Level 1 server room</t>
  </si>
  <si>
    <t>DK-HRS</t>
  </si>
  <si>
    <t>100 Mbps-Horsens,DK</t>
  </si>
  <si>
    <t>GTT/002609756)</t>
  </si>
  <si>
    <t>01/05  Handover date remains 23rd of May.
24/04 Delivery is on track for May
10/04 Costs of 500EUR approved.The confirmed handover date remains 19th of May.
03/04 Pending MHC decision for the IHC. The first 50 meters are included in the price, but for the last 20 meters the price will be 500 EUR.
27/03 After the survey, the vendor found out that there will be a need for 70 meters in-house cabling in total. The first 50 meters are included in the delivery budget, but for the last 20 meters the price should be covered separately." Pending more details.
13/03 Service delivery is on track for April
06/03 uCPE delivered by DHL 4787687365.  Estimated service delivery date remains 5th April. 
27/02 Delivery address confirmed; DHL 4787687365; LCON is Kenneth Hüttel
20/02 Pending delivery address and consignee</t>
  </si>
  <si>
    <t>Existing uCPE 7200 plus NEW uCPE 5300</t>
  </si>
  <si>
    <t>TDC x 2</t>
  </si>
  <si>
    <t>Vejlevej 3, M&amp;J Airlaid AS, Horsens, 8700, Denmark</t>
  </si>
  <si>
    <t>Kenneth Hüttel</t>
  </si>
  <si>
    <t>+45 28 19 81 38</t>
  </si>
  <si>
    <t>kenneth.huttel@molnlycke.com</t>
  </si>
  <si>
    <t>ground floor, servr room</t>
  </si>
  <si>
    <t>EE-TAL</t>
  </si>
  <si>
    <t>20 Mbps-Tallinn,EE </t>
  </si>
  <si>
    <t>IR/mpls/01264413</t>
  </si>
  <si>
    <r>
      <t xml:space="preserve">01/05 Still pending design amendment
24/04 Pending vendor FOC and PON amendment with new design solution
10/04 Pending vendor FOC and final design solution to be confirmed for the market sites
03/04 Final setup &amp; design for non-factory sites to be confirmed.
27/03 Order is in progress
13/03 Vabaõhumuuseumi tee </t>
    </r>
    <r>
      <rPr>
        <sz val="11"/>
        <color rgb="FF00FF00"/>
        <rFont val="Calibri"/>
        <family val="2"/>
        <scheme val="minor"/>
      </rPr>
      <t>4/1</t>
    </r>
    <r>
      <rPr>
        <sz val="11"/>
        <color theme="1"/>
        <rFont val="Calibri"/>
        <family val="2"/>
        <scheme val="minor"/>
      </rPr>
      <t xml:space="preserve"> – 67 Tallinn Estonia
13/03 Pending address missmatch to be confirmed
06/03 Site address to be confirmed - email sent to Peter. "mising site info; </t>
    </r>
    <r>
      <rPr>
        <b/>
        <sz val="11"/>
        <color theme="1"/>
        <rFont val="Calibri"/>
        <family val="2"/>
        <scheme val="minor"/>
      </rPr>
      <t xml:space="preserve">address needs to be confirmed and aligned with the request to avoid confusion: PON address is "Vabaõhumuuseumi tee </t>
    </r>
    <r>
      <rPr>
        <b/>
        <sz val="11"/>
        <color rgb="FFFF0000"/>
        <rFont val="Calibri"/>
        <family val="2"/>
        <scheme val="minor"/>
      </rPr>
      <t>4",</t>
    </r>
    <r>
      <rPr>
        <b/>
        <sz val="11"/>
        <color theme="1"/>
        <rFont val="Calibri"/>
        <family val="2"/>
        <scheme val="minor"/>
      </rPr>
      <t xml:space="preserve"> quote address is: Vabaõhumuuseumitee </t>
    </r>
    <r>
      <rPr>
        <b/>
        <sz val="11"/>
        <color rgb="FFFF0000"/>
        <rFont val="Calibri"/>
        <family val="2"/>
        <scheme val="minor"/>
      </rPr>
      <t>4/1.</t>
    </r>
    <r>
      <rPr>
        <b/>
        <sz val="11"/>
        <color theme="1"/>
        <rFont val="Calibri"/>
        <family val="2"/>
        <scheme val="minor"/>
      </rPr>
      <t xml:space="preserve"> Offer is for Vabaõhumuuseumitee </t>
    </r>
    <r>
      <rPr>
        <b/>
        <sz val="11"/>
        <color rgb="FFFF0000"/>
        <rFont val="Calibri"/>
        <family val="2"/>
        <scheme val="minor"/>
      </rPr>
      <t>4/2"</t>
    </r>
  </si>
  <si>
    <t>Order validation</t>
  </si>
  <si>
    <t xml:space="preserve">existing uCPE 7200 and CISCO1921-SEC/K9 </t>
  </si>
  <si>
    <t xml:space="preserve">
uCPE Silverpeak WAN0: 84.50.180.117/29
uCPE MGMT VM IP: 84.50.180.115
Gateway: 84.50.180.113
LAN: 10.245.160.254/28</t>
  </si>
  <si>
    <t>Bite and CPA</t>
  </si>
  <si>
    <t>Estonia</t>
  </si>
  <si>
    <t>Ülle Siimaste</t>
  </si>
  <si>
    <t>+3725145834</t>
  </si>
  <si>
    <t>ulle.siimaste@molnlycke.com</t>
  </si>
  <si>
    <t>level 2 server room.</t>
  </si>
  <si>
    <t>FI-HEL</t>
  </si>
  <si>
    <t>20 Mbps-Helsinki,FI</t>
  </si>
  <si>
    <t>GTT/001964633</t>
  </si>
  <si>
    <t xml:space="preserve">01/05 Still pending design amendment
24/04  PON amendment with new design solution. Site address was confirmed. As per vendor request, the order form was amended and sent back to them. Vendor was asked to schedule the installation asap.
10/04 YD: Pending DNA install.  Delivery date remains 10th of April.	
03/04 Final setup &amp; design for non-factory sites not yet clear
27/03 Delivery date remains 10th of April.
13/03 Ordering process started. Expecting order acceptance in the next 5 working days.
06/03 Order is in progress. Pending submission
27/02 LCON contacted
Site dmarks to be confirmed - room, rack, floor plus LCON phone number </t>
  </si>
  <si>
    <t>Order submission</t>
  </si>
  <si>
    <t>existing uCPE 7200 and Cisco 1921-Sec/K9</t>
  </si>
  <si>
    <t>uCPE Silverpeak WAN0: 194.215.83.83/29
uCPE MGMT VM IP: 194.215.83.82
Gateway: 194.215.83.81
LAN: 10.244.216.254/28</t>
  </si>
  <si>
    <t xml:space="preserve">DNA and CPA </t>
  </si>
  <si>
    <t>Pitäjänmäentie 14, Helsinki, 00380, Finland</t>
  </si>
  <si>
    <t>Finland</t>
  </si>
  <si>
    <t>Oona Ahlstedt</t>
  </si>
  <si>
    <t>oona.ahlstedt@molnlycke.com</t>
  </si>
  <si>
    <t>FI-MIK</t>
  </si>
  <si>
    <t>400 Mbps-Mikkeli,FI</t>
  </si>
  <si>
    <t>IR/mpls/01377151</t>
  </si>
  <si>
    <t xml:space="preserve">01/05 Service delivery is On track for 26/05
24/04 Delivery is on track for May
10/04 Delivery date of the new Global connect line remains 26th of May. Confirmed date is yet to be provided.
03/04 Global Connect Lead time is 8 weeks - around 26th of May. Confirmed date is yet to be provided.
27/03 SOF sent to supplier
13/03 Order is in progress
06/03 Still pending site demarks
27/02 LCON contacted
Site dmarks to be confirmed - room, rack, floor </t>
  </si>
  <si>
    <t>NEW uCPE 9400 and existing uCPE 7200</t>
  </si>
  <si>
    <t>GlobalConnect Sweden 
x 2</t>
  </si>
  <si>
    <t>Saimaankatu 6, Mikkeli, 50100, Finland</t>
  </si>
  <si>
    <t>Jussi Huotari</t>
  </si>
  <si>
    <t>+358406341452</t>
  </si>
  <si>
    <t>jussi.huotari@molnlycke.com</t>
  </si>
  <si>
    <t>GB-MIL</t>
  </si>
  <si>
    <t>130 Mbps-Milton Keynes,GB</t>
  </si>
  <si>
    <t>GTT/002602251</t>
  </si>
  <si>
    <t>01/05  BT order re-placed to the 2nd floor. Pending confirmation of TTB line.
24/04 Pending floor confirmation (case escalated)
10/04 One of the vendor's line is delivered. MHC to confirm the exact floor as there is a missmatch. Is it ground or 2nd floor?
03/04 Pending final solution
27/03 Pending X-conn segment TBC
20/03 Still pending design solution (escalated)
13/03 CPE TBC
06/03 Missing TAD
27/02 Order submitted
20/02 2nd LCON is Jay Turner +447790880202; jay.turner@molnlycke.com
Missing secondary local contact</t>
  </si>
  <si>
    <t xml:space="preserve">MHC to confirm the exact floor where the service should be delivered. </t>
  </si>
  <si>
    <t>NEW uCPE 7200</t>
  </si>
  <si>
    <t xml:space="preserve">Talk Talk Business and
 British Telecom Wholesale </t>
  </si>
  <si>
    <t>TTB 2023-03-28</t>
  </si>
  <si>
    <t>401 Grafton Gate East, Molnlycke Health Care Ltd, Milton Keynes, MK9 1AT, United Kingdom</t>
  </si>
  <si>
    <t>MK9 1AT</t>
  </si>
  <si>
    <t>UK</t>
  </si>
  <si>
    <t xml:space="preserve">	Nigel Bubbear</t>
  </si>
  <si>
    <t>+ 447775703650</t>
  </si>
  <si>
    <t xml:space="preserve">	nigel.bubbear@molnlycke.com</t>
  </si>
  <si>
    <t xml:space="preserve">	ground floor, comms room, comms rack</t>
  </si>
  <si>
    <t>GB-OLD</t>
  </si>
  <si>
    <t>200 Mbps-Oldham,GB</t>
  </si>
  <si>
    <t>GTT/002591025</t>
  </si>
  <si>
    <r>
      <t xml:space="preserve">01/05 Your order has hit a delay.
Non specific TRC work requested by customer.
</t>
    </r>
    <r>
      <rPr>
        <b/>
        <sz val="11"/>
        <color rgb="FFFF0000"/>
        <rFont val="Calibri"/>
        <family val="2"/>
        <scheme val="minor"/>
      </rPr>
      <t>SSRAMS required by customer.</t>
    </r>
    <r>
      <rPr>
        <sz val="11"/>
        <color rgb="FFFF0000"/>
        <rFont val="Calibri"/>
        <family val="2"/>
        <scheme val="minor"/>
      </rPr>
      <t xml:space="preserve">
Please liaise with the customer and let us know if TRC is approved so we can progress with SSRAMs.
</t>
    </r>
    <r>
      <rPr>
        <b/>
        <sz val="11"/>
        <color rgb="FFFF0000"/>
        <rFont val="Calibri"/>
        <family val="2"/>
        <scheme val="minor"/>
      </rPr>
      <t xml:space="preserve">Auto cancellation date - 17/05/2023.
</t>
    </r>
    <r>
      <rPr>
        <sz val="11"/>
        <color rgb="FFFF0000"/>
        <rFont val="Calibri"/>
        <family val="2"/>
        <scheme val="minor"/>
      </rPr>
      <t xml:space="preserve">
24/04 Vendor chased to provide the TRCs, if they have not sent them to the client.
**Pending uCPE Config and shipment
10/04 Pending TRC (time related charges) approval so vendor can progress with SSRAMs.
04/04 "Nonspecific TRC work requested by the customer. SSRAMS required by customer. Please liaise with the customer and let us know if TRC is approved so we can progress with SSRAMs." Pending more details from the supplier.
03/04 Survey performed on 30/03 (pending results); GTT UCPE config. in on track.
27/03 "Things are moving forward. Your order has now been accepted and achieved the status of Order Acknowledged (KCI1).Our supplier has confirmed that they have now completed initial planning checks for your order.We will review the progression of your order every 5 working days. Please note, more complex installations can take longer. We'll continue to keep you informed."
13/03 In progress
06/03 The installation point would need to be in the Main Comms Room, First Floor in Unity House. Rack 3.
27/02 LCON contacted
Site dmarks to be confirmed - room, rack, floor 
2nd LCON is Nigel Bubbear +447775703650</t>
    </r>
  </si>
  <si>
    <t xml:space="preserve">NEW uCPE 7350 and existing uCPE 7200 </t>
  </si>
  <si>
    <t xml:space="preserve">Talk Talk Business x 2 </t>
  </si>
  <si>
    <t>Medlock Street, Molnlycke Healthcare, Oldham, OL1 3HS, United Kingdom</t>
  </si>
  <si>
    <t>OL1 3HS</t>
  </si>
  <si>
    <t xml:space="preserve">Jay Turner or Nigel Bubbear 
</t>
  </si>
  <si>
    <t>+447790880202 or ' +447775703650</t>
  </si>
  <si>
    <t>jay.turner@molnlycke.com or Nigel.Bubbear@molnlycke.com</t>
  </si>
  <si>
    <t>HU-BUD</t>
  </si>
  <si>
    <t>110 Mbps-Budapest,HU</t>
  </si>
  <si>
    <t>IR/mpls/01264214</t>
  </si>
  <si>
    <t>01/05 Still pending design amendment 
24/04 Pending order amendment with  new uCPE solution
10/04 MHC: "If we only have a soft change, configuration change, this can be done any working day before or after the workday. Eg, Before 06.30 and after 18.00 CEST."
03/04 GTT Note:
- the site currently has:
1xuCPE 7200
1xCISCO1921 (MPLS) - CPE-MHCG0-IPVPN-170016
1xCISCO1921 (IPSEC) - CPE-MHCG0-IPVPN-170082
- WAN1 (EMEA_MPLS) on the Dell is connected to the MPLS Cisco, if we deprovision the MPLS we'll break that connection
27/03 Pending De-Provision
20/03 Pending completion; Service renewal 
13/03 HU-BUD
uCPE Silverpeak WAN0: 89.134.149.132/29
uCPE MGMT VM IP: 89.134.149.130
Gateway: 89.134.149.134
LAN: 10.244.200.254/28
27/02 CPA info TBC 
20/02 DTAG service renewed. Pending CPA IP information and site dmarks to be confirmed for admin purposes.</t>
  </si>
  <si>
    <t>uCPE config</t>
  </si>
  <si>
    <t xml:space="preserve">Existing uCPE 7200 </t>
  </si>
  <si>
    <t>uCPE Silverpeak WAN0: 89.134.149.132/29
uCPE MGMT VM IP: 89.134.149.130
Gateway: 89.134.149.134
LAN: 10.244.200.254/28</t>
  </si>
  <si>
    <t>DTAG and NEW CPA</t>
  </si>
  <si>
    <t>Dévai u. 26-28, Budapest, 1134, Hungary</t>
  </si>
  <si>
    <t>Hungary</t>
  </si>
  <si>
    <t>Zsolt Samarjai</t>
  </si>
  <si>
    <t>+36309517564</t>
  </si>
  <si>
    <t>Zsolt.Samarjai@molnlycke.com</t>
  </si>
  <si>
    <t>IT-GAL</t>
  </si>
  <si>
    <t>20 Mbps-Gallarate,IT</t>
  </si>
  <si>
    <t>GTT/002591270</t>
  </si>
  <si>
    <t>01/05 Still pending design amendment
24/04 Site contact is not responsing (email sent)
10/04 Pending SOF for more than 5 business days. Automatic escalation has been triggered.
03/04 Final setup &amp; design for non-factory sites not yet clear
27/03 Order submitted; pending next delivery stage
20/03 АSR escalated
13/03 Pending ASR
06/03 Order is in progress, pending submission
27/02 LCON contacted
Missing site demarks</t>
  </si>
  <si>
    <t>CISCO1921-SEC/K9 and uCPE 7200</t>
  </si>
  <si>
    <t>uCPE Silverpeak WAN0: 151.0.141.134/28
uCPE MGMT VM IP: 151.0.141.133
Gateway: 151.0.141.129
LAN: 10.244.169.254/28</t>
  </si>
  <si>
    <t>FASTWEB and CPA</t>
  </si>
  <si>
    <t>Via Marsala 40c, Gallarate, 21013, Italy</t>
  </si>
  <si>
    <t>Italy</t>
  </si>
  <si>
    <t>Laura Molteni</t>
  </si>
  <si>
    <t xml:space="preserve"> +39 0331 714011 </t>
  </si>
  <si>
    <t>Laura.Molteni@molnlycke.com</t>
  </si>
  <si>
    <t>JP-TOK</t>
  </si>
  <si>
    <t>110 Mbps-Tokyo,JP</t>
  </si>
  <si>
    <t>GTT/002602265</t>
  </si>
  <si>
    <r>
      <t>01/05 Still pending design amendment
01/05 Site visit to be arranged with Cordeos + Hanafi Noor (Hanafi.Noor@molnlycke.com) in Copy.
10/04 Pending alternative LCON as the current one is not aware of this delivery based on the vendor's report. 
03/04 Final setup &amp; design for non-factory sites not yet clear
27/03 Pending next appointment
20/03  Building name confirmed by MHC, however, LCON is to be confirmed; MHC:  ".. In Japan we do not have IT person here.   All IT works are in charge of the company called Cordeos.Twice a week, they will visit our site and support either directly or through our website."
13/03 JP-TOK CPA info to be confirmed 
GATEWAY IS CURRENTLY GTT IPSEC CPE, WHICH IS IN PATH. NEEDS CHECKING WITH PETER WHAT NEW ALLOCATION WILL LOOK LIKE.
uCPE Silverpeak WAN0: 150.249.225.76/29
uCPE MGMT VM IP: 150.249.225.74
Gateway: 150.249.225.73
LAN: 10.246.160.254/28
06/03 Pending LCON to confirm building name, site address and dmarks
27/02 LCON is not aware. RFS and Building name TBC
20/02 New access line with Colt which will re-place current access line with Telstra. CPA will be re-placed by CPA-Enhanced.
uCPE 7200, Alef CPE Cisco 1921-Sec/K9, IPSec and PA-VM were moved from the existing order.</t>
    </r>
    <r>
      <rPr>
        <b/>
        <sz val="11"/>
        <rFont val="Calibri"/>
        <family val="2"/>
      </rPr>
      <t xml:space="preserve"> 
</t>
    </r>
    <r>
      <rPr>
        <sz val="11"/>
        <rFont val="Calibri"/>
        <family val="2"/>
      </rPr>
      <t xml:space="preserve">Order confirmed </t>
    </r>
  </si>
  <si>
    <t>redesign CPA line</t>
  </si>
  <si>
    <t>GATEWAY IS CURRENTLY GTT IPSEC CPE, WHICH IS IN PATH. NEEDS CHECKING WITH PETER WHAT NEW ALLOCATION WILL LOOK LIKE.
uCPE Silverpeak WAN0: 150.249.225.76/29
uCPE MGMT VM IP: 150.249.225.74
Gateway: 150.249.225.73
LAN: 10.246.160.254/28</t>
  </si>
  <si>
    <t>COLT Asia and CPA</t>
  </si>
  <si>
    <t>6-chōme-20-7 Nishishinjuku,Shinjuku City, Tokyo, 160-0023, Japan</t>
  </si>
  <si>
    <t>160-0023</t>
  </si>
  <si>
    <t>Japan</t>
  </si>
  <si>
    <t>Megumi Toyama</t>
  </si>
  <si>
    <t>+81 36914 5004</t>
  </si>
  <si>
    <t>Megumi.Toyama@molnlycke.com</t>
  </si>
  <si>
    <t>Level 4 owned office, server room</t>
  </si>
  <si>
    <t>KR-SEO</t>
  </si>
  <si>
    <t>30 Mbps-Songpa-gu, Seoul,KR</t>
  </si>
  <si>
    <t>IR/mpls/01264404</t>
  </si>
  <si>
    <t>01/05 Still pending design amendment
24/04 There is a slight increase of the MRC after the survey, pending approval
10/04 Pending new appointment
03/04 YD: Site survey has returned and there is only one provider who can service the buiding. With this in mind there is a small increase in price –
Install - $ 0 USD
MRC - $ 935 USD
27/03 Order submitted but price has been changed 
20/03 Pending ASR (order submission)
GTT is on it
20/02 Missing TAD and check CPA IPs</t>
  </si>
  <si>
    <t>Existing uCPE 7200 
 and CISCO1921-SEC/K9</t>
  </si>
  <si>
    <t>uCPE Silverpeak WAN0: 59.9.164.202/28
uCPE MGMT VM IP: 59.9.164.201
Gateway: 59.9.164.206
LAN: 10.246.176.254/28</t>
  </si>
  <si>
    <t xml:space="preserve">	
Gateway and CPA Global_PCCW_HKT and CPA</t>
  </si>
  <si>
    <t>28, Beobwon-ro 11-gil, BK Tower 6th floor, Songpa-gu, Seoul, 05836, South Korea</t>
  </si>
  <si>
    <t>South Korea</t>
  </si>
  <si>
    <t>Jee Ae Park</t>
  </si>
  <si>
    <t>+82 102208 8302</t>
  </si>
  <si>
    <t>JeeAe.Park@molnlycke.com</t>
  </si>
  <si>
    <t>Level 6, owned office, comms rack</t>
  </si>
  <si>
    <t>LT-VIL</t>
  </si>
  <si>
    <t>20 Mbps-Vilnius,LT</t>
  </si>
  <si>
    <t>IR/mpls/01264421</t>
  </si>
  <si>
    <t>01/05 Still pending design amendment 
24/04 Pending order amendment with  new uCPE solution
10/04 MHC: "If we only have a soft change, configuration change, this can be done any working day before or after the workday. Eg, Before 06.30 and after 18.00 CEST."03/04 GTT Note:
- The site currently has:
1xuCPE 7200
1xCISCO1921 (IPSEC) as secondary - CPE-MHCG0-IPVPN-170102
1xCISCO1921 (IPSEC) as tertiary - CPE-MHCG0-IPVPN-170112
No MPLS circuit here
27/03 Pending deprovision of old solution 20/03 GTT is on it; CPA requirements TBC
13/03 To be confirmed
06/03 NO IPS AVAILABLE FOR SILVERPEAK, SO IT IS USING PRIVATE GTT TRANSIT SUBNET. UNLESS PETER CAN GET SOME MORE IPS AT THIS SITE, THIS WILL NOT CHANGE.
uCPE Silverpeak WAN0: 192.168.255.2/29
uCPE MGMT VM IP: 88.119.204.161/24
Gateway: 88.119.204.1 (192.168.255.1 for Silverpeak)
LAN: 10.245.152.254/28
Pending IP Assign CPA x 2</t>
  </si>
  <si>
    <t>NO IPS AVAILABLE FOR SILVERPEAK, SO IT IS USING PRIVATE GTT TRANSIT SUBNET. UNLESS PETER CAN GET SOME MORE IPS AT THIS SITE, THIS WILL NOT CHANGE.
uCPE Silverpeak WAN0: 192.168.255.2/29
uCPE MGMT VM IP: 88.119.204.161/24
Gateway: 88.119.204.1 (192.168.255.1 for Silverpeak)
LAN: 10.245.152.254/28</t>
  </si>
  <si>
    <t>J. Galvydžio g. 5, Vilnius, 08236, Lithuania</t>
  </si>
  <si>
    <t>Lithuania</t>
  </si>
  <si>
    <t xml:space="preserve">not required </t>
  </si>
  <si>
    <t>MY-BK</t>
  </si>
  <si>
    <t>80 Mbps-Batang Kali,MY</t>
  </si>
  <si>
    <t>GTT/002459195</t>
  </si>
  <si>
    <t>01/05 MY-BK  2216168 - date suggested 9th May at 3 pm  local time
24/04  MHC  to provide install date asap
10/04 See below
03/04 Pending installation of GTT uCPE 5300 SN: 95267C3
27/03 Final POD provided. Equipment is delivered. 
20/03 Escalated for more details
13/03 Pending tracking link
06/03 Pending uCPE delivery
uCPE shipment is in progress</t>
  </si>
  <si>
    <t xml:space="preserve">NEW uCPE 5300 + existng uCPE 9300 </t>
  </si>
  <si>
    <t>IX Telecom and SG.GS</t>
  </si>
  <si>
    <t xml:space="preserve">delivered </t>
  </si>
  <si>
    <t>2022-08-08 and 
2022-07-29</t>
  </si>
  <si>
    <t>Mölnlycke Health Care Sdn. Bhd., Lot No. B5 &amp; B6, Kawasan Perindustrian MIEL, Batang Kali Phase II, Batang Kali, 44300, Malaysia</t>
  </si>
  <si>
    <t>Malaysia</t>
  </si>
  <si>
    <t>Kwang San</t>
  </si>
  <si>
    <t>+604-4891819 EXT: 450</t>
  </si>
  <si>
    <t>kwangsan.ang@molnlycke.com</t>
  </si>
  <si>
    <t>Lvl 2, Factory building, comms room</t>
  </si>
  <si>
    <t>MY-KH</t>
  </si>
  <si>
    <t>100 Mbps-Kulim,MY</t>
  </si>
  <si>
    <t>GTT/002459197</t>
  </si>
  <si>
    <t>01/05 MY-KH  2216188 -date suggested 10th May at 3 pm  local time
24/04  MHC  to provide install date asap
10/04 See below
03/04 Pending install of GTT uCPE 5300 SN: D5R57C3
27/03 Final POD provided. Equipment is delivered. 
20/03 Escalated for more details
13/03 Pending tracking link
06/03 Pending uCPE delivery
uCPE shipment is in progress</t>
  </si>
  <si>
    <t xml:space="preserve">uCPE delivery </t>
  </si>
  <si>
    <t xml:space="preserve">NEW uCPE 5300 + exisitng uCPE 9300 </t>
  </si>
  <si>
    <t>Telekom Malaysia Bhd_TM x 2</t>
  </si>
  <si>
    <t>16.8.2022 and 
2022-08-08</t>
  </si>
  <si>
    <t>Mölnlycke Health Care Sdn. Bhd Jalan Hi-tech 7, Kulim Hi-tech Park, Kulim, 09000, Malaysia</t>
  </si>
  <si>
    <t xml:space="preserve">Lvl 1, MDF 1.1, Factory building, </t>
  </si>
  <si>
    <t>MY-KK</t>
  </si>
  <si>
    <t>80 Mbps-Kuala Ketil,MY</t>
  </si>
  <si>
    <t>GTT/002459196</t>
  </si>
  <si>
    <t>01/05 MY-KK   2216194 - date suggested 11th May at 3 pm  local time
24/04  MHC  to provide install date asap
03/04 Pending install of GTT uCPE 5300 SN: 8ZY67C3 
27/03 Final POD provided. Equipment is delivered. 
20/03 Escalated for more details
13/03 Pending tracking link
06/03 Pendingg uCPE delivery
uCPE shipment is in progress</t>
  </si>
  <si>
    <t>Existing uCPE 9300 + NEW uCPE 5300</t>
  </si>
  <si>
    <t xml:space="preserve">Cypress Telecom Ltd and IX Telecom </t>
  </si>
  <si>
    <t>5.8.2022 and 	
2022-08-02</t>
  </si>
  <si>
    <t>Mölnlycke Health Care Sdn. Bhd., Plot 204, Kawasan Perindustrian Kuala Ketil,, Kuala Ketil, 09300, Malaysia</t>
  </si>
  <si>
    <t>Kwang San Ang</t>
  </si>
  <si>
    <t>Level 2, factory building, server room</t>
  </si>
  <si>
    <t>MY-KUA</t>
  </si>
  <si>
    <t>50 Mbps-Shah Alam,MY</t>
  </si>
  <si>
    <t>IR/dia/01314965</t>
  </si>
  <si>
    <t xml:space="preserve">01/05 Still pending design amendment
24/04 Pending Vendor Construction and GTT PON amendment with new design solution 
10/04 Vendor update: We scheduled the fiber cable installation on 31st March 2023 due to earlier rescheduling from end customer and currently awaiting approval work permit approval from building management . Will keep you posted once the fiber cable installation work commerce and lead time work progress.
03/04 Final setup &amp; design for non-factory sites not yet clear
31/03 UCPE SN: CRPJ8K3 (shipped)
 20/03 Pending vendor FOC
13/03 IP Assign - PA Space 6268817
06/03 TAD will be uploaded in 2 days
GTT is on it
20/02 Pending TAD
Order confirmed </t>
  </si>
  <si>
    <t>existing uCPE 7200  +CIS-1921-SEC/K9</t>
  </si>
  <si>
    <t>uCPE Silverpeak WAN0: 121.123.174.101/29
uCPE MGMT VM IP: 121.123.174.99
Gateway: 121.123.174.97
LAN: 10.246.144.254/28</t>
  </si>
  <si>
    <t>TIME_ fka Global Transit Communications and CPA</t>
  </si>
  <si>
    <t>Selangor Darul Ehsan Lot 7-3 Level Upper Ground UOA Business Park No.1 Jalan Pengaturcara U1/51A Seksyen U1, Shah Alam, 40150, Malaysia</t>
  </si>
  <si>
    <t>Amir Saifuddin</t>
  </si>
  <si>
    <t>+ 60137317311</t>
  </si>
  <si>
    <t>Amir.Saifiuddin@molnlycke.com</t>
  </si>
  <si>
    <t>Level 2 server room, owned office</t>
  </si>
  <si>
    <t>MY-KUL</t>
  </si>
  <si>
    <t>200 Mbps-Kulim,MY</t>
  </si>
  <si>
    <t>GTT/002459194</t>
  </si>
  <si>
    <t>01/05 Pending install. date
24/04 Requested vendor to share install date; Pending FOC.
11/04 uCPE shipped; SCM: Pending FedEx pickup: 3970 9635 7299. For further updates please see TecEx tracking link: https://www.tecex.com/tracking?q=365426MY
10/04 Pending vendor FOC
03/04 Requested vendor to share current status of the order and also to get us the FOC date ASAP.
22/03 Pending uCPE config
20/03 Site survey booked on 21st Mar (Tuesday) @2:00PM.
13/03 SCM task to be raised once the confg of uCPE 7350 is done
09/03 Telekom upgrade to 100 completed, pending new delivery 
20/02 Pending uCPE Config (Exotic)</t>
  </si>
  <si>
    <t xml:space="preserve">Existing uCPE 7200 plus NEW  uCPE 7350 </t>
  </si>
  <si>
    <t>LAN subnet: 10.245.105.251/28</t>
  </si>
  <si>
    <t>Lorong Perusahaan 4, Kulim, 09000, Malaysia</t>
  </si>
  <si>
    <t>Level 1, factory building, server room</t>
  </si>
  <si>
    <t>NL-UTR</t>
  </si>
  <si>
    <t>50 Mbps-Utrecht,NL</t>
  </si>
  <si>
    <t>GTT/001845085</t>
  </si>
  <si>
    <t xml:space="preserve">01/05 Still pending design amendment
24/04 Pending order amendment with new design solution. Order is on track for May. The client confirmed that T-Mobile should use 30251-AN03-002/00-0 for the delivery. As a result, the order was processed and received FOC date of 2-MAY-2023. On 19/04 T-Mobile performed SFP installation, however it was not successful due to unclarity on vendor's end. T-Mobile are working on re-scheduling, next update is expected on 25th April.
10/04 YD: Delivery is in progress; MHC advised to use 30251-AN03-002/00-0 (T-Mobile device). However, GTT is still working on the final design solution for the regional sites.
03/04 No response yet
27/03 Still pending MHC's LCON to check vendor's devices if they can be used for the current order
20/03  During the feasibility check, T-Mobile found out that they can deliver on multiple existing devices. The vendor needs to know if one of the below can be used:
***snip***
30251-AN03-001/00-0
30251-AN03-002/00-0
30251-AN03-004/00-0
30251-AN03-005/00-0
13/03  VC has placed the order with T-Mobile via the vendor's online spot portal. Pending the vendor to confirm that the feasibility check has begun.
06/03 Order is in progress
27/02 LCON contacted
Still missing site dmarks </t>
  </si>
  <si>
    <t xml:space="preserve">CON-C931P4-2KT-X1 and uCPE 5300 </t>
  </si>
  <si>
    <t>uCPE Silverpeak WAN0: 82.201.93.20/29
uCPE MGMT VM IP: 82.201.93.19
Gateway: 82.201.93.17
LAN: 10.245.168.254/28</t>
  </si>
  <si>
    <t>T-Mobile and CPA</t>
  </si>
  <si>
    <t>Van Deventerlaan 31-51, Office Number 3.01 (B-side), Utrecht, 3528 AG, Netherlands</t>
  </si>
  <si>
    <t>Netherlands</t>
  </si>
  <si>
    <t>+3232868968</t>
  </si>
  <si>
    <t>NO-OSL</t>
  </si>
  <si>
    <t>70 Mbps-Oslo,NO</t>
  </si>
  <si>
    <t>GTT/002602303</t>
  </si>
  <si>
    <t>01/05 Still pending design amendment
24/04 Vendor delay: Escalation was raised to the vendor to confirm the completion of the delivery and provide handover. Separately, pending GTT PON amendment with new design solution. 
10/04 Delivery date remains 14th April.
03/04 Final setup &amp; design for non-factory sites not yet clear
20/02 Pending vendor FOC and CPE TBC</t>
  </si>
  <si>
    <t>uCPE 7200 and Cisco 1921-Sec/K9</t>
  </si>
  <si>
    <t>uCPE Silverpeak WAN0: 213.52.70.101/29
uCPE MGMT VM IP: 213.52.70.99
Gateway: 213.52.70.97
LAN: 10.245.80.254/28</t>
  </si>
  <si>
    <t>GlobalConnect Norway and CPA</t>
  </si>
  <si>
    <t>Brynsalléen 4, Oslo, 0667, Norway</t>
  </si>
  <si>
    <t>Norway</t>
  </si>
  <si>
    <t>Lisa Andersen</t>
  </si>
  <si>
    <t>+4797019013</t>
  </si>
  <si>
    <t>lisa.andersen@molnlycke.com</t>
  </si>
  <si>
    <t>5th floor, server room</t>
  </si>
  <si>
    <t>PL-WAW</t>
  </si>
  <si>
    <t>20 Mbps-Warszawa,PL</t>
  </si>
  <si>
    <t>GTT/002592161</t>
  </si>
  <si>
    <t>Okopowa 58, Warszawa, 00, Poland</t>
  </si>
  <si>
    <t>DE-DUS</t>
  </si>
  <si>
    <t xml:space="preserve">100 Mbps-Düsseldorf,DE   </t>
  </si>
  <si>
    <t>(GTT/002598444)</t>
  </si>
  <si>
    <t>01/05 Still pending design amendment
24/04 Delivery is on track for May. Meanwhile, pending order amendment with new design solution
10/04 Pending DTAG fibre install (on track for May)
03/04 Pending the fibre  delivery</t>
  </si>
  <si>
    <t xml:space="preserve">Existing CON-C892FSP-KT SN: FCZ202491BW +  Existing CIS-ISR4331-SEC/K9 plus uCPE 7200 </t>
  </si>
  <si>
    <t>COLT and DTAG</t>
  </si>
  <si>
    <t>COLT service delivered on , pending DTAG line in May</t>
  </si>
  <si>
    <t>Grafenberger Allee 297
Düsseldorf
40237
Germany</t>
  </si>
  <si>
    <t>Germany</t>
  </si>
  <si>
    <t>Stephan Habenicht</t>
  </si>
  <si>
    <t>+4921192088108</t>
  </si>
  <si>
    <t>stephan.habenicht@molnlycke.com</t>
  </si>
  <si>
    <t>8th floor, server room</t>
  </si>
  <si>
    <t>SA-JED</t>
  </si>
  <si>
    <t>40 Mbps-Jeddah,SA</t>
  </si>
  <si>
    <t>SD-WAN/01595202</t>
  </si>
  <si>
    <r>
      <t>01/05 Still pending design amendment
24/04 Pending order amendment with new design solution.
See below
03/04 Pending final solution
21/03 То be clarified, see below:
06/03 there are 2*CPA in the order signed.
Pending IP Assign - CPA x 2 -</t>
    </r>
    <r>
      <rPr>
        <sz val="11"/>
        <color rgb="FFFF0000"/>
        <rFont val="Calibri"/>
        <family val="2"/>
        <scheme val="minor"/>
      </rPr>
      <t xml:space="preserve"> only 1 CPA line? TBC;  Cisco CPE TBC if new or existing?</t>
    </r>
  </si>
  <si>
    <r>
      <t xml:space="preserve">uCPE 7200 (existing) and </t>
    </r>
    <r>
      <rPr>
        <sz val="11"/>
        <color rgb="FFFF0000"/>
        <rFont val="Calibri"/>
        <family val="2"/>
        <scheme val="minor"/>
      </rPr>
      <t>new</t>
    </r>
    <r>
      <rPr>
        <sz val="11"/>
        <color theme="1"/>
        <rFont val="Calibri"/>
        <family val="2"/>
        <scheme val="minor"/>
      </rPr>
      <t xml:space="preserve"> Cisco 1921-Sec/K9</t>
    </r>
  </si>
  <si>
    <t>uCPE Silverpeak WAN0: 37.224.121.35/29
uCPE MGMT VM IP: 37.224.121.34
Gateway: 37.224.121.33
LAN: 10.244.152.254/28</t>
  </si>
  <si>
    <t>Prince Mohammed Bin Abdulaziz St, Prince Mohammed Bin Abdulaziz St, Al Andalus, Jeddah, 23326, Saudi Arabia</t>
  </si>
  <si>
    <t>Saudi Arabia</t>
  </si>
  <si>
    <t>Agsan Alosimi</t>
  </si>
  <si>
    <t>+966555061106</t>
  </si>
  <si>
    <t>agsan.alosimi@molnlycke.com</t>
  </si>
  <si>
    <t>Level 2 server room</t>
  </si>
  <si>
    <t>SE-GOT</t>
  </si>
  <si>
    <t>1200 Mbps-Gamlestaden,SE</t>
  </si>
  <si>
    <t>IR/mpls/01265154</t>
  </si>
  <si>
    <t xml:space="preserve">01/05 Still pending design amendment 
24/04 Pending order amendment with  new uCPE solution
10/04 MHC: "If we only have a soft change, configuration change, this can be done any working day before or after the workday. Eg, Before 06.30 and after 18.00 CEST."
03/04 GTT Note:
- the site currently has:
1xuCPE 7200
1xCisco 892 (MPLS) - CPE-MHCG0-IPVPN-471106
1xISR4331 (IPSEC) - CPE-MHCG0-IPVPN-420739
- i see no C2911 being used or to have been used for that site
- if we deprovision the MPLS, we will break the WAN1 circuit
27/03 Pending De-Provision
20/03 Pending completion
13/03 Pending test
</t>
  </si>
  <si>
    <t>existing uCPE 7200 + NEW Cisco 2911-SEK/K9</t>
  </si>
  <si>
    <t>uCPE Silverpeak WAN0: 212.247.47.38/27
uCPE MGMT VM IP: 212.247.47.35
Gateway: 212.247.47.62
LAN: 10.245.15.254/28</t>
  </si>
  <si>
    <t>GlobalConnect Sweden
 (IP only) and CPA</t>
  </si>
  <si>
    <t>Gamlestadsvägen 3C, Gamlestaden, 415 02, Sweden</t>
  </si>
  <si>
    <t>415 02</t>
  </si>
  <si>
    <t>Sweden</t>
  </si>
  <si>
    <t>Henrik Bernwald</t>
  </si>
  <si>
    <t>+ 46313523836</t>
  </si>
  <si>
    <t>henrik.bernwald@molnlycke.com</t>
  </si>
  <si>
    <t>server room, floor 2</t>
  </si>
  <si>
    <t>SG-SIN</t>
  </si>
  <si>
    <t>80 Mbps-Singapore,SG</t>
  </si>
  <si>
    <t>GTT/002592199</t>
  </si>
  <si>
    <t>01/05 Still pending design amendment
24/04 Pending order amendment with new design solution
10/04  Pending config. and shipment of C921P4-IPSEC. Also, pending vendor FOC.
03/04 Pending CISCO delivery
27/03 SC feedback: "it’s the site where the 1921 has been replaced by a new 921 one… so I confirm that the EPT ID is correct - C921P4-IPSEC."
20/03 Still pending design solution (escalated)
13/03 Still pending CPE clarification
27/02 CISCO CPE TBC (GTT)
21/02 Current CPE belongs to the old vendor (Telstra) that will be ceased. 
New solution: New GTT CPE is needed from Alef.
As we are NOT going to keep the current vendor circuit, we are not going to keep the CPE as well so a new one (same model) is needed.
20/02 CPE to be clarified
Order confirmed. Pending vendor FOC</t>
  </si>
  <si>
    <t>existing uCPE 7200 and  NEW Cisco 1921-Sec/K9</t>
  </si>
  <si>
    <t>uCPE Silverpeak WAN0: 115.42.196.133/28
uCPE MGMT VM IP: 115.42.196.130
Gateway: 115.42.196.129
LAN: 10.246.128.254/28</t>
  </si>
  <si>
    <t>ViewQwest_VQ and CPA</t>
  </si>
  <si>
    <t>298 Tiong Bahru Rd, #07-03/04/05/06, Singapore, 168730, Singapore</t>
  </si>
  <si>
    <t>Singapore</t>
  </si>
  <si>
    <t>Hanafi Noor</t>
  </si>
  <si>
    <t>+65 6501 4149</t>
  </si>
  <si>
    <t>hanafi.noor@molnlycke.com</t>
  </si>
  <si>
    <t>Level 7, 	Owned office, server room</t>
  </si>
  <si>
    <t>TH-BAN</t>
  </si>
  <si>
    <t>200 Mbps-Samutprakarn,TH</t>
  </si>
  <si>
    <t>GTT/002592215</t>
  </si>
  <si>
    <t>01/05 Telstra delivery escalated
24/04 HGC circuit is delivered; pending Telstra 
11/03 uCPE delivered
10/04 B End : Mullige Health Care (Thailand) Company Limited HQ Mr. Yutthana 083-0970203
• Site Survey - Completed on 20/03/2023
• Training - Pending on 20-21/04/2023 09:00AM onwards Around 2hr. before work.
• Installation fiber optic - Pending on 20-21/04/2023 09:00AM onwards As plan the end customer
• Installation Equipment + TestSpeed - TBC
03/04 YD: NEW uCPE 7350 SN: CRPJ8K3 (delivered). Pending fibre deliveries.
27/03 Pending survey status and tracking info for the equipment sent to client's site
22/03 uCPE shipped
21/03 Missing TAD
13/03 PendingTAD
06/03  EDGE Box on Port ttyS22 (uCPE 7350) is pre-staged and ready to be shipped.
27/02 Order submitted via API; Pending SOF</t>
  </si>
  <si>
    <t xml:space="preserve">Telstra Global and 
HGC Global Communications  </t>
  </si>
  <si>
    <t>20-21/04/2023</t>
  </si>
  <si>
    <t>160 Moo 17 Bangplee Ind. Estate Bangna-Trad Road KM 23 Tambol Bangsaothong, Samutprakarn, 10540, Thailand</t>
  </si>
  <si>
    <t>Thailand</t>
  </si>
  <si>
    <t>Yutthana Nangla</t>
  </si>
  <si>
    <t>+66 27051677 Ext. 1313</t>
  </si>
  <si>
    <t>Yutthana.Nangla@molnlycke.com</t>
  </si>
  <si>
    <t>TH-BNK</t>
  </si>
  <si>
    <t>40 Mbps-Khet Phra Khanong,TH</t>
  </si>
  <si>
    <t>GTT/001804520</t>
  </si>
  <si>
    <t xml:space="preserve">01/05 Still pending design amendment
24/04 Pending order amendment with new design solution. Reg the delivery: MHC: "AIS Support Tel: 084-360-8402 K’Goh(คุณโก๋). I have contacted to AIS that support on Summer Hub building for pre-information.
- AIS will provide in house cabling to usage area, with standard ODF and switch.
- TRUE can hire AIS fiber for MPLS monthly."
10/04 Escalated to VC. MHC to confim LCON is fully aware of this delivery. 
03/04 Still pending more info
27/03 Additional cabling required (pending more details about the in-house cabling requirements)
20/03 Clarity over the solution design is still pending from SC, they advised that these might be put on hold
13/03 In progress; pending 'Provision Network - IP Port' and vendor FOC
20/02 YD: Missing TAD and LAN IP info
Order confirmed </t>
  </si>
  <si>
    <t xml:space="preserve">CON-C892FSP-KT-X1
 and uCPE 7200 </t>
  </si>
  <si>
    <t>uCPE Silverpeak WAN0: 49.229.48.100/29
uCPE MGMT VM IP: 49.229.48.99
Gateway: 49.229.48.97
LAN: 10.246.184.254/28</t>
  </si>
  <si>
    <t>SG.GS and CPA</t>
  </si>
  <si>
    <t>1778 Sukhumvit Rd, Summer Hub Offices, 2nd floor, Khet Phra Khanong, 10260, Thailand</t>
  </si>
  <si>
    <t>Thanes Wanadonpisal</t>
  </si>
  <si>
    <t>+668 3275 9409</t>
  </si>
  <si>
    <t>Thanes.Wanadonpisal@molnlycke.com</t>
  </si>
  <si>
    <t>Level 4,comms, owned office</t>
  </si>
  <si>
    <t>TH-CHO</t>
  </si>
  <si>
    <t>NEW SD-WAN</t>
  </si>
  <si>
    <t>80 Mbps-Chonburi,TH</t>
  </si>
  <si>
    <t>GTT/002602101</t>
  </si>
  <si>
    <t>01/05  Segment :: 12309168 :: GTT/002602101 is completed. Pending 2nd leg installation.
24/04 "Subnet: 10.245.97.240/28
10.245.97.254 GTT VRRP VIP
10.245.97.253 GTT Primary uCPE SD-WAN LAN0
10.245.97.252 GTT Secondary uCPE SD-WAN LAN0"
18/04 YD: IP details provided
10/04 Pending final solution and IPs "Do you have a /28 LAN subnet assigned for the new TH-CHO site? GTT  will need it to proceed with the order and staging."
03/04 Add to DCF
27/03 Pending uCPE config and TAD update; PO Ticket: 7323662 (HPE-2TBHDD)
20/03 Pending design clarification
13/03 NetProv: Please add a link to the DCF (or attach it to the PON)
06/03 Vendor to contact LCON again to arrange an appointment
LCON is not aware of this delivery (MHC to follow up)</t>
  </si>
  <si>
    <t>uCPE 5300 and uCPE 9400</t>
  </si>
  <si>
    <t>HGC Global Communications 
x 2</t>
  </si>
  <si>
    <t>Mölnlycke Health Care (Thailand) Ltd. 700/461 Moo 7 Bangna-Trad Rd. Km.57 Amata Nakorn Industrial Estate (Bang Pakong) Tambol Donhuaroh, Amphur Muang, Chonburi, 20000, Thailand</t>
  </si>
  <si>
    <t>+66 083-097-0203</t>
  </si>
  <si>
    <t>2nd floor, Amata Nakorn Industrial Estate (Bang Pakong), server room, factory building</t>
  </si>
  <si>
    <t>US-AND</t>
  </si>
  <si>
    <t>300 Mbps-Anderson,US</t>
  </si>
  <si>
    <t>GTT/002592283</t>
  </si>
  <si>
    <t>01/05 Accedian NID installation rescheduled for 3rd May at 9 am EST.
24/04 Install date proposed by GTT 27th April at 9 am EST to finish the installation of Accedian MetroNID TE 1G plus SFP/fibre cables
18/04 TN: 1ZR4053Y0390598628 TTU Notes:
- the new secondary uCPE 7350 was installed and booted up
- HA link is connected and the LAN as well on the new device
- AT&amp;T and Spectrum have delivered on fiber handoff, there was no SFP shipped with the new uCPE and the old one (7200) does not have a SFP NIC, so likely a Accedian will have to be shipped to act as a MC for it
10/04 NEW uCPE install booked on 12th April at 9 am local time (call invitation sent to MHC). Pending installation. 
03/04 Still pending installation date. Action plan to be confirmed.
27/03 Still pending MHC; New uCPE to be installed.
20/03 Activation date TBC
13/03 2 x fibre services delivered, pending GTT equipment installation. Date and time to be confirmed.
06/03 Pending Spectrum line delivery
27/02 uCPE delivered. Pending 2nd line installation.
20/02 uCPE 7350 shipped 1ZR4053Y0395840883
Pending new uCPE config.</t>
  </si>
  <si>
    <t xml:space="preserve"> uCPE 7350 + existing 7200 </t>
  </si>
  <si>
    <t xml:space="preserve">AT&amp;T Wholesale and Spectrum </t>
  </si>
  <si>
    <t>100 Schmid Plaza Rd, Anderson, SC, 29624-3830, USA</t>
  </si>
  <si>
    <t>29624-3830</t>
  </si>
  <si>
    <t>USA</t>
  </si>
  <si>
    <t>Karen Thrasher</t>
  </si>
  <si>
    <t>+1864-650-3281</t>
  </si>
  <si>
    <t>karen.thrasher@molnlycke.com</t>
  </si>
  <si>
    <t>1st floor, server room; warehouse building</t>
  </si>
  <si>
    <t>US-BRU</t>
  </si>
  <si>
    <t>500 Mbps-Brunswick,US</t>
  </si>
  <si>
    <t>GTT/002609307</t>
  </si>
  <si>
    <t>01/05  Signed MOP sent to the vendor to proceed with delivery
24/04 uCPE 9400 - US-BRU Factory - no stock in Austin WH (case escalated). Pending 2 x fibre deliveries 
10/04 Pending GTT uCPE config and shipment; vendor delivery is in progress
03/04 Vendor construction works 
31/03 Pending uCPE config
27/03 Construction works required from the supplier (pending more information)
20/03 GTT to follow on
13/03 NO TAD
06/03 Pending install date
27/02 Pending vendor FOC
20/02 2 x orders submitted; TAD?
13/02 Pending ASR
Pending validation</t>
  </si>
  <si>
    <t>LAN subnet: 10.242.48.251/28</t>
  </si>
  <si>
    <t>FirstLight  x 2</t>
  </si>
  <si>
    <t>192 Admiral Fitch Ave
Brunswick, ME
04011-2795
USA</t>
  </si>
  <si>
    <t>04011-2795</t>
  </si>
  <si>
    <t>Ravish.Bhasin</t>
  </si>
  <si>
    <t>+1678-492-8182</t>
  </si>
  <si>
    <t>ravish.bhasin@molnlycke.com</t>
  </si>
  <si>
    <t>US-NOR</t>
  </si>
  <si>
    <t>500 Mbps-Norcross,US</t>
  </si>
  <si>
    <t>GTT/001972721</t>
  </si>
  <si>
    <t>01/05 Still pending design amendment
24/04 Pending vendor FOC and PON amendment 
10/04 Pending vendor FOC
03/04 CON-C892FSP-KT-X1 SN: FCZ2334C2G4 (delivered).  Pending Vendor Construction.
31/03  TN 1ZR4053Y0391466750 for the Cisco CON-C892FSP-KT
20/03 Survey completed
See below
06/03 Pending install date
27/02 Pending FOC
20/02 Comcast order submitted. Re-place current CPA with CPA-Enhanced;
Missing floor number 
PW: Lvl 5</t>
  </si>
  <si>
    <t>uCPE 7200 and NEW CISCO C892FSP</t>
  </si>
  <si>
    <t>uCPE Silverpeak WAN0: 12.197.187.99/28
uCPE MGMT VM IP: 12.197.187.98
Gateway: 12.197.187.97
LAN: 10.242.136.254/28</t>
  </si>
  <si>
    <t>Comcast and CPA</t>
  </si>
  <si>
    <t>5445 Triangle Pkwy, Norcross, GA 30092, USA</t>
  </si>
  <si>
    <t>Kevin Rounds</t>
  </si>
  <si>
    <t>+1 470-595-7466</t>
  </si>
  <si>
    <t>kevin.rounds@molnlycke.com</t>
  </si>
  <si>
    <t>Floor is level 5, Rented office, Server Room</t>
  </si>
  <si>
    <t>US-WIS</t>
  </si>
  <si>
    <t>500 Mbps-Wiscasset,US</t>
  </si>
  <si>
    <t>GTT/002602328</t>
  </si>
  <si>
    <t>01/05 ETD (estimated time of delivery) of GTT equipment is supposed to be today so we should see them next week.
24/04 Still pending uCPE 9400 config.
18/04 Media converter to be shipped + 2 x SFPs + 3 x 10m LC-LC SM fiber optic cable
10/04 Vendor lines delivered, pending GTT equipment
03/04 NEW uCPE 9400  to be shipped
31/03 Pending uCPE Config
20/03 Pending appointment 
13/03 Provision completed with SPOF
06/03 Order is in progress; POP level diversity agreed between GTT and MHC
See below
20/02 Pending CPE config. Handoff confirmation
*Pending SPOF confirmation; Cancelation sunk cost is 119.75 in case one of the circuits gets cancelled by FirstLight.</t>
  </si>
  <si>
    <t>NEW uCPE 9400 
and existing uCPE 7200</t>
  </si>
  <si>
    <t>SMF? Ok</t>
  </si>
  <si>
    <t>FirstLight x 2</t>
  </si>
  <si>
    <t>11 Twin Rivers Dr, Wiscasset, ME, 04578, USA</t>
  </si>
  <si>
    <t xml:space="preserve">HK Gateway </t>
  </si>
  <si>
    <t>Gateway</t>
  </si>
  <si>
    <t xml:space="preserve">1000 Mbps-Tseung Kwan 0 Industrial Estate,HK </t>
  </si>
  <si>
    <t>SD-WAN/01388180</t>
  </si>
  <si>
    <t>01/05 We need to perform further clean-up according to the recent conversations with GTT NetProv engineer
24/04 Pending completion
HKG GW was shut down and its resources were upgraded, then it was powered on and shapers + boost adjusted on the VM to 1Gbbps</t>
  </si>
  <si>
    <t>11 Chung Kwong Street
Tseung Kwan 0 Industrial Estate
MIssing
Hong Kong</t>
  </si>
  <si>
    <t>Hong Kong</t>
  </si>
  <si>
    <t xml:space="preserve">1000 Mbps-Hong Kong,HK   </t>
  </si>
  <si>
    <t>SD-WAN/01388184</t>
  </si>
  <si>
    <t>01/05 We need to perform further clean-up according to the recent conversations with GTT NetProv engineer
24/04 Pending completion
Change completed in PON 2222879</t>
  </si>
  <si>
    <t>11 Chung Kwong Street
Tseung Kwan 0 Industrial Estate
Hong Kong MISSING-ZIP
Hong Kong</t>
  </si>
  <si>
    <t>SG-SIN Gateway</t>
  </si>
  <si>
    <t xml:space="preserve">1000 Mbps-Singapore,SG  </t>
  </si>
  <si>
    <t>SD-WAN/01388193</t>
  </si>
  <si>
    <t>01/05 We need to perform further clean-up according to the recent conversations with GTT NetProv engineer
24/04 Pending completion
21/03 SIN GW was shut down and its resources were upgraded, then it was powered on and shapers + boost adjusted on the VM to 1Gbbps
06/03 On track for 18th March, pending GTT recources
27/02 Pending out of hours support
20/02 MHC proposed date 18th March SAT, Downtime time from 15:00 to 23:00 CET
the VDC VM will have to be stopped to increase CPU, RAM and Disk volume resources for it and then enabled, the customer to advise for a convenient time window to do so
PW: Either do it on 19th february or 18th Mars</t>
  </si>
  <si>
    <t xml:space="preserve">	110 Paya Lebar Rd Singapore 409009 Paya Lebar Rd
Singapore 409009
Singapore</t>
  </si>
  <si>
    <t xml:space="preserve">1000 Mbps-Singapore,SG   </t>
  </si>
  <si>
    <t>SD-WAN/01388200</t>
  </si>
  <si>
    <t xml:space="preserve">01/05 We need to perform further clean-up according to the recent conversations with GTT NetProv engineer
24/04 Pending completion
Target activation date 18th March </t>
  </si>
  <si>
    <t>110 Paya Lebar Rd Singapore 409009 Paya Lebar Rd
Singapore 409009
Singapore</t>
  </si>
  <si>
    <t xml:space="preserve">US-NYC Gateway	</t>
  </si>
  <si>
    <t xml:space="preserve">1000 Mbps-New York,US   </t>
  </si>
  <si>
    <t>SD-WAN/01388116</t>
  </si>
  <si>
    <t xml:space="preserve">01/05 We need to perform further clean-up according to the recent conversations with GTT NetProv engineer
24/04 Pending completion
21/03 NYC GW was shut down and its resources were upgraded, then it was powered on and shapers + boost adjusted on the VM to 1Gbbps
Target activation date 18th March </t>
  </si>
  <si>
    <t xml:space="preserve">	60 Hudson St
Suite 901
New York, NY 10013
USA</t>
  </si>
  <si>
    <t>SD-WAN/01388167</t>
  </si>
  <si>
    <t>t</t>
  </si>
  <si>
    <t>US-LOS Gateway</t>
  </si>
  <si>
    <t xml:space="preserve">1000 Mbps-Los Angeles,US   </t>
  </si>
  <si>
    <t>SD-WAN/01388172</t>
  </si>
  <si>
    <t xml:space="preserve">01/05 We need to perform further clean-up according to the recent conversations with GTT NetProv engineer
24/04 Pending completion
21/03 LAX GW was shut down and its resources were upgraded, then it was powered on and shapers + boost adjusted on the VM to 1Gbbps
Target activation date 18th March </t>
  </si>
  <si>
    <t xml:space="preserve">	707 Wilshire Blvd
Los Angeles CA 90017
USA</t>
  </si>
  <si>
    <t xml:space="preserve">1000 Mbps-Los Angeles,US </t>
  </si>
  <si>
    <t> SD-WAN/01388175</t>
  </si>
  <si>
    <t xml:space="preserve">NL-KOO Gateway	</t>
  </si>
  <si>
    <t xml:space="preserve">1000 Mbps-Schiphol-Rijk,NL </t>
  </si>
  <si>
    <t xml:space="preserve"> SD-WAN/01388525</t>
  </si>
  <si>
    <t xml:space="preserve">01/05 We need to perform further clean-up according to the recent conversations with GTT NetProv engineer
24/04 AMS GW will require a MAC:Reterm)
21/03 AMS GW was shut down and its resources were upgraded, but it did not go up, likely due to a VDC resource issue ; a new AMS GW VM was deployed on our AMS24 NFV POD and the config was moved over to it ; 
Target activation date 18th March </t>
  </si>
  <si>
    <t xml:space="preserve">	Koolhovenlaan 120
Schiphol-Rijk
Schiphol-Rijk 1119 NH
Netherlands</t>
  </si>
  <si>
    <t xml:space="preserve"> 1119 NH</t>
  </si>
  <si>
    <t>DE-ESC Gatway</t>
  </si>
  <si>
    <t xml:space="preserve">1000 Mbps-Eschborn,DE   </t>
  </si>
  <si>
    <t>SD-WAN/01388535</t>
  </si>
  <si>
    <t xml:space="preserve">01/05 We need to perform further clean-up according to the recent conversations with GTT NetProv engineer
24/04 Pending completion
21/03 FRA GW was shut down and its resources were upgraded, then it was powered on and shapers + boost adjusted on the VM to 1Gbbps
Target activation date 18th March </t>
  </si>
  <si>
    <t>Schwalbacher Str. 60-62
Eschborn 65760
Germany</t>
  </si>
  <si>
    <t>Risks Assessment Log</t>
  </si>
  <si>
    <t>High Level Risks</t>
  </si>
  <si>
    <t>Medium Level Risks</t>
  </si>
  <si>
    <t>Project Code</t>
  </si>
  <si>
    <t>Low Level Risks</t>
  </si>
  <si>
    <t>Risk Analysis</t>
  </si>
  <si>
    <t xml:space="preserve">Risk ID </t>
  </si>
  <si>
    <t>Category</t>
  </si>
  <si>
    <t>Risk Details</t>
  </si>
  <si>
    <t>Risk Mitigation Plan</t>
  </si>
  <si>
    <t xml:space="preserve">Company Owner </t>
  </si>
  <si>
    <t xml:space="preserve">Risk Owner </t>
  </si>
  <si>
    <t xml:space="preserve">Impact </t>
  </si>
  <si>
    <t>Impact Level (Low 1- High 4)</t>
  </si>
  <si>
    <t>Probability (Low 1- High 4)</t>
  </si>
  <si>
    <t xml:space="preserve">Risk Score </t>
  </si>
  <si>
    <t xml:space="preserve">Proximity </t>
  </si>
  <si>
    <t>Risk Response</t>
  </si>
  <si>
    <t>Date Raised</t>
  </si>
  <si>
    <t>Risk Status/Notes</t>
  </si>
  <si>
    <t>Level</t>
  </si>
  <si>
    <t xml:space="preserve">Date Closed </t>
  </si>
  <si>
    <t>PS-2503 - R001</t>
  </si>
  <si>
    <t>Planning</t>
  </si>
  <si>
    <t>Incorrect addresses or post codes provided will lead to the Vendor order being rejected and will incur delays</t>
  </si>
  <si>
    <t>The customer should check the addresses in the order form and the project master tracker to ensure the details are correct.</t>
  </si>
  <si>
    <t xml:space="preserve">Client </t>
  </si>
  <si>
    <t>Client HQ</t>
  </si>
  <si>
    <t>Timeline</t>
  </si>
  <si>
    <t>1 - Likely this month</t>
  </si>
  <si>
    <t>High</t>
  </si>
  <si>
    <t>PS-2503 - R002</t>
  </si>
  <si>
    <t xml:space="preserve">Demarcation details and site contact information must be provided prior to Vendor orders being placed. 
If any changes are made to the site addresses during implementation. Changes to addresses may result in 3rd party providers cancelling orders. New orders will be placed and lead times will start again. </t>
  </si>
  <si>
    <t>The customer must check the information provided and ensure that the correct details are submitted prior to the Vendors being ordered</t>
  </si>
  <si>
    <t xml:space="preserve">Client Local Representative </t>
  </si>
  <si>
    <t>PS-2503 - R003</t>
  </si>
  <si>
    <t>Design</t>
  </si>
  <si>
    <t>The customer must provide any techincal information that has been requested by GTT within the agreed timeframe. Any delays will have an impact on the overall project plan</t>
  </si>
  <si>
    <t>GTT will work closely with the Customer to ensure that delays in providing information are minimal.</t>
  </si>
  <si>
    <t xml:space="preserve">GTT/ Client </t>
  </si>
  <si>
    <t xml:space="preserve">Client Technical Team </t>
  </si>
  <si>
    <t>PS-2503 - R006</t>
  </si>
  <si>
    <t>Supplier Management</t>
  </si>
  <si>
    <t>Delays and inconvenience will be caused if the 3rd party supplier turns up to site without prior arrangement made.</t>
  </si>
  <si>
    <t>The Customer and GTT will work together to ensure site access is pre-arranged. Alternative dates will be arranged as quickly as possible if unauthorised visits take place.</t>
  </si>
  <si>
    <t xml:space="preserve">GTT / Client </t>
  </si>
  <si>
    <t>GTT Service Delivery Coordinator / Client Local Representative</t>
  </si>
  <si>
    <t>2 - Likely next 2-3 months</t>
  </si>
  <si>
    <t>PS-2503 - R007</t>
  </si>
  <si>
    <t>Communications</t>
  </si>
  <si>
    <t>The Customer should assist with communications to their site contacts. Any failed visits will incur charges which will be passed on to the Customer. 
Delays will occur is the customer is unable to ensure third party site access within 24hrs notice. Access is required within this notice period during standard working hours.</t>
  </si>
  <si>
    <t>GTT will arrange access with the site contact, the Customer is responsible to ensure the access is granted once the visit has been arranged. Additional charges will apply for failed site visits caused by the Customer.</t>
  </si>
  <si>
    <t xml:space="preserve"> Client </t>
  </si>
  <si>
    <t>Client Local Representative</t>
  </si>
  <si>
    <t>PS-2503 - R008</t>
  </si>
  <si>
    <t>If the Customer does not notify GTT of its LAN migration and testing schedule and as a result requires resource and support which may not be available without prior notice.</t>
  </si>
  <si>
    <t xml:space="preserve">The Customer must notify GTT of LAN migration schedules and work closely with GTT to secure resource. </t>
  </si>
  <si>
    <t>Resources</t>
  </si>
  <si>
    <t>5 - Likely in over 12 months</t>
  </si>
  <si>
    <t>Medium</t>
  </si>
  <si>
    <t>PS-2503 - R009</t>
  </si>
  <si>
    <t>Implementation</t>
  </si>
  <si>
    <t>Issues with the delivery of circuits from 3rd party providers such as circuit issues, site issues, exchange issues etc.</t>
  </si>
  <si>
    <t>GTT will manage any delays internally and with 3rd party providers to resolve. An escalation matrix is in place if needed.</t>
  </si>
  <si>
    <t xml:space="preserve">GTT Service Delivery </t>
  </si>
  <si>
    <t>PS-2503 - R010</t>
  </si>
  <si>
    <t>Vendor providers can only deliver to the entry point/meet me room of a building. In some cases Internal Cabling will be required</t>
  </si>
  <si>
    <t>The Customer will be required to request and pay for any internal cabling that is required.</t>
  </si>
  <si>
    <t>Budget</t>
  </si>
  <si>
    <t>PS-2503 - R011</t>
  </si>
  <si>
    <t>If the hardware provided onsite is discovered to be faulty during installation and testing e.g. router, cables etc.</t>
  </si>
  <si>
    <t>GTT will provide a replacement router as quickly as possible. GTT will then re-arrange an additional engineer visit.</t>
  </si>
  <si>
    <t xml:space="preserve">GTT </t>
  </si>
  <si>
    <t>PS-2503 - R012</t>
  </si>
  <si>
    <t>If there are Customer issues / conflicts during LAN migration.</t>
  </si>
  <si>
    <t>GTT will assess any technical design / configuration issues with its technical design team at the time of the install. All Changes will be implemented as quickly as possible to resolve the issue. The Customer must accept the risk and note that incorrectly provided addressing schemas and ranges may affect delays.</t>
  </si>
  <si>
    <t xml:space="preserve">Client technical team </t>
  </si>
  <si>
    <t>3 - Likely next 3-6 months</t>
  </si>
  <si>
    <t>PS-2503 - R013</t>
  </si>
  <si>
    <t>Testing</t>
  </si>
  <si>
    <t>Delays will happen when testing and migrating services and sites are impacted by resource availability from either party.</t>
  </si>
  <si>
    <t>GTT has assigned a project team to provide support for the Customer to mitigate any internal resourcing issues. The Customer is responsible for ensuring adequate onsite and technical resource is available for installations and migrations.</t>
  </si>
  <si>
    <t xml:space="preserve">GTT Project Manager / Client Technical Team </t>
  </si>
  <si>
    <t>PS-2503 - R014</t>
  </si>
  <si>
    <t>If there is unexpected down time between the time of GTT WAN implementation and the Customer LAN migration due to a 3rd party supplier line fault. Faults can arise following WAN implementation when all testing may have been proved successful.</t>
  </si>
  <si>
    <t xml:space="preserve">GTT has a fault logging procedure in which this issue will be logged and every effort made to resolve within Project timescales. The Customer must be aware of the risk and that tolerances may slip due to this. </t>
  </si>
  <si>
    <t xml:space="preserve">GTT service delivery / GTT provisioning team </t>
  </si>
  <si>
    <t>PS-2503 - R015</t>
  </si>
  <si>
    <t>If the fail-over between primary and back-up circuits fails in testing.</t>
  </si>
  <si>
    <t>GTT will make every effort to review its router configuration and apply any changes as required during migration. However, the Customer must be aware of the risk and that tolerances may slip if the issue is not resolved.</t>
  </si>
  <si>
    <t xml:space="preserve">GTT provisioning team </t>
  </si>
  <si>
    <t>Solution</t>
  </si>
  <si>
    <t>Low</t>
  </si>
  <si>
    <t>PS-2503 - R016</t>
  </si>
  <si>
    <t>If the guaranteed latency is not achieved during WAN testing.</t>
  </si>
  <si>
    <t>GTT has a fault logging procedure in which this issue will be logged and every effort made to resolve within Project timescales. The Customer must be aware of the risk and that tolerances may slip due to this.</t>
  </si>
  <si>
    <t>PS-2503 - R017</t>
  </si>
  <si>
    <t>If there are technical issues during WAN testing where a routing protocol is to be applied.</t>
  </si>
  <si>
    <t>GTT will make every effort to review its router configuration and apply any Changes as required during migration to resolve and mitigate any slippage. However, the Customer must be aware of the risk and that tolerances may slip due to this.</t>
  </si>
  <si>
    <t>4 - Likely next 3-6 months</t>
  </si>
  <si>
    <t>PS-2503 - R018</t>
  </si>
  <si>
    <t>Covid-19 pandemic can casue delay in vendor planned works.</t>
  </si>
  <si>
    <t>GTT will make every effort to coordinate between vendor current delivery status and plan the installations with the Client</t>
  </si>
  <si>
    <t>GTT service delivery</t>
  </si>
  <si>
    <t>Issue Log</t>
  </si>
  <si>
    <t>On Hold Actions</t>
  </si>
  <si>
    <t>Closed Actions</t>
  </si>
  <si>
    <t>Open Escalations</t>
  </si>
  <si>
    <t>Issue Details</t>
  </si>
  <si>
    <t>Dates</t>
  </si>
  <si>
    <t>Number</t>
  </si>
  <si>
    <t>Issue Assigned to</t>
  </si>
  <si>
    <t>Descripton</t>
  </si>
  <si>
    <t>Current Status</t>
  </si>
  <si>
    <t>Raised</t>
  </si>
  <si>
    <t>Target</t>
  </si>
  <si>
    <t>Updated</t>
  </si>
  <si>
    <t>Minutes Log</t>
  </si>
  <si>
    <t>Lindorff</t>
  </si>
  <si>
    <t>Current Minutes</t>
  </si>
  <si>
    <t>Michał Mozdyniewicz</t>
  </si>
  <si>
    <t>Past Minutes</t>
  </si>
  <si>
    <t>PS-2503</t>
  </si>
  <si>
    <t>Minute Description</t>
  </si>
  <si>
    <t>29.7.2020</t>
  </si>
  <si>
    <t xml:space="preserve">1.	Budapest old – client to confirmed if all services are activated. According to GTT primary line is pending live activation.
2.	Kleinmachnow and Eberswalde – waiting for LCON confirmation by local teams in Germany to be provided by client.
3.	Ashtown – internal change request approved. Client to check with local team about date and time slot for vendor to install.
4.	Rueil Malmaison - client to check if site is still under quarantine.
5.	Goeteborg – still pending HO. GTT SD team is on it and working.
6.	Stavanger – vendor will be on site to find exact demarcation where line was delivered.
7.	Gent – date and time slot to be arranged. Dedicated engineer - Peter Damyanov to be involved in the activation call – because of specific configuration of the CPE needed.
8.	Budapest new – client to check the status of the building and if server room and racks are ready. When CPE have to be shipped to check on which address to be sent – old or new one.
9.	Frankfurt – both deliveries are put “on hold”. Next week all needed technical information will be available.
10.	Bratislava – pending SOF to be signed.
11.	Bari - pending SOF to be signed.
12.	Athens –  is on a quote level.
13.	Tarnowskie Gory is on a quote level.
</t>
  </si>
  <si>
    <t>Past Minute</t>
  </si>
  <si>
    <t>5.8.2020</t>
  </si>
  <si>
    <t>1.	Milan – LCON and vendor agreed the installation will be in the first week of September.
2.	Stockholm – client will check with LCON if the building is ready and GTT could proceed with line delivery.
3.	Ashtown – pending LCON to confirm when he could arrange access.
4.	Goeteborg – LA to be postponed till second half of August due to no available resources from Fujitsu.
5.	Stavanger – client will check with landlord if there is in house cabling. GTT will check with vendor demarcation point.
6.	Gent -  no resources from client’ site till 17th of August.
7.	Budapest old – client is trying to organize resources for LA to be performed.
8.	Budapest new – pending information from client for the current status.
9.	Frankfurt – client is working with SE to provide needed technical information.
10.	Rueil Malmaison – client to send updated LCON. @Mirosveta Dudovska to check the current status.</t>
  </si>
  <si>
    <t>12.8.2020</t>
  </si>
  <si>
    <t xml:space="preserve">1.	Budapest old – pending Vidar (Fudjitsu) to start planning LA._x000D_
2.	Stockholm - LCON is on vacation.  @michal.mozdyniewicz@intrum.com to check if we could proceed with delivery of the line. @Mirosveta Dudovska  to check if City Telecom is 3rd party provider of GTT/vendor._x000D_
3.	Surray – start planning live activation._x000D_
4.	Goetheborg primary line - @michal.mozdyniewicz@intrum.com to check if they could provide IPs to GTT SE in order CPE to be provisioned._x000D_
5.	Budapest new - @Marcin.Pulkowski@intrum.com to check with LCON if the server room and rack are ready._x000D_
6.	Stavanger – @Mirosveta Dudovskato check with vendor about in house cabling._x000D_
7.	Frankfurt Azure - @michal.mozdyniewicz@intrum.com to check with GTT SE about required technical information to be filled in and start working on delivery._x000D_
</t>
  </si>
  <si>
    <t>19.8.2020</t>
  </si>
  <si>
    <t xml:space="preserve">1.	Stockholm – LCON confirmed both vendors contacted him yesterday. @Mirosveta Dudovska to check with vendor if there are any additional requirements about in house cabling with vendor.
2.	Goteborg - @Mirosveta Dudovska to check with vendor what is the current status with the in house cabling.
3.	Stavanger – pending vendor to advise about in house cabling.
4.	Valladolid - @Mirosveta Dudovska to check with SD about the current status.
5.	Budapest old – pending client about live activation.
6.	Eberswalde - @Mirosveta Dudovska to check with SD about possible EDD.
7.	Ashtown – issues with building management about providing access. It will be postponed until September.
8.	Hamburg – line to be live activated during the failover test with GTT Support team.
9.	Budapest new – two Disco PONs to be added in the tracker. @Michał Mozdyniewicz to confirm the current ones.
10.	Bari – pending confirmation by GTT.
11.	Athens – pending PO by GTT.
12.	New column with vendors to be added to in the Master tracker.
</t>
  </si>
  <si>
    <t>Current</t>
  </si>
  <si>
    <t>Actions Log</t>
  </si>
  <si>
    <t>Mitsubishi Chemical UK Limited</t>
  </si>
  <si>
    <t>PS-6806</t>
  </si>
  <si>
    <t>Action Details</t>
  </si>
  <si>
    <t>Action Status</t>
  </si>
  <si>
    <t>Action Assigned to</t>
  </si>
  <si>
    <t>Cost Register</t>
  </si>
  <si>
    <t>Total Costs</t>
  </si>
  <si>
    <t>Description</t>
  </si>
  <si>
    <t>Cost Details</t>
  </si>
  <si>
    <t>Acceptance</t>
  </si>
  <si>
    <t>Cost Description</t>
  </si>
  <si>
    <t>Site Name</t>
  </si>
  <si>
    <t>Cost</t>
  </si>
  <si>
    <t>To Be Charged To</t>
  </si>
  <si>
    <t>Accepted By</t>
  </si>
  <si>
    <t>Date</t>
  </si>
  <si>
    <t>Billing</t>
  </si>
  <si>
    <t>Communications Plan</t>
  </si>
  <si>
    <t>GTT Project Team</t>
  </si>
  <si>
    <t>Name</t>
  </si>
  <si>
    <t>Jan Engels</t>
  </si>
  <si>
    <t>Position</t>
  </si>
  <si>
    <t>Director, Project Management</t>
  </si>
  <si>
    <t>Company</t>
  </si>
  <si>
    <t>Mobile</t>
  </si>
  <si>
    <t>Phone</t>
  </si>
  <si>
    <t>+32 25885330</t>
  </si>
  <si>
    <t>Email</t>
  </si>
  <si>
    <t>jan.engels@gtt.net</t>
  </si>
  <si>
    <t>Nic Douglas</t>
  </si>
  <si>
    <t>Senior Manager, North Europe</t>
  </si>
  <si>
    <t>nic.douglas@gtt.net</t>
  </si>
  <si>
    <t>Project Manager</t>
  </si>
  <si>
    <t xml:space="preserve">+ 44 2038738686 </t>
  </si>
  <si>
    <t>yana.dzhineva@gtt.net</t>
  </si>
  <si>
    <t>Ricardo Sierra
Tanvi Sehgal</t>
  </si>
  <si>
    <t>Solution Consultant</t>
  </si>
  <si>
    <t>+34 674 112 976</t>
  </si>
  <si>
    <t>ricardo.sierra@gtt.net</t>
  </si>
  <si>
    <t>Boelie Vigeveno</t>
  </si>
  <si>
    <t>Account Manager</t>
  </si>
  <si>
    <t xml:space="preserve"> +31629094884</t>
  </si>
  <si>
    <t>boelie.vigeveno@gtt.net</t>
  </si>
  <si>
    <t>Customer Project Team</t>
  </si>
  <si>
    <t>Service Area Owner Enterprise Infrastructure
Global IT - Infrastructure and Operations</t>
  </si>
  <si>
    <t xml:space="preserve"> +46 31 352 37 25</t>
  </si>
  <si>
    <t>+46 737 – 73 37 25 (mobile extension)</t>
  </si>
  <si>
    <t>peter.wicander@molnlycke.com</t>
  </si>
  <si>
    <t>Project Team Meeting</t>
  </si>
  <si>
    <t>Frequency</t>
  </si>
  <si>
    <t>weekly</t>
  </si>
  <si>
    <t>Day &amp; Time</t>
  </si>
  <si>
    <t>Monday at 2 :00 PM CET</t>
  </si>
  <si>
    <t>Location</t>
  </si>
  <si>
    <t>Teams</t>
  </si>
  <si>
    <t>Project Board Meeting</t>
  </si>
  <si>
    <t xml:space="preserve">monthly </t>
  </si>
  <si>
    <t xml:space="preserve">Wednesday </t>
  </si>
  <si>
    <t xml:space="preserve">Teams </t>
  </si>
  <si>
    <t>Any Bespoke Customer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</si>
</sst>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 [$€-1]"/>
    <numFmt numFmtId="165" formatCode="#,##0.00&quot; $&quot;;[Red]\-#,##0.00&quot; $&quot;"/>
  </numFmts>
  <fonts count="67">
    <font>
      <sz val="11"/>
      <color theme="1"/>
      <name val="Calibri"/>
      <family val="2"/>
      <scheme val="minor"/>
    </font>
    <font>
      <sz val="10"/>
      <name val="Arial"/>
      <family val="2"/>
    </font>
    <font>
      <sz val="10"/>
      <name val="Arial"/>
      <family val="2"/>
    </font>
    <font>
      <sz val="10"/>
      <color indexed="9"/>
      <name val="Arial"/>
      <family val="2"/>
    </font>
    <font>
      <b/>
      <sz val="11"/>
      <color indexed="52"/>
      <name val="Calibri"/>
      <family val="2"/>
    </font>
    <font>
      <b/>
      <sz val="11"/>
      <color indexed="9"/>
      <name val="Calibri"/>
      <family val="2"/>
    </font>
    <font>
      <sz val="11"/>
      <color indexed="52"/>
      <name val="Calibri"/>
      <family val="2"/>
    </font>
    <font>
      <sz val="11"/>
      <color indexed="17"/>
      <name val="Calibri"/>
      <family val="2"/>
    </font>
    <font>
      <sz val="11"/>
      <color indexed="62"/>
      <name val="Calibri"/>
      <family val="2"/>
    </font>
    <font>
      <b/>
      <sz val="15"/>
      <color indexed="56"/>
      <name val="Calibri"/>
      <family val="2"/>
    </font>
    <font>
      <b/>
      <sz val="13"/>
      <color indexed="56"/>
      <name val="Calibri"/>
      <family val="2"/>
    </font>
    <font>
      <b/>
      <sz val="11"/>
      <color indexed="56"/>
      <name val="Calibri"/>
      <family val="2"/>
    </font>
    <font>
      <sz val="11"/>
      <color indexed="60"/>
      <name val="Calibri"/>
      <family val="2"/>
    </font>
    <font>
      <sz val="11"/>
      <color indexed="20"/>
      <name val="Calibri"/>
      <family val="2"/>
    </font>
    <font>
      <b/>
      <sz val="18"/>
      <color indexed="56"/>
      <name val="Cambria"/>
      <family val="2"/>
    </font>
    <font>
      <b/>
      <sz val="11"/>
      <color indexed="8"/>
      <name val="Calibri"/>
      <family val="2"/>
    </font>
    <font>
      <b/>
      <sz val="11"/>
      <color indexed="63"/>
      <name val="Calibri"/>
      <family val="2"/>
    </font>
    <font>
      <i/>
      <sz val="11"/>
      <color indexed="23"/>
      <name val="Calibri"/>
      <family val="2"/>
    </font>
    <font>
      <sz val="11"/>
      <color indexed="10"/>
      <name val="Calibri"/>
      <family val="2"/>
    </font>
    <font>
      <sz val="9"/>
      <name val="Arial"/>
      <family val="2"/>
    </font>
    <font>
      <sz val="12"/>
      <name val="Times New Roman"/>
      <family val="1"/>
    </font>
    <font>
      <b/>
      <sz val="12"/>
      <name val="Arial"/>
      <family val="2"/>
    </font>
    <font>
      <sz val="10"/>
      <name val="MS Sans Serif"/>
      <family val="2"/>
    </font>
    <font>
      <sz val="10"/>
      <color theme="1"/>
      <name val="Verdana"/>
      <family val="2"/>
    </font>
    <font>
      <sz val="10"/>
      <color indexed="8"/>
      <name val="Arial"/>
      <family val="2"/>
    </font>
    <font>
      <sz val="11"/>
      <color indexed="9"/>
      <name val="Calibri"/>
      <family val="2"/>
    </font>
    <font>
      <u/>
      <sz val="10"/>
      <color indexed="12"/>
      <name val="Arial"/>
      <family val="2"/>
    </font>
    <font>
      <sz val="11"/>
      <color indexed="8"/>
      <name val="Calibri"/>
      <family val="2"/>
    </font>
    <font>
      <sz val="20"/>
      <color theme="0"/>
      <name val="Arial"/>
      <family val="2"/>
    </font>
    <font>
      <sz val="11"/>
      <color theme="1"/>
      <name val="Arial"/>
      <family val="2"/>
    </font>
    <font>
      <sz val="11"/>
      <color theme="0"/>
      <name val="Arial"/>
      <family val="2"/>
    </font>
    <font>
      <sz val="11"/>
      <name val="Arial"/>
      <family val="2"/>
    </font>
    <font>
      <sz val="9"/>
      <color theme="1"/>
      <name val="Arial"/>
      <family val="2"/>
    </font>
    <font>
      <sz val="10"/>
      <color theme="0"/>
      <name val="Arial"/>
      <family val="2"/>
    </font>
    <font>
      <sz val="11"/>
      <color rgb="FF003366"/>
      <name val="Arial"/>
      <family val="2"/>
    </font>
    <font>
      <sz val="9"/>
      <color theme="0"/>
      <name val="Arial"/>
      <family val="2"/>
    </font>
    <font>
      <sz val="11"/>
      <color theme="1"/>
      <name val="Calibri"/>
      <family val="2"/>
      <scheme val="minor"/>
    </font>
    <font>
      <sz val="11"/>
      <color theme="0"/>
      <name val="Calibri"/>
      <family val="2"/>
      <scheme val="minor"/>
    </font>
    <font>
      <b/>
      <sz val="22"/>
      <color theme="1" tint="0.34998626667073579"/>
      <name val="Cambria"/>
      <family val="2"/>
      <scheme val="major"/>
    </font>
    <font>
      <sz val="14"/>
      <color theme="1"/>
      <name val="Calibri"/>
      <family val="2"/>
      <scheme val="minor"/>
    </font>
    <font>
      <sz val="10"/>
      <name val="Arial"/>
      <family val="2"/>
      <charset val="1"/>
    </font>
    <font>
      <sz val="8"/>
      <name val="Calibri"/>
      <family val="2"/>
      <scheme val="minor"/>
    </font>
    <font>
      <u/>
      <sz val="11"/>
      <color theme="10"/>
      <name val="Calibri"/>
      <family val="2"/>
      <scheme val="minor"/>
    </font>
    <font>
      <sz val="11"/>
      <name val="Calibri"/>
      <family val="2"/>
      <scheme val="minor"/>
    </font>
    <font>
      <sz val="11"/>
      <color rgb="FF003366"/>
      <name val="Calibri"/>
      <family val="2"/>
      <scheme val="minor"/>
    </font>
    <font>
      <b/>
      <sz val="11"/>
      <color theme="0"/>
      <name val="Calibri"/>
      <family val="2"/>
      <scheme val="minor"/>
    </font>
    <font>
      <sz val="11"/>
      <color rgb="FF000000"/>
      <name val="Calibri"/>
      <family val="2"/>
      <scheme val="minor"/>
    </font>
    <font>
      <sz val="11"/>
      <color rgb="FF444444"/>
      <name val="Calibri"/>
      <family val="2"/>
      <scheme val="minor"/>
    </font>
    <font>
      <b/>
      <sz val="11"/>
      <color theme="1"/>
      <name val="Calibri"/>
      <family val="2"/>
      <scheme val="minor"/>
    </font>
    <font>
      <b/>
      <sz val="11"/>
      <name val="Calibri"/>
      <family val="2"/>
      <scheme val="minor"/>
    </font>
    <font>
      <sz val="11"/>
      <color rgb="FFFF0000"/>
      <name val="Calibri"/>
      <family val="2"/>
      <scheme val="minor"/>
    </font>
    <font>
      <sz val="11"/>
      <color rgb="FF002060"/>
      <name val="Calibri"/>
      <family val="2"/>
      <scheme val="minor"/>
    </font>
    <font>
      <u/>
      <sz val="11"/>
      <name val="Calibri"/>
      <family val="2"/>
      <scheme val="minor"/>
    </font>
    <font>
      <sz val="10"/>
      <name val="Calibri"/>
      <family val="2"/>
      <scheme val="minor"/>
    </font>
    <font>
      <b/>
      <sz val="10"/>
      <color theme="1"/>
      <name val="Calibri"/>
      <family val="2"/>
      <scheme val="minor"/>
    </font>
    <font>
      <sz val="10"/>
      <color theme="1"/>
      <name val="Calibri"/>
      <family val="2"/>
      <scheme val="minor"/>
    </font>
    <font>
      <b/>
      <sz val="11"/>
      <color rgb="FFFF0000"/>
      <name val="Calibri"/>
      <family val="2"/>
      <scheme val="minor"/>
    </font>
    <font>
      <sz val="9"/>
      <name val="Arial"/>
      <family val="2"/>
      <charset val="1"/>
    </font>
    <font>
      <sz val="11"/>
      <color rgb="FF00FF00"/>
      <name val="Calibri"/>
      <family val="2"/>
      <scheme val="minor"/>
    </font>
    <font>
      <u/>
      <sz val="11"/>
      <color rgb="FFFF0000"/>
      <name val="Calibri"/>
      <family val="2"/>
      <scheme val="minor"/>
    </font>
    <font>
      <b/>
      <sz val="11"/>
      <color theme="1"/>
      <name val="Calibri"/>
      <family val="2"/>
      <charset val="204"/>
      <scheme val="minor"/>
    </font>
    <font>
      <b/>
      <sz val="11"/>
      <name val="Calibri"/>
      <family val="2"/>
      <charset val="204"/>
      <scheme val="minor"/>
    </font>
    <font>
      <b/>
      <sz val="7"/>
      <color theme="1"/>
      <name val="Verdana"/>
      <family val="2"/>
      <charset val="204"/>
    </font>
    <font>
      <b/>
      <u/>
      <sz val="11"/>
      <color theme="10"/>
      <name val="Calibri"/>
      <family val="2"/>
      <charset val="204"/>
      <scheme val="minor"/>
    </font>
    <font>
      <sz val="7"/>
      <name val="Verdana"/>
      <family val="2"/>
    </font>
    <font>
      <sz val="11"/>
      <name val="Calibri"/>
      <family val="2"/>
    </font>
    <font>
      <b/>
      <sz val="11"/>
      <name val="Calibri"/>
      <family val="2"/>
    </font>
  </fonts>
  <fills count="46">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indexed="22"/>
      </patternFill>
    </fill>
    <fill>
      <patternFill patternType="solid">
        <fgColor indexed="55"/>
      </patternFill>
    </fill>
    <fill>
      <patternFill patternType="solid">
        <fgColor indexed="42"/>
      </patternFill>
    </fill>
    <fill>
      <patternFill patternType="solid">
        <fgColor indexed="47"/>
      </patternFill>
    </fill>
    <fill>
      <patternFill patternType="solid">
        <fgColor indexed="43"/>
      </patternFill>
    </fill>
    <fill>
      <patternFill patternType="solid">
        <fgColor indexed="26"/>
      </patternFill>
    </fill>
    <fill>
      <patternFill patternType="solid">
        <fgColor indexed="45"/>
      </patternFill>
    </fill>
    <fill>
      <patternFill patternType="solid">
        <fgColor rgb="FFCCFF99"/>
        <bgColor indexed="64"/>
      </patternFill>
    </fill>
    <fill>
      <patternFill patternType="solid">
        <fgColor rgb="FF00FF0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indexed="31"/>
      </patternFill>
    </fill>
    <fill>
      <patternFill patternType="solid">
        <fgColor indexed="46"/>
      </patternFill>
    </fill>
    <fill>
      <patternFill patternType="solid">
        <fgColor indexed="2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rgb="FF66FFFF"/>
        <bgColor indexed="64"/>
      </patternFill>
    </fill>
    <fill>
      <patternFill patternType="solid">
        <fgColor rgb="FF7030A0"/>
        <bgColor indexed="64"/>
      </patternFill>
    </fill>
    <fill>
      <patternFill patternType="lightDown">
        <fgColor theme="0" tint="-0.24994659260841701"/>
        <bgColor rgb="FF00B0F0"/>
      </patternFill>
    </fill>
    <fill>
      <patternFill patternType="solid">
        <fgColor rgb="FF00336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5"/>
        <bgColor indexed="64"/>
      </patternFill>
    </fill>
    <fill>
      <patternFill patternType="solid">
        <fgColor rgb="FF00B050"/>
        <bgColor indexed="64"/>
      </patternFill>
    </fill>
    <fill>
      <patternFill patternType="solid">
        <fgColor rgb="FF92D050"/>
        <bgColor indexed="64"/>
      </patternFill>
    </fill>
    <fill>
      <patternFill patternType="solid">
        <fgColor indexed="9"/>
        <bgColor indexed="64"/>
      </patternFill>
    </fill>
    <fill>
      <patternFill patternType="solid">
        <fgColor rgb="FF002060"/>
        <bgColor indexed="64"/>
      </patternFill>
    </fill>
    <fill>
      <patternFill patternType="solid">
        <fgColor theme="6"/>
        <bgColor indexed="64"/>
      </patternFill>
    </fill>
    <fill>
      <patternFill patternType="solid">
        <fgColor rgb="FFC00000"/>
        <bgColor indexed="64"/>
      </patternFill>
    </fill>
    <fill>
      <patternFill patternType="solid">
        <fgColor rgb="FFF0F0F0"/>
        <bgColor indexed="64"/>
      </patternFill>
    </fill>
    <fill>
      <patternFill patternType="solid">
        <fgColor rgb="FFFFFFFF"/>
        <bgColor indexed="64"/>
      </patternFill>
    </fill>
  </fills>
  <borders count="2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top style="medium">
        <color indexed="64"/>
      </top>
      <bottom style="medium">
        <color indexed="64"/>
      </bottom>
      <diagonal/>
    </border>
    <border>
      <left/>
      <right/>
      <top style="thin">
        <color indexed="64"/>
      </top>
      <bottom style="thin">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thin">
        <color theme="0" tint="-0.249977111117893"/>
      </top>
      <bottom/>
      <diagonal/>
    </border>
    <border>
      <left/>
      <right/>
      <top style="thin">
        <color theme="0"/>
      </top>
      <bottom/>
      <diagonal/>
    </border>
    <border>
      <left style="medium">
        <color rgb="FFDDDDDD"/>
      </left>
      <right/>
      <top style="medium">
        <color rgb="FFDDDDDD"/>
      </top>
      <bottom style="medium">
        <color rgb="FFDDDDDD"/>
      </bottom>
      <diagonal/>
    </border>
    <border>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style="medium">
        <color rgb="FFDDDDDD"/>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diagonal/>
    </border>
    <border>
      <left style="thin">
        <color indexed="64"/>
      </left>
      <right style="thin">
        <color indexed="64"/>
      </right>
      <top/>
      <bottom style="thin">
        <color indexed="64"/>
      </bottom>
      <diagonal/>
    </border>
  </borders>
  <cellStyleXfs count="137">
    <xf numFmtId="0" fontId="0" fillId="0" borderId="0"/>
    <xf numFmtId="0" fontId="1" fillId="0" borderId="0"/>
    <xf numFmtId="0" fontId="2" fillId="0" borderId="0"/>
    <xf numFmtId="0" fontId="4" fillId="4" borderId="1" applyNumberFormat="0" applyAlignment="0" applyProtection="0"/>
    <xf numFmtId="0" fontId="5" fillId="5" borderId="2" applyNumberFormat="0" applyAlignment="0" applyProtection="0"/>
    <xf numFmtId="0" fontId="6" fillId="0" borderId="3" applyNumberFormat="0" applyFill="0" applyAlignment="0" applyProtection="0"/>
    <xf numFmtId="0" fontId="7" fillId="6" borderId="0" applyNumberFormat="0" applyBorder="0" applyAlignment="0" applyProtection="0"/>
    <xf numFmtId="0" fontId="8" fillId="7" borderId="1" applyNumberFormat="0" applyAlignment="0" applyProtection="0"/>
    <xf numFmtId="0" fontId="9" fillId="0" borderId="4"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0" applyNumberFormat="0" applyFill="0" applyBorder="0" applyAlignment="0" applyProtection="0"/>
    <xf numFmtId="0" fontId="12" fillId="8" borderId="0" applyNumberFormat="0" applyBorder="0" applyAlignment="0" applyProtection="0"/>
    <xf numFmtId="0" fontId="2" fillId="9" borderId="7" applyNumberFormat="0" applyFont="0" applyAlignment="0" applyProtection="0"/>
    <xf numFmtId="0" fontId="13" fillId="10" borderId="0" applyNumberFormat="0" applyBorder="0" applyAlignment="0" applyProtection="0"/>
    <xf numFmtId="0" fontId="14" fillId="0" borderId="0" applyNumberFormat="0" applyFill="0" applyBorder="0" applyAlignment="0" applyProtection="0"/>
    <xf numFmtId="0" fontId="15" fillId="0" borderId="8" applyNumberFormat="0" applyFill="0" applyAlignment="0" applyProtection="0"/>
    <xf numFmtId="0" fontId="16" fillId="4" borderId="9"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 fillId="0" borderId="0"/>
    <xf numFmtId="164" fontId="1" fillId="0" borderId="0"/>
    <xf numFmtId="0" fontId="1" fillId="0" borderId="0" applyNumberFormat="0" applyFill="0" applyBorder="0" applyAlignment="0" applyProtection="0"/>
    <xf numFmtId="164" fontId="20" fillId="0" borderId="0"/>
    <xf numFmtId="164" fontId="21" fillId="0" borderId="10" applyNumberFormat="0" applyAlignment="0" applyProtection="0">
      <alignment horizontal="left" vertical="center"/>
    </xf>
    <xf numFmtId="164" fontId="21" fillId="0" borderId="11">
      <alignment horizontal="left" vertical="center"/>
    </xf>
    <xf numFmtId="165" fontId="22"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1" fillId="0" borderId="0"/>
    <xf numFmtId="164" fontId="23" fillId="0" borderId="0"/>
    <xf numFmtId="164" fontId="1" fillId="0" borderId="0"/>
    <xf numFmtId="164" fontId="1" fillId="0" borderId="0"/>
    <xf numFmtId="164" fontId="1" fillId="0" borderId="0"/>
    <xf numFmtId="164" fontId="1" fillId="0" borderId="0"/>
    <xf numFmtId="164" fontId="24" fillId="0" borderId="0" applyNumberFormat="0" applyFill="0" applyBorder="0" applyProtection="0"/>
    <xf numFmtId="164" fontId="1" fillId="0" borderId="0"/>
    <xf numFmtId="164" fontId="1" fillId="0" borderId="0"/>
    <xf numFmtId="164" fontId="1" fillId="0" borderId="0"/>
    <xf numFmtId="164" fontId="1" fillId="0" borderId="0"/>
    <xf numFmtId="164" fontId="1" fillId="0" borderId="0"/>
    <xf numFmtId="0" fontId="1" fillId="0" borderId="0"/>
    <xf numFmtId="164" fontId="1" fillId="0" borderId="0"/>
    <xf numFmtId="0" fontId="2" fillId="0" borderId="0"/>
    <xf numFmtId="0" fontId="2" fillId="0" borderId="0" applyNumberFormat="0" applyFill="0" applyBorder="0" applyAlignment="0" applyProtection="0"/>
    <xf numFmtId="0" fontId="27" fillId="16" borderId="0" applyNumberFormat="0" applyBorder="0" applyAlignment="0" applyProtection="0"/>
    <xf numFmtId="0" fontId="27" fillId="10" borderId="0" applyNumberFormat="0" applyBorder="0" applyAlignment="0" applyProtection="0"/>
    <xf numFmtId="0" fontId="27" fillId="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7"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21" borderId="0" applyNumberFormat="0" applyBorder="0" applyAlignment="0" applyProtection="0"/>
    <xf numFmtId="0" fontId="27" fillId="17" borderId="0" applyNumberFormat="0" applyBorder="0" applyAlignment="0" applyProtection="0"/>
    <xf numFmtId="0" fontId="27" fillId="19" borderId="0" applyNumberFormat="0" applyBorder="0" applyAlignment="0" applyProtection="0"/>
    <xf numFmtId="0" fontId="27" fillId="22" borderId="0" applyNumberFormat="0" applyBorder="0" applyAlignment="0" applyProtection="0"/>
    <xf numFmtId="0" fontId="25" fillId="23" borderId="0" applyNumberFormat="0" applyBorder="0" applyAlignment="0" applyProtection="0"/>
    <xf numFmtId="0" fontId="25" fillId="20" borderId="0" applyNumberFormat="0" applyBorder="0" applyAlignment="0" applyProtection="0"/>
    <xf numFmtId="0" fontId="25" fillId="21"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25" fillId="26" borderId="0" applyNumberFormat="0" applyBorder="0" applyAlignment="0" applyProtection="0"/>
    <xf numFmtId="0" fontId="25" fillId="27" borderId="0" applyNumberFormat="0" applyBorder="0" applyAlignment="0" applyProtection="0"/>
    <xf numFmtId="0" fontId="25" fillId="28" borderId="0" applyNumberFormat="0" applyBorder="0" applyAlignment="0" applyProtection="0"/>
    <xf numFmtId="0" fontId="25" fillId="29" borderId="0" applyNumberFormat="0" applyBorder="0" applyAlignment="0" applyProtection="0"/>
    <xf numFmtId="0" fontId="25" fillId="24" borderId="0" applyNumberFormat="0" applyBorder="0" applyAlignment="0" applyProtection="0"/>
    <xf numFmtId="0" fontId="25" fillId="25" borderId="0" applyNumberFormat="0" applyBorder="0" applyAlignment="0" applyProtection="0"/>
    <xf numFmtId="0" fontId="25" fillId="30" borderId="0" applyNumberFormat="0" applyBorder="0" applyAlignment="0" applyProtection="0"/>
    <xf numFmtId="0" fontId="13" fillId="10" borderId="0" applyNumberFormat="0" applyBorder="0" applyAlignment="0" applyProtection="0"/>
    <xf numFmtId="0" fontId="4" fillId="4" borderId="1" applyNumberFormat="0" applyAlignment="0" applyProtection="0"/>
    <xf numFmtId="0" fontId="5" fillId="5" borderId="2" applyNumberFormat="0" applyAlignment="0" applyProtection="0"/>
    <xf numFmtId="0" fontId="17" fillId="0" borderId="0" applyNumberFormat="0" applyFill="0" applyBorder="0" applyAlignment="0" applyProtection="0"/>
    <xf numFmtId="0" fontId="7" fillId="6" borderId="0" applyNumberFormat="0" applyBorder="0" applyAlignment="0" applyProtection="0"/>
    <xf numFmtId="0" fontId="9" fillId="0" borderId="4" applyNumberFormat="0" applyFill="0" applyAlignment="0" applyProtection="0"/>
    <xf numFmtId="0" fontId="10" fillId="0" borderId="5" applyNumberFormat="0" applyFill="0" applyAlignment="0" applyProtection="0"/>
    <xf numFmtId="0" fontId="11" fillId="0" borderId="6" applyNumberFormat="0" applyFill="0" applyAlignment="0" applyProtection="0"/>
    <xf numFmtId="0" fontId="11" fillId="0" borderId="0" applyNumberFormat="0" applyFill="0" applyBorder="0" applyAlignment="0" applyProtection="0"/>
    <xf numFmtId="0" fontId="26" fillId="0" borderId="0" applyNumberFormat="0" applyFill="0" applyBorder="0" applyAlignment="0" applyProtection="0">
      <alignment vertical="top"/>
      <protection locked="0"/>
    </xf>
    <xf numFmtId="0" fontId="8" fillId="7" borderId="1" applyNumberFormat="0" applyAlignment="0" applyProtection="0"/>
    <xf numFmtId="0" fontId="6" fillId="0" borderId="3" applyNumberFormat="0" applyFill="0" applyAlignment="0" applyProtection="0"/>
    <xf numFmtId="0" fontId="12" fillId="8" borderId="0" applyNumberFormat="0" applyBorder="0" applyAlignment="0" applyProtection="0"/>
    <xf numFmtId="164" fontId="1" fillId="0" borderId="0"/>
    <xf numFmtId="0" fontId="2" fillId="0" borderId="0"/>
    <xf numFmtId="0" fontId="2" fillId="9" borderId="7" applyNumberFormat="0" applyFont="0" applyAlignment="0" applyProtection="0"/>
    <xf numFmtId="0" fontId="16" fillId="4" borderId="9" applyNumberFormat="0" applyAlignment="0" applyProtection="0"/>
    <xf numFmtId="0" fontId="2" fillId="0" borderId="0"/>
    <xf numFmtId="0" fontId="2" fillId="0" borderId="0"/>
    <xf numFmtId="0" fontId="14" fillId="0" borderId="0" applyNumberFormat="0" applyFill="0" applyBorder="0" applyAlignment="0" applyProtection="0"/>
    <xf numFmtId="0" fontId="15" fillId="0" borderId="8" applyNumberFormat="0" applyFill="0" applyAlignment="0" applyProtection="0"/>
    <xf numFmtId="0" fontId="18"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9" borderId="7" applyNumberFormat="0" applyFont="0" applyAlignment="0" applyProtection="0"/>
    <xf numFmtId="0" fontId="1" fillId="0" borderId="0"/>
    <xf numFmtId="0" fontId="1" fillId="0" borderId="0" applyNumberFormat="0" applyFill="0" applyBorder="0" applyAlignment="0" applyProtection="0"/>
    <xf numFmtId="0" fontId="1" fillId="0" borderId="0"/>
    <xf numFmtId="0" fontId="1" fillId="9"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3" fillId="0" borderId="0"/>
    <xf numFmtId="0" fontId="37" fillId="0" borderId="0"/>
    <xf numFmtId="0" fontId="38" fillId="0" borderId="0" applyNumberFormat="0" applyFill="0" applyBorder="0" applyAlignment="0" applyProtection="0"/>
    <xf numFmtId="0" fontId="39" fillId="0" borderId="0" applyNumberFormat="0" applyFill="0" applyProtection="0">
      <alignment vertical="top"/>
    </xf>
    <xf numFmtId="0" fontId="39" fillId="0" borderId="0" applyNumberFormat="0" applyFill="0" applyAlignment="0" applyProtection="0"/>
    <xf numFmtId="0" fontId="36" fillId="0" borderId="0" applyNumberFormat="0" applyFill="0" applyProtection="0">
      <alignment horizontal="right" vertical="center" indent="1"/>
    </xf>
    <xf numFmtId="14" fontId="36" fillId="0" borderId="0" applyFont="0" applyFill="0" applyBorder="0">
      <alignment horizontal="center" vertical="center"/>
    </xf>
    <xf numFmtId="9" fontId="36" fillId="0" borderId="0" applyFont="0" applyFill="0" applyBorder="0" applyProtection="0">
      <alignment horizontal="center" vertical="center"/>
    </xf>
    <xf numFmtId="37" fontId="36" fillId="0" borderId="0" applyFont="0" applyFill="0" applyBorder="0" applyProtection="0">
      <alignment horizontal="center" vertical="center"/>
    </xf>
    <xf numFmtId="0" fontId="40" fillId="0" borderId="0"/>
    <xf numFmtId="0" fontId="40" fillId="0" borderId="0"/>
    <xf numFmtId="0" fontId="42" fillId="0" borderId="0" applyNumberFormat="0" applyFill="0" applyBorder="0" applyAlignment="0" applyProtection="0"/>
  </cellStyleXfs>
  <cellXfs count="315">
    <xf numFmtId="0" fontId="0" fillId="0" borderId="0" xfId="0"/>
    <xf numFmtId="0" fontId="1" fillId="0" borderId="0" xfId="20"/>
    <xf numFmtId="0" fontId="29" fillId="0" borderId="0" xfId="0" applyFont="1"/>
    <xf numFmtId="0" fontId="1" fillId="0" borderId="0" xfId="20" applyAlignment="1">
      <alignment horizontal="center"/>
    </xf>
    <xf numFmtId="0" fontId="1" fillId="34" borderId="0" xfId="20" applyFill="1"/>
    <xf numFmtId="0" fontId="28" fillId="34" borderId="0" xfId="20" applyFont="1" applyFill="1" applyAlignment="1">
      <alignment vertical="center"/>
    </xf>
    <xf numFmtId="0" fontId="1" fillId="35" borderId="0" xfId="20" applyFill="1"/>
    <xf numFmtId="0" fontId="1" fillId="35" borderId="0" xfId="20" applyFill="1" applyAlignment="1">
      <alignment horizontal="center"/>
    </xf>
    <xf numFmtId="0" fontId="29" fillId="35" borderId="0" xfId="0" applyFont="1" applyFill="1"/>
    <xf numFmtId="0" fontId="32" fillId="35" borderId="0" xfId="0" applyFont="1" applyFill="1"/>
    <xf numFmtId="0" fontId="32" fillId="35" borderId="0" xfId="0" applyFont="1" applyFill="1" applyAlignment="1">
      <alignment horizontal="center"/>
    </xf>
    <xf numFmtId="0" fontId="31" fillId="35" borderId="0" xfId="0" applyFont="1" applyFill="1" applyAlignment="1">
      <alignment vertical="center" wrapText="1"/>
    </xf>
    <xf numFmtId="0" fontId="31" fillId="35" borderId="0" xfId="0" applyFont="1" applyFill="1" applyAlignment="1">
      <alignment horizontal="center" vertical="center" wrapText="1"/>
    </xf>
    <xf numFmtId="0" fontId="29" fillId="35" borderId="0" xfId="0" applyFont="1" applyFill="1" applyAlignment="1">
      <alignment horizontal="center" vertical="center"/>
    </xf>
    <xf numFmtId="0" fontId="29" fillId="0" borderId="0" xfId="0" applyFont="1" applyAlignment="1">
      <alignment horizontal="center" vertical="center"/>
    </xf>
    <xf numFmtId="0" fontId="30" fillId="35" borderId="0" xfId="0" applyFont="1" applyFill="1" applyAlignment="1">
      <alignment vertical="center"/>
    </xf>
    <xf numFmtId="0" fontId="1" fillId="35" borderId="0" xfId="20" applyFill="1" applyAlignment="1">
      <alignment vertical="center"/>
    </xf>
    <xf numFmtId="14" fontId="1" fillId="35" borderId="0" xfId="20" applyNumberFormat="1" applyFill="1" applyAlignment="1">
      <alignment vertical="center"/>
    </xf>
    <xf numFmtId="0" fontId="19" fillId="0" borderId="0" xfId="20" applyFont="1"/>
    <xf numFmtId="0" fontId="19" fillId="35" borderId="0" xfId="20" applyFont="1" applyFill="1"/>
    <xf numFmtId="0" fontId="28" fillId="34" borderId="0" xfId="20" applyFont="1" applyFill="1" applyAlignment="1">
      <alignment horizontal="center" vertical="center"/>
    </xf>
    <xf numFmtId="0" fontId="1" fillId="35" borderId="0" xfId="20" applyFill="1" applyAlignment="1">
      <alignment horizontal="center" vertical="center"/>
    </xf>
    <xf numFmtId="0" fontId="32" fillId="35" borderId="0" xfId="0" applyFont="1" applyFill="1" applyAlignment="1">
      <alignment horizontal="center" vertical="center"/>
    </xf>
    <xf numFmtId="0" fontId="1" fillId="0" borderId="0" xfId="20" applyAlignment="1">
      <alignment horizontal="center" vertical="center"/>
    </xf>
    <xf numFmtId="14" fontId="1" fillId="0" borderId="0" xfId="20" applyNumberFormat="1" applyAlignment="1">
      <alignment horizontal="center" vertical="center"/>
    </xf>
    <xf numFmtId="0" fontId="35" fillId="34" borderId="0" xfId="20" applyFont="1" applyFill="1" applyAlignment="1">
      <alignment horizontal="center" vertical="center"/>
    </xf>
    <xf numFmtId="0" fontId="1" fillId="0" borderId="0" xfId="20" applyAlignment="1">
      <alignment horizontal="left" vertical="top"/>
    </xf>
    <xf numFmtId="0" fontId="1" fillId="0" borderId="0" xfId="20" applyAlignment="1">
      <alignment horizontal="left" vertical="top" wrapText="1"/>
    </xf>
    <xf numFmtId="0" fontId="19" fillId="0" borderId="0" xfId="20" applyFont="1" applyAlignment="1">
      <alignment horizontal="center" vertical="center"/>
    </xf>
    <xf numFmtId="0" fontId="30" fillId="35" borderId="0" xfId="0" applyFont="1" applyFill="1" applyAlignment="1">
      <alignment horizontal="center" vertical="center"/>
    </xf>
    <xf numFmtId="14" fontId="1" fillId="35" borderId="0" xfId="20" applyNumberFormat="1" applyFill="1" applyAlignment="1">
      <alignment horizontal="center" vertical="center"/>
    </xf>
    <xf numFmtId="0" fontId="1" fillId="34" borderId="0" xfId="20" applyFill="1" applyAlignment="1">
      <alignment horizontal="center" vertical="center"/>
    </xf>
    <xf numFmtId="0" fontId="19" fillId="35" borderId="0" xfId="20" applyFont="1" applyFill="1" applyAlignment="1">
      <alignment horizontal="center" vertical="center"/>
    </xf>
    <xf numFmtId="0" fontId="43" fillId="0" borderId="0" xfId="20" applyFont="1" applyAlignment="1">
      <alignment horizontal="center" vertical="top" wrapText="1"/>
    </xf>
    <xf numFmtId="0" fontId="43" fillId="0" borderId="0" xfId="20" applyFont="1" applyAlignment="1">
      <alignment horizontal="center" vertical="top"/>
    </xf>
    <xf numFmtId="0" fontId="43" fillId="34" borderId="0" xfId="20" applyFont="1" applyFill="1" applyAlignment="1">
      <alignment horizontal="center" vertical="top"/>
    </xf>
    <xf numFmtId="0" fontId="37" fillId="34" borderId="0" xfId="20" applyFont="1" applyFill="1" applyAlignment="1">
      <alignment horizontal="center" vertical="top"/>
    </xf>
    <xf numFmtId="0" fontId="43" fillId="35" borderId="0" xfId="20" applyFont="1" applyFill="1" applyAlignment="1">
      <alignment horizontal="center" vertical="top"/>
    </xf>
    <xf numFmtId="0" fontId="36" fillId="35" borderId="0" xfId="0" applyFont="1" applyFill="1" applyAlignment="1">
      <alignment horizontal="center" vertical="top"/>
    </xf>
    <xf numFmtId="0" fontId="37" fillId="35" borderId="0" xfId="0" applyFont="1" applyFill="1" applyAlignment="1">
      <alignment horizontal="center" vertical="top"/>
    </xf>
    <xf numFmtId="0" fontId="43" fillId="35" borderId="0" xfId="0" applyFont="1" applyFill="1" applyAlignment="1">
      <alignment horizontal="center" vertical="top" wrapText="1"/>
    </xf>
    <xf numFmtId="0" fontId="36" fillId="0" borderId="0" xfId="0" applyFont="1" applyAlignment="1">
      <alignment horizontal="center" vertical="top"/>
    </xf>
    <xf numFmtId="0" fontId="43" fillId="36" borderId="0" xfId="20" applyFont="1" applyFill="1" applyAlignment="1">
      <alignment horizontal="center" vertical="top"/>
    </xf>
    <xf numFmtId="0" fontId="44" fillId="36" borderId="0" xfId="20" applyFont="1" applyFill="1" applyAlignment="1">
      <alignment horizontal="center" vertical="top"/>
    </xf>
    <xf numFmtId="0" fontId="37" fillId="36" borderId="0" xfId="20" applyFont="1" applyFill="1" applyAlignment="1">
      <alignment horizontal="center" vertical="top"/>
    </xf>
    <xf numFmtId="0" fontId="37" fillId="35" borderId="0" xfId="20" applyFont="1" applyFill="1" applyAlignment="1">
      <alignment horizontal="center" vertical="top"/>
    </xf>
    <xf numFmtId="14" fontId="43" fillId="35" borderId="0" xfId="20" applyNumberFormat="1" applyFont="1" applyFill="1" applyAlignment="1">
      <alignment horizontal="center" vertical="top"/>
    </xf>
    <xf numFmtId="0" fontId="43" fillId="35" borderId="0" xfId="20" applyFont="1" applyFill="1" applyAlignment="1">
      <alignment horizontal="center" vertical="top" wrapText="1"/>
    </xf>
    <xf numFmtId="0" fontId="44" fillId="41" borderId="0" xfId="20" applyFont="1" applyFill="1" applyAlignment="1">
      <alignment horizontal="center" vertical="top"/>
    </xf>
    <xf numFmtId="0" fontId="51" fillId="36" borderId="0" xfId="20" applyFont="1" applyFill="1" applyAlignment="1">
      <alignment horizontal="center" vertical="top"/>
    </xf>
    <xf numFmtId="0" fontId="37" fillId="34" borderId="0" xfId="20" applyFont="1" applyFill="1" applyAlignment="1">
      <alignment horizontal="center" vertical="top" wrapText="1"/>
    </xf>
    <xf numFmtId="0" fontId="51" fillId="42" borderId="0" xfId="20" applyFont="1" applyFill="1" applyAlignment="1">
      <alignment horizontal="center" vertical="top" wrapText="1"/>
    </xf>
    <xf numFmtId="0" fontId="49" fillId="0" borderId="0" xfId="20" applyFont="1" applyAlignment="1">
      <alignment horizontal="center" vertical="top" wrapText="1"/>
    </xf>
    <xf numFmtId="0" fontId="49" fillId="39" borderId="0" xfId="20" applyFont="1" applyFill="1" applyAlignment="1">
      <alignment horizontal="center" vertical="top" wrapText="1"/>
    </xf>
    <xf numFmtId="49" fontId="43" fillId="40" borderId="12" xfId="0" applyNumberFormat="1" applyFont="1" applyFill="1" applyBorder="1" applyAlignment="1" applyProtection="1">
      <alignment horizontal="center" vertical="top" wrapText="1"/>
      <protection locked="0"/>
    </xf>
    <xf numFmtId="0" fontId="49" fillId="13" borderId="0" xfId="20" applyFont="1" applyFill="1" applyAlignment="1">
      <alignment horizontal="center" vertical="top" wrapText="1"/>
    </xf>
    <xf numFmtId="0" fontId="49" fillId="36" borderId="0" xfId="20" applyFont="1" applyFill="1" applyAlignment="1">
      <alignment horizontal="center" vertical="top" wrapText="1"/>
    </xf>
    <xf numFmtId="0" fontId="43" fillId="35" borderId="0" xfId="20" applyFont="1" applyFill="1" applyAlignment="1">
      <alignment horizontal="left" vertical="top"/>
    </xf>
    <xf numFmtId="0" fontId="43" fillId="0" borderId="0" xfId="20" applyFont="1" applyAlignment="1">
      <alignment horizontal="center" vertical="center"/>
    </xf>
    <xf numFmtId="14" fontId="43" fillId="0" borderId="0" xfId="20" applyNumberFormat="1" applyFont="1" applyAlignment="1">
      <alignment horizontal="center" vertical="center"/>
    </xf>
    <xf numFmtId="14" fontId="43" fillId="0" borderId="0" xfId="20" quotePrefix="1" applyNumberFormat="1" applyFont="1" applyAlignment="1">
      <alignment horizontal="center" vertical="center"/>
    </xf>
    <xf numFmtId="0" fontId="43" fillId="35" borderId="0" xfId="20" applyFont="1" applyFill="1" applyAlignment="1">
      <alignment horizontal="center" vertical="center"/>
    </xf>
    <xf numFmtId="0" fontId="36" fillId="35" borderId="0" xfId="0" applyFont="1" applyFill="1"/>
    <xf numFmtId="14" fontId="43" fillId="0" borderId="0" xfId="0" applyNumberFormat="1" applyFont="1" applyAlignment="1">
      <alignment horizontal="center" vertical="center"/>
    </xf>
    <xf numFmtId="0" fontId="43" fillId="0" borderId="0" xfId="0" applyFont="1" applyAlignment="1">
      <alignment horizontal="center" vertical="center" wrapText="1"/>
    </xf>
    <xf numFmtId="0" fontId="43" fillId="35" borderId="0" xfId="0" applyFont="1" applyFill="1" applyAlignment="1">
      <alignment horizontal="center" vertical="center" wrapText="1"/>
    </xf>
    <xf numFmtId="0" fontId="36" fillId="0" borderId="0" xfId="0" applyFont="1"/>
    <xf numFmtId="1" fontId="43" fillId="0" borderId="0" xfId="0" applyNumberFormat="1" applyFont="1" applyAlignment="1">
      <alignment horizontal="center" vertical="center"/>
    </xf>
    <xf numFmtId="0" fontId="43" fillId="35" borderId="0" xfId="0" applyFont="1" applyFill="1" applyAlignment="1">
      <alignment horizontal="center" vertical="center"/>
    </xf>
    <xf numFmtId="0" fontId="43" fillId="35" borderId="0" xfId="0" applyFont="1" applyFill="1" applyAlignment="1">
      <alignment vertical="center" wrapText="1"/>
    </xf>
    <xf numFmtId="0" fontId="43" fillId="11" borderId="0" xfId="20" applyFont="1" applyFill="1" applyAlignment="1">
      <alignment horizontal="center" vertical="center"/>
    </xf>
    <xf numFmtId="0" fontId="43" fillId="11" borderId="14" xfId="20" applyFont="1" applyFill="1" applyBorder="1" applyAlignment="1">
      <alignment horizontal="center" vertical="center"/>
    </xf>
    <xf numFmtId="0" fontId="43" fillId="12" borderId="0" xfId="20" applyFont="1" applyFill="1" applyAlignment="1">
      <alignment horizontal="center" vertical="center"/>
    </xf>
    <xf numFmtId="0" fontId="43" fillId="12" borderId="14" xfId="20" applyFont="1" applyFill="1" applyBorder="1" applyAlignment="1">
      <alignment horizontal="center" vertical="center"/>
    </xf>
    <xf numFmtId="0" fontId="43" fillId="31" borderId="0" xfId="20" applyFont="1" applyFill="1" applyAlignment="1">
      <alignment horizontal="center" vertical="center"/>
    </xf>
    <xf numFmtId="0" fontId="43" fillId="31" borderId="14" xfId="20" applyFont="1" applyFill="1" applyBorder="1" applyAlignment="1">
      <alignment horizontal="center" vertical="center"/>
    </xf>
    <xf numFmtId="0" fontId="37" fillId="32" borderId="0" xfId="20" applyFont="1" applyFill="1" applyAlignment="1">
      <alignment horizontal="center" vertical="center"/>
    </xf>
    <xf numFmtId="0" fontId="37" fillId="32" borderId="14" xfId="20" applyFont="1" applyFill="1" applyBorder="1" applyAlignment="1">
      <alignment horizontal="center" vertical="center"/>
    </xf>
    <xf numFmtId="0" fontId="37" fillId="2" borderId="0" xfId="20" applyFont="1" applyFill="1" applyAlignment="1">
      <alignment horizontal="center" vertical="center"/>
    </xf>
    <xf numFmtId="0" fontId="37" fillId="2" borderId="14" xfId="20" applyFont="1" applyFill="1" applyBorder="1" applyAlignment="1">
      <alignment horizontal="center" vertical="center"/>
    </xf>
    <xf numFmtId="0" fontId="37" fillId="37" borderId="0" xfId="20" applyFont="1" applyFill="1" applyAlignment="1">
      <alignment horizontal="center" vertical="center"/>
    </xf>
    <xf numFmtId="0" fontId="37" fillId="37" borderId="14" xfId="20" applyFont="1" applyFill="1" applyBorder="1" applyAlignment="1">
      <alignment horizontal="center" vertical="center"/>
    </xf>
    <xf numFmtId="0" fontId="37" fillId="33" borderId="0" xfId="20" applyFont="1" applyFill="1" applyAlignment="1">
      <alignment horizontal="center" vertical="center"/>
    </xf>
    <xf numFmtId="0" fontId="37" fillId="33" borderId="14" xfId="20" applyFont="1" applyFill="1" applyBorder="1" applyAlignment="1">
      <alignment horizontal="center" vertical="center"/>
    </xf>
    <xf numFmtId="0" fontId="43" fillId="14" borderId="0" xfId="20" applyFont="1" applyFill="1" applyAlignment="1">
      <alignment horizontal="center" vertical="center"/>
    </xf>
    <xf numFmtId="0" fontId="43" fillId="14" borderId="14" xfId="20" applyFont="1" applyFill="1" applyBorder="1" applyAlignment="1">
      <alignment horizontal="center" vertical="center"/>
    </xf>
    <xf numFmtId="0" fontId="43" fillId="13" borderId="0" xfId="20" applyFont="1" applyFill="1" applyAlignment="1">
      <alignment horizontal="center" vertical="center"/>
    </xf>
    <xf numFmtId="0" fontId="43" fillId="13" borderId="14" xfId="20" applyFont="1" applyFill="1" applyBorder="1" applyAlignment="1">
      <alignment horizontal="center" vertical="center"/>
    </xf>
    <xf numFmtId="0" fontId="43" fillId="15" borderId="0" xfId="20" applyFont="1" applyFill="1" applyAlignment="1">
      <alignment horizontal="center" vertical="center"/>
    </xf>
    <xf numFmtId="0" fontId="43" fillId="15" borderId="14" xfId="20" applyFont="1" applyFill="1" applyBorder="1" applyAlignment="1">
      <alignment horizontal="center" vertical="center"/>
    </xf>
    <xf numFmtId="0" fontId="43" fillId="43" borderId="0" xfId="20" applyFont="1" applyFill="1" applyAlignment="1">
      <alignment horizontal="center" vertical="center"/>
    </xf>
    <xf numFmtId="0" fontId="43" fillId="43" borderId="14" xfId="20" applyFont="1" applyFill="1" applyBorder="1" applyAlignment="1">
      <alignment horizontal="center" vertical="center"/>
    </xf>
    <xf numFmtId="0" fontId="49" fillId="0" borderId="0" xfId="20" applyFont="1" applyAlignment="1">
      <alignment horizontal="center" vertical="center"/>
    </xf>
    <xf numFmtId="0" fontId="49" fillId="0" borderId="15" xfId="20" applyFont="1" applyBorder="1" applyAlignment="1">
      <alignment horizontal="center" vertical="center"/>
    </xf>
    <xf numFmtId="0" fontId="43" fillId="35" borderId="0" xfId="20" applyFont="1" applyFill="1"/>
    <xf numFmtId="0" fontId="43" fillId="0" borderId="0" xfId="20" applyFont="1"/>
    <xf numFmtId="0" fontId="43" fillId="34" borderId="0" xfId="20" applyFont="1" applyFill="1"/>
    <xf numFmtId="0" fontId="37" fillId="34" borderId="0" xfId="20" applyFont="1" applyFill="1" applyAlignment="1">
      <alignment vertical="center"/>
    </xf>
    <xf numFmtId="0" fontId="43" fillId="35" borderId="0" xfId="20" applyFont="1" applyFill="1" applyAlignment="1">
      <alignment horizontal="center"/>
    </xf>
    <xf numFmtId="0" fontId="36" fillId="35" borderId="0" xfId="0" applyFont="1" applyFill="1" applyAlignment="1">
      <alignment horizontal="center"/>
    </xf>
    <xf numFmtId="0" fontId="37" fillId="34" borderId="0" xfId="20" applyFont="1" applyFill="1" applyAlignment="1">
      <alignment horizontal="center" vertical="center"/>
    </xf>
    <xf numFmtId="0" fontId="37" fillId="35" borderId="0" xfId="20" applyFont="1" applyFill="1" applyAlignment="1">
      <alignment vertical="center"/>
    </xf>
    <xf numFmtId="0" fontId="37" fillId="34" borderId="13" xfId="20" applyFont="1" applyFill="1" applyBorder="1" applyAlignment="1">
      <alignment vertical="center"/>
    </xf>
    <xf numFmtId="0" fontId="43" fillId="3" borderId="0" xfId="20" applyFont="1" applyFill="1" applyAlignment="1">
      <alignment horizontal="center"/>
    </xf>
    <xf numFmtId="1" fontId="43" fillId="3" borderId="0" xfId="20" applyNumberFormat="1" applyFont="1" applyFill="1" applyAlignment="1">
      <alignment horizontal="center"/>
    </xf>
    <xf numFmtId="0" fontId="43" fillId="3" borderId="0" xfId="20" applyFont="1" applyFill="1" applyAlignment="1">
      <alignment horizontal="center" wrapText="1"/>
    </xf>
    <xf numFmtId="0" fontId="43" fillId="35" borderId="0" xfId="20" applyFont="1" applyFill="1" applyAlignment="1">
      <alignment wrapText="1"/>
    </xf>
    <xf numFmtId="0" fontId="43" fillId="35" borderId="0" xfId="20" applyFont="1" applyFill="1" applyAlignment="1">
      <alignment horizontal="left" vertical="top" wrapText="1"/>
    </xf>
    <xf numFmtId="0" fontId="43" fillId="0" borderId="0" xfId="20" applyFont="1" applyAlignment="1">
      <alignment horizontal="center"/>
    </xf>
    <xf numFmtId="0" fontId="36" fillId="35" borderId="0" xfId="0" applyFont="1" applyFill="1" applyAlignment="1">
      <alignment horizontal="center" vertical="center"/>
    </xf>
    <xf numFmtId="0" fontId="37" fillId="35" borderId="0" xfId="0" applyFont="1" applyFill="1" applyAlignment="1">
      <alignment horizontal="center" vertical="center"/>
    </xf>
    <xf numFmtId="0" fontId="36" fillId="0" borderId="0" xfId="0" applyFont="1" applyAlignment="1">
      <alignment horizontal="center" vertical="center"/>
    </xf>
    <xf numFmtId="0" fontId="43" fillId="34" borderId="0" xfId="20" applyFont="1" applyFill="1" applyAlignment="1">
      <alignment horizontal="center" vertical="center"/>
    </xf>
    <xf numFmtId="14" fontId="43" fillId="35" borderId="0" xfId="20" applyNumberFormat="1" applyFont="1" applyFill="1" applyAlignment="1">
      <alignment horizontal="center" vertical="center"/>
    </xf>
    <xf numFmtId="0" fontId="43" fillId="0" borderId="0" xfId="0" applyFont="1" applyAlignment="1">
      <alignment horizontal="left" vertical="center" wrapText="1"/>
    </xf>
    <xf numFmtId="0" fontId="36" fillId="0" borderId="0" xfId="0" applyFont="1" applyAlignment="1">
      <alignment horizontal="left" vertical="center" wrapText="1"/>
    </xf>
    <xf numFmtId="0" fontId="36" fillId="0" borderId="0" xfId="0" applyFont="1" applyAlignment="1">
      <alignment horizontal="left" vertical="center"/>
    </xf>
    <xf numFmtId="0" fontId="36" fillId="15" borderId="0" xfId="0" applyFont="1" applyFill="1" applyAlignment="1">
      <alignment horizontal="left" vertical="center" wrapText="1"/>
    </xf>
    <xf numFmtId="1" fontId="43" fillId="0" borderId="0" xfId="134" applyNumberFormat="1" applyFont="1" applyAlignment="1">
      <alignment horizontal="left" vertical="center"/>
    </xf>
    <xf numFmtId="0" fontId="43" fillId="0" borderId="0" xfId="0" applyFont="1" applyAlignment="1">
      <alignment horizontal="left" vertical="center"/>
    </xf>
    <xf numFmtId="0" fontId="36" fillId="15" borderId="0" xfId="0" applyFont="1" applyFill="1" applyAlignment="1">
      <alignment horizontal="left" vertical="center"/>
    </xf>
    <xf numFmtId="1" fontId="43" fillId="15" borderId="0" xfId="134" applyNumberFormat="1" applyFont="1" applyFill="1" applyAlignment="1">
      <alignment horizontal="left" vertical="center"/>
    </xf>
    <xf numFmtId="0" fontId="43" fillId="15" borderId="0" xfId="1" applyFont="1" applyFill="1" applyAlignment="1" applyProtection="1">
      <alignment horizontal="left" vertical="center" wrapText="1"/>
      <protection locked="0"/>
    </xf>
    <xf numFmtId="0" fontId="48" fillId="15" borderId="0" xfId="0" applyFont="1" applyFill="1" applyAlignment="1">
      <alignment horizontal="left" vertical="center" wrapText="1"/>
    </xf>
    <xf numFmtId="0" fontId="50" fillId="0" borderId="0" xfId="0" applyFont="1" applyAlignment="1">
      <alignment horizontal="left" vertical="center" wrapText="1"/>
    </xf>
    <xf numFmtId="0" fontId="43" fillId="34" borderId="0" xfId="20" applyFont="1" applyFill="1" applyAlignment="1">
      <alignment horizontal="left" vertical="top"/>
    </xf>
    <xf numFmtId="0" fontId="37" fillId="34" borderId="0" xfId="20" applyFont="1" applyFill="1" applyAlignment="1">
      <alignment horizontal="left" vertical="top"/>
    </xf>
    <xf numFmtId="0" fontId="43" fillId="0" borderId="0" xfId="20" applyFont="1" applyAlignment="1">
      <alignment horizontal="left" vertical="top"/>
    </xf>
    <xf numFmtId="0" fontId="36" fillId="35" borderId="0" xfId="0" applyFont="1" applyFill="1" applyAlignment="1">
      <alignment horizontal="left" vertical="top"/>
    </xf>
    <xf numFmtId="0" fontId="36" fillId="0" borderId="0" xfId="0" applyFont="1" applyAlignment="1">
      <alignment horizontal="left" vertical="top"/>
    </xf>
    <xf numFmtId="0" fontId="45" fillId="34" borderId="0" xfId="0" applyFont="1" applyFill="1" applyAlignment="1">
      <alignment horizontal="left" vertical="top"/>
    </xf>
    <xf numFmtId="0" fontId="50" fillId="0" borderId="0" xfId="0" applyFont="1" applyAlignment="1">
      <alignment horizontal="left" vertical="top"/>
    </xf>
    <xf numFmtId="0" fontId="43" fillId="35" borderId="0" xfId="0" applyFont="1" applyFill="1" applyAlignment="1">
      <alignment horizontal="left" vertical="top"/>
    </xf>
    <xf numFmtId="0" fontId="43" fillId="0" borderId="0" xfId="0" applyFont="1" applyAlignment="1">
      <alignment horizontal="left" vertical="top" wrapText="1"/>
    </xf>
    <xf numFmtId="1" fontId="43" fillId="0" borderId="0" xfId="134" applyNumberFormat="1" applyFont="1" applyAlignment="1">
      <alignment horizontal="left" vertical="top"/>
    </xf>
    <xf numFmtId="0" fontId="43" fillId="0" borderId="0" xfId="1" applyFont="1" applyAlignment="1" applyProtection="1">
      <alignment horizontal="left" vertical="top" wrapText="1"/>
      <protection locked="0"/>
    </xf>
    <xf numFmtId="14" fontId="43" fillId="0" borderId="0" xfId="0" applyNumberFormat="1" applyFont="1" applyAlignment="1">
      <alignment horizontal="left" vertical="top" wrapText="1"/>
    </xf>
    <xf numFmtId="0" fontId="43" fillId="0" borderId="0" xfId="0" quotePrefix="1" applyFont="1" applyAlignment="1">
      <alignment horizontal="left" vertical="top" wrapText="1"/>
    </xf>
    <xf numFmtId="0" fontId="52" fillId="0" borderId="0" xfId="136" applyFont="1" applyBorder="1" applyAlignment="1" applyProtection="1">
      <alignment horizontal="left" vertical="top" wrapText="1"/>
    </xf>
    <xf numFmtId="0" fontId="43" fillId="0" borderId="0" xfId="0" applyFont="1" applyAlignment="1">
      <alignment horizontal="left" vertical="top"/>
    </xf>
    <xf numFmtId="0" fontId="42" fillId="0" borderId="0" xfId="136" applyBorder="1" applyAlignment="1" applyProtection="1">
      <alignment horizontal="left" vertical="top" wrapText="1"/>
    </xf>
    <xf numFmtId="0" fontId="43" fillId="0" borderId="0" xfId="0" quotePrefix="1" applyFont="1" applyAlignment="1">
      <alignment horizontal="left" vertical="top"/>
    </xf>
    <xf numFmtId="0" fontId="42" fillId="0" borderId="0" xfId="136" applyAlignment="1">
      <alignment horizontal="left" vertical="top"/>
    </xf>
    <xf numFmtId="0" fontId="36" fillId="0" borderId="0" xfId="0" applyFont="1" applyAlignment="1">
      <alignment horizontal="left" vertical="top" wrapText="1"/>
    </xf>
    <xf numFmtId="14" fontId="36" fillId="0" borderId="0" xfId="0" applyNumberFormat="1" applyFont="1" applyAlignment="1">
      <alignment horizontal="left" vertical="top" wrapText="1"/>
    </xf>
    <xf numFmtId="0" fontId="46" fillId="0" borderId="0" xfId="0" applyFont="1" applyAlignment="1">
      <alignment horizontal="left" vertical="top"/>
    </xf>
    <xf numFmtId="0" fontId="36" fillId="0" borderId="0" xfId="0" quotePrefix="1" applyFont="1" applyAlignment="1">
      <alignment horizontal="left" vertical="top"/>
    </xf>
    <xf numFmtId="14" fontId="36" fillId="0" borderId="0" xfId="0" applyNumberFormat="1" applyFont="1" applyAlignment="1">
      <alignment horizontal="left" vertical="top"/>
    </xf>
    <xf numFmtId="0" fontId="0" fillId="0" borderId="0" xfId="0" applyAlignment="1">
      <alignment horizontal="left" vertical="top" wrapText="1"/>
    </xf>
    <xf numFmtId="0" fontId="48" fillId="0" borderId="0" xfId="0" applyFont="1" applyAlignment="1">
      <alignment horizontal="left" vertical="top" wrapText="1"/>
    </xf>
    <xf numFmtId="0" fontId="0" fillId="0" borderId="0" xfId="0" applyAlignment="1">
      <alignment horizontal="left" vertical="top"/>
    </xf>
    <xf numFmtId="0" fontId="0" fillId="35" borderId="0" xfId="0" applyFill="1" applyAlignment="1">
      <alignment horizontal="left" vertical="top"/>
    </xf>
    <xf numFmtId="0" fontId="0" fillId="0" borderId="0" xfId="0" quotePrefix="1" applyAlignment="1">
      <alignment horizontal="left" vertical="top"/>
    </xf>
    <xf numFmtId="0" fontId="49" fillId="0" borderId="0" xfId="0" applyFont="1" applyAlignment="1">
      <alignment horizontal="left" vertical="top" wrapText="1"/>
    </xf>
    <xf numFmtId="0" fontId="42" fillId="44" borderId="20" xfId="136" applyFill="1" applyBorder="1" applyAlignment="1">
      <alignment horizontal="left" vertical="top" wrapText="1"/>
    </xf>
    <xf numFmtId="0" fontId="36" fillId="0" borderId="0" xfId="0" quotePrefix="1" applyFont="1" applyAlignment="1">
      <alignment horizontal="left" vertical="top" wrapText="1"/>
    </xf>
    <xf numFmtId="0" fontId="42" fillId="0" borderId="0" xfId="136" applyAlignment="1">
      <alignment horizontal="left" vertical="top" wrapText="1"/>
    </xf>
    <xf numFmtId="0" fontId="42" fillId="44" borderId="18" xfId="136" applyFill="1" applyBorder="1" applyAlignment="1">
      <alignment horizontal="left" vertical="top" wrapText="1"/>
    </xf>
    <xf numFmtId="0" fontId="47" fillId="44" borderId="19" xfId="0" applyFont="1" applyFill="1" applyBorder="1" applyAlignment="1">
      <alignment horizontal="left" vertical="top"/>
    </xf>
    <xf numFmtId="3" fontId="36" fillId="0" borderId="0" xfId="0" applyNumberFormat="1" applyFont="1" applyAlignment="1">
      <alignment horizontal="left" vertical="top"/>
    </xf>
    <xf numFmtId="0" fontId="55" fillId="35" borderId="0" xfId="0" applyFont="1" applyFill="1" applyAlignment="1">
      <alignment horizontal="left" vertical="top"/>
    </xf>
    <xf numFmtId="0" fontId="54" fillId="0" borderId="0" xfId="0" applyFont="1" applyAlignment="1">
      <alignment horizontal="left" vertical="top" wrapText="1"/>
    </xf>
    <xf numFmtId="0" fontId="55" fillId="0" borderId="0" xfId="0" applyFont="1" applyAlignment="1">
      <alignment horizontal="left" vertical="top" wrapText="1"/>
    </xf>
    <xf numFmtId="0" fontId="53" fillId="0" borderId="0" xfId="1" applyFont="1" applyAlignment="1" applyProtection="1">
      <alignment horizontal="left" vertical="top" wrapText="1"/>
      <protection locked="0"/>
    </xf>
    <xf numFmtId="0" fontId="53" fillId="0" borderId="0" xfId="0" applyFont="1" applyAlignment="1">
      <alignment horizontal="left" vertical="top" wrapText="1"/>
    </xf>
    <xf numFmtId="0" fontId="55" fillId="0" borderId="0" xfId="0" applyFont="1" applyAlignment="1">
      <alignment horizontal="left" vertical="top"/>
    </xf>
    <xf numFmtId="3" fontId="55" fillId="0" borderId="0" xfId="0" quotePrefix="1" applyNumberFormat="1" applyFont="1" applyAlignment="1">
      <alignment horizontal="left" vertical="top"/>
    </xf>
    <xf numFmtId="0" fontId="43" fillId="12" borderId="0" xfId="20" applyFont="1" applyFill="1" applyAlignment="1">
      <alignment horizontal="left" vertical="top"/>
    </xf>
    <xf numFmtId="0" fontId="45" fillId="12" borderId="0" xfId="0" applyFont="1" applyFill="1" applyAlignment="1">
      <alignment horizontal="left" vertical="top"/>
    </xf>
    <xf numFmtId="0" fontId="36" fillId="12" borderId="0" xfId="0" applyFont="1" applyFill="1" applyAlignment="1">
      <alignment horizontal="left" vertical="top"/>
    </xf>
    <xf numFmtId="0" fontId="55" fillId="12" borderId="0" xfId="0" applyFont="1" applyFill="1" applyAlignment="1">
      <alignment horizontal="left" vertical="top"/>
    </xf>
    <xf numFmtId="0" fontId="36" fillId="12" borderId="0" xfId="0" applyFont="1" applyFill="1" applyAlignment="1">
      <alignment horizontal="left" vertical="top" wrapText="1"/>
    </xf>
    <xf numFmtId="0" fontId="43" fillId="12" borderId="0" xfId="0" applyFont="1" applyFill="1" applyAlignment="1">
      <alignment horizontal="left" vertical="top"/>
    </xf>
    <xf numFmtId="0" fontId="45" fillId="34" borderId="0" xfId="0" applyFont="1" applyFill="1" applyAlignment="1">
      <alignment horizontal="left" vertical="top" wrapText="1"/>
    </xf>
    <xf numFmtId="0" fontId="36" fillId="0" borderId="17" xfId="0" applyFont="1" applyBorder="1" applyAlignment="1">
      <alignment horizontal="left" vertical="top" wrapText="1"/>
    </xf>
    <xf numFmtId="49" fontId="0" fillId="0" borderId="22" xfId="0" applyNumberFormat="1" applyBorder="1" applyAlignment="1">
      <alignment horizontal="left" vertical="top"/>
    </xf>
    <xf numFmtId="0" fontId="0" fillId="0" borderId="22" xfId="0" applyBorder="1" applyAlignment="1">
      <alignment horizontal="left" vertical="top"/>
    </xf>
    <xf numFmtId="0" fontId="0" fillId="45" borderId="21" xfId="0" applyFill="1" applyBorder="1" applyAlignment="1">
      <alignment horizontal="left" vertical="top" wrapText="1"/>
    </xf>
    <xf numFmtId="14" fontId="43" fillId="12" borderId="0" xfId="0" applyNumberFormat="1" applyFont="1" applyFill="1" applyAlignment="1">
      <alignment horizontal="left" vertical="top" wrapText="1"/>
    </xf>
    <xf numFmtId="3" fontId="47" fillId="0" borderId="0" xfId="0" quotePrefix="1" applyNumberFormat="1" applyFont="1" applyAlignment="1">
      <alignment horizontal="left" vertical="top" wrapText="1"/>
    </xf>
    <xf numFmtId="49" fontId="43" fillId="0" borderId="22" xfId="0" applyNumberFormat="1" applyFont="1" applyBorder="1" applyAlignment="1">
      <alignment horizontal="left" vertical="top"/>
    </xf>
    <xf numFmtId="49" fontId="52" fillId="0" borderId="22" xfId="136" applyNumberFormat="1" applyFont="1" applyBorder="1" applyAlignment="1">
      <alignment horizontal="left" vertical="top"/>
    </xf>
    <xf numFmtId="0" fontId="52" fillId="0" borderId="0" xfId="136" applyFont="1" applyAlignment="1">
      <alignment horizontal="left" vertical="top"/>
    </xf>
    <xf numFmtId="0" fontId="36" fillId="15" borderId="0" xfId="0" applyFont="1" applyFill="1" applyAlignment="1">
      <alignment horizontal="left" vertical="top"/>
    </xf>
    <xf numFmtId="49" fontId="0" fillId="0" borderId="25" xfId="0" applyNumberFormat="1" applyBorder="1" applyAlignment="1">
      <alignment horizontal="left" vertical="top"/>
    </xf>
    <xf numFmtId="0" fontId="57" fillId="0" borderId="26" xfId="0" quotePrefix="1" applyFont="1" applyBorder="1" applyAlignment="1">
      <alignment horizontal="left" vertical="top"/>
    </xf>
    <xf numFmtId="49" fontId="0" fillId="0" borderId="27" xfId="0" applyNumberFormat="1" applyBorder="1" applyAlignment="1">
      <alignment horizontal="left" vertical="top"/>
    </xf>
    <xf numFmtId="49" fontId="42" fillId="0" borderId="27" xfId="136" applyNumberFormat="1" applyBorder="1" applyAlignment="1">
      <alignment horizontal="left" vertical="top"/>
    </xf>
    <xf numFmtId="0" fontId="50" fillId="0" borderId="0" xfId="1" applyFont="1" applyAlignment="1" applyProtection="1">
      <alignment horizontal="left" vertical="top" wrapText="1"/>
      <protection locked="0"/>
    </xf>
    <xf numFmtId="49" fontId="42" fillId="0" borderId="22" xfId="136" applyNumberFormat="1" applyBorder="1" applyAlignment="1">
      <alignment horizontal="left" vertical="top"/>
    </xf>
    <xf numFmtId="0" fontId="42" fillId="0" borderId="22" xfId="136" applyBorder="1" applyAlignment="1">
      <alignment horizontal="left" vertical="top"/>
    </xf>
    <xf numFmtId="0" fontId="43" fillId="0" borderId="0" xfId="1" applyFont="1" applyAlignment="1" applyProtection="1">
      <alignment horizontal="left" vertical="center" wrapText="1"/>
      <protection locked="0"/>
    </xf>
    <xf numFmtId="1" fontId="43" fillId="0" borderId="0" xfId="134" applyNumberFormat="1" applyFont="1" applyAlignment="1">
      <alignment vertical="top"/>
    </xf>
    <xf numFmtId="0" fontId="49" fillId="0" borderId="0" xfId="0" applyFont="1" applyAlignment="1">
      <alignment horizontal="left" vertical="center" wrapText="1"/>
    </xf>
    <xf numFmtId="0" fontId="43" fillId="0" borderId="0" xfId="0" quotePrefix="1" applyFont="1" applyAlignment="1">
      <alignment horizontal="left" vertical="center"/>
    </xf>
    <xf numFmtId="0" fontId="52" fillId="0" borderId="0" xfId="136" applyFont="1" applyAlignment="1">
      <alignment horizontal="left" vertical="center"/>
    </xf>
    <xf numFmtId="0" fontId="43" fillId="35" borderId="0" xfId="0" applyFont="1" applyFill="1" applyAlignment="1">
      <alignment vertical="top"/>
    </xf>
    <xf numFmtId="0" fontId="43" fillId="0" borderId="0" xfId="0" applyFont="1" applyAlignment="1">
      <alignment vertical="top" wrapText="1"/>
    </xf>
    <xf numFmtId="0" fontId="43" fillId="0" borderId="0" xfId="1" applyFont="1" applyAlignment="1" applyProtection="1">
      <alignment vertical="top" wrapText="1"/>
      <protection locked="0"/>
    </xf>
    <xf numFmtId="49" fontId="43" fillId="0" borderId="22" xfId="0" applyNumberFormat="1" applyFont="1" applyBorder="1" applyAlignment="1">
      <alignment vertical="top"/>
    </xf>
    <xf numFmtId="49" fontId="52" fillId="0" borderId="22" xfId="136" applyNumberFormat="1" applyFont="1" applyBorder="1" applyAlignment="1">
      <alignment vertical="top"/>
    </xf>
    <xf numFmtId="0" fontId="43" fillId="0" borderId="0" xfId="0" applyFont="1" applyAlignment="1">
      <alignment vertical="top"/>
    </xf>
    <xf numFmtId="14" fontId="43" fillId="0" borderId="0" xfId="0" applyNumberFormat="1" applyFont="1" applyAlignment="1">
      <alignment vertical="top" wrapText="1"/>
    </xf>
    <xf numFmtId="49" fontId="43" fillId="0" borderId="24" xfId="0" applyNumberFormat="1" applyFont="1" applyBorder="1" applyAlignment="1">
      <alignment horizontal="left" vertical="top"/>
    </xf>
    <xf numFmtId="0" fontId="43" fillId="0" borderId="23" xfId="0" applyFont="1" applyBorder="1" applyAlignment="1">
      <alignment horizontal="left" vertical="top"/>
    </xf>
    <xf numFmtId="14" fontId="0" fillId="0" borderId="0" xfId="0" applyNumberFormat="1" applyAlignment="1">
      <alignment horizontal="left" vertical="top"/>
    </xf>
    <xf numFmtId="0" fontId="50" fillId="35" borderId="0" xfId="0" applyFont="1" applyFill="1" applyAlignment="1">
      <alignment horizontal="left" vertical="top"/>
    </xf>
    <xf numFmtId="0" fontId="50" fillId="0" borderId="0" xfId="0" applyFont="1" applyAlignment="1">
      <alignment horizontal="left" vertical="top" wrapText="1"/>
    </xf>
    <xf numFmtId="0" fontId="50" fillId="12" borderId="0" xfId="0" applyFont="1" applyFill="1" applyAlignment="1">
      <alignment horizontal="left" vertical="top"/>
    </xf>
    <xf numFmtId="14" fontId="50" fillId="0" borderId="0" xfId="0" applyNumberFormat="1" applyFont="1" applyAlignment="1">
      <alignment horizontal="left" vertical="top"/>
    </xf>
    <xf numFmtId="14" fontId="50" fillId="12" borderId="0" xfId="0" applyNumberFormat="1" applyFont="1" applyFill="1" applyAlignment="1">
      <alignment horizontal="left" vertical="top"/>
    </xf>
    <xf numFmtId="0" fontId="59" fillId="0" borderId="0" xfId="136" applyFont="1" applyAlignment="1">
      <alignment horizontal="left" vertical="top"/>
    </xf>
    <xf numFmtId="0" fontId="0" fillId="0" borderId="0" xfId="0" applyAlignment="1">
      <alignment horizontal="left"/>
    </xf>
    <xf numFmtId="0" fontId="0" fillId="0" borderId="0" xfId="0" applyAlignment="1">
      <alignment horizontal="left" wrapText="1"/>
    </xf>
    <xf numFmtId="0" fontId="0" fillId="0" borderId="0" xfId="0" applyAlignment="1">
      <alignment horizontal="left" vertical="center" wrapText="1"/>
    </xf>
    <xf numFmtId="0" fontId="43" fillId="0" borderId="0" xfId="1" applyFont="1" applyAlignment="1" applyProtection="1">
      <alignment horizontal="left" wrapText="1"/>
      <protection locked="0"/>
    </xf>
    <xf numFmtId="49" fontId="0" fillId="0" borderId="27" xfId="0" applyNumberFormat="1" applyBorder="1" applyAlignment="1">
      <alignment horizontal="left"/>
    </xf>
    <xf numFmtId="49" fontId="0" fillId="0" borderId="22" xfId="0" applyNumberFormat="1" applyBorder="1" applyAlignment="1">
      <alignment horizontal="left"/>
    </xf>
    <xf numFmtId="49" fontId="42" fillId="0" borderId="27" xfId="136" applyNumberFormat="1" applyFill="1" applyBorder="1" applyAlignment="1">
      <alignment horizontal="left"/>
    </xf>
    <xf numFmtId="0" fontId="60" fillId="35" borderId="0" xfId="0" applyFont="1" applyFill="1" applyAlignment="1">
      <alignment horizontal="left" vertical="top"/>
    </xf>
    <xf numFmtId="0" fontId="60" fillId="0" borderId="0" xfId="0" applyFont="1" applyAlignment="1">
      <alignment horizontal="left" vertical="top" wrapText="1"/>
    </xf>
    <xf numFmtId="1" fontId="61" fillId="0" borderId="0" xfId="134" applyNumberFormat="1" applyFont="1" applyAlignment="1">
      <alignment horizontal="left" vertical="top"/>
    </xf>
    <xf numFmtId="0" fontId="61" fillId="0" borderId="0" xfId="1" applyFont="1" applyAlignment="1" applyProtection="1">
      <alignment horizontal="left" vertical="top" wrapText="1"/>
      <protection locked="0"/>
    </xf>
    <xf numFmtId="0" fontId="61" fillId="0" borderId="0" xfId="0" applyFont="1" applyAlignment="1">
      <alignment horizontal="left" vertical="top" wrapText="1"/>
    </xf>
    <xf numFmtId="14" fontId="60" fillId="0" borderId="0" xfId="0" applyNumberFormat="1" applyFont="1" applyAlignment="1">
      <alignment horizontal="left" vertical="top" wrapText="1"/>
    </xf>
    <xf numFmtId="0" fontId="60" fillId="0" borderId="0" xfId="0" applyFont="1" applyAlignment="1">
      <alignment horizontal="left" vertical="top"/>
    </xf>
    <xf numFmtId="3" fontId="62" fillId="45" borderId="21" xfId="0" quotePrefix="1" applyNumberFormat="1" applyFont="1" applyFill="1" applyBorder="1" applyAlignment="1">
      <alignment horizontal="left" vertical="top" wrapText="1"/>
    </xf>
    <xf numFmtId="0" fontId="63" fillId="0" borderId="0" xfId="136" applyFont="1" applyAlignment="1">
      <alignment horizontal="left" vertical="top"/>
    </xf>
    <xf numFmtId="0" fontId="61" fillId="0" borderId="0" xfId="0" applyFont="1" applyAlignment="1">
      <alignment horizontal="left" vertical="top"/>
    </xf>
    <xf numFmtId="14" fontId="0" fillId="0" borderId="0" xfId="0" applyNumberFormat="1" applyAlignment="1">
      <alignment horizontal="left" vertical="top" wrapText="1"/>
    </xf>
    <xf numFmtId="0" fontId="0" fillId="12" borderId="0" xfId="0" applyFill="1" applyAlignment="1">
      <alignment horizontal="left" vertical="top" wrapText="1"/>
    </xf>
    <xf numFmtId="0" fontId="64" fillId="45" borderId="21" xfId="0" quotePrefix="1" applyFont="1" applyFill="1" applyBorder="1" applyAlignment="1">
      <alignment horizontal="left" vertical="top" wrapText="1"/>
    </xf>
    <xf numFmtId="0" fontId="50" fillId="0" borderId="0" xfId="0" quotePrefix="1" applyFont="1" applyAlignment="1">
      <alignment horizontal="left" vertical="top"/>
    </xf>
    <xf numFmtId="0" fontId="65" fillId="0" borderId="0" xfId="0" applyFont="1" applyAlignment="1">
      <alignment horizontal="left" vertical="top" wrapText="1"/>
    </xf>
    <xf numFmtId="0" fontId="1" fillId="0" borderId="0" xfId="0" applyFont="1" applyAlignment="1">
      <alignment horizontal="left" vertical="top"/>
    </xf>
    <xf numFmtId="0" fontId="1" fillId="0" borderId="0" xfId="0" quotePrefix="1" applyFont="1" applyAlignment="1">
      <alignment horizontal="left" vertical="top"/>
    </xf>
    <xf numFmtId="0" fontId="43" fillId="3" borderId="0" xfId="20" applyFont="1" applyFill="1" applyAlignment="1">
      <alignment horizontal="center" wrapText="1"/>
    </xf>
    <xf numFmtId="0" fontId="43" fillId="13" borderId="0" xfId="20" applyFont="1" applyFill="1" applyAlignment="1">
      <alignment horizontal="center" vertical="center"/>
    </xf>
    <xf numFmtId="0" fontId="43" fillId="15" borderId="0" xfId="20" applyFont="1" applyFill="1" applyAlignment="1">
      <alignment horizontal="center" vertical="center"/>
    </xf>
    <xf numFmtId="0" fontId="43" fillId="0" borderId="0" xfId="20" applyFont="1" applyAlignment="1">
      <alignment horizontal="center" vertical="center"/>
    </xf>
    <xf numFmtId="14" fontId="43" fillId="0" borderId="0" xfId="20" applyNumberFormat="1" applyFont="1" applyAlignment="1">
      <alignment horizontal="center" vertical="center"/>
    </xf>
    <xf numFmtId="0" fontId="37" fillId="34" borderId="0" xfId="20" applyFont="1" applyFill="1" applyAlignment="1">
      <alignment vertical="center"/>
    </xf>
    <xf numFmtId="0" fontId="43" fillId="3" borderId="0" xfId="20" applyFont="1" applyFill="1" applyAlignment="1">
      <alignment horizontal="left" vertical="top" wrapText="1"/>
    </xf>
    <xf numFmtId="0" fontId="37" fillId="34" borderId="0" xfId="20" applyFont="1" applyFill="1" applyAlignment="1">
      <alignment horizontal="right" vertical="center"/>
    </xf>
    <xf numFmtId="0" fontId="37" fillId="34" borderId="0" xfId="20" applyFont="1" applyFill="1" applyAlignment="1">
      <alignment horizontal="center" vertical="center"/>
    </xf>
    <xf numFmtId="0" fontId="37" fillId="37" borderId="0" xfId="20" applyFont="1" applyFill="1" applyAlignment="1">
      <alignment horizontal="center" vertical="center"/>
    </xf>
    <xf numFmtId="0" fontId="43" fillId="3" borderId="0" xfId="20" applyFont="1" applyFill="1" applyAlignment="1">
      <alignment horizontal="center"/>
    </xf>
    <xf numFmtId="0" fontId="44" fillId="36" borderId="0" xfId="20" applyFont="1" applyFill="1" applyAlignment="1">
      <alignment horizontal="center"/>
    </xf>
    <xf numFmtId="0" fontId="37" fillId="34" borderId="0" xfId="0" applyFont="1" applyFill="1" applyAlignment="1">
      <alignment horizontal="center" vertical="center" wrapText="1"/>
    </xf>
    <xf numFmtId="0" fontId="43" fillId="0" borderId="0" xfId="0" applyFont="1" applyAlignment="1">
      <alignment horizontal="center" vertical="center" wrapText="1"/>
    </xf>
    <xf numFmtId="0" fontId="43" fillId="3" borderId="0" xfId="0" applyFont="1" applyFill="1" applyAlignment="1">
      <alignment horizontal="center" vertical="center" wrapText="1"/>
    </xf>
    <xf numFmtId="0" fontId="43" fillId="3" borderId="0" xfId="0" applyFont="1" applyFill="1" applyAlignment="1">
      <alignment horizontal="center" vertical="center"/>
    </xf>
    <xf numFmtId="0" fontId="43" fillId="3" borderId="16" xfId="0" applyFont="1" applyFill="1" applyBorder="1" applyAlignment="1">
      <alignment horizontal="center" vertical="center"/>
    </xf>
    <xf numFmtId="0" fontId="37" fillId="3" borderId="16" xfId="0" applyFont="1" applyFill="1" applyBorder="1" applyAlignment="1">
      <alignment horizontal="center" vertical="center"/>
    </xf>
    <xf numFmtId="0" fontId="37" fillId="34" borderId="0" xfId="20" applyFont="1" applyFill="1" applyAlignment="1">
      <alignment horizontal="left" vertical="center"/>
    </xf>
    <xf numFmtId="0" fontId="37" fillId="34" borderId="0" xfId="0" applyFont="1" applyFill="1" applyAlignment="1">
      <alignment horizontal="right" vertical="center"/>
    </xf>
    <xf numFmtId="0" fontId="43" fillId="11" borderId="0" xfId="20" applyFont="1" applyFill="1" applyAlignment="1">
      <alignment horizontal="center" vertical="center"/>
    </xf>
    <xf numFmtId="0" fontId="43" fillId="12" borderId="0" xfId="20" applyFont="1" applyFill="1" applyAlignment="1">
      <alignment horizontal="center" vertical="center"/>
    </xf>
    <xf numFmtId="0" fontId="43" fillId="31" borderId="0" xfId="20" applyFont="1" applyFill="1" applyAlignment="1">
      <alignment horizontal="center" vertical="center"/>
    </xf>
    <xf numFmtId="0" fontId="37" fillId="32" borderId="0" xfId="20" applyFont="1" applyFill="1" applyAlignment="1">
      <alignment horizontal="center" vertical="center"/>
    </xf>
    <xf numFmtId="0" fontId="37" fillId="2" borderId="0" xfId="20" applyFont="1" applyFill="1" applyAlignment="1">
      <alignment horizontal="center" vertical="center"/>
    </xf>
    <xf numFmtId="0" fontId="37" fillId="33" borderId="0" xfId="20" applyFont="1" applyFill="1" applyAlignment="1">
      <alignment horizontal="center" vertical="center"/>
    </xf>
    <xf numFmtId="0" fontId="37" fillId="36" borderId="0" xfId="0" applyFont="1" applyFill="1" applyAlignment="1">
      <alignment horizontal="right" vertical="center"/>
    </xf>
    <xf numFmtId="0" fontId="37" fillId="34" borderId="0" xfId="0" applyFont="1" applyFill="1" applyAlignment="1">
      <alignment horizontal="right" vertical="center" wrapText="1"/>
    </xf>
    <xf numFmtId="9" fontId="43" fillId="0" borderId="0" xfId="0" applyNumberFormat="1" applyFont="1" applyAlignment="1">
      <alignment horizontal="center" vertical="center" wrapText="1"/>
    </xf>
    <xf numFmtId="0" fontId="49" fillId="0" borderId="0" xfId="20" applyFont="1" applyAlignment="1">
      <alignment horizontal="center" vertical="center"/>
    </xf>
    <xf numFmtId="0" fontId="37" fillId="34" borderId="0" xfId="0" applyFont="1" applyFill="1" applyAlignment="1">
      <alignment horizontal="center" vertical="center"/>
    </xf>
    <xf numFmtId="0" fontId="37" fillId="3" borderId="0" xfId="0" applyFont="1" applyFill="1" applyAlignment="1">
      <alignment horizontal="center" vertical="center"/>
    </xf>
    <xf numFmtId="0" fontId="37" fillId="38" borderId="0" xfId="0" applyFont="1" applyFill="1" applyAlignment="1">
      <alignment horizontal="center" vertical="center" wrapText="1"/>
    </xf>
    <xf numFmtId="0" fontId="43" fillId="14" borderId="0" xfId="20" applyFont="1" applyFill="1" applyAlignment="1">
      <alignment horizontal="center" vertical="center"/>
    </xf>
    <xf numFmtId="0" fontId="36" fillId="0" borderId="0" xfId="0" applyFont="1" applyAlignment="1">
      <alignment horizontal="left" vertical="top" wrapText="1"/>
    </xf>
    <xf numFmtId="1" fontId="43" fillId="0" borderId="0" xfId="134" applyNumberFormat="1" applyFont="1" applyAlignment="1">
      <alignment horizontal="left" vertical="top"/>
    </xf>
    <xf numFmtId="0" fontId="43" fillId="0" borderId="0" xfId="20" applyFont="1" applyAlignment="1">
      <alignment horizontal="center" vertical="top" wrapText="1"/>
    </xf>
    <xf numFmtId="0" fontId="51" fillId="42" borderId="0" xfId="20" applyFont="1" applyFill="1" applyAlignment="1">
      <alignment horizontal="center" vertical="top" wrapText="1"/>
    </xf>
    <xf numFmtId="0" fontId="51" fillId="36" borderId="0" xfId="20" applyFont="1" applyFill="1" applyAlignment="1">
      <alignment horizontal="center" vertical="top"/>
    </xf>
    <xf numFmtId="0" fontId="37" fillId="34" borderId="0" xfId="20" applyFont="1" applyFill="1" applyAlignment="1">
      <alignment horizontal="center" vertical="top"/>
    </xf>
    <xf numFmtId="0" fontId="37" fillId="34" borderId="0" xfId="0" applyFont="1" applyFill="1" applyAlignment="1">
      <alignment horizontal="center" vertical="top"/>
    </xf>
    <xf numFmtId="0" fontId="43" fillId="0" borderId="0" xfId="0" applyFont="1" applyAlignment="1">
      <alignment horizontal="center" vertical="top"/>
    </xf>
    <xf numFmtId="14" fontId="43" fillId="0" borderId="0" xfId="0" applyNumberFormat="1" applyFont="1" applyAlignment="1">
      <alignment horizontal="center" vertical="top"/>
    </xf>
    <xf numFmtId="0" fontId="37" fillId="41" borderId="0" xfId="20" applyFont="1" applyFill="1" applyAlignment="1">
      <alignment horizontal="center" vertical="top"/>
    </xf>
    <xf numFmtId="0" fontId="43" fillId="0" borderId="0" xfId="0" applyFont="1" applyAlignment="1">
      <alignment horizontal="center" vertical="center"/>
    </xf>
    <xf numFmtId="14" fontId="43" fillId="0" borderId="0" xfId="0" applyNumberFormat="1" applyFont="1" applyAlignment="1">
      <alignment horizontal="center" vertical="center"/>
    </xf>
    <xf numFmtId="0" fontId="44" fillId="36" borderId="0" xfId="20" applyFont="1" applyFill="1" applyAlignment="1">
      <alignment horizontal="center" vertical="center"/>
    </xf>
    <xf numFmtId="0" fontId="43" fillId="0" borderId="0" xfId="20" applyFont="1" applyAlignment="1">
      <alignment horizontal="center" vertical="center" wrapText="1"/>
    </xf>
    <xf numFmtId="0" fontId="49" fillId="0" borderId="0" xfId="20" applyFont="1" applyAlignment="1">
      <alignment horizontal="center" vertical="center" wrapText="1"/>
    </xf>
    <xf numFmtId="0" fontId="28" fillId="34" borderId="0" xfId="20" applyFont="1" applyFill="1" applyAlignment="1">
      <alignment horizontal="right" vertical="center"/>
    </xf>
    <xf numFmtId="0" fontId="30" fillId="35" borderId="0" xfId="0" applyFont="1" applyFill="1" applyAlignment="1">
      <alignment horizontal="right" vertical="center"/>
    </xf>
    <xf numFmtId="0" fontId="31" fillId="35" borderId="0" xfId="0" applyFont="1" applyFill="1" applyAlignment="1">
      <alignment horizontal="center" vertical="center"/>
    </xf>
    <xf numFmtId="0" fontId="35" fillId="34" borderId="0" xfId="20" applyFont="1" applyFill="1" applyAlignment="1">
      <alignment horizontal="center" vertical="center"/>
    </xf>
    <xf numFmtId="14" fontId="1" fillId="0" borderId="0" xfId="20" applyNumberFormat="1" applyAlignment="1">
      <alignment horizontal="center" vertical="center"/>
    </xf>
    <xf numFmtId="0" fontId="1" fillId="0" borderId="0" xfId="20" applyAlignment="1">
      <alignment horizontal="left" vertical="top" wrapText="1"/>
    </xf>
    <xf numFmtId="0" fontId="1" fillId="0" borderId="0" xfId="20" applyAlignment="1">
      <alignment horizontal="left" vertical="top"/>
    </xf>
    <xf numFmtId="0" fontId="1" fillId="0" borderId="0" xfId="20" applyAlignment="1">
      <alignment horizontal="center" vertical="center"/>
    </xf>
    <xf numFmtId="0" fontId="30" fillId="34" borderId="0" xfId="0" applyFont="1" applyFill="1" applyAlignment="1">
      <alignment horizontal="right" vertical="center"/>
    </xf>
    <xf numFmtId="0" fontId="31" fillId="0" borderId="0" xfId="0" applyFont="1" applyAlignment="1">
      <alignment horizontal="center" vertical="center"/>
    </xf>
    <xf numFmtId="14" fontId="31" fillId="0" borderId="0" xfId="0" applyNumberFormat="1" applyFont="1" applyAlignment="1">
      <alignment horizontal="center" vertical="center"/>
    </xf>
    <xf numFmtId="0" fontId="33" fillId="34" borderId="0" xfId="20" applyFont="1" applyFill="1" applyAlignment="1">
      <alignment horizontal="left" vertical="center"/>
    </xf>
    <xf numFmtId="0" fontId="33" fillId="34" borderId="0" xfId="20" applyFont="1" applyFill="1" applyAlignment="1">
      <alignment horizontal="right" vertical="center"/>
    </xf>
    <xf numFmtId="0" fontId="30" fillId="34" borderId="0" xfId="0" applyFont="1" applyFill="1" applyAlignment="1">
      <alignment horizontal="center" vertical="center"/>
    </xf>
    <xf numFmtId="49" fontId="31" fillId="0" borderId="0" xfId="0" applyNumberFormat="1" applyFont="1" applyAlignment="1">
      <alignment horizontal="center" vertical="center"/>
    </xf>
    <xf numFmtId="0" fontId="28" fillId="34" borderId="0" xfId="20" applyFont="1" applyFill="1" applyAlignment="1">
      <alignment horizontal="center" vertical="center"/>
    </xf>
    <xf numFmtId="0" fontId="34" fillId="36" borderId="0" xfId="20" applyFont="1" applyFill="1" applyAlignment="1">
      <alignment horizontal="center" vertical="center"/>
    </xf>
    <xf numFmtId="0" fontId="33" fillId="34" borderId="0" xfId="20" applyFont="1" applyFill="1" applyAlignment="1">
      <alignment horizontal="center" vertical="center"/>
    </xf>
    <xf numFmtId="0" fontId="1" fillId="0" borderId="0" xfId="20" applyAlignment="1">
      <alignment horizontal="center" vertical="center" wrapText="1"/>
    </xf>
    <xf numFmtId="0" fontId="30" fillId="34" borderId="0" xfId="20" applyFont="1" applyFill="1" applyAlignment="1">
      <alignment horizontal="center" vertical="center"/>
    </xf>
    <xf numFmtId="0" fontId="43" fillId="0" borderId="0" xfId="20" applyFont="1" applyAlignment="1">
      <alignment horizontal="center" vertical="top"/>
    </xf>
    <xf numFmtId="0" fontId="42" fillId="0" borderId="0" xfId="136" applyFill="1" applyAlignment="1" applyProtection="1">
      <alignment horizontal="center" vertical="top"/>
    </xf>
    <xf numFmtId="14" fontId="43" fillId="0" borderId="0" xfId="20" quotePrefix="1" applyNumberFormat="1" applyFont="1" applyAlignment="1">
      <alignment horizontal="center" vertical="top"/>
    </xf>
    <xf numFmtId="0" fontId="42" fillId="0" borderId="0" xfId="136" applyFill="1" applyAlignment="1">
      <alignment horizontal="center" vertical="top"/>
    </xf>
    <xf numFmtId="14" fontId="43" fillId="0" borderId="0" xfId="20" applyNumberFormat="1" applyFont="1" applyAlignment="1">
      <alignment horizontal="center" vertical="top" wrapText="1"/>
    </xf>
    <xf numFmtId="0" fontId="43" fillId="0" borderId="0" xfId="20" quotePrefix="1" applyFont="1" applyAlignment="1">
      <alignment horizontal="center" vertical="top"/>
    </xf>
    <xf numFmtId="14" fontId="43" fillId="0" borderId="0" xfId="20" applyNumberFormat="1" applyFont="1" applyAlignment="1">
      <alignment horizontal="center" vertical="top"/>
    </xf>
    <xf numFmtId="0" fontId="44" fillId="36" borderId="0" xfId="20" applyFont="1" applyFill="1" applyAlignment="1">
      <alignment horizontal="center" vertical="top"/>
    </xf>
    <xf numFmtId="0" fontId="42" fillId="0" borderId="0" xfId="136" applyAlignment="1">
      <alignment horizontal="center" vertical="top"/>
    </xf>
    <xf numFmtId="0" fontId="43" fillId="3" borderId="0" xfId="20" applyFont="1" applyFill="1" applyAlignment="1">
      <alignment horizontal="center" vertical="top" wrapText="1"/>
    </xf>
  </cellXfs>
  <cellStyles count="137">
    <cellStyle name="%" xfId="1" xr:uid="{00000000-0005-0000-0000-000000000000}"/>
    <cellStyle name="% 2" xfId="21" xr:uid="{00000000-0005-0000-0000-000001000000}"/>
    <cellStyle name="_Planner" xfId="22" xr:uid="{00000000-0005-0000-0000-000002000000}"/>
    <cellStyle name="_Planner 2" xfId="51" xr:uid="{00000000-0005-0000-0000-000003000000}"/>
    <cellStyle name="_Planner 2 2" xfId="110" xr:uid="{00000000-0005-0000-0000-000004000000}"/>
    <cellStyle name="0,0_x000d__x000a_NA_x000d__x000a_" xfId="23" xr:uid="{00000000-0005-0000-0000-000005000000}"/>
    <cellStyle name="20% - Accent1 2" xfId="52" xr:uid="{00000000-0005-0000-0000-000006000000}"/>
    <cellStyle name="20% - Accent2 2" xfId="53" xr:uid="{00000000-0005-0000-0000-000007000000}"/>
    <cellStyle name="20% - Accent3 2" xfId="54" xr:uid="{00000000-0005-0000-0000-000008000000}"/>
    <cellStyle name="20% - Accent4 2" xfId="55" xr:uid="{00000000-0005-0000-0000-000009000000}"/>
    <cellStyle name="20% - Accent5 2" xfId="56" xr:uid="{00000000-0005-0000-0000-00000A000000}"/>
    <cellStyle name="20% - Accent6 2" xfId="57" xr:uid="{00000000-0005-0000-0000-00000B000000}"/>
    <cellStyle name="40% - Accent1 2" xfId="58" xr:uid="{00000000-0005-0000-0000-00000C000000}"/>
    <cellStyle name="40% - Accent2 2" xfId="59" xr:uid="{00000000-0005-0000-0000-00000D000000}"/>
    <cellStyle name="40% - Accent3 2" xfId="60" xr:uid="{00000000-0005-0000-0000-00000E000000}"/>
    <cellStyle name="40% - Accent4 2" xfId="61" xr:uid="{00000000-0005-0000-0000-00000F000000}"/>
    <cellStyle name="40% - Accent5 2" xfId="62" xr:uid="{00000000-0005-0000-0000-000010000000}"/>
    <cellStyle name="40% - Accent6 2" xfId="63" xr:uid="{00000000-0005-0000-0000-000011000000}"/>
    <cellStyle name="60% - Accent1 2" xfId="64" xr:uid="{00000000-0005-0000-0000-000012000000}"/>
    <cellStyle name="60% - Accent2 2" xfId="65" xr:uid="{00000000-0005-0000-0000-000013000000}"/>
    <cellStyle name="60% - Accent3 2" xfId="66" xr:uid="{00000000-0005-0000-0000-000014000000}"/>
    <cellStyle name="60% - Accent4 2" xfId="67" xr:uid="{00000000-0005-0000-0000-000015000000}"/>
    <cellStyle name="60% - Accent5 2" xfId="68" xr:uid="{00000000-0005-0000-0000-000016000000}"/>
    <cellStyle name="60% - Accent6 2" xfId="69" xr:uid="{00000000-0005-0000-0000-000017000000}"/>
    <cellStyle name="Accent1 2" xfId="70" xr:uid="{00000000-0005-0000-0000-000018000000}"/>
    <cellStyle name="Accent2 2" xfId="71" xr:uid="{00000000-0005-0000-0000-000019000000}"/>
    <cellStyle name="Accent3 2" xfId="72" xr:uid="{00000000-0005-0000-0000-00001A000000}"/>
    <cellStyle name="Accent4 2" xfId="73" xr:uid="{00000000-0005-0000-0000-00001B000000}"/>
    <cellStyle name="Accent5 2" xfId="74" xr:uid="{00000000-0005-0000-0000-00001C000000}"/>
    <cellStyle name="Accent6 2" xfId="75" xr:uid="{00000000-0005-0000-0000-00001D000000}"/>
    <cellStyle name="Bad 2" xfId="76" xr:uid="{00000000-0005-0000-0000-00001E000000}"/>
    <cellStyle name="Berekening" xfId="3" xr:uid="{00000000-0005-0000-0000-00001F000000}"/>
    <cellStyle name="Calculation 2" xfId="77" xr:uid="{00000000-0005-0000-0000-000020000000}"/>
    <cellStyle name="Check Cell 2" xfId="78" xr:uid="{00000000-0005-0000-0000-000021000000}"/>
    <cellStyle name="Comma [0] 2" xfId="133" xr:uid="{19F496A6-09D7-43CF-9D67-F4CAACE55466}"/>
    <cellStyle name="Controlecel" xfId="4" xr:uid="{00000000-0005-0000-0000-000022000000}"/>
    <cellStyle name="Date" xfId="131" xr:uid="{99A64D47-3D07-44B2-970E-E1F2155693EC}"/>
    <cellStyle name="Explanatory Text 2" xfId="79" xr:uid="{00000000-0005-0000-0000-000023000000}"/>
    <cellStyle name="Gekoppelde cel" xfId="5" xr:uid="{00000000-0005-0000-0000-000024000000}"/>
    <cellStyle name="Goed" xfId="6" xr:uid="{00000000-0005-0000-0000-000025000000}"/>
    <cellStyle name="Good 2" xfId="80" xr:uid="{00000000-0005-0000-0000-000026000000}"/>
    <cellStyle name="Header1" xfId="24" xr:uid="{00000000-0005-0000-0000-000027000000}"/>
    <cellStyle name="Header2" xfId="25" xr:uid="{00000000-0005-0000-0000-000028000000}"/>
    <cellStyle name="Heading 1 2" xfId="81" xr:uid="{00000000-0005-0000-0000-000029000000}"/>
    <cellStyle name="Heading 1 3" xfId="129" xr:uid="{6142F32A-F1FE-4ECB-AEA0-68BB8EC1E528}"/>
    <cellStyle name="Heading 2 2" xfId="82" xr:uid="{00000000-0005-0000-0000-00002A000000}"/>
    <cellStyle name="Heading 2 3" xfId="128" xr:uid="{1E869F43-D783-4B7D-B9FB-07E3B36CEE3E}"/>
    <cellStyle name="Heading 3 2" xfId="83" xr:uid="{00000000-0005-0000-0000-00002B000000}"/>
    <cellStyle name="Heading 3 3" xfId="130" xr:uid="{881B6F93-826C-4247-A027-0B98B85504E4}"/>
    <cellStyle name="Heading 4 2" xfId="84" xr:uid="{00000000-0005-0000-0000-00002C000000}"/>
    <cellStyle name="Hyperlink" xfId="136" builtinId="8"/>
    <cellStyle name="Hyperlink 2" xfId="85" xr:uid="{00000000-0005-0000-0000-00002D000000}"/>
    <cellStyle name="Input 2" xfId="86" xr:uid="{00000000-0005-0000-0000-00002E000000}"/>
    <cellStyle name="Invoer" xfId="7" xr:uid="{00000000-0005-0000-0000-00002F000000}"/>
    <cellStyle name="Kop 1" xfId="8" xr:uid="{00000000-0005-0000-0000-000030000000}"/>
    <cellStyle name="Kop 2" xfId="9" xr:uid="{00000000-0005-0000-0000-000031000000}"/>
    <cellStyle name="Kop 3" xfId="10" xr:uid="{00000000-0005-0000-0000-000032000000}"/>
    <cellStyle name="Kop 4" xfId="11" xr:uid="{00000000-0005-0000-0000-000033000000}"/>
    <cellStyle name="Linked Cell 2" xfId="87" xr:uid="{00000000-0005-0000-0000-000034000000}"/>
    <cellStyle name="Neutraal" xfId="12" xr:uid="{00000000-0005-0000-0000-000035000000}"/>
    <cellStyle name="Neutral 2" xfId="88" xr:uid="{00000000-0005-0000-0000-000036000000}"/>
    <cellStyle name="Normal" xfId="0" builtinId="0"/>
    <cellStyle name="Normal - Style1" xfId="26" xr:uid="{00000000-0005-0000-0000-000038000000}"/>
    <cellStyle name="Normal 10" xfId="27" xr:uid="{00000000-0005-0000-0000-000039000000}"/>
    <cellStyle name="Normal 11" xfId="28" xr:uid="{00000000-0005-0000-0000-00003A000000}"/>
    <cellStyle name="Normal 12" xfId="29" xr:uid="{00000000-0005-0000-0000-00003B000000}"/>
    <cellStyle name="Normal 13" xfId="30" xr:uid="{00000000-0005-0000-0000-00003C000000}"/>
    <cellStyle name="Normal 14" xfId="31" xr:uid="{00000000-0005-0000-0000-00003D000000}"/>
    <cellStyle name="Normal 15" xfId="32" xr:uid="{00000000-0005-0000-0000-00003E000000}"/>
    <cellStyle name="Normal 16" xfId="33" xr:uid="{00000000-0005-0000-0000-00003F000000}"/>
    <cellStyle name="Normal 17" xfId="34" xr:uid="{00000000-0005-0000-0000-000040000000}"/>
    <cellStyle name="Normal 18" xfId="35" xr:uid="{00000000-0005-0000-0000-000041000000}"/>
    <cellStyle name="Normal 19" xfId="36" xr:uid="{00000000-0005-0000-0000-000042000000}"/>
    <cellStyle name="Normal 2" xfId="2" xr:uid="{00000000-0005-0000-0000-000043000000}"/>
    <cellStyle name="Normal 2 2" xfId="37" xr:uid="{00000000-0005-0000-0000-000044000000}"/>
    <cellStyle name="Normal 2 3" xfId="107" xr:uid="{00000000-0005-0000-0000-000045000000}"/>
    <cellStyle name="Normal 20" xfId="38" xr:uid="{00000000-0005-0000-0000-000046000000}"/>
    <cellStyle name="Normal 21" xfId="39" xr:uid="{00000000-0005-0000-0000-000047000000}"/>
    <cellStyle name="Normal 22" xfId="40" xr:uid="{00000000-0005-0000-0000-000048000000}"/>
    <cellStyle name="Normal 23" xfId="41" xr:uid="{00000000-0005-0000-0000-000049000000}"/>
    <cellStyle name="Normal 24" xfId="50" xr:uid="{00000000-0005-0000-0000-00004A000000}"/>
    <cellStyle name="Normal 24 2" xfId="109" xr:uid="{00000000-0005-0000-0000-00004B000000}"/>
    <cellStyle name="Normal 25" xfId="94" xr:uid="{00000000-0005-0000-0000-00004C000000}"/>
    <cellStyle name="Normal 25 2" xfId="114" xr:uid="{00000000-0005-0000-0000-00004D000000}"/>
    <cellStyle name="Normal 26" xfId="99" xr:uid="{00000000-0005-0000-0000-00004E000000}"/>
    <cellStyle name="Normal 26 2" xfId="116" xr:uid="{00000000-0005-0000-0000-00004F000000}"/>
    <cellStyle name="Normal 27" xfId="100" xr:uid="{00000000-0005-0000-0000-000050000000}"/>
    <cellStyle name="Normal 27 2" xfId="117" xr:uid="{00000000-0005-0000-0000-000051000000}"/>
    <cellStyle name="Normal 28" xfId="101" xr:uid="{00000000-0005-0000-0000-000052000000}"/>
    <cellStyle name="Normal 28 2" xfId="118" xr:uid="{00000000-0005-0000-0000-000053000000}"/>
    <cellStyle name="Normal 29" xfId="102" xr:uid="{00000000-0005-0000-0000-000054000000}"/>
    <cellStyle name="Normal 29 2" xfId="119" xr:uid="{00000000-0005-0000-0000-000055000000}"/>
    <cellStyle name="Normal 3" xfId="20" xr:uid="{00000000-0005-0000-0000-000056000000}"/>
    <cellStyle name="Normal 3 2" xfId="89" xr:uid="{00000000-0005-0000-0000-000057000000}"/>
    <cellStyle name="Normal 30" xfId="103" xr:uid="{00000000-0005-0000-0000-000058000000}"/>
    <cellStyle name="Normal 30 2" xfId="120" xr:uid="{00000000-0005-0000-0000-000059000000}"/>
    <cellStyle name="Normal 31" xfId="104" xr:uid="{00000000-0005-0000-0000-00005A000000}"/>
    <cellStyle name="Normal 31 2" xfId="121" xr:uid="{00000000-0005-0000-0000-00005B000000}"/>
    <cellStyle name="Normal 32" xfId="105" xr:uid="{00000000-0005-0000-0000-00005C000000}"/>
    <cellStyle name="Normal 32 2" xfId="122" xr:uid="{00000000-0005-0000-0000-00005D000000}"/>
    <cellStyle name="Normal 33" xfId="90" xr:uid="{00000000-0005-0000-0000-00005E000000}"/>
    <cellStyle name="Normal 33 2" xfId="111" xr:uid="{00000000-0005-0000-0000-00005F000000}"/>
    <cellStyle name="Normal 34" xfId="98" xr:uid="{00000000-0005-0000-0000-000060000000}"/>
    <cellStyle name="Normal 34 2" xfId="115" xr:uid="{00000000-0005-0000-0000-000061000000}"/>
    <cellStyle name="Normal 35" xfId="106" xr:uid="{00000000-0005-0000-0000-000062000000}"/>
    <cellStyle name="Normal 35 2" xfId="123" xr:uid="{00000000-0005-0000-0000-000063000000}"/>
    <cellStyle name="Normal 36" xfId="124" xr:uid="{00000000-0005-0000-0000-000064000000}"/>
    <cellStyle name="Normal 37" xfId="125" xr:uid="{00000000-0005-0000-0000-000065000000}"/>
    <cellStyle name="Normal 38" xfId="134" xr:uid="{E4186AB5-1118-4593-A35C-4119E9CAC7D0}"/>
    <cellStyle name="Normal 39" xfId="135" xr:uid="{0A6C227F-B8FC-4E69-989E-77DCD961340C}"/>
    <cellStyle name="Normal 4" xfId="42" xr:uid="{00000000-0005-0000-0000-000066000000}"/>
    <cellStyle name="Normal 5" xfId="43" xr:uid="{00000000-0005-0000-0000-000067000000}"/>
    <cellStyle name="Normal 6" xfId="44" xr:uid="{00000000-0005-0000-0000-000068000000}"/>
    <cellStyle name="Normal 7" xfId="45" xr:uid="{00000000-0005-0000-0000-000069000000}"/>
    <cellStyle name="Normal 8" xfId="46" xr:uid="{00000000-0005-0000-0000-00006A000000}"/>
    <cellStyle name="Normal 9" xfId="47" xr:uid="{00000000-0005-0000-0000-00006B000000}"/>
    <cellStyle name="Note 2" xfId="91" xr:uid="{00000000-0005-0000-0000-00006C000000}"/>
    <cellStyle name="Note 2 2" xfId="112" xr:uid="{00000000-0005-0000-0000-00006D000000}"/>
    <cellStyle name="Notitie" xfId="13" xr:uid="{00000000-0005-0000-0000-00006E000000}"/>
    <cellStyle name="Notitie 2" xfId="108" xr:uid="{00000000-0005-0000-0000-00006F000000}"/>
    <cellStyle name="Ongeldig" xfId="14" xr:uid="{00000000-0005-0000-0000-000070000000}"/>
    <cellStyle name="Output 2" xfId="92" xr:uid="{00000000-0005-0000-0000-000071000000}"/>
    <cellStyle name="Percent 2" xfId="132" xr:uid="{E21D20E9-3808-4C11-9CF3-5B23D845156E}"/>
    <cellStyle name="Style 1" xfId="48" xr:uid="{00000000-0005-0000-0000-000072000000}"/>
    <cellStyle name="Style 1 2" xfId="49" xr:uid="{00000000-0005-0000-0000-000073000000}"/>
    <cellStyle name="Style 1 3" xfId="93" xr:uid="{00000000-0005-0000-0000-000074000000}"/>
    <cellStyle name="Style 1 3 2" xfId="113" xr:uid="{00000000-0005-0000-0000-000075000000}"/>
    <cellStyle name="Titel" xfId="15" xr:uid="{00000000-0005-0000-0000-000076000000}"/>
    <cellStyle name="Title 2" xfId="95" xr:uid="{00000000-0005-0000-0000-000077000000}"/>
    <cellStyle name="Title 3" xfId="127" xr:uid="{8F96A6F4-03D0-47CB-B9AB-12B0C46C51F8}"/>
    <cellStyle name="Totaal" xfId="16" xr:uid="{00000000-0005-0000-0000-000078000000}"/>
    <cellStyle name="Total 2" xfId="96" xr:uid="{00000000-0005-0000-0000-000079000000}"/>
    <cellStyle name="Uitvoer" xfId="17" xr:uid="{00000000-0005-0000-0000-00007A000000}"/>
    <cellStyle name="Verklarende tekst" xfId="18" xr:uid="{00000000-0005-0000-0000-00007B000000}"/>
    <cellStyle name="Waarschuwingstekst" xfId="19" xr:uid="{00000000-0005-0000-0000-00007C000000}"/>
    <cellStyle name="Warning Text 2" xfId="97" xr:uid="{00000000-0005-0000-0000-00007D000000}"/>
    <cellStyle name="zHiddenText" xfId="126" xr:uid="{B3E2D697-2CD7-40EE-8D6C-6C502513998A}"/>
  </cellStyles>
  <dxfs count="130">
    <dxf>
      <fill>
        <patternFill>
          <bgColor rgb="FF66FF33"/>
        </patternFill>
      </fill>
    </dxf>
    <dxf>
      <font>
        <color auto="1"/>
      </font>
      <fill>
        <patternFill>
          <bgColor theme="9"/>
        </patternFill>
      </fill>
    </dxf>
    <dxf>
      <fill>
        <patternFill>
          <bgColor rgb="FFFF0000"/>
        </patternFill>
      </fill>
    </dxf>
    <dxf>
      <fill>
        <patternFill>
          <bgColor rgb="FFCCFF99"/>
        </patternFill>
      </fill>
    </dxf>
    <dxf>
      <fill>
        <patternFill>
          <bgColor rgb="FFFFCC99"/>
        </patternFill>
      </fill>
    </dxf>
    <dxf>
      <fill>
        <patternFill>
          <bgColor rgb="FFFFFF99"/>
        </patternFill>
      </fill>
    </dxf>
    <dxf>
      <fill>
        <patternFill>
          <bgColor rgb="FF99CCFF"/>
        </patternFill>
      </fill>
    </dxf>
    <dxf>
      <fill>
        <patternFill>
          <bgColor rgb="FF99CCFF"/>
        </patternFill>
      </fill>
    </dxf>
    <dxf>
      <fill>
        <patternFill>
          <bgColor rgb="FFFFFF99"/>
        </patternFill>
      </fill>
    </dxf>
    <dxf>
      <fill>
        <patternFill>
          <bgColor rgb="FFFFCC99"/>
        </patternFill>
      </fill>
    </dxf>
    <dxf>
      <fill>
        <patternFill>
          <bgColor rgb="FFCCFF99"/>
        </patternFill>
      </fill>
    </dxf>
    <dxf>
      <fill>
        <patternFill>
          <bgColor rgb="FF99CCFF"/>
        </patternFill>
      </fill>
    </dxf>
    <dxf>
      <fill>
        <patternFill>
          <bgColor rgb="FFFFFF99"/>
        </patternFill>
      </fill>
    </dxf>
    <dxf>
      <fill>
        <patternFill>
          <bgColor rgb="FFFFCC99"/>
        </patternFill>
      </fill>
    </dxf>
    <dxf>
      <fill>
        <patternFill>
          <bgColor rgb="FFCCFF99"/>
        </patternFill>
      </fill>
    </dxf>
    <dxf>
      <fill>
        <patternFill>
          <bgColor rgb="FF99CCFF"/>
        </patternFill>
      </fill>
    </dxf>
    <dxf>
      <fill>
        <patternFill>
          <bgColor rgb="FFFFFF99"/>
        </patternFill>
      </fill>
    </dxf>
    <dxf>
      <fill>
        <patternFill>
          <bgColor rgb="FFFFCC99"/>
        </patternFill>
      </fill>
    </dxf>
    <dxf>
      <fill>
        <patternFill>
          <bgColor rgb="FFCCFF99"/>
        </patternFill>
      </fill>
    </dxf>
    <dxf>
      <fill>
        <patternFill>
          <bgColor rgb="FFCCFF99"/>
        </patternFill>
      </fill>
    </dxf>
    <dxf>
      <fill>
        <patternFill>
          <bgColor rgb="FFFFCC99"/>
        </patternFill>
      </fill>
    </dxf>
    <dxf>
      <fill>
        <patternFill>
          <bgColor rgb="FFFFFF99"/>
        </patternFill>
      </fill>
    </dxf>
    <dxf>
      <fill>
        <patternFill>
          <bgColor rgb="FF99CCFF"/>
        </patternFill>
      </fill>
    </dxf>
    <dxf>
      <fill>
        <patternFill>
          <bgColor rgb="FFCCFF99"/>
        </patternFill>
      </fill>
    </dxf>
    <dxf>
      <fill>
        <patternFill>
          <bgColor rgb="FFFFCC99"/>
        </patternFill>
      </fill>
    </dxf>
    <dxf>
      <fill>
        <patternFill>
          <bgColor rgb="FFFFFF99"/>
        </patternFill>
      </fill>
    </dxf>
    <dxf>
      <fill>
        <patternFill>
          <bgColor rgb="FF99CCFF"/>
        </patternFill>
      </fill>
    </dxf>
    <dxf>
      <fill>
        <patternFill>
          <bgColor rgb="FFCCFF99"/>
        </patternFill>
      </fill>
    </dxf>
    <dxf>
      <fill>
        <patternFill>
          <bgColor rgb="FFFFCC99"/>
        </patternFill>
      </fill>
    </dxf>
    <dxf>
      <fill>
        <patternFill>
          <bgColor rgb="FFFFFF99"/>
        </patternFill>
      </fill>
    </dxf>
    <dxf>
      <fill>
        <patternFill>
          <bgColor rgb="FF99CCFF"/>
        </patternFill>
      </fill>
    </dxf>
    <dxf>
      <fill>
        <patternFill>
          <bgColor rgb="FFCCFF99"/>
        </patternFill>
      </fill>
    </dxf>
    <dxf>
      <fill>
        <patternFill>
          <bgColor rgb="FF99CCFF"/>
        </patternFill>
      </fill>
    </dxf>
    <dxf>
      <fill>
        <patternFill>
          <bgColor rgb="FFFFFF99"/>
        </patternFill>
      </fill>
    </dxf>
    <dxf>
      <fill>
        <patternFill>
          <bgColor rgb="FFFFCC99"/>
        </patternFill>
      </fill>
    </dxf>
    <dxf>
      <fill>
        <patternFill>
          <bgColor rgb="FFFFFF99"/>
        </patternFill>
      </fill>
    </dxf>
    <dxf>
      <fill>
        <patternFill>
          <bgColor rgb="FFFFCC99"/>
        </patternFill>
      </fill>
    </dxf>
    <dxf>
      <fill>
        <patternFill>
          <bgColor rgb="FFCCFF99"/>
        </patternFill>
      </fill>
    </dxf>
    <dxf>
      <fill>
        <patternFill>
          <bgColor rgb="FF99CCFF"/>
        </patternFill>
      </fill>
    </dxf>
    <dxf>
      <fill>
        <patternFill>
          <bgColor rgb="FF99CCFF"/>
        </patternFill>
      </fill>
    </dxf>
    <dxf>
      <fill>
        <patternFill>
          <bgColor rgb="FFFFFF99"/>
        </patternFill>
      </fill>
    </dxf>
    <dxf>
      <fill>
        <patternFill>
          <bgColor rgb="FFFFCC99"/>
        </patternFill>
      </fill>
    </dxf>
    <dxf>
      <fill>
        <patternFill>
          <bgColor rgb="FFCCFF99"/>
        </patternFill>
      </fill>
    </dxf>
    <dxf>
      <fill>
        <patternFill>
          <bgColor rgb="FF99CCFF"/>
        </patternFill>
      </fill>
    </dxf>
    <dxf>
      <fill>
        <patternFill>
          <bgColor rgb="FFCCFF99"/>
        </patternFill>
      </fill>
    </dxf>
    <dxf>
      <fill>
        <patternFill>
          <bgColor rgb="FFFFCC99"/>
        </patternFill>
      </fill>
    </dxf>
    <dxf>
      <fill>
        <patternFill>
          <bgColor rgb="FFFFFF99"/>
        </patternFill>
      </fill>
    </dxf>
    <dxf>
      <fill>
        <patternFill>
          <bgColor rgb="FFCCFF99"/>
        </patternFill>
      </fill>
    </dxf>
    <dxf>
      <fill>
        <patternFill>
          <bgColor rgb="FFFFFF99"/>
        </patternFill>
      </fill>
    </dxf>
    <dxf>
      <fill>
        <patternFill>
          <bgColor rgb="FF99CCFF"/>
        </patternFill>
      </fill>
    </dxf>
    <dxf>
      <fill>
        <patternFill>
          <bgColor rgb="FFFFCC99"/>
        </patternFill>
      </fill>
    </dxf>
    <dxf>
      <fill>
        <patternFill>
          <bgColor rgb="FF00FF00"/>
        </patternFill>
      </fill>
    </dxf>
    <dxf>
      <fill>
        <patternFill>
          <bgColor rgb="FFFF0000"/>
        </patternFill>
      </fill>
    </dxf>
    <dxf>
      <fill>
        <patternFill>
          <bgColor theme="0" tint="-0.34998626667073579"/>
        </patternFill>
      </fill>
    </dxf>
    <dxf>
      <fill>
        <patternFill>
          <bgColor rgb="FF66FF33"/>
        </patternFill>
      </fill>
    </dxf>
    <dxf>
      <font>
        <color auto="1"/>
      </font>
      <fill>
        <patternFill>
          <bgColor theme="9"/>
        </patternFill>
      </fill>
    </dxf>
    <dxf>
      <fill>
        <patternFill>
          <bgColor rgb="FFFF0000"/>
        </patternFill>
      </fill>
    </dxf>
    <dxf>
      <fill>
        <patternFill>
          <bgColor rgb="FFCCFF99"/>
        </patternFill>
      </fill>
    </dxf>
    <dxf>
      <fill>
        <patternFill>
          <bgColor rgb="FFFFCC99"/>
        </patternFill>
      </fill>
    </dxf>
    <dxf>
      <fill>
        <patternFill>
          <bgColor rgb="FFFFFF99"/>
        </patternFill>
      </fill>
    </dxf>
    <dxf>
      <fill>
        <patternFill>
          <bgColor rgb="FF99CCFF"/>
        </patternFill>
      </fill>
    </dxf>
    <dxf>
      <fill>
        <patternFill>
          <bgColor rgb="FF00FF00"/>
        </patternFill>
      </fill>
    </dxf>
    <dxf>
      <fill>
        <patternFill>
          <bgColor rgb="FFFF0000"/>
        </patternFill>
      </fill>
    </dxf>
    <dxf>
      <fill>
        <patternFill>
          <bgColor theme="0" tint="-0.34998626667073579"/>
        </patternFill>
      </fill>
    </dxf>
    <dxf>
      <fill>
        <patternFill>
          <bgColor rgb="FF66FF33"/>
        </patternFill>
      </fill>
    </dxf>
    <dxf>
      <font>
        <color auto="1"/>
      </font>
      <fill>
        <patternFill>
          <bgColor theme="9"/>
        </patternFill>
      </fill>
    </dxf>
    <dxf>
      <fill>
        <patternFill>
          <bgColor rgb="FFFF0000"/>
        </patternFill>
      </fill>
    </dxf>
    <dxf>
      <fill>
        <patternFill>
          <bgColor rgb="FFCCFF99"/>
        </patternFill>
      </fill>
    </dxf>
    <dxf>
      <fill>
        <patternFill>
          <bgColor rgb="FFFFCC99"/>
        </patternFill>
      </fill>
    </dxf>
    <dxf>
      <fill>
        <patternFill>
          <bgColor rgb="FFFFFF99"/>
        </patternFill>
      </fill>
    </dxf>
    <dxf>
      <fill>
        <patternFill>
          <bgColor rgb="FF99CCFF"/>
        </patternFill>
      </fill>
    </dxf>
    <dxf>
      <fill>
        <patternFill>
          <bgColor rgb="FF66FF33"/>
        </patternFill>
      </fill>
    </dxf>
    <dxf>
      <font>
        <color auto="1"/>
      </font>
      <fill>
        <patternFill>
          <bgColor theme="9"/>
        </patternFill>
      </fill>
    </dxf>
    <dxf>
      <fill>
        <patternFill>
          <bgColor rgb="FFFF0000"/>
        </patternFill>
      </fill>
    </dxf>
    <dxf>
      <fill>
        <patternFill>
          <bgColor rgb="FFCCFF99"/>
        </patternFill>
      </fill>
    </dxf>
    <dxf>
      <fill>
        <patternFill>
          <bgColor rgb="FFFFCC99"/>
        </patternFill>
      </fill>
    </dxf>
    <dxf>
      <fill>
        <patternFill>
          <bgColor rgb="FFFFFF99"/>
        </patternFill>
      </fill>
    </dxf>
    <dxf>
      <fill>
        <patternFill>
          <bgColor rgb="FF99CCFF"/>
        </patternFill>
      </fill>
    </dxf>
    <dxf>
      <fill>
        <patternFill>
          <bgColor rgb="FF00FF00"/>
        </patternFill>
      </fill>
    </dxf>
    <dxf>
      <fill>
        <patternFill>
          <bgColor rgb="FFFF0000"/>
        </patternFill>
      </fill>
    </dxf>
    <dxf>
      <fill>
        <patternFill>
          <bgColor theme="0" tint="-0.34998626667073579"/>
        </patternFill>
      </fill>
    </dxf>
    <dxf>
      <fill>
        <patternFill>
          <bgColor rgb="FF66FF33"/>
        </patternFill>
      </fill>
    </dxf>
    <dxf>
      <font>
        <color auto="1"/>
      </font>
      <fill>
        <patternFill>
          <bgColor theme="9"/>
        </patternFill>
      </fill>
    </dxf>
    <dxf>
      <fill>
        <patternFill>
          <bgColor rgb="FFFF0000"/>
        </patternFill>
      </fill>
    </dxf>
    <dxf>
      <fill>
        <patternFill>
          <bgColor rgb="FFCCFF99"/>
        </patternFill>
      </fill>
    </dxf>
    <dxf>
      <fill>
        <patternFill>
          <bgColor rgb="FFFFCC99"/>
        </patternFill>
      </fill>
    </dxf>
    <dxf>
      <fill>
        <patternFill>
          <bgColor rgb="FFFFFF99"/>
        </patternFill>
      </fill>
    </dxf>
    <dxf>
      <fill>
        <patternFill>
          <bgColor rgb="FF99CCFF"/>
        </patternFill>
      </fill>
    </dxf>
    <dxf>
      <fill>
        <patternFill>
          <bgColor rgb="FF00B050"/>
        </patternFill>
      </fill>
    </dxf>
    <dxf>
      <fill>
        <patternFill>
          <bgColor rgb="FFFFC000"/>
        </patternFill>
      </fill>
    </dxf>
    <dxf>
      <fill>
        <patternFill>
          <bgColor rgb="FFFF0000"/>
        </patternFill>
      </fill>
    </dxf>
    <dxf>
      <fill>
        <patternFill>
          <bgColor rgb="FFFFC000"/>
        </patternFill>
      </fill>
    </dxf>
    <dxf>
      <fill>
        <patternFill>
          <bgColor rgb="FF00B050"/>
        </patternFill>
      </fill>
    </dxf>
    <dxf>
      <fill>
        <patternFill>
          <bgColor rgb="FFFF0000"/>
        </patternFill>
      </fill>
    </dxf>
    <dxf>
      <fill>
        <patternFill>
          <bgColor rgb="FF00B050"/>
        </patternFill>
      </fill>
    </dxf>
    <dxf>
      <fill>
        <patternFill>
          <bgColor rgb="FFFF0000"/>
        </patternFill>
      </fill>
    </dxf>
    <dxf>
      <fill>
        <patternFill>
          <bgColor rgb="FFFFC000"/>
        </patternFill>
      </fill>
    </dxf>
    <dxf>
      <fill>
        <patternFill>
          <bgColor theme="0" tint="-0.24994659260841701"/>
        </patternFill>
      </fill>
    </dxf>
    <dxf>
      <fill>
        <patternFill>
          <bgColor theme="0" tint="-0.24994659260841701"/>
        </patternFill>
      </fill>
    </dxf>
    <dxf>
      <fill>
        <patternFill>
          <bgColor rgb="FFFF0000"/>
        </patternFill>
      </fill>
    </dxf>
    <dxf>
      <font>
        <color auto="1"/>
      </font>
      <fill>
        <patternFill>
          <bgColor theme="9"/>
        </patternFill>
      </fill>
    </dxf>
    <dxf>
      <fill>
        <patternFill>
          <bgColor rgb="FF66FF33"/>
        </patternFill>
      </fill>
    </dxf>
    <dxf>
      <fill>
        <patternFill>
          <bgColor rgb="FFCCFF99"/>
        </patternFill>
      </fill>
    </dxf>
    <dxf>
      <fill>
        <patternFill>
          <bgColor rgb="FF99CCFF"/>
        </patternFill>
      </fill>
    </dxf>
    <dxf>
      <fill>
        <patternFill>
          <bgColor rgb="FFFFFF99"/>
        </patternFill>
      </fill>
    </dxf>
    <dxf>
      <fill>
        <patternFill>
          <bgColor rgb="FFFFCC99"/>
        </patternFill>
      </fill>
    </dxf>
    <dxf>
      <fill>
        <patternFill>
          <bgColor rgb="FFFF0000"/>
        </patternFill>
      </fill>
    </dxf>
    <dxf>
      <fill>
        <patternFill>
          <bgColor rgb="FFFFC000"/>
        </patternFill>
      </fill>
    </dxf>
    <dxf>
      <fill>
        <patternFill>
          <bgColor rgb="FF00B050"/>
        </patternFill>
      </fill>
    </dxf>
    <dxf>
      <font>
        <color theme="0"/>
      </font>
      <fill>
        <patternFill>
          <bgColor theme="0" tint="-0.499984740745262"/>
        </patternFill>
      </fill>
    </dxf>
    <dxf>
      <font>
        <condense val="0"/>
        <extend val="0"/>
        <color indexed="9"/>
      </font>
      <fill>
        <patternFill>
          <bgColor indexed="10"/>
        </patternFill>
      </fill>
    </dxf>
    <dxf>
      <font>
        <condense val="0"/>
        <extend val="0"/>
        <color auto="1"/>
      </font>
      <fill>
        <patternFill>
          <bgColor indexed="13"/>
        </patternFill>
      </fill>
    </dxf>
    <dxf>
      <font>
        <color theme="0"/>
      </font>
      <fill>
        <patternFill patternType="lightDown">
          <fgColor theme="0" tint="-0.14993743705557422"/>
          <bgColor rgb="FF33CCFF"/>
        </patternFill>
      </fill>
    </dxf>
    <dxf>
      <font>
        <color theme="0"/>
      </font>
      <fill>
        <patternFill>
          <bgColor rgb="FF33CCFF"/>
        </patternFill>
      </fill>
    </dxf>
    <dxf>
      <font>
        <color theme="0"/>
      </font>
      <fill>
        <patternFill>
          <bgColor rgb="FF7030A0"/>
        </patternFill>
      </fill>
    </dxf>
    <dxf>
      <font>
        <color auto="1"/>
      </font>
      <fill>
        <patternFill>
          <bgColor rgb="FF66FFFF"/>
        </patternFill>
      </fill>
    </dxf>
    <dxf>
      <font>
        <condense val="0"/>
        <extend val="0"/>
        <color auto="1"/>
      </font>
      <fill>
        <patternFill>
          <bgColor indexed="11"/>
        </patternFill>
      </fill>
    </dxf>
    <dxf>
      <font>
        <color auto="1"/>
      </font>
      <fill>
        <patternFill>
          <bgColor rgb="FFCCFF99"/>
        </patternFill>
      </fill>
    </dxf>
    <dxf>
      <font>
        <color theme="0"/>
      </font>
      <fill>
        <patternFill>
          <bgColor rgb="FFC00000"/>
        </patternFill>
      </fill>
    </dxf>
    <dxf>
      <fill>
        <patternFill>
          <bgColor rgb="FFC00000"/>
        </patternFill>
      </fill>
    </dxf>
    <dxf>
      <fill>
        <patternFill>
          <bgColor rgb="FF66FF33"/>
        </patternFill>
      </fill>
    </dxf>
    <dxf>
      <font>
        <color auto="1"/>
      </font>
      <fill>
        <patternFill>
          <bgColor theme="9"/>
        </patternFill>
      </fill>
    </dxf>
    <dxf>
      <fill>
        <patternFill>
          <bgColor rgb="FFFF0000"/>
        </patternFill>
      </fill>
    </dxf>
    <dxf>
      <fill>
        <patternFill>
          <bgColor rgb="FFCCFF99"/>
        </patternFill>
      </fill>
    </dxf>
    <dxf>
      <fill>
        <patternFill>
          <bgColor rgb="FFFFCC99"/>
        </patternFill>
      </fill>
    </dxf>
    <dxf>
      <fill>
        <patternFill>
          <bgColor rgb="FFFFFF99"/>
        </patternFill>
      </fill>
    </dxf>
    <dxf>
      <fill>
        <patternFill>
          <bgColor rgb="FF99CCFF"/>
        </patternFill>
      </fill>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1" defaultTableStyle="TableStyleMedium9" defaultPivotStyle="PivotStyleLight16">
    <tableStyle name="Gantt Table Style" pivot="0" count="3" xr9:uid="{6AC3061C-30EC-4AA0-A6C1-7F624E509D58}">
      <tableStyleElement type="wholeTable" dxfId="129"/>
      <tableStyleElement type="headerRow" dxfId="128"/>
      <tableStyleElement type="firstRowStripe" dxfId="127"/>
    </tableStyle>
  </tableStyles>
  <colors>
    <mruColors>
      <color rgb="FF00FF00"/>
      <color rgb="FF0099CC"/>
      <color rgb="FF33CCFF"/>
      <color rgb="FF003366"/>
      <color rgb="FF00CCFF"/>
      <color rgb="FF99CCFF"/>
      <color rgb="FFFFFF99"/>
      <color rgb="FFFFFF66"/>
      <color rgb="FFFFCC99"/>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1130100214745884E-2"/>
          <c:y val="7.3833075425964512E-2"/>
          <c:w val="0.55553036590220561"/>
          <c:h val="0.85079300782906964"/>
        </c:manualLayout>
      </c:layout>
      <c:pieChart>
        <c:varyColors val="1"/>
        <c:ser>
          <c:idx val="0"/>
          <c:order val="0"/>
          <c:dPt>
            <c:idx val="0"/>
            <c:bubble3D val="0"/>
            <c:spPr>
              <a:solidFill>
                <a:srgbClr val="CCFF99"/>
              </a:solidFill>
              <a:effectLst>
                <a:glow rad="127000">
                  <a:schemeClr val="bg1"/>
                </a:glow>
              </a:effectLst>
            </c:spPr>
            <c:extLst>
              <c:ext xmlns:c16="http://schemas.microsoft.com/office/drawing/2014/chart" uri="{C3380CC4-5D6E-409C-BE32-E72D297353CC}">
                <c16:uniqueId val="{00000001-2E21-4456-A4BD-39F53F7DB214}"/>
              </c:ext>
            </c:extLst>
          </c:dPt>
          <c:dPt>
            <c:idx val="1"/>
            <c:bubble3D val="0"/>
            <c:spPr>
              <a:solidFill>
                <a:srgbClr val="00FF00"/>
              </a:solidFill>
            </c:spPr>
            <c:extLst>
              <c:ext xmlns:c16="http://schemas.microsoft.com/office/drawing/2014/chart" uri="{C3380CC4-5D6E-409C-BE32-E72D297353CC}">
                <c16:uniqueId val="{00000003-2E21-4456-A4BD-39F53F7DB214}"/>
              </c:ext>
            </c:extLst>
          </c:dPt>
          <c:dPt>
            <c:idx val="2"/>
            <c:bubble3D val="0"/>
            <c:spPr>
              <a:solidFill>
                <a:srgbClr val="66FFFF"/>
              </a:solidFill>
            </c:spPr>
            <c:extLst>
              <c:ext xmlns:c16="http://schemas.microsoft.com/office/drawing/2014/chart" uri="{C3380CC4-5D6E-409C-BE32-E72D297353CC}">
                <c16:uniqueId val="{00000005-2E21-4456-A4BD-39F53F7DB214}"/>
              </c:ext>
            </c:extLst>
          </c:dPt>
          <c:dPt>
            <c:idx val="3"/>
            <c:bubble3D val="0"/>
            <c:spPr>
              <a:solidFill>
                <a:srgbClr val="7030A0"/>
              </a:solidFill>
            </c:spPr>
            <c:extLst>
              <c:ext xmlns:c16="http://schemas.microsoft.com/office/drawing/2014/chart" uri="{C3380CC4-5D6E-409C-BE32-E72D297353CC}">
                <c16:uniqueId val="{00000007-2E21-4456-A4BD-39F53F7DB214}"/>
              </c:ext>
            </c:extLst>
          </c:dPt>
          <c:dPt>
            <c:idx val="4"/>
            <c:bubble3D val="0"/>
            <c:spPr>
              <a:solidFill>
                <a:srgbClr val="00CCFF"/>
              </a:solidFill>
            </c:spPr>
            <c:extLst>
              <c:ext xmlns:c16="http://schemas.microsoft.com/office/drawing/2014/chart" uri="{C3380CC4-5D6E-409C-BE32-E72D297353CC}">
                <c16:uniqueId val="{00000009-2E21-4456-A4BD-39F53F7DB214}"/>
              </c:ext>
            </c:extLst>
          </c:dPt>
          <c:dPt>
            <c:idx val="5"/>
            <c:bubble3D val="0"/>
            <c:spPr>
              <a:solidFill>
                <a:srgbClr val="C00000"/>
              </a:solidFill>
            </c:spPr>
            <c:extLst>
              <c:ext xmlns:c16="http://schemas.microsoft.com/office/drawing/2014/chart" uri="{C3380CC4-5D6E-409C-BE32-E72D297353CC}">
                <c16:uniqueId val="{0000000B-2E21-4456-A4BD-39F53F7DB214}"/>
              </c:ext>
            </c:extLst>
          </c:dPt>
          <c:dPt>
            <c:idx val="6"/>
            <c:bubble3D val="0"/>
            <c:spPr>
              <a:pattFill prst="pct50">
                <a:fgClr>
                  <a:srgbClr val="0099CC"/>
                </a:fgClr>
                <a:bgClr>
                  <a:schemeClr val="bg1"/>
                </a:bgClr>
              </a:pattFill>
            </c:spPr>
            <c:extLst>
              <c:ext xmlns:c16="http://schemas.microsoft.com/office/drawing/2014/chart" uri="{C3380CC4-5D6E-409C-BE32-E72D297353CC}">
                <c16:uniqueId val="{0000000D-2E21-4456-A4BD-39F53F7DB214}"/>
              </c:ext>
            </c:extLst>
          </c:dPt>
          <c:dPt>
            <c:idx val="7"/>
            <c:bubble3D val="0"/>
            <c:spPr>
              <a:solidFill>
                <a:srgbClr val="FFFF00"/>
              </a:solidFill>
            </c:spPr>
            <c:extLst>
              <c:ext xmlns:c16="http://schemas.microsoft.com/office/drawing/2014/chart" uri="{C3380CC4-5D6E-409C-BE32-E72D297353CC}">
                <c16:uniqueId val="{0000000F-2E21-4456-A4BD-39F53F7DB214}"/>
              </c:ext>
            </c:extLst>
          </c:dPt>
          <c:dPt>
            <c:idx val="8"/>
            <c:bubble3D val="0"/>
            <c:spPr>
              <a:solidFill>
                <a:srgbClr val="FF0000"/>
              </a:solidFill>
            </c:spPr>
            <c:extLst>
              <c:ext xmlns:c16="http://schemas.microsoft.com/office/drawing/2014/chart" uri="{C3380CC4-5D6E-409C-BE32-E72D297353CC}">
                <c16:uniqueId val="{00000011-2E21-4456-A4BD-39F53F7DB214}"/>
              </c:ext>
            </c:extLst>
          </c:dPt>
          <c:dLbls>
            <c:numFmt formatCode="General" sourceLinked="0"/>
            <c:spPr>
              <a:noFill/>
              <a:ln>
                <a:noFill/>
              </a:ln>
              <a:effectLst/>
            </c:spPr>
            <c:showLegendKey val="0"/>
            <c:showVal val="1"/>
            <c:showCatName val="0"/>
            <c:showSerName val="0"/>
            <c:showPercent val="0"/>
            <c:showBubbleSize val="0"/>
            <c:showLeaderLines val="1"/>
            <c:extLst>
              <c:ext xmlns:c15="http://schemas.microsoft.com/office/drawing/2012/chart" uri="{CE6537A1-D6FC-4f65-9D91-7224C49458BB}"/>
            </c:extLst>
          </c:dLbls>
          <c:cat>
            <c:strRef>
              <c:f>'Status Report'!$C$15:$C$24</c:f>
              <c:strCache>
                <c:ptCount val="10"/>
                <c:pt idx="0">
                  <c:v>Order Created</c:v>
                </c:pt>
                <c:pt idx="1">
                  <c:v>On Track</c:v>
                </c:pt>
                <c:pt idx="2">
                  <c:v>Vendor Delivered</c:v>
                </c:pt>
                <c:pt idx="3">
                  <c:v>CPE Installed</c:v>
                </c:pt>
                <c:pt idx="4">
                  <c:v>Start of Service</c:v>
                </c:pt>
                <c:pt idx="5">
                  <c:v>Fault Raised</c:v>
                </c:pt>
                <c:pt idx="6">
                  <c:v>Live Activated</c:v>
                </c:pt>
                <c:pt idx="7">
                  <c:v>Delayed</c:v>
                </c:pt>
                <c:pt idx="8">
                  <c:v>On Hold</c:v>
                </c:pt>
                <c:pt idx="9">
                  <c:v>Cancelled</c:v>
                </c:pt>
              </c:strCache>
            </c:strRef>
          </c:cat>
          <c:val>
            <c:numRef>
              <c:f>'Status Report'!$G$15:$G$24</c:f>
              <c:numCache>
                <c:formatCode>General</c:formatCode>
                <c:ptCount val="10"/>
                <c:pt idx="0">
                  <c:v>0</c:v>
                </c:pt>
                <c:pt idx="1">
                  <c:v>37</c:v>
                </c:pt>
                <c:pt idx="2">
                  <c:v>11</c:v>
                </c:pt>
                <c:pt idx="3">
                  <c:v>0</c:v>
                </c:pt>
                <c:pt idx="4">
                  <c:v>2</c:v>
                </c:pt>
                <c:pt idx="5">
                  <c:v>0</c:v>
                </c:pt>
                <c:pt idx="6">
                  <c:v>0</c:v>
                </c:pt>
                <c:pt idx="7">
                  <c:v>3</c:v>
                </c:pt>
                <c:pt idx="8">
                  <c:v>0</c:v>
                </c:pt>
                <c:pt idx="9">
                  <c:v>1</c:v>
                </c:pt>
              </c:numCache>
            </c:numRef>
          </c:val>
          <c:extLst>
            <c:ext xmlns:c16="http://schemas.microsoft.com/office/drawing/2014/chart" uri="{C3380CC4-5D6E-409C-BE32-E72D297353CC}">
              <c16:uniqueId val="{00000012-2E21-4456-A4BD-39F53F7DB214}"/>
            </c:ext>
          </c:extLst>
        </c:ser>
        <c:dLbls>
          <c:showLegendKey val="0"/>
          <c:showVal val="0"/>
          <c:showCatName val="0"/>
          <c:showSerName val="0"/>
          <c:showPercent val="0"/>
          <c:showBubbleSize val="0"/>
          <c:showLeaderLines val="1"/>
        </c:dLbls>
        <c:firstSliceAng val="0"/>
      </c:pieChart>
      <c:spPr>
        <a:noFill/>
        <a:ln w="25400">
          <a:noFill/>
        </a:ln>
      </c:spPr>
    </c:plotArea>
    <c:legend>
      <c:legendPos val="r"/>
      <c:layout>
        <c:manualLayout>
          <c:xMode val="edge"/>
          <c:yMode val="edge"/>
          <c:x val="0.63111315777044574"/>
          <c:y val="0.11394516363420674"/>
          <c:w val="0.36451463811239532"/>
          <c:h val="0.81730681969838515"/>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7</xdr:col>
      <xdr:colOff>15240</xdr:colOff>
      <xdr:row>13</xdr:row>
      <xdr:rowOff>266701</xdr:rowOff>
    </xdr:from>
    <xdr:to>
      <xdr:col>11</xdr:col>
      <xdr:colOff>586740</xdr:colOff>
      <xdr:row>26</xdr:row>
      <xdr:rowOff>22860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60960</xdr:colOff>
      <xdr:row>0</xdr:row>
      <xdr:rowOff>38100</xdr:rowOff>
    </xdr:from>
    <xdr:to>
      <xdr:col>5</xdr:col>
      <xdr:colOff>0</xdr:colOff>
      <xdr:row>3</xdr:row>
      <xdr:rowOff>6561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2"/>
        <a:stretch>
          <a:fillRect/>
        </a:stretch>
      </xdr:blipFill>
      <xdr:spPr>
        <a:xfrm>
          <a:off x="388620" y="38100"/>
          <a:ext cx="1859280" cy="51710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60960</xdr:colOff>
      <xdr:row>0</xdr:row>
      <xdr:rowOff>38100</xdr:rowOff>
    </xdr:from>
    <xdr:to>
      <xdr:col>4</xdr:col>
      <xdr:colOff>150997</xdr:colOff>
      <xdr:row>2</xdr:row>
      <xdr:rowOff>173249</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stretch>
          <a:fillRect/>
        </a:stretch>
      </xdr:blipFill>
      <xdr:spPr>
        <a:xfrm>
          <a:off x="388620" y="38100"/>
          <a:ext cx="1859280" cy="51710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60960</xdr:colOff>
      <xdr:row>0</xdr:row>
      <xdr:rowOff>38100</xdr:rowOff>
    </xdr:from>
    <xdr:to>
      <xdr:col>3</xdr:col>
      <xdr:colOff>579120</xdr:colOff>
      <xdr:row>3</xdr:row>
      <xdr:rowOff>166581</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stretch>
          <a:fillRect/>
        </a:stretch>
      </xdr:blipFill>
      <xdr:spPr>
        <a:xfrm>
          <a:off x="60960" y="38100"/>
          <a:ext cx="1836420" cy="51710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60960</xdr:colOff>
      <xdr:row>0</xdr:row>
      <xdr:rowOff>38100</xdr:rowOff>
    </xdr:from>
    <xdr:to>
      <xdr:col>4</xdr:col>
      <xdr:colOff>457200</xdr:colOff>
      <xdr:row>3</xdr:row>
      <xdr:rowOff>6561</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stretch>
          <a:fillRect/>
        </a:stretch>
      </xdr:blipFill>
      <xdr:spPr>
        <a:xfrm>
          <a:off x="388620" y="38100"/>
          <a:ext cx="1859280" cy="51710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60960</xdr:colOff>
      <xdr:row>0</xdr:row>
      <xdr:rowOff>38100</xdr:rowOff>
    </xdr:from>
    <xdr:to>
      <xdr:col>4</xdr:col>
      <xdr:colOff>457200</xdr:colOff>
      <xdr:row>2</xdr:row>
      <xdr:rowOff>171661</xdr:rowOff>
    </xdr:to>
    <xdr:pic>
      <xdr:nvPicPr>
        <xdr:cNvPr id="2" name="Picture 1">
          <a:extLst>
            <a:ext uri="{FF2B5EF4-FFF2-40B4-BE49-F238E27FC236}">
              <a16:creationId xmlns:a16="http://schemas.microsoft.com/office/drawing/2014/main" id="{DC6BAFE1-A607-4E30-8288-AC1E444B3EE0}"/>
            </a:ext>
          </a:extLst>
        </xdr:cNvPr>
        <xdr:cNvPicPr>
          <a:picLocks noChangeAspect="1"/>
        </xdr:cNvPicPr>
      </xdr:nvPicPr>
      <xdr:blipFill>
        <a:blip xmlns:r="http://schemas.openxmlformats.org/officeDocument/2006/relationships" r:embed="rId1"/>
        <a:stretch>
          <a:fillRect/>
        </a:stretch>
      </xdr:blipFill>
      <xdr:spPr>
        <a:xfrm>
          <a:off x="384810" y="38100"/>
          <a:ext cx="1856740" cy="50186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60960</xdr:colOff>
      <xdr:row>0</xdr:row>
      <xdr:rowOff>38100</xdr:rowOff>
    </xdr:from>
    <xdr:to>
      <xdr:col>4</xdr:col>
      <xdr:colOff>556260</xdr:colOff>
      <xdr:row>3</xdr:row>
      <xdr:rowOff>6561</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388620" y="38100"/>
          <a:ext cx="1859280" cy="51710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60960</xdr:colOff>
      <xdr:row>0</xdr:row>
      <xdr:rowOff>38100</xdr:rowOff>
    </xdr:from>
    <xdr:to>
      <xdr:col>4</xdr:col>
      <xdr:colOff>457200</xdr:colOff>
      <xdr:row>3</xdr:row>
      <xdr:rowOff>6561</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a:stretch>
          <a:fillRect/>
        </a:stretch>
      </xdr:blipFill>
      <xdr:spPr>
        <a:xfrm>
          <a:off x="388620" y="38100"/>
          <a:ext cx="1859280" cy="51710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60960</xdr:colOff>
      <xdr:row>0</xdr:row>
      <xdr:rowOff>38100</xdr:rowOff>
    </xdr:from>
    <xdr:to>
      <xdr:col>4</xdr:col>
      <xdr:colOff>457200</xdr:colOff>
      <xdr:row>3</xdr:row>
      <xdr:rowOff>6561</xdr:rowOff>
    </xdr:to>
    <xdr:pic>
      <xdr:nvPicPr>
        <xdr:cNvPr id="4" name="Picture 3">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1"/>
        <a:stretch>
          <a:fillRect/>
        </a:stretch>
      </xdr:blipFill>
      <xdr:spPr>
        <a:xfrm>
          <a:off x="388620" y="38100"/>
          <a:ext cx="1859280" cy="51710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gttnet.sharepoint.com/Users/KomogFI0/Desktop/Sappi%20Papier/Weekly%20Tracker%20sent%20to%20Sappi/Project%20Master%20Tracker%20Sappi%20Papier%2004.09..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tatus Report"/>
      <sheetName val="Project Master Tracker"/>
      <sheetName val="Risk Log"/>
      <sheetName val="Issue Log"/>
      <sheetName val="Actions Log"/>
      <sheetName val="Minutes Log"/>
      <sheetName val="Cost Register"/>
      <sheetName val="Change Control"/>
      <sheetName val="Communications Plan"/>
      <sheetName val="Sheet1"/>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isa.andersen@molnlycke.com" TargetMode="External"/><Relationship Id="rId13" Type="http://schemas.openxmlformats.org/officeDocument/2006/relationships/hyperlink" Target="mailto:roman.klimsza@molnlycke.com" TargetMode="External"/><Relationship Id="rId18" Type="http://schemas.openxmlformats.org/officeDocument/2006/relationships/hyperlink" Target="mailto:kenneth.huttel@molnlycke.com" TargetMode="External"/><Relationship Id="rId26" Type="http://schemas.openxmlformats.org/officeDocument/2006/relationships/printerSettings" Target="../printerSettings/printerSettings2.bin"/><Relationship Id="rId3" Type="http://schemas.openxmlformats.org/officeDocument/2006/relationships/hyperlink" Target="mailto:thomas.muller@molnlycke.com" TargetMode="External"/><Relationship Id="rId21" Type="http://schemas.openxmlformats.org/officeDocument/2006/relationships/hyperlink" Target="mailto:ravish.bhasin@molnlycke.com" TargetMode="External"/><Relationship Id="rId7" Type="http://schemas.openxmlformats.org/officeDocument/2006/relationships/hyperlink" Target="mailto:Amir.Saifiuddin@molnlycke.com" TargetMode="External"/><Relationship Id="rId12" Type="http://schemas.openxmlformats.org/officeDocument/2006/relationships/hyperlink" Target="mailto:karen.thrasher@molnlycke.com" TargetMode="External"/><Relationship Id="rId17" Type="http://schemas.openxmlformats.org/officeDocument/2006/relationships/hyperlink" Target="mailto:eva.baresova@molnlycke.com" TargetMode="External"/><Relationship Id="rId25" Type="http://schemas.openxmlformats.org/officeDocument/2006/relationships/hyperlink" Target="mailto:Laura.Molteni@molnlycke.com" TargetMode="External"/><Relationship Id="rId2" Type="http://schemas.openxmlformats.org/officeDocument/2006/relationships/hyperlink" Target="mailto:rafael.machado@molnlycke.com" TargetMode="External"/><Relationship Id="rId16" Type="http://schemas.openxmlformats.org/officeDocument/2006/relationships/hyperlink" Target="mailto:vinil.patteri@molnlycke.com" TargetMode="External"/><Relationship Id="rId20" Type="http://schemas.openxmlformats.org/officeDocument/2006/relationships/hyperlink" Target="mailto:Zsolt.Samarjai@molnlycke.com" TargetMode="External"/><Relationship Id="rId1" Type="http://schemas.openxmlformats.org/officeDocument/2006/relationships/hyperlink" Target="mailto:christian.mueller@molnlycke.com" TargetMode="External"/><Relationship Id="rId6" Type="http://schemas.openxmlformats.org/officeDocument/2006/relationships/hyperlink" Target="mailto:susanne.kopping@molnlycke.com" TargetMode="External"/><Relationship Id="rId11" Type="http://schemas.openxmlformats.org/officeDocument/2006/relationships/hyperlink" Target="mailto:Yutthana.Nangla@molnlycke.com" TargetMode="External"/><Relationship Id="rId24" Type="http://schemas.openxmlformats.org/officeDocument/2006/relationships/hyperlink" Target="mailto:stephan.habenicht@molnlycke.com" TargetMode="External"/><Relationship Id="rId5" Type="http://schemas.openxmlformats.org/officeDocument/2006/relationships/hyperlink" Target="mailto:tomas.borgon@molnlycke.com" TargetMode="External"/><Relationship Id="rId15" Type="http://schemas.openxmlformats.org/officeDocument/2006/relationships/hyperlink" Target="mailto:luc.dillen@molnlycke.com" TargetMode="External"/><Relationship Id="rId23" Type="http://schemas.openxmlformats.org/officeDocument/2006/relationships/hyperlink" Target="mailto:Yutthana.Nangla@molnlycke.com" TargetMode="External"/><Relationship Id="rId10" Type="http://schemas.openxmlformats.org/officeDocument/2006/relationships/hyperlink" Target="mailto:Thanes.Wanadonpisal@molnlycke.com" TargetMode="External"/><Relationship Id="rId19" Type="http://schemas.openxmlformats.org/officeDocument/2006/relationships/hyperlink" Target="mailto:ulle.siimaste@molnlycke.com" TargetMode="External"/><Relationship Id="rId4" Type="http://schemas.openxmlformats.org/officeDocument/2006/relationships/hyperlink" Target="mailto:Nadia.Basile@molnlycke.com" TargetMode="External"/><Relationship Id="rId9" Type="http://schemas.openxmlformats.org/officeDocument/2006/relationships/hyperlink" Target="mailto:agsan.alosimi@molnlycke.com" TargetMode="External"/><Relationship Id="rId14" Type="http://schemas.openxmlformats.org/officeDocument/2006/relationships/hyperlink" Target="mailto:jay.turner@molnlycke.com" TargetMode="External"/><Relationship Id="rId22" Type="http://schemas.openxmlformats.org/officeDocument/2006/relationships/hyperlink" Target="mailto:ravish.bhasin@molnlycke.com" TargetMode="External"/><Relationship Id="rId2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drawing" Target="../drawings/drawing8.xml"/><Relationship Id="rId3" Type="http://schemas.openxmlformats.org/officeDocument/2006/relationships/hyperlink" Target="mailto:boelie.vigeveno@gtt.net" TargetMode="External"/><Relationship Id="rId7" Type="http://schemas.openxmlformats.org/officeDocument/2006/relationships/printerSettings" Target="../printerSettings/printerSettings7.bin"/><Relationship Id="rId2" Type="http://schemas.openxmlformats.org/officeDocument/2006/relationships/hyperlink" Target="mailto:jan.engels@gtt.net" TargetMode="External"/><Relationship Id="rId1" Type="http://schemas.openxmlformats.org/officeDocument/2006/relationships/hyperlink" Target="mailto:yana.dzhineva@gtt.net" TargetMode="External"/><Relationship Id="rId6" Type="http://schemas.openxmlformats.org/officeDocument/2006/relationships/hyperlink" Target="mailto:nic.douglas@gtt.net" TargetMode="External"/><Relationship Id="rId5" Type="http://schemas.openxmlformats.org/officeDocument/2006/relationships/hyperlink" Target="mailto:peter.wicander@molnlycke.com" TargetMode="External"/><Relationship Id="rId4" Type="http://schemas.openxmlformats.org/officeDocument/2006/relationships/hyperlink" Target="mailto:ricardo.sierra@gtt.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B1:Q66"/>
  <sheetViews>
    <sheetView zoomScaleNormal="100" workbookViewId="0">
      <selection activeCell="C21" sqref="C21:E21"/>
    </sheetView>
  </sheetViews>
  <sheetFormatPr defaultRowHeight="14.45"/>
  <cols>
    <col min="1" max="1" width="4.5703125" style="95" customWidth="1"/>
    <col min="2" max="2" width="1.5703125" style="95" customWidth="1"/>
    <col min="3" max="4" width="9.5703125" style="95" customWidth="1"/>
    <col min="5" max="5" width="6.5703125" style="95" customWidth="1"/>
    <col min="6" max="6" width="7.28515625" style="95" customWidth="1"/>
    <col min="7" max="7" width="8.7109375" style="108" customWidth="1"/>
    <col min="8" max="8" width="15" style="95" customWidth="1"/>
    <col min="9" max="9" width="3.42578125" style="95" customWidth="1"/>
    <col min="10" max="10" width="9.5703125" style="95" customWidth="1"/>
    <col min="11" max="11" width="12.5703125" style="95" customWidth="1"/>
    <col min="12" max="12" width="11.42578125" style="66" bestFit="1" customWidth="1"/>
    <col min="13" max="13" width="9.5703125" style="95" customWidth="1"/>
    <col min="14" max="14" width="15.5703125" style="95" customWidth="1"/>
    <col min="15" max="15" width="11.42578125" style="95" customWidth="1"/>
    <col min="16" max="16" width="1.5703125" style="95" customWidth="1"/>
    <col min="17" max="17" width="4.5703125" style="95" customWidth="1"/>
    <col min="18" max="256" width="9.28515625" style="95"/>
    <col min="257" max="257" width="29.5703125" style="95" bestFit="1" customWidth="1"/>
    <col min="258" max="512" width="9.28515625" style="95"/>
    <col min="513" max="513" width="29.5703125" style="95" bestFit="1" customWidth="1"/>
    <col min="514" max="768" width="9.28515625" style="95"/>
    <col min="769" max="769" width="29.5703125" style="95" bestFit="1" customWidth="1"/>
    <col min="770" max="1024" width="9.28515625" style="95"/>
    <col min="1025" max="1025" width="29.5703125" style="95" bestFit="1" customWidth="1"/>
    <col min="1026" max="1280" width="9.28515625" style="95"/>
    <col min="1281" max="1281" width="29.5703125" style="95" bestFit="1" customWidth="1"/>
    <col min="1282" max="1536" width="9.28515625" style="95"/>
    <col min="1537" max="1537" width="29.5703125" style="95" bestFit="1" customWidth="1"/>
    <col min="1538" max="1792" width="9.28515625" style="95"/>
    <col min="1793" max="1793" width="29.5703125" style="95" bestFit="1" customWidth="1"/>
    <col min="1794" max="2048" width="9.28515625" style="95"/>
    <col min="2049" max="2049" width="29.5703125" style="95" bestFit="1" customWidth="1"/>
    <col min="2050" max="2304" width="9.28515625" style="95"/>
    <col min="2305" max="2305" width="29.5703125" style="95" bestFit="1" customWidth="1"/>
    <col min="2306" max="2560" width="9.28515625" style="95"/>
    <col min="2561" max="2561" width="29.5703125" style="95" bestFit="1" customWidth="1"/>
    <col min="2562" max="2816" width="9.28515625" style="95"/>
    <col min="2817" max="2817" width="29.5703125" style="95" bestFit="1" customWidth="1"/>
    <col min="2818" max="3072" width="9.28515625" style="95"/>
    <col min="3073" max="3073" width="29.5703125" style="95" bestFit="1" customWidth="1"/>
    <col min="3074" max="3328" width="9.28515625" style="95"/>
    <col min="3329" max="3329" width="29.5703125" style="95" bestFit="1" customWidth="1"/>
    <col min="3330" max="3584" width="9.28515625" style="95"/>
    <col min="3585" max="3585" width="29.5703125" style="95" bestFit="1" customWidth="1"/>
    <col min="3586" max="3840" width="9.28515625" style="95"/>
    <col min="3841" max="3841" width="29.5703125" style="95" bestFit="1" customWidth="1"/>
    <col min="3842" max="4096" width="9.28515625" style="95"/>
    <col min="4097" max="4097" width="29.5703125" style="95" bestFit="1" customWidth="1"/>
    <col min="4098" max="4352" width="9.28515625" style="95"/>
    <col min="4353" max="4353" width="29.5703125" style="95" bestFit="1" customWidth="1"/>
    <col min="4354" max="4608" width="9.28515625" style="95"/>
    <col min="4609" max="4609" width="29.5703125" style="95" bestFit="1" customWidth="1"/>
    <col min="4610" max="4864" width="9.28515625" style="95"/>
    <col min="4865" max="4865" width="29.5703125" style="95" bestFit="1" customWidth="1"/>
    <col min="4866" max="5120" width="9.28515625" style="95"/>
    <col min="5121" max="5121" width="29.5703125" style="95" bestFit="1" customWidth="1"/>
    <col min="5122" max="5376" width="9.28515625" style="95"/>
    <col min="5377" max="5377" width="29.5703125" style="95" bestFit="1" customWidth="1"/>
    <col min="5378" max="5632" width="9.28515625" style="95"/>
    <col min="5633" max="5633" width="29.5703125" style="95" bestFit="1" customWidth="1"/>
    <col min="5634" max="5888" width="9.28515625" style="95"/>
    <col min="5889" max="5889" width="29.5703125" style="95" bestFit="1" customWidth="1"/>
    <col min="5890" max="6144" width="9.28515625" style="95"/>
    <col min="6145" max="6145" width="29.5703125" style="95" bestFit="1" customWidth="1"/>
    <col min="6146" max="6400" width="9.28515625" style="95"/>
    <col min="6401" max="6401" width="29.5703125" style="95" bestFit="1" customWidth="1"/>
    <col min="6402" max="6656" width="9.28515625" style="95"/>
    <col min="6657" max="6657" width="29.5703125" style="95" bestFit="1" customWidth="1"/>
    <col min="6658" max="6912" width="9.28515625" style="95"/>
    <col min="6913" max="6913" width="29.5703125" style="95" bestFit="1" customWidth="1"/>
    <col min="6914" max="7168" width="9.28515625" style="95"/>
    <col min="7169" max="7169" width="29.5703125" style="95" bestFit="1" customWidth="1"/>
    <col min="7170" max="7424" width="9.28515625" style="95"/>
    <col min="7425" max="7425" width="29.5703125" style="95" bestFit="1" customWidth="1"/>
    <col min="7426" max="7680" width="9.28515625" style="95"/>
    <col min="7681" max="7681" width="29.5703125" style="95" bestFit="1" customWidth="1"/>
    <col min="7682" max="7936" width="9.28515625" style="95"/>
    <col min="7937" max="7937" width="29.5703125" style="95" bestFit="1" customWidth="1"/>
    <col min="7938" max="8192" width="9.28515625" style="95"/>
    <col min="8193" max="8193" width="29.5703125" style="95" bestFit="1" customWidth="1"/>
    <col min="8194" max="8448" width="9.28515625" style="95"/>
    <col min="8449" max="8449" width="29.5703125" style="95" bestFit="1" customWidth="1"/>
    <col min="8450" max="8704" width="9.28515625" style="95"/>
    <col min="8705" max="8705" width="29.5703125" style="95" bestFit="1" customWidth="1"/>
    <col min="8706" max="8960" width="9.28515625" style="95"/>
    <col min="8961" max="8961" width="29.5703125" style="95" bestFit="1" customWidth="1"/>
    <col min="8962" max="9216" width="9.28515625" style="95"/>
    <col min="9217" max="9217" width="29.5703125" style="95" bestFit="1" customWidth="1"/>
    <col min="9218" max="9472" width="9.28515625" style="95"/>
    <col min="9473" max="9473" width="29.5703125" style="95" bestFit="1" customWidth="1"/>
    <col min="9474" max="9728" width="9.28515625" style="95"/>
    <col min="9729" max="9729" width="29.5703125" style="95" bestFit="1" customWidth="1"/>
    <col min="9730" max="9984" width="9.28515625" style="95"/>
    <col min="9985" max="9985" width="29.5703125" style="95" bestFit="1" customWidth="1"/>
    <col min="9986" max="10240" width="9.28515625" style="95"/>
    <col min="10241" max="10241" width="29.5703125" style="95" bestFit="1" customWidth="1"/>
    <col min="10242" max="10496" width="9.28515625" style="95"/>
    <col min="10497" max="10497" width="29.5703125" style="95" bestFit="1" customWidth="1"/>
    <col min="10498" max="10752" width="9.28515625" style="95"/>
    <col min="10753" max="10753" width="29.5703125" style="95" bestFit="1" customWidth="1"/>
    <col min="10754" max="11008" width="9.28515625" style="95"/>
    <col min="11009" max="11009" width="29.5703125" style="95" bestFit="1" customWidth="1"/>
    <col min="11010" max="11264" width="9.28515625" style="95"/>
    <col min="11265" max="11265" width="29.5703125" style="95" bestFit="1" customWidth="1"/>
    <col min="11266" max="11520" width="9.28515625" style="95"/>
    <col min="11521" max="11521" width="29.5703125" style="95" bestFit="1" customWidth="1"/>
    <col min="11522" max="11776" width="9.28515625" style="95"/>
    <col min="11777" max="11777" width="29.5703125" style="95" bestFit="1" customWidth="1"/>
    <col min="11778" max="12032" width="9.28515625" style="95"/>
    <col min="12033" max="12033" width="29.5703125" style="95" bestFit="1" customWidth="1"/>
    <col min="12034" max="12288" width="9.28515625" style="95"/>
    <col min="12289" max="12289" width="29.5703125" style="95" bestFit="1" customWidth="1"/>
    <col min="12290" max="12544" width="9.28515625" style="95"/>
    <col min="12545" max="12545" width="29.5703125" style="95" bestFit="1" customWidth="1"/>
    <col min="12546" max="12800" width="9.28515625" style="95"/>
    <col min="12801" max="12801" width="29.5703125" style="95" bestFit="1" customWidth="1"/>
    <col min="12802" max="13056" width="9.28515625" style="95"/>
    <col min="13057" max="13057" width="29.5703125" style="95" bestFit="1" customWidth="1"/>
    <col min="13058" max="13312" width="9.28515625" style="95"/>
    <col min="13313" max="13313" width="29.5703125" style="95" bestFit="1" customWidth="1"/>
    <col min="13314" max="13568" width="9.28515625" style="95"/>
    <col min="13569" max="13569" width="29.5703125" style="95" bestFit="1" customWidth="1"/>
    <col min="13570" max="13824" width="9.28515625" style="95"/>
    <col min="13825" max="13825" width="29.5703125" style="95" bestFit="1" customWidth="1"/>
    <col min="13826" max="14080" width="9.28515625" style="95"/>
    <col min="14081" max="14081" width="29.5703125" style="95" bestFit="1" customWidth="1"/>
    <col min="14082" max="14336" width="9.28515625" style="95"/>
    <col min="14337" max="14337" width="29.5703125" style="95" bestFit="1" customWidth="1"/>
    <col min="14338" max="14592" width="9.28515625" style="95"/>
    <col min="14593" max="14593" width="29.5703125" style="95" bestFit="1" customWidth="1"/>
    <col min="14594" max="14848" width="9.28515625" style="95"/>
    <col min="14849" max="14849" width="29.5703125" style="95" bestFit="1" customWidth="1"/>
    <col min="14850" max="15104" width="9.28515625" style="95"/>
    <col min="15105" max="15105" width="29.5703125" style="95" bestFit="1" customWidth="1"/>
    <col min="15106" max="15360" width="9.28515625" style="95"/>
    <col min="15361" max="15361" width="29.5703125" style="95" bestFit="1" customWidth="1"/>
    <col min="15362" max="15616" width="9.28515625" style="95"/>
    <col min="15617" max="15617" width="29.5703125" style="95" bestFit="1" customWidth="1"/>
    <col min="15618" max="15872" width="9.28515625" style="95"/>
    <col min="15873" max="15873" width="29.5703125" style="95" bestFit="1" customWidth="1"/>
    <col min="15874" max="16128" width="9.28515625" style="95"/>
    <col min="16129" max="16129" width="29.5703125" style="95" bestFit="1" customWidth="1"/>
    <col min="16130" max="16384" width="9.28515625" style="95"/>
  </cols>
  <sheetData>
    <row r="1" spans="2:17" ht="14.65" customHeight="1">
      <c r="B1" s="96"/>
      <c r="C1" s="96"/>
      <c r="D1" s="96"/>
      <c r="E1" s="243" t="s">
        <v>0</v>
      </c>
      <c r="F1" s="243"/>
      <c r="G1" s="243"/>
      <c r="H1" s="243"/>
      <c r="I1" s="243"/>
      <c r="J1" s="243"/>
      <c r="K1" s="243"/>
      <c r="L1" s="243"/>
      <c r="M1" s="243"/>
      <c r="N1" s="243"/>
      <c r="O1" s="97"/>
      <c r="P1" s="97"/>
    </row>
    <row r="2" spans="2:17" ht="14.65" customHeight="1">
      <c r="B2" s="96"/>
      <c r="C2" s="96"/>
      <c r="D2" s="96"/>
      <c r="E2" s="243"/>
      <c r="F2" s="243"/>
      <c r="G2" s="243"/>
      <c r="H2" s="243"/>
      <c r="I2" s="243"/>
      <c r="J2" s="243"/>
      <c r="K2" s="243"/>
      <c r="L2" s="243"/>
      <c r="M2" s="243"/>
      <c r="N2" s="243"/>
      <c r="O2" s="97"/>
      <c r="P2" s="97"/>
    </row>
    <row r="3" spans="2:17" ht="14.65" customHeight="1">
      <c r="B3" s="96"/>
      <c r="C3" s="96"/>
      <c r="D3" s="96"/>
      <c r="E3" s="243"/>
      <c r="F3" s="243"/>
      <c r="G3" s="243"/>
      <c r="H3" s="243"/>
      <c r="I3" s="243"/>
      <c r="J3" s="243"/>
      <c r="K3" s="243"/>
      <c r="L3" s="243"/>
      <c r="M3" s="243"/>
      <c r="N3" s="243"/>
      <c r="O3" s="97"/>
      <c r="P3" s="97"/>
    </row>
    <row r="4" spans="2:17">
      <c r="B4" s="94"/>
      <c r="C4" s="94"/>
      <c r="D4" s="94"/>
      <c r="E4" s="94"/>
      <c r="F4" s="94"/>
      <c r="G4" s="98"/>
      <c r="H4" s="94"/>
      <c r="I4" s="94"/>
      <c r="J4" s="94"/>
      <c r="K4" s="94"/>
      <c r="L4" s="62"/>
      <c r="M4" s="94"/>
      <c r="N4" s="94"/>
      <c r="O4" s="94"/>
      <c r="P4" s="94"/>
    </row>
    <row r="5" spans="2:17" s="66" customFormat="1" ht="14.65" customHeight="1">
      <c r="B5" s="94"/>
      <c r="C5" s="255" t="s">
        <v>1</v>
      </c>
      <c r="D5" s="255"/>
      <c r="E5" s="255"/>
      <c r="F5" s="250" t="s">
        <v>2</v>
      </c>
      <c r="G5" s="251"/>
      <c r="H5" s="251"/>
      <c r="I5" s="62"/>
      <c r="J5" s="255" t="s">
        <v>3</v>
      </c>
      <c r="K5" s="255"/>
      <c r="L5" s="63">
        <v>44915</v>
      </c>
      <c r="M5" s="248" t="s">
        <v>4</v>
      </c>
      <c r="N5" s="248"/>
      <c r="O5" s="249" t="s">
        <v>5</v>
      </c>
      <c r="P5" s="65"/>
      <c r="Q5" s="95"/>
    </row>
    <row r="6" spans="2:17" s="66" customFormat="1">
      <c r="B6" s="94"/>
      <c r="C6" s="255" t="s">
        <v>6</v>
      </c>
      <c r="D6" s="255"/>
      <c r="E6" s="255"/>
      <c r="F6" s="252" t="s">
        <v>7</v>
      </c>
      <c r="G6" s="253"/>
      <c r="H6" s="253"/>
      <c r="I6" s="62"/>
      <c r="J6" s="255" t="s">
        <v>8</v>
      </c>
      <c r="K6" s="255"/>
      <c r="L6" s="63">
        <v>44929</v>
      </c>
      <c r="M6" s="248"/>
      <c r="N6" s="248"/>
      <c r="O6" s="249"/>
      <c r="P6" s="65"/>
      <c r="Q6" s="95"/>
    </row>
    <row r="7" spans="2:17" s="66" customFormat="1">
      <c r="B7" s="94"/>
      <c r="C7" s="255" t="s">
        <v>9</v>
      </c>
      <c r="D7" s="255"/>
      <c r="E7" s="255"/>
      <c r="F7" s="251" t="s">
        <v>10</v>
      </c>
      <c r="G7" s="251"/>
      <c r="H7" s="251"/>
      <c r="I7" s="62"/>
      <c r="J7" s="262" t="s">
        <v>11</v>
      </c>
      <c r="K7" s="262"/>
      <c r="L7" s="67"/>
      <c r="M7" s="248"/>
      <c r="N7" s="248"/>
      <c r="O7" s="249"/>
      <c r="P7" s="65"/>
      <c r="Q7" s="95"/>
    </row>
    <row r="8" spans="2:17" s="66" customFormat="1" ht="14.65" customHeight="1">
      <c r="B8" s="94"/>
      <c r="C8" s="255" t="s">
        <v>12</v>
      </c>
      <c r="D8" s="255"/>
      <c r="E8" s="255"/>
      <c r="F8" s="251" t="s">
        <v>13</v>
      </c>
      <c r="G8" s="251"/>
      <c r="H8" s="251"/>
      <c r="I8" s="62"/>
      <c r="J8" s="255" t="s">
        <v>14</v>
      </c>
      <c r="K8" s="255"/>
      <c r="L8" s="63">
        <v>45231</v>
      </c>
      <c r="M8" s="248"/>
      <c r="N8" s="248"/>
      <c r="O8" s="249"/>
      <c r="P8" s="68"/>
      <c r="Q8" s="95"/>
    </row>
    <row r="9" spans="2:17" s="66" customFormat="1" ht="14.65" customHeight="1">
      <c r="B9" s="94"/>
      <c r="C9" s="62"/>
      <c r="D9" s="62"/>
      <c r="E9" s="62"/>
      <c r="F9" s="62"/>
      <c r="G9" s="62"/>
      <c r="H9" s="62"/>
      <c r="I9" s="62"/>
      <c r="J9" s="62"/>
      <c r="K9" s="62"/>
      <c r="L9" s="62"/>
      <c r="M9" s="62"/>
      <c r="N9" s="62"/>
      <c r="O9" s="62"/>
      <c r="P9" s="68"/>
      <c r="Q9" s="95"/>
    </row>
    <row r="10" spans="2:17" s="66" customFormat="1" ht="14.65" customHeight="1">
      <c r="B10" s="94"/>
      <c r="C10" s="266" t="s">
        <v>15</v>
      </c>
      <c r="D10" s="266"/>
      <c r="E10" s="266"/>
      <c r="F10" s="251" t="s">
        <v>16</v>
      </c>
      <c r="G10" s="267"/>
      <c r="H10" s="267"/>
      <c r="I10" s="62"/>
      <c r="J10" s="268" t="s">
        <v>17</v>
      </c>
      <c r="K10" s="268"/>
      <c r="L10" s="264">
        <v>0.35</v>
      </c>
      <c r="M10" s="263" t="s">
        <v>18</v>
      </c>
      <c r="N10" s="263"/>
      <c r="O10" s="64" t="s">
        <v>19</v>
      </c>
      <c r="P10" s="69"/>
      <c r="Q10" s="95"/>
    </row>
    <row r="11" spans="2:17" s="66" customFormat="1" ht="13.9" customHeight="1">
      <c r="B11" s="94"/>
      <c r="C11" s="266"/>
      <c r="D11" s="266"/>
      <c r="E11" s="266"/>
      <c r="F11" s="267"/>
      <c r="G11" s="267"/>
      <c r="H11" s="267"/>
      <c r="I11" s="62"/>
      <c r="J11" s="268"/>
      <c r="K11" s="268"/>
      <c r="L11" s="264"/>
      <c r="M11" s="263" t="s">
        <v>20</v>
      </c>
      <c r="N11" s="263"/>
      <c r="O11" s="64" t="s">
        <v>5</v>
      </c>
      <c r="P11" s="69"/>
      <c r="Q11" s="95"/>
    </row>
    <row r="12" spans="2:17" s="66" customFormat="1">
      <c r="B12" s="94"/>
      <c r="C12" s="62"/>
      <c r="D12" s="62"/>
      <c r="E12" s="62"/>
      <c r="F12" s="62"/>
      <c r="G12" s="62"/>
      <c r="H12" s="62"/>
      <c r="I12" s="62"/>
      <c r="J12" s="99"/>
      <c r="K12" s="99"/>
      <c r="L12" s="99"/>
      <c r="M12" s="99"/>
      <c r="N12" s="62"/>
      <c r="O12" s="69"/>
      <c r="P12" s="69"/>
      <c r="Q12" s="95"/>
    </row>
    <row r="13" spans="2:17" ht="23.25" customHeight="1" thickBot="1">
      <c r="B13" s="94"/>
      <c r="C13" s="244" t="s">
        <v>21</v>
      </c>
      <c r="D13" s="244"/>
      <c r="E13" s="244"/>
      <c r="F13" s="244"/>
      <c r="G13" s="244"/>
      <c r="H13" s="244"/>
      <c r="I13" s="244"/>
      <c r="J13" s="244"/>
      <c r="K13" s="244"/>
      <c r="L13" s="244"/>
      <c r="M13" s="244"/>
      <c r="N13" s="244"/>
      <c r="O13" s="244"/>
      <c r="P13" s="101"/>
    </row>
    <row r="14" spans="2:17" ht="23.25" customHeight="1">
      <c r="B14" s="94"/>
      <c r="C14" s="97"/>
      <c r="D14" s="97"/>
      <c r="E14" s="97"/>
      <c r="F14" s="97"/>
      <c r="G14" s="102" t="s">
        <v>22</v>
      </c>
      <c r="H14" s="97"/>
      <c r="I14" s="97"/>
      <c r="J14" s="97"/>
      <c r="K14" s="97"/>
      <c r="L14" s="97"/>
      <c r="M14" s="97"/>
      <c r="N14" s="97"/>
      <c r="O14" s="97"/>
      <c r="P14" s="101"/>
    </row>
    <row r="15" spans="2:17">
      <c r="B15" s="94"/>
      <c r="C15" s="256" t="s">
        <v>23</v>
      </c>
      <c r="D15" s="256"/>
      <c r="E15" s="256"/>
      <c r="F15" s="70"/>
      <c r="G15" s="71">
        <f>COUNTIF('Project Master Tracker'!K6:K755,"Order Created")</f>
        <v>0</v>
      </c>
      <c r="H15" s="94"/>
      <c r="I15" s="94"/>
      <c r="J15" s="94"/>
      <c r="K15" s="94"/>
      <c r="L15" s="62"/>
      <c r="M15" s="94"/>
      <c r="N15" s="94"/>
      <c r="O15" s="94"/>
      <c r="P15" s="94"/>
    </row>
    <row r="16" spans="2:17" ht="14.25" customHeight="1">
      <c r="B16" s="94"/>
      <c r="C16" s="257" t="s">
        <v>24</v>
      </c>
      <c r="D16" s="257"/>
      <c r="E16" s="257"/>
      <c r="F16" s="72"/>
      <c r="G16" s="73">
        <f>COUNTIF('Project Master Tracker'!K6:K755,"On Track")</f>
        <v>37</v>
      </c>
      <c r="H16" s="94"/>
      <c r="I16" s="94"/>
      <c r="J16" s="94"/>
      <c r="K16" s="94"/>
      <c r="L16" s="62"/>
      <c r="M16" s="246" t="s">
        <v>25</v>
      </c>
      <c r="N16" s="246"/>
      <c r="O16" s="103">
        <v>0</v>
      </c>
      <c r="P16" s="94"/>
    </row>
    <row r="17" spans="2:16" ht="14.25" customHeight="1">
      <c r="B17" s="94"/>
      <c r="C17" s="258" t="s">
        <v>26</v>
      </c>
      <c r="D17" s="258"/>
      <c r="E17" s="258"/>
      <c r="F17" s="74"/>
      <c r="G17" s="75">
        <f>COUNTIF('Project Master Tracker'!K6:K753,"Vendor Delivered")</f>
        <v>11</v>
      </c>
      <c r="H17" s="94"/>
      <c r="I17" s="94"/>
      <c r="J17" s="94"/>
      <c r="K17" s="94"/>
      <c r="L17" s="62"/>
      <c r="M17" s="94"/>
      <c r="N17" s="94"/>
      <c r="O17" s="98"/>
      <c r="P17" s="94"/>
    </row>
    <row r="18" spans="2:16" ht="14.25" customHeight="1">
      <c r="B18" s="94"/>
      <c r="C18" s="259" t="s">
        <v>27</v>
      </c>
      <c r="D18" s="259"/>
      <c r="E18" s="259"/>
      <c r="F18" s="76"/>
      <c r="G18" s="77">
        <f>COUNTIF('Project Master Tracker'!K6:K753,"CPE Installed")</f>
        <v>0</v>
      </c>
      <c r="H18" s="94"/>
      <c r="I18" s="94"/>
      <c r="J18" s="94"/>
      <c r="K18" s="94"/>
      <c r="L18" s="62"/>
      <c r="M18" s="246" t="s">
        <v>28</v>
      </c>
      <c r="N18" s="246"/>
      <c r="O18" s="104">
        <v>0</v>
      </c>
      <c r="P18" s="94"/>
    </row>
    <row r="19" spans="2:16">
      <c r="B19" s="94"/>
      <c r="C19" s="260" t="s">
        <v>29</v>
      </c>
      <c r="D19" s="260"/>
      <c r="E19" s="260"/>
      <c r="F19" s="78"/>
      <c r="G19" s="79">
        <f>COUNTIF('Project Master Tracker'!K6:K751,"Start of Service")</f>
        <v>2</v>
      </c>
      <c r="H19" s="94"/>
      <c r="I19" s="94"/>
      <c r="J19" s="94"/>
      <c r="K19" s="94"/>
      <c r="L19" s="62"/>
      <c r="M19" s="94"/>
      <c r="N19" s="94"/>
      <c r="O19" s="98"/>
      <c r="P19" s="94"/>
    </row>
    <row r="20" spans="2:16">
      <c r="B20" s="94"/>
      <c r="C20" s="245" t="s">
        <v>30</v>
      </c>
      <c r="D20" s="245"/>
      <c r="E20" s="245"/>
      <c r="F20" s="80"/>
      <c r="G20" s="81">
        <f>COUNTIF('Project Master Tracker'!K6:K752,"Fault Raised")</f>
        <v>0</v>
      </c>
      <c r="H20" s="94"/>
      <c r="I20" s="94"/>
      <c r="J20" s="94"/>
      <c r="K20" s="94"/>
      <c r="L20" s="62"/>
      <c r="M20" s="246" t="s">
        <v>31</v>
      </c>
      <c r="N20" s="246"/>
      <c r="O20" s="103">
        <v>0</v>
      </c>
      <c r="P20" s="94"/>
    </row>
    <row r="21" spans="2:16">
      <c r="B21" s="94"/>
      <c r="C21" s="261" t="s">
        <v>32</v>
      </c>
      <c r="D21" s="261"/>
      <c r="E21" s="261"/>
      <c r="F21" s="82"/>
      <c r="G21" s="83">
        <f>COUNTIF('Project Master Tracker'!K6:K752,"Live Activated")</f>
        <v>0</v>
      </c>
      <c r="H21" s="94"/>
      <c r="I21" s="94"/>
      <c r="J21" s="94"/>
      <c r="K21" s="94"/>
      <c r="L21" s="62"/>
      <c r="M21" s="94"/>
      <c r="N21" s="94"/>
      <c r="O21" s="98"/>
      <c r="P21" s="94"/>
    </row>
    <row r="22" spans="2:16">
      <c r="B22" s="94"/>
      <c r="C22" s="269" t="s">
        <v>33</v>
      </c>
      <c r="D22" s="269"/>
      <c r="E22" s="269"/>
      <c r="F22" s="84"/>
      <c r="G22" s="85">
        <f>COUNTIF('Project Master Tracker'!K6:K757,"Delayed")</f>
        <v>3</v>
      </c>
      <c r="H22" s="94"/>
      <c r="I22" s="94"/>
      <c r="J22" s="94"/>
      <c r="K22" s="94"/>
      <c r="L22" s="62"/>
      <c r="M22" s="236"/>
      <c r="N22" s="236"/>
      <c r="O22" s="103"/>
      <c r="P22" s="94"/>
    </row>
    <row r="23" spans="2:16" ht="14.25" customHeight="1">
      <c r="B23" s="94"/>
      <c r="C23" s="237" t="s">
        <v>34</v>
      </c>
      <c r="D23" s="237"/>
      <c r="E23" s="237"/>
      <c r="F23" s="86"/>
      <c r="G23" s="87">
        <f>COUNTIF('Project Master Tracker'!K6:K758,"On Hold")</f>
        <v>0</v>
      </c>
      <c r="H23" s="94"/>
      <c r="I23" s="94"/>
      <c r="J23" s="94"/>
      <c r="K23" s="94"/>
      <c r="L23" s="62"/>
      <c r="M23" s="106"/>
      <c r="N23" s="106"/>
      <c r="O23" s="98"/>
      <c r="P23" s="94"/>
    </row>
    <row r="24" spans="2:16">
      <c r="B24" s="94"/>
      <c r="C24" s="238" t="s">
        <v>35</v>
      </c>
      <c r="D24" s="238"/>
      <c r="E24" s="238"/>
      <c r="F24" s="88"/>
      <c r="G24" s="89">
        <f>COUNTIF('Project Master Tracker'!K6:K755,"Cancelled")</f>
        <v>1</v>
      </c>
      <c r="H24" s="94"/>
      <c r="I24" s="94"/>
      <c r="J24" s="94"/>
      <c r="K24" s="94"/>
      <c r="L24" s="62"/>
      <c r="M24" s="236"/>
      <c r="N24" s="236"/>
      <c r="O24" s="103"/>
      <c r="P24" s="94"/>
    </row>
    <row r="25" spans="2:16">
      <c r="B25" s="94"/>
      <c r="C25" s="90"/>
      <c r="D25" s="90" t="s">
        <v>36</v>
      </c>
      <c r="E25" s="90"/>
      <c r="F25" s="90"/>
      <c r="G25" s="91">
        <f>COUNTIF('Project Master Tracker'!K8:K756,"Disconnected")</f>
        <v>0</v>
      </c>
      <c r="H25" s="94"/>
      <c r="I25" s="94"/>
      <c r="J25" s="94"/>
      <c r="K25" s="94"/>
      <c r="L25" s="62"/>
      <c r="M25" s="105"/>
      <c r="N25" s="105"/>
      <c r="O25" s="103"/>
      <c r="P25" s="94"/>
    </row>
    <row r="26" spans="2:16" ht="15" thickBot="1">
      <c r="B26" s="94"/>
      <c r="C26" s="265" t="s">
        <v>37</v>
      </c>
      <c r="D26" s="265"/>
      <c r="E26" s="265"/>
      <c r="F26" s="92"/>
      <c r="G26" s="93">
        <f>SUM(G15:G24)</f>
        <v>54</v>
      </c>
      <c r="H26" s="94"/>
      <c r="I26" s="94"/>
      <c r="J26" s="94"/>
      <c r="K26" s="94"/>
      <c r="L26" s="62"/>
      <c r="M26" s="94"/>
      <c r="N26" s="94"/>
      <c r="O26" s="94"/>
      <c r="P26" s="94"/>
    </row>
    <row r="27" spans="2:16">
      <c r="B27" s="94"/>
      <c r="C27" s="94"/>
      <c r="D27" s="94"/>
      <c r="E27" s="94"/>
      <c r="F27" s="94"/>
      <c r="G27" s="98"/>
      <c r="H27" s="94"/>
      <c r="I27" s="94"/>
      <c r="J27" s="94"/>
      <c r="K27" s="94"/>
      <c r="L27" s="62"/>
      <c r="M27" s="94"/>
      <c r="N27" s="94"/>
      <c r="O27" s="94"/>
      <c r="P27" s="94"/>
    </row>
    <row r="28" spans="2:16" ht="23.25" customHeight="1">
      <c r="B28" s="96"/>
      <c r="C28" s="241" t="s">
        <v>38</v>
      </c>
      <c r="D28" s="241"/>
      <c r="E28" s="241"/>
      <c r="F28" s="241"/>
      <c r="G28" s="241"/>
      <c r="H28" s="241"/>
      <c r="I28" s="241"/>
      <c r="J28" s="241"/>
      <c r="K28" s="241"/>
      <c r="L28" s="241"/>
      <c r="M28" s="241"/>
      <c r="N28" s="241"/>
      <c r="O28" s="241"/>
      <c r="P28" s="97"/>
    </row>
    <row r="29" spans="2:16" ht="15" customHeight="1">
      <c r="B29" s="94"/>
      <c r="C29" s="242" t="s">
        <v>39</v>
      </c>
      <c r="D29" s="242"/>
      <c r="E29" s="242"/>
      <c r="F29" s="242"/>
      <c r="G29" s="242"/>
      <c r="H29" s="242"/>
      <c r="I29" s="242"/>
      <c r="J29" s="242"/>
      <c r="K29" s="242"/>
      <c r="L29" s="242"/>
      <c r="M29" s="242"/>
      <c r="N29" s="242"/>
      <c r="O29" s="242"/>
      <c r="P29" s="107"/>
    </row>
    <row r="30" spans="2:16" ht="15" customHeight="1">
      <c r="B30" s="94"/>
      <c r="C30" s="242"/>
      <c r="D30" s="242"/>
      <c r="E30" s="242"/>
      <c r="F30" s="242"/>
      <c r="G30" s="242"/>
      <c r="H30" s="242"/>
      <c r="I30" s="242"/>
      <c r="J30" s="242"/>
      <c r="K30" s="242"/>
      <c r="L30" s="242"/>
      <c r="M30" s="242"/>
      <c r="N30" s="242"/>
      <c r="O30" s="242"/>
      <c r="P30" s="107"/>
    </row>
    <row r="31" spans="2:16">
      <c r="B31" s="94"/>
      <c r="C31" s="242"/>
      <c r="D31" s="242"/>
      <c r="E31" s="242"/>
      <c r="F31" s="242"/>
      <c r="G31" s="242"/>
      <c r="H31" s="242"/>
      <c r="I31" s="242"/>
      <c r="J31" s="242"/>
      <c r="K31" s="242"/>
      <c r="L31" s="242"/>
      <c r="M31" s="242"/>
      <c r="N31" s="242"/>
      <c r="O31" s="242"/>
      <c r="P31" s="107"/>
    </row>
    <row r="32" spans="2:16" ht="22.5" customHeight="1">
      <c r="B32" s="94"/>
      <c r="C32" s="242"/>
      <c r="D32" s="242"/>
      <c r="E32" s="242"/>
      <c r="F32" s="242"/>
      <c r="G32" s="242"/>
      <c r="H32" s="242"/>
      <c r="I32" s="242"/>
      <c r="J32" s="242"/>
      <c r="K32" s="242"/>
      <c r="L32" s="242"/>
      <c r="M32" s="242"/>
      <c r="N32" s="242"/>
      <c r="O32" s="242"/>
      <c r="P32" s="107"/>
    </row>
    <row r="33" spans="2:16" ht="41.1" hidden="1" customHeight="1">
      <c r="B33" s="94"/>
      <c r="C33" s="242"/>
      <c r="D33" s="242"/>
      <c r="E33" s="242"/>
      <c r="F33" s="242"/>
      <c r="G33" s="242"/>
      <c r="H33" s="242"/>
      <c r="I33" s="242"/>
      <c r="J33" s="242"/>
      <c r="K33" s="242"/>
      <c r="L33" s="242"/>
      <c r="M33" s="242"/>
      <c r="N33" s="242"/>
      <c r="O33" s="242"/>
      <c r="P33" s="107"/>
    </row>
    <row r="34" spans="2:16" ht="43.5" hidden="1" customHeight="1">
      <c r="B34" s="94"/>
      <c r="C34" s="242"/>
      <c r="D34" s="242"/>
      <c r="E34" s="242"/>
      <c r="F34" s="242"/>
      <c r="G34" s="242"/>
      <c r="H34" s="242"/>
      <c r="I34" s="242"/>
      <c r="J34" s="242"/>
      <c r="K34" s="242"/>
      <c r="L34" s="242"/>
      <c r="M34" s="242"/>
      <c r="N34" s="242"/>
      <c r="O34" s="242"/>
      <c r="P34" s="107"/>
    </row>
    <row r="35" spans="2:16" ht="23.25" customHeight="1">
      <c r="B35" s="96"/>
      <c r="C35" s="241" t="s">
        <v>40</v>
      </c>
      <c r="D35" s="241"/>
      <c r="E35" s="241"/>
      <c r="F35" s="241"/>
      <c r="G35" s="241"/>
      <c r="H35" s="241"/>
      <c r="I35" s="241"/>
      <c r="J35" s="241"/>
      <c r="K35" s="241"/>
      <c r="L35" s="241"/>
      <c r="M35" s="241"/>
      <c r="N35" s="241"/>
      <c r="O35" s="241"/>
      <c r="P35" s="97"/>
    </row>
    <row r="36" spans="2:16" ht="18" customHeight="1">
      <c r="B36" s="94"/>
      <c r="C36" s="242" t="s">
        <v>41</v>
      </c>
      <c r="D36" s="242"/>
      <c r="E36" s="242"/>
      <c r="F36" s="242"/>
      <c r="G36" s="242"/>
      <c r="H36" s="242"/>
      <c r="I36" s="242"/>
      <c r="J36" s="242"/>
      <c r="K36" s="242"/>
      <c r="L36" s="242"/>
      <c r="M36" s="242"/>
      <c r="N36" s="242"/>
      <c r="O36" s="242"/>
      <c r="P36" s="57"/>
    </row>
    <row r="37" spans="2:16" ht="5.65" customHeight="1">
      <c r="B37" s="94"/>
      <c r="C37" s="242"/>
      <c r="D37" s="242"/>
      <c r="E37" s="242"/>
      <c r="F37" s="242"/>
      <c r="G37" s="242"/>
      <c r="H37" s="242"/>
      <c r="I37" s="242"/>
      <c r="J37" s="242"/>
      <c r="K37" s="242"/>
      <c r="L37" s="242"/>
      <c r="M37" s="242"/>
      <c r="N37" s="242"/>
      <c r="O37" s="242"/>
      <c r="P37" s="57"/>
    </row>
    <row r="38" spans="2:16" ht="15" hidden="1" customHeight="1">
      <c r="B38" s="94"/>
      <c r="C38" s="242"/>
      <c r="D38" s="242"/>
      <c r="E38" s="242"/>
      <c r="F38" s="242"/>
      <c r="G38" s="242"/>
      <c r="H38" s="242"/>
      <c r="I38" s="242"/>
      <c r="J38" s="242"/>
      <c r="K38" s="242"/>
      <c r="L38" s="242"/>
      <c r="M38" s="242"/>
      <c r="N38" s="242"/>
      <c r="O38" s="242"/>
      <c r="P38" s="57"/>
    </row>
    <row r="39" spans="2:16" ht="16.5" customHeight="1">
      <c r="B39" s="94"/>
      <c r="C39" s="242"/>
      <c r="D39" s="242"/>
      <c r="E39" s="242"/>
      <c r="F39" s="242"/>
      <c r="G39" s="242"/>
      <c r="H39" s="242"/>
      <c r="I39" s="242"/>
      <c r="J39" s="242"/>
      <c r="K39" s="242"/>
      <c r="L39" s="242"/>
      <c r="M39" s="242"/>
      <c r="N39" s="242"/>
      <c r="O39" s="242"/>
      <c r="P39" s="57"/>
    </row>
    <row r="40" spans="2:16" ht="13.15" hidden="1" customHeight="1">
      <c r="B40" s="94"/>
      <c r="C40" s="242"/>
      <c r="D40" s="242"/>
      <c r="E40" s="242"/>
      <c r="F40" s="242"/>
      <c r="G40" s="242"/>
      <c r="H40" s="242"/>
      <c r="I40" s="242"/>
      <c r="J40" s="242"/>
      <c r="K40" s="242"/>
      <c r="L40" s="242"/>
      <c r="M40" s="242"/>
      <c r="N40" s="242"/>
      <c r="O40" s="242"/>
      <c r="P40" s="57"/>
    </row>
    <row r="41" spans="2:16" ht="47.1" hidden="1" customHeight="1">
      <c r="B41" s="94"/>
      <c r="C41" s="242"/>
      <c r="D41" s="242"/>
      <c r="E41" s="242"/>
      <c r="F41" s="242"/>
      <c r="G41" s="242"/>
      <c r="H41" s="242"/>
      <c r="I41" s="242"/>
      <c r="J41" s="242"/>
      <c r="K41" s="242"/>
      <c r="L41" s="242"/>
      <c r="M41" s="242"/>
      <c r="N41" s="242"/>
      <c r="O41" s="242"/>
      <c r="P41" s="57"/>
    </row>
    <row r="42" spans="2:16" ht="23.25" customHeight="1">
      <c r="B42" s="96"/>
      <c r="C42" s="241" t="s">
        <v>42</v>
      </c>
      <c r="D42" s="241"/>
      <c r="E42" s="241"/>
      <c r="F42" s="241"/>
      <c r="G42" s="241"/>
      <c r="H42" s="241"/>
      <c r="I42" s="241"/>
      <c r="J42" s="241"/>
      <c r="K42" s="241"/>
      <c r="L42" s="241"/>
      <c r="M42" s="241"/>
      <c r="N42" s="241"/>
      <c r="O42" s="241"/>
      <c r="P42" s="97"/>
    </row>
    <row r="43" spans="2:16" ht="20.100000000000001" customHeight="1">
      <c r="B43" s="94"/>
      <c r="C43" s="242" t="s">
        <v>43</v>
      </c>
      <c r="D43" s="242"/>
      <c r="E43" s="242"/>
      <c r="F43" s="242"/>
      <c r="G43" s="242"/>
      <c r="H43" s="242"/>
      <c r="I43" s="242"/>
      <c r="J43" s="242"/>
      <c r="K43" s="242"/>
      <c r="L43" s="242"/>
      <c r="M43" s="242"/>
      <c r="N43" s="242"/>
      <c r="O43" s="242"/>
      <c r="P43" s="57"/>
    </row>
    <row r="44" spans="2:16" ht="10.15" customHeight="1">
      <c r="B44" s="94"/>
      <c r="C44" s="242"/>
      <c r="D44" s="242"/>
      <c r="E44" s="242"/>
      <c r="F44" s="242"/>
      <c r="G44" s="242"/>
      <c r="H44" s="242"/>
      <c r="I44" s="242"/>
      <c r="J44" s="242"/>
      <c r="K44" s="242"/>
      <c r="L44" s="242"/>
      <c r="M44" s="242"/>
      <c r="N44" s="242"/>
      <c r="O44" s="242"/>
      <c r="P44" s="57"/>
    </row>
    <row r="45" spans="2:16" ht="17.649999999999999" hidden="1" customHeight="1">
      <c r="B45" s="94"/>
      <c r="C45" s="242"/>
      <c r="D45" s="242"/>
      <c r="E45" s="242"/>
      <c r="F45" s="242"/>
      <c r="G45" s="242"/>
      <c r="H45" s="242"/>
      <c r="I45" s="242"/>
      <c r="J45" s="242"/>
      <c r="K45" s="242"/>
      <c r="L45" s="242"/>
      <c r="M45" s="242"/>
      <c r="N45" s="242"/>
      <c r="O45" s="242"/>
      <c r="P45" s="57"/>
    </row>
    <row r="46" spans="2:16" ht="27" hidden="1" customHeight="1">
      <c r="B46" s="94"/>
      <c r="C46" s="242"/>
      <c r="D46" s="242"/>
      <c r="E46" s="242"/>
      <c r="F46" s="242"/>
      <c r="G46" s="242"/>
      <c r="H46" s="242"/>
      <c r="I46" s="242"/>
      <c r="J46" s="242"/>
      <c r="K46" s="242"/>
      <c r="L46" s="242"/>
      <c r="M46" s="242"/>
      <c r="N46" s="242"/>
      <c r="O46" s="242"/>
      <c r="P46" s="57"/>
    </row>
    <row r="47" spans="2:16" ht="30.6" hidden="1" customHeight="1">
      <c r="B47" s="94"/>
      <c r="C47" s="242"/>
      <c r="D47" s="242"/>
      <c r="E47" s="242"/>
      <c r="F47" s="242"/>
      <c r="G47" s="242"/>
      <c r="H47" s="242"/>
      <c r="I47" s="242"/>
      <c r="J47" s="242"/>
      <c r="K47" s="242"/>
      <c r="L47" s="242"/>
      <c r="M47" s="242"/>
      <c r="N47" s="242"/>
      <c r="O47" s="242"/>
      <c r="P47" s="57"/>
    </row>
    <row r="48" spans="2:16" ht="22.15" hidden="1" customHeight="1">
      <c r="B48" s="94"/>
      <c r="C48" s="242"/>
      <c r="D48" s="242"/>
      <c r="E48" s="242"/>
      <c r="F48" s="242"/>
      <c r="G48" s="242"/>
      <c r="H48" s="242"/>
      <c r="I48" s="242"/>
      <c r="J48" s="242"/>
      <c r="K48" s="242"/>
      <c r="L48" s="242"/>
      <c r="M48" s="242"/>
      <c r="N48" s="242"/>
      <c r="O48" s="242"/>
      <c r="P48" s="57"/>
    </row>
    <row r="49" spans="2:16" ht="23.25" customHeight="1">
      <c r="B49" s="96"/>
      <c r="C49" s="241" t="s">
        <v>44</v>
      </c>
      <c r="D49" s="241"/>
      <c r="E49" s="241"/>
      <c r="F49" s="241"/>
      <c r="G49" s="241"/>
      <c r="H49" s="241"/>
      <c r="I49" s="241"/>
      <c r="J49" s="241"/>
      <c r="K49" s="241"/>
      <c r="L49" s="241"/>
      <c r="M49" s="241"/>
      <c r="N49" s="241"/>
      <c r="O49" s="241"/>
      <c r="P49" s="97"/>
    </row>
    <row r="50" spans="2:16" ht="14.65" customHeight="1">
      <c r="B50" s="94"/>
      <c r="C50" s="242" t="s">
        <v>45</v>
      </c>
      <c r="D50" s="242"/>
      <c r="E50" s="242"/>
      <c r="F50" s="242"/>
      <c r="G50" s="242"/>
      <c r="H50" s="242"/>
      <c r="I50" s="242"/>
      <c r="J50" s="242"/>
      <c r="K50" s="242"/>
      <c r="L50" s="242"/>
      <c r="M50" s="242"/>
      <c r="N50" s="242"/>
      <c r="O50" s="242"/>
      <c r="P50" s="57"/>
    </row>
    <row r="51" spans="2:16" ht="15" customHeight="1">
      <c r="B51" s="94"/>
      <c r="C51" s="242"/>
      <c r="D51" s="242"/>
      <c r="E51" s="242"/>
      <c r="F51" s="242"/>
      <c r="G51" s="242"/>
      <c r="H51" s="242"/>
      <c r="I51" s="242"/>
      <c r="J51" s="242"/>
      <c r="K51" s="242"/>
      <c r="L51" s="242"/>
      <c r="M51" s="242"/>
      <c r="N51" s="242"/>
      <c r="O51" s="242"/>
      <c r="P51" s="57"/>
    </row>
    <row r="52" spans="2:16" ht="15" customHeight="1">
      <c r="B52" s="94"/>
      <c r="C52" s="242"/>
      <c r="D52" s="242"/>
      <c r="E52" s="242"/>
      <c r="F52" s="242"/>
      <c r="G52" s="242"/>
      <c r="H52" s="242"/>
      <c r="I52" s="242"/>
      <c r="J52" s="242"/>
      <c r="K52" s="242"/>
      <c r="L52" s="242"/>
      <c r="M52" s="242"/>
      <c r="N52" s="242"/>
      <c r="O52" s="242"/>
      <c r="P52" s="57"/>
    </row>
    <row r="53" spans="2:16" ht="15" hidden="1" customHeight="1">
      <c r="B53" s="94"/>
      <c r="C53" s="242"/>
      <c r="D53" s="242"/>
      <c r="E53" s="242"/>
      <c r="F53" s="242"/>
      <c r="G53" s="242"/>
      <c r="H53" s="242"/>
      <c r="I53" s="242"/>
      <c r="J53" s="242"/>
      <c r="K53" s="242"/>
      <c r="L53" s="242"/>
      <c r="M53" s="242"/>
      <c r="N53" s="242"/>
      <c r="O53" s="242"/>
      <c r="P53" s="57"/>
    </row>
    <row r="54" spans="2:16" ht="15" hidden="1" customHeight="1">
      <c r="B54" s="94"/>
      <c r="C54" s="242"/>
      <c r="D54" s="242"/>
      <c r="E54" s="242"/>
      <c r="F54" s="242"/>
      <c r="G54" s="242"/>
      <c r="H54" s="242"/>
      <c r="I54" s="242"/>
      <c r="J54" s="242"/>
      <c r="K54" s="242"/>
      <c r="L54" s="242"/>
      <c r="M54" s="242"/>
      <c r="N54" s="242"/>
      <c r="O54" s="242"/>
      <c r="P54" s="57"/>
    </row>
    <row r="55" spans="2:16" ht="41.1" hidden="1" customHeight="1">
      <c r="B55" s="94"/>
      <c r="C55" s="242"/>
      <c r="D55" s="242"/>
      <c r="E55" s="242"/>
      <c r="F55" s="242"/>
      <c r="G55" s="242"/>
      <c r="H55" s="242"/>
      <c r="I55" s="242"/>
      <c r="J55" s="242"/>
      <c r="K55" s="242"/>
      <c r="L55" s="242"/>
      <c r="M55" s="242"/>
      <c r="N55" s="242"/>
      <c r="O55" s="242"/>
      <c r="P55" s="57"/>
    </row>
    <row r="56" spans="2:16" ht="23.25" customHeight="1">
      <c r="B56" s="96"/>
      <c r="C56" s="241" t="s">
        <v>46</v>
      </c>
      <c r="D56" s="241"/>
      <c r="E56" s="241"/>
      <c r="F56" s="241"/>
      <c r="G56" s="241"/>
      <c r="H56" s="241"/>
      <c r="I56" s="241"/>
      <c r="J56" s="241"/>
      <c r="K56" s="241"/>
      <c r="L56" s="241"/>
      <c r="M56" s="241"/>
      <c r="N56" s="241"/>
      <c r="O56" s="241"/>
      <c r="P56" s="97"/>
    </row>
    <row r="57" spans="2:16" ht="14.65" customHeight="1">
      <c r="B57" s="94"/>
      <c r="C57" s="101"/>
      <c r="D57" s="101"/>
      <c r="E57" s="101"/>
      <c r="F57" s="101"/>
      <c r="G57" s="101"/>
      <c r="H57" s="101"/>
      <c r="I57" s="101"/>
      <c r="J57" s="101"/>
      <c r="K57" s="101"/>
      <c r="L57" s="101"/>
      <c r="M57" s="101"/>
      <c r="N57" s="101"/>
      <c r="O57" s="101"/>
      <c r="P57" s="101"/>
    </row>
    <row r="58" spans="2:16" ht="14.65" customHeight="1">
      <c r="B58" s="94"/>
      <c r="C58" s="247" t="s">
        <v>47</v>
      </c>
      <c r="D58" s="247"/>
      <c r="E58" s="247"/>
      <c r="F58" s="247"/>
      <c r="G58" s="247"/>
      <c r="H58" s="247"/>
      <c r="I58" s="247" t="s">
        <v>48</v>
      </c>
      <c r="J58" s="247"/>
      <c r="K58" s="247" t="s">
        <v>49</v>
      </c>
      <c r="L58" s="247"/>
      <c r="M58" s="247" t="s">
        <v>50</v>
      </c>
      <c r="N58" s="247"/>
      <c r="O58" s="247"/>
      <c r="P58" s="94"/>
    </row>
    <row r="59" spans="2:16" ht="14.65" customHeight="1">
      <c r="B59" s="94"/>
      <c r="C59" s="239" t="s">
        <v>51</v>
      </c>
      <c r="D59" s="239"/>
      <c r="E59" s="239"/>
      <c r="F59" s="239"/>
      <c r="G59" s="239"/>
      <c r="H59" s="239"/>
      <c r="I59" s="240">
        <v>44911</v>
      </c>
      <c r="J59" s="240"/>
      <c r="K59" s="240">
        <v>44923</v>
      </c>
      <c r="L59" s="240"/>
      <c r="M59" s="239" t="s">
        <v>52</v>
      </c>
      <c r="N59" s="239"/>
      <c r="O59" s="239"/>
      <c r="P59" s="94"/>
    </row>
    <row r="60" spans="2:16" ht="14.65" customHeight="1">
      <c r="B60" s="94"/>
      <c r="C60" s="239" t="s">
        <v>53</v>
      </c>
      <c r="D60" s="239"/>
      <c r="E60" s="239"/>
      <c r="F60" s="239"/>
      <c r="G60" s="239"/>
      <c r="H60" s="239"/>
      <c r="I60" s="240">
        <v>44929</v>
      </c>
      <c r="J60" s="240"/>
      <c r="K60" s="240"/>
      <c r="L60" s="240"/>
      <c r="M60" s="239" t="s">
        <v>24</v>
      </c>
      <c r="N60" s="239"/>
      <c r="O60" s="239"/>
      <c r="P60" s="94"/>
    </row>
    <row r="61" spans="2:16" ht="14.65" customHeight="1">
      <c r="B61" s="94"/>
      <c r="C61" s="239" t="s">
        <v>54</v>
      </c>
      <c r="D61" s="239"/>
      <c r="E61" s="239"/>
      <c r="F61" s="239"/>
      <c r="G61" s="239"/>
      <c r="H61" s="239"/>
      <c r="I61" s="240"/>
      <c r="J61" s="240"/>
      <c r="K61" s="240"/>
      <c r="L61" s="240"/>
      <c r="M61" s="239"/>
      <c r="N61" s="239"/>
      <c r="O61" s="239"/>
      <c r="P61" s="94"/>
    </row>
    <row r="62" spans="2:16" ht="14.65" customHeight="1">
      <c r="B62" s="94"/>
      <c r="C62" s="239" t="s">
        <v>55</v>
      </c>
      <c r="D62" s="239"/>
      <c r="E62" s="239"/>
      <c r="F62" s="239"/>
      <c r="G62" s="239"/>
      <c r="H62" s="239"/>
      <c r="I62" s="240"/>
      <c r="J62" s="240"/>
      <c r="K62" s="240"/>
      <c r="L62" s="240"/>
      <c r="M62" s="239"/>
      <c r="N62" s="239"/>
      <c r="O62" s="239"/>
      <c r="P62" s="94"/>
    </row>
    <row r="63" spans="2:16" ht="14.65" customHeight="1">
      <c r="B63" s="94"/>
      <c r="C63" s="239"/>
      <c r="D63" s="239"/>
      <c r="E63" s="239"/>
      <c r="F63" s="239"/>
      <c r="G63" s="239"/>
      <c r="H63" s="239"/>
      <c r="I63" s="240"/>
      <c r="J63" s="240"/>
      <c r="K63" s="240"/>
      <c r="L63" s="240"/>
      <c r="M63" s="239"/>
      <c r="N63" s="239"/>
      <c r="O63" s="239"/>
      <c r="P63" s="94"/>
    </row>
    <row r="64" spans="2:16" ht="14.65" customHeight="1">
      <c r="B64" s="94"/>
      <c r="C64" s="239"/>
      <c r="D64" s="239"/>
      <c r="E64" s="239"/>
      <c r="F64" s="239"/>
      <c r="G64" s="239"/>
      <c r="H64" s="239"/>
      <c r="I64" s="240"/>
      <c r="J64" s="240"/>
      <c r="K64" s="240"/>
      <c r="L64" s="240"/>
      <c r="M64" s="239"/>
      <c r="N64" s="239"/>
      <c r="O64" s="239"/>
      <c r="P64" s="94"/>
    </row>
    <row r="65" spans="2:16" ht="14.65" customHeight="1">
      <c r="B65" s="94"/>
      <c r="C65" s="101"/>
      <c r="D65" s="101"/>
      <c r="E65" s="101"/>
      <c r="F65" s="101"/>
      <c r="G65" s="101"/>
      <c r="H65" s="101"/>
      <c r="I65" s="101"/>
      <c r="J65" s="101"/>
      <c r="K65" s="101"/>
      <c r="L65" s="101"/>
      <c r="M65" s="101"/>
      <c r="N65" s="101"/>
      <c r="O65" s="101"/>
      <c r="P65" s="101"/>
    </row>
    <row r="66" spans="2:16" ht="23.25" customHeight="1">
      <c r="B66" s="96"/>
      <c r="C66" s="254" t="s">
        <v>56</v>
      </c>
      <c r="D66" s="254"/>
      <c r="E66" s="254"/>
      <c r="F66" s="254"/>
      <c r="G66" s="254"/>
      <c r="H66" s="254"/>
      <c r="I66" s="254"/>
      <c r="J66" s="243" t="s">
        <v>57</v>
      </c>
      <c r="K66" s="243"/>
      <c r="L66" s="243"/>
      <c r="M66" s="243"/>
      <c r="N66" s="243"/>
      <c r="O66" s="243"/>
      <c r="P66" s="97"/>
    </row>
  </sheetData>
  <mergeCells count="77">
    <mergeCell ref="J5:K5"/>
    <mergeCell ref="M11:N11"/>
    <mergeCell ref="L10:L11"/>
    <mergeCell ref="C26:E26"/>
    <mergeCell ref="I58:J58"/>
    <mergeCell ref="K58:L58"/>
    <mergeCell ref="C29:O34"/>
    <mergeCell ref="C56:O56"/>
    <mergeCell ref="C28:O28"/>
    <mergeCell ref="C10:E11"/>
    <mergeCell ref="F10:H11"/>
    <mergeCell ref="J10:K11"/>
    <mergeCell ref="M10:N10"/>
    <mergeCell ref="C22:E22"/>
    <mergeCell ref="M18:N18"/>
    <mergeCell ref="M20:N20"/>
    <mergeCell ref="M22:N22"/>
    <mergeCell ref="F7:H7"/>
    <mergeCell ref="F8:H8"/>
    <mergeCell ref="J8:K8"/>
    <mergeCell ref="J6:K6"/>
    <mergeCell ref="J7:K7"/>
    <mergeCell ref="I64:J64"/>
    <mergeCell ref="I63:J63"/>
    <mergeCell ref="I62:J62"/>
    <mergeCell ref="I61:J61"/>
    <mergeCell ref="M64:O64"/>
    <mergeCell ref="K64:L64"/>
    <mergeCell ref="M63:O63"/>
    <mergeCell ref="K63:L63"/>
    <mergeCell ref="K62:L62"/>
    <mergeCell ref="M61:O61"/>
    <mergeCell ref="C66:I66"/>
    <mergeCell ref="J66:O66"/>
    <mergeCell ref="C5:E5"/>
    <mergeCell ref="C6:E6"/>
    <mergeCell ref="C7:E7"/>
    <mergeCell ref="C8:E8"/>
    <mergeCell ref="C15:E15"/>
    <mergeCell ref="C16:E16"/>
    <mergeCell ref="C17:E17"/>
    <mergeCell ref="C18:E18"/>
    <mergeCell ref="C19:E19"/>
    <mergeCell ref="C21:E21"/>
    <mergeCell ref="C64:H64"/>
    <mergeCell ref="C62:H62"/>
    <mergeCell ref="C63:H63"/>
    <mergeCell ref="M62:O62"/>
    <mergeCell ref="E1:N3"/>
    <mergeCell ref="C13:O13"/>
    <mergeCell ref="C20:E20"/>
    <mergeCell ref="I59:J59"/>
    <mergeCell ref="M16:N16"/>
    <mergeCell ref="M58:O58"/>
    <mergeCell ref="M59:O59"/>
    <mergeCell ref="C49:O49"/>
    <mergeCell ref="C50:O55"/>
    <mergeCell ref="C58:H58"/>
    <mergeCell ref="C42:O42"/>
    <mergeCell ref="C43:O48"/>
    <mergeCell ref="M5:N8"/>
    <mergeCell ref="O5:O8"/>
    <mergeCell ref="F5:H5"/>
    <mergeCell ref="F6:H6"/>
    <mergeCell ref="M24:N24"/>
    <mergeCell ref="C23:E23"/>
    <mergeCell ref="C24:E24"/>
    <mergeCell ref="C61:H61"/>
    <mergeCell ref="K59:L59"/>
    <mergeCell ref="K60:L60"/>
    <mergeCell ref="K61:L61"/>
    <mergeCell ref="I60:J60"/>
    <mergeCell ref="M60:O60"/>
    <mergeCell ref="C59:H59"/>
    <mergeCell ref="C60:H60"/>
    <mergeCell ref="C35:O35"/>
    <mergeCell ref="C36:O41"/>
  </mergeCells>
  <conditionalFormatting sqref="M59:O64">
    <cfRule type="cellIs" dxfId="126" priority="1" operator="equal">
      <formula>"Complete"</formula>
    </cfRule>
    <cfRule type="cellIs" dxfId="125" priority="2" operator="equal">
      <formula>"Delayed"</formula>
    </cfRule>
    <cfRule type="cellIs" dxfId="124" priority="3" operator="equal">
      <formula>"At Risk"</formula>
    </cfRule>
    <cfRule type="cellIs" dxfId="123" priority="4" operator="equal">
      <formula>"On Track"</formula>
    </cfRule>
  </conditionalFormatting>
  <conditionalFormatting sqref="O5:P5 P6:P7 O10:P11">
    <cfRule type="cellIs" dxfId="122" priority="5" operator="equal">
      <formula>"Red"</formula>
    </cfRule>
    <cfRule type="cellIs" dxfId="121" priority="6" operator="equal">
      <formula>"Amber"</formula>
    </cfRule>
    <cfRule type="cellIs" dxfId="120" priority="7" operator="equal">
      <formula>"Green"</formula>
    </cfRule>
  </conditionalFormatting>
  <dataValidations count="3">
    <dataValidation type="list" allowBlank="1" showInputMessage="1" showErrorMessage="1" sqref="O10:P11 P5:P7 O5" xr:uid="{00000000-0002-0000-0000-000000000000}">
      <formula1>"Green, Amber, Red"</formula1>
    </dataValidation>
    <dataValidation type="list" allowBlank="1" showInputMessage="1" showErrorMessage="1" sqref="F10:H11" xr:uid="{52E6888D-1C39-4E4A-ADDC-9304869BAC82}">
      <formula1>"Project Acceptance, Project scope sign off, Engineering Validation, Project Transition, Handover, Project Closure "</formula1>
    </dataValidation>
    <dataValidation type="list" allowBlank="1" showInputMessage="1" showErrorMessage="1" sqref="M59:O64" xr:uid="{00000000-0002-0000-0000-000001000000}">
      <formula1>"On Track, At Risk, Delayed, Complete"</formula1>
    </dataValidation>
  </dataValidations>
  <pageMargins left="0.7" right="0.7" top="0.75" bottom="0.75" header="0.3" footer="0.3"/>
  <pageSetup paperSize="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pageSetUpPr fitToPage="1"/>
  </sheetPr>
  <dimension ref="B1:AD128"/>
  <sheetViews>
    <sheetView tabSelected="1" zoomScale="115" zoomScaleNormal="115" zoomScaleSheetLayoutView="75" workbookViewId="0">
      <pane xSplit="12" ySplit="5" topLeftCell="S20" activePane="bottomRight" state="frozen"/>
      <selection pane="bottomRight" activeCell="F35" sqref="F35"/>
      <selection pane="bottomLeft" activeCell="A9" sqref="A9"/>
      <selection pane="topRight" activeCell="F1" sqref="F1"/>
    </sheetView>
  </sheetViews>
  <sheetFormatPr defaultColWidth="8.7109375" defaultRowHeight="14.45"/>
  <cols>
    <col min="1" max="1" width="4.5703125" style="129" customWidth="1"/>
    <col min="2" max="2" width="1.5703125" style="129" customWidth="1"/>
    <col min="3" max="3" width="12.42578125" style="129" customWidth="1"/>
    <col min="4" max="4" width="11.140625" style="143" bestFit="1" customWidth="1"/>
    <col min="5" max="5" width="11.42578125" style="143" customWidth="1"/>
    <col min="6" max="6" width="6.7109375" style="143" customWidth="1"/>
    <col min="7" max="7" width="9.7109375" style="143" customWidth="1"/>
    <col min="8" max="8" width="14.42578125" style="143" customWidth="1"/>
    <col min="9" max="9" width="17.5703125" style="143" customWidth="1"/>
    <col min="10" max="10" width="8.28515625" style="143" customWidth="1"/>
    <col min="11" max="11" width="14.28515625" style="129" bestFit="1" customWidth="1"/>
    <col min="12" max="12" width="35.85546875" style="143" customWidth="1"/>
    <col min="13" max="13" width="20.140625" style="143" customWidth="1"/>
    <col min="14" max="14" width="17.7109375" style="143" bestFit="1" customWidth="1"/>
    <col min="15" max="16" width="26.7109375" style="129" customWidth="1"/>
    <col min="17" max="17" width="10.42578125" style="129" bestFit="1" customWidth="1"/>
    <col min="18" max="18" width="32.5703125" style="129" customWidth="1"/>
    <col min="19" max="19" width="22.7109375" style="129" bestFit="1" customWidth="1"/>
    <col min="20" max="20" width="25.28515625" style="129" customWidth="1"/>
    <col min="21" max="21" width="26.7109375" style="169" bestFit="1" customWidth="1"/>
    <col min="22" max="22" width="84" style="129" customWidth="1"/>
    <col min="23" max="23" width="12.140625" style="129" bestFit="1" customWidth="1"/>
    <col min="24" max="24" width="14.42578125" style="129" bestFit="1" customWidth="1"/>
    <col min="25" max="25" width="20.5703125" style="129" bestFit="1" customWidth="1"/>
    <col min="26" max="26" width="21.85546875" style="129" bestFit="1" customWidth="1"/>
    <col min="27" max="27" width="36.5703125" style="129" bestFit="1" customWidth="1"/>
    <col min="28" max="28" width="50.7109375" style="129" customWidth="1"/>
    <col min="29" max="29" width="9" style="129" bestFit="1" customWidth="1"/>
    <col min="30" max="16384" width="8.7109375" style="129"/>
  </cols>
  <sheetData>
    <row r="1" spans="2:30" s="127" customFormat="1">
      <c r="B1" s="125"/>
      <c r="C1" s="126"/>
      <c r="D1" s="125"/>
      <c r="E1" s="125"/>
      <c r="F1" s="125"/>
      <c r="G1" s="125"/>
      <c r="H1" s="125"/>
      <c r="I1" s="125"/>
      <c r="J1" s="125"/>
      <c r="K1" s="125"/>
      <c r="L1" s="126" t="s">
        <v>58</v>
      </c>
      <c r="M1" s="126"/>
      <c r="N1" s="126"/>
      <c r="O1" s="125"/>
      <c r="P1" s="125"/>
      <c r="Q1" s="125"/>
      <c r="R1" s="125"/>
      <c r="S1" s="125"/>
      <c r="T1" s="125"/>
      <c r="U1" s="167"/>
      <c r="V1" s="125"/>
      <c r="W1" s="125"/>
      <c r="X1" s="125"/>
      <c r="Y1" s="125"/>
      <c r="Z1" s="125"/>
      <c r="AA1" s="125"/>
      <c r="AB1" s="125"/>
      <c r="AC1" s="125"/>
    </row>
    <row r="2" spans="2:30" s="127" customFormat="1">
      <c r="B2" s="125"/>
      <c r="C2" s="126"/>
      <c r="D2" s="125"/>
      <c r="E2" s="125"/>
      <c r="F2" s="125"/>
      <c r="G2" s="125"/>
      <c r="H2" s="125"/>
      <c r="I2" s="125"/>
      <c r="J2" s="125"/>
      <c r="K2" s="126"/>
      <c r="L2" s="126"/>
      <c r="M2" s="126"/>
      <c r="N2" s="126"/>
      <c r="O2" s="125"/>
      <c r="P2" s="125"/>
      <c r="Q2" s="125"/>
      <c r="R2" s="125"/>
      <c r="S2" s="125"/>
      <c r="T2" s="125"/>
      <c r="U2" s="167"/>
      <c r="V2" s="125"/>
      <c r="W2" s="125"/>
      <c r="X2" s="125"/>
      <c r="Y2" s="125"/>
      <c r="Z2" s="125"/>
      <c r="AA2" s="125"/>
      <c r="AB2" s="125"/>
      <c r="AC2" s="125"/>
    </row>
    <row r="3" spans="2:30" s="127" customFormat="1">
      <c r="B3" s="125"/>
      <c r="C3" s="126"/>
      <c r="D3" s="125"/>
      <c r="E3" s="125"/>
      <c r="F3" s="125"/>
      <c r="G3" s="125"/>
      <c r="H3" s="125"/>
      <c r="I3" s="125"/>
      <c r="J3" s="125"/>
      <c r="K3" s="126"/>
      <c r="L3" s="126"/>
      <c r="M3" s="126"/>
      <c r="N3" s="126"/>
      <c r="O3" s="125"/>
      <c r="P3" s="125"/>
      <c r="Q3" s="125"/>
      <c r="R3" s="125"/>
      <c r="S3" s="125"/>
      <c r="T3" s="125"/>
      <c r="U3" s="167"/>
      <c r="V3" s="125"/>
      <c r="W3" s="125"/>
      <c r="X3" s="125"/>
      <c r="Y3" s="125"/>
      <c r="Z3" s="125"/>
      <c r="AA3" s="125"/>
      <c r="AB3" s="125"/>
      <c r="AC3" s="125"/>
    </row>
    <row r="4" spans="2:30">
      <c r="B4" s="128"/>
      <c r="C4" s="128"/>
      <c r="D4" s="128"/>
      <c r="E4" s="128"/>
      <c r="F4" s="128"/>
      <c r="G4" s="128"/>
      <c r="H4" s="128"/>
      <c r="I4" s="128"/>
      <c r="J4" s="128"/>
      <c r="K4" s="128"/>
      <c r="L4" s="128"/>
      <c r="M4" s="128"/>
      <c r="N4" s="128"/>
      <c r="O4" s="57"/>
      <c r="P4" s="57"/>
      <c r="Q4" s="57"/>
      <c r="R4" s="57"/>
      <c r="S4" s="57"/>
      <c r="T4" s="57"/>
      <c r="U4" s="167"/>
      <c r="V4" s="57"/>
      <c r="W4" s="57"/>
      <c r="X4" s="57"/>
      <c r="Y4" s="57"/>
      <c r="Z4" s="57"/>
      <c r="AA4" s="57"/>
      <c r="AB4" s="57"/>
      <c r="AC4" s="57"/>
    </row>
    <row r="5" spans="2:30" ht="62.45" customHeight="1">
      <c r="B5" s="128"/>
      <c r="C5" s="130" t="s">
        <v>59</v>
      </c>
      <c r="D5" s="130" t="s">
        <v>60</v>
      </c>
      <c r="E5" s="130" t="s">
        <v>61</v>
      </c>
      <c r="F5" s="130" t="s">
        <v>62</v>
      </c>
      <c r="G5" s="130" t="s">
        <v>63</v>
      </c>
      <c r="H5" s="130" t="s">
        <v>64</v>
      </c>
      <c r="I5" s="130" t="s">
        <v>65</v>
      </c>
      <c r="J5" s="130" t="s">
        <v>66</v>
      </c>
      <c r="K5" s="130" t="s">
        <v>67</v>
      </c>
      <c r="L5" s="130" t="s">
        <v>68</v>
      </c>
      <c r="M5" s="130" t="s">
        <v>69</v>
      </c>
      <c r="N5" s="130" t="s">
        <v>70</v>
      </c>
      <c r="O5" s="130" t="s">
        <v>71</v>
      </c>
      <c r="P5" s="130" t="s">
        <v>72</v>
      </c>
      <c r="Q5" s="130" t="s">
        <v>73</v>
      </c>
      <c r="R5" s="130" t="s">
        <v>74</v>
      </c>
      <c r="S5" s="173" t="s">
        <v>75</v>
      </c>
      <c r="T5" s="173" t="s">
        <v>76</v>
      </c>
      <c r="U5" s="168" t="s">
        <v>77</v>
      </c>
      <c r="V5" s="130" t="s">
        <v>78</v>
      </c>
      <c r="W5" s="130" t="s">
        <v>79</v>
      </c>
      <c r="X5" s="130" t="s">
        <v>80</v>
      </c>
      <c r="Y5" s="130" t="s">
        <v>81</v>
      </c>
      <c r="Z5" s="130" t="s">
        <v>82</v>
      </c>
      <c r="AA5" s="130" t="s">
        <v>83</v>
      </c>
      <c r="AB5" s="130" t="s">
        <v>84</v>
      </c>
      <c r="AC5" s="128"/>
    </row>
    <row r="6" spans="2:30" s="139" customFormat="1" ht="51" customHeight="1">
      <c r="B6" s="132"/>
      <c r="C6" s="174" t="s">
        <v>85</v>
      </c>
      <c r="D6" s="134">
        <v>2214161</v>
      </c>
      <c r="E6" s="134" t="s">
        <v>86</v>
      </c>
      <c r="F6" s="118"/>
      <c r="G6" s="119" t="s">
        <v>87</v>
      </c>
      <c r="H6" s="119" t="s">
        <v>88</v>
      </c>
      <c r="I6" s="118" t="s">
        <v>89</v>
      </c>
      <c r="J6" s="134" t="s">
        <v>90</v>
      </c>
      <c r="K6" s="135" t="s">
        <v>24</v>
      </c>
      <c r="L6" s="133" t="s">
        <v>91</v>
      </c>
      <c r="M6" s="133"/>
      <c r="N6" s="139" t="s">
        <v>92</v>
      </c>
      <c r="O6" s="133" t="s">
        <v>93</v>
      </c>
      <c r="P6" s="133" t="s">
        <v>94</v>
      </c>
      <c r="Q6" s="164" t="s">
        <v>95</v>
      </c>
      <c r="R6" s="133" t="s">
        <v>96</v>
      </c>
      <c r="S6" s="136" t="s">
        <v>97</v>
      </c>
      <c r="T6" s="136" t="s">
        <v>97</v>
      </c>
      <c r="U6" s="136" t="s">
        <v>98</v>
      </c>
      <c r="V6" s="133" t="s">
        <v>99</v>
      </c>
      <c r="W6" s="133" t="s">
        <v>97</v>
      </c>
      <c r="X6" s="133" t="s">
        <v>100</v>
      </c>
      <c r="Y6" s="150" t="s">
        <v>101</v>
      </c>
      <c r="Z6" s="175" t="s">
        <v>102</v>
      </c>
      <c r="AA6" s="142" t="s">
        <v>103</v>
      </c>
      <c r="AB6" s="150" t="s">
        <v>104</v>
      </c>
      <c r="AC6" s="176"/>
    </row>
    <row r="7" spans="2:30" s="139" customFormat="1" ht="39" customHeight="1">
      <c r="B7" s="132"/>
      <c r="C7" s="133" t="s">
        <v>105</v>
      </c>
      <c r="D7" s="134">
        <v>2234180</v>
      </c>
      <c r="E7" s="134" t="s">
        <v>86</v>
      </c>
      <c r="F7" s="134"/>
      <c r="G7" s="139" t="s">
        <v>87</v>
      </c>
      <c r="H7" s="134" t="s">
        <v>106</v>
      </c>
      <c r="I7" s="134" t="s">
        <v>107</v>
      </c>
      <c r="J7" s="134" t="s">
        <v>90</v>
      </c>
      <c r="K7" s="135" t="s">
        <v>24</v>
      </c>
      <c r="L7" s="133" t="s">
        <v>108</v>
      </c>
      <c r="M7" s="133"/>
      <c r="N7" s="133" t="s">
        <v>109</v>
      </c>
      <c r="O7" s="133" t="s">
        <v>110</v>
      </c>
      <c r="P7" s="133" t="s">
        <v>111</v>
      </c>
      <c r="Q7" s="133" t="s">
        <v>112</v>
      </c>
      <c r="R7" s="133" t="s">
        <v>113</v>
      </c>
      <c r="S7" s="136" t="s">
        <v>114</v>
      </c>
      <c r="T7" s="136"/>
      <c r="U7" s="136" t="s">
        <v>98</v>
      </c>
      <c r="V7" s="133" t="s">
        <v>115</v>
      </c>
      <c r="W7" s="133">
        <v>1120</v>
      </c>
      <c r="X7" s="133" t="s">
        <v>116</v>
      </c>
      <c r="Y7" s="133" t="s">
        <v>117</v>
      </c>
      <c r="Z7" s="137" t="s">
        <v>118</v>
      </c>
      <c r="AA7" s="138" t="s">
        <v>119</v>
      </c>
      <c r="AB7" s="133" t="s">
        <v>120</v>
      </c>
    </row>
    <row r="8" spans="2:30" s="139" customFormat="1" ht="38.450000000000003" customHeight="1" thickBot="1">
      <c r="B8" s="132"/>
      <c r="C8" s="133" t="s">
        <v>121</v>
      </c>
      <c r="D8" s="134">
        <v>2214230</v>
      </c>
      <c r="E8" s="134" t="s">
        <v>86</v>
      </c>
      <c r="F8" s="134"/>
      <c r="G8" s="134" t="s">
        <v>87</v>
      </c>
      <c r="H8" s="134" t="s">
        <v>122</v>
      </c>
      <c r="I8" s="134" t="s">
        <v>123</v>
      </c>
      <c r="J8" s="134" t="s">
        <v>90</v>
      </c>
      <c r="K8" s="135" t="s">
        <v>24</v>
      </c>
      <c r="L8" s="133" t="s">
        <v>124</v>
      </c>
      <c r="M8" s="133"/>
      <c r="N8" s="133" t="s">
        <v>109</v>
      </c>
      <c r="O8" s="133" t="s">
        <v>110</v>
      </c>
      <c r="P8" s="133" t="s">
        <v>114</v>
      </c>
      <c r="Q8" s="133" t="s">
        <v>95</v>
      </c>
      <c r="R8" s="133" t="s">
        <v>125</v>
      </c>
      <c r="S8" s="136" t="s">
        <v>114</v>
      </c>
      <c r="T8" s="136"/>
      <c r="U8" s="136" t="s">
        <v>98</v>
      </c>
      <c r="V8" s="133" t="s">
        <v>126</v>
      </c>
      <c r="W8" s="133">
        <v>2085</v>
      </c>
      <c r="X8" s="133" t="s">
        <v>127</v>
      </c>
      <c r="Y8" s="133" t="s">
        <v>128</v>
      </c>
      <c r="Z8" s="137" t="s">
        <v>129</v>
      </c>
      <c r="AA8" s="138" t="s">
        <v>130</v>
      </c>
      <c r="AB8" s="139" t="s">
        <v>131</v>
      </c>
    </row>
    <row r="9" spans="2:30" s="139" customFormat="1" ht="43.15" customHeight="1" thickBot="1">
      <c r="B9" s="132"/>
      <c r="C9" s="133" t="s">
        <v>132</v>
      </c>
      <c r="D9" s="134">
        <v>2214676</v>
      </c>
      <c r="E9" s="134" t="s">
        <v>86</v>
      </c>
      <c r="F9" s="118"/>
      <c r="G9" s="118" t="s">
        <v>87</v>
      </c>
      <c r="H9" s="118" t="s">
        <v>133</v>
      </c>
      <c r="I9" s="118" t="s">
        <v>134</v>
      </c>
      <c r="J9" s="134" t="s">
        <v>90</v>
      </c>
      <c r="K9" s="135" t="s">
        <v>26</v>
      </c>
      <c r="L9" s="133" t="s">
        <v>135</v>
      </c>
      <c r="M9" s="133"/>
      <c r="N9" s="139" t="s">
        <v>109</v>
      </c>
      <c r="O9" s="133" t="s">
        <v>110</v>
      </c>
      <c r="P9" s="133" t="s">
        <v>136</v>
      </c>
      <c r="Q9" s="133" t="s">
        <v>95</v>
      </c>
      <c r="R9" s="133" t="s">
        <v>113</v>
      </c>
      <c r="S9" s="136" t="s">
        <v>114</v>
      </c>
      <c r="T9" s="136"/>
      <c r="U9" s="136" t="s">
        <v>98</v>
      </c>
      <c r="V9" s="133" t="s">
        <v>137</v>
      </c>
      <c r="W9" s="133">
        <v>2600</v>
      </c>
      <c r="X9" s="133" t="s">
        <v>138</v>
      </c>
      <c r="Y9" s="133" t="s">
        <v>139</v>
      </c>
      <c r="Z9" s="177" t="s">
        <v>140</v>
      </c>
      <c r="AA9" s="138" t="s">
        <v>141</v>
      </c>
      <c r="AB9" s="133" t="s">
        <v>142</v>
      </c>
    </row>
    <row r="10" spans="2:30" s="139" customFormat="1" ht="38.450000000000003" customHeight="1">
      <c r="B10" s="132"/>
      <c r="C10" s="133" t="s">
        <v>143</v>
      </c>
      <c r="D10" s="134">
        <v>2234304</v>
      </c>
      <c r="E10" s="134" t="s">
        <v>144</v>
      </c>
      <c r="F10" s="134"/>
      <c r="G10" s="134" t="s">
        <v>87</v>
      </c>
      <c r="H10" s="134" t="s">
        <v>145</v>
      </c>
      <c r="I10" s="134" t="s">
        <v>146</v>
      </c>
      <c r="J10" s="134" t="s">
        <v>90</v>
      </c>
      <c r="K10" s="135" t="s">
        <v>26</v>
      </c>
      <c r="L10" s="133" t="s">
        <v>147</v>
      </c>
      <c r="M10" s="133"/>
      <c r="N10" s="133" t="s">
        <v>148</v>
      </c>
      <c r="O10" s="133" t="s">
        <v>149</v>
      </c>
      <c r="P10" s="133" t="s">
        <v>114</v>
      </c>
      <c r="Q10" s="133" t="s">
        <v>95</v>
      </c>
      <c r="R10" s="133" t="s">
        <v>150</v>
      </c>
      <c r="S10" s="136">
        <v>44958</v>
      </c>
      <c r="T10" s="136"/>
      <c r="U10" s="136"/>
      <c r="V10" s="133" t="s">
        <v>151</v>
      </c>
      <c r="W10" s="133">
        <v>4300</v>
      </c>
      <c r="X10" s="133" t="s">
        <v>138</v>
      </c>
      <c r="Y10" s="133" t="s">
        <v>152</v>
      </c>
      <c r="Z10" s="137" t="s">
        <v>153</v>
      </c>
      <c r="AA10" s="140" t="s">
        <v>154</v>
      </c>
      <c r="AB10" s="133" t="s">
        <v>155</v>
      </c>
    </row>
    <row r="11" spans="2:30" s="139" customFormat="1" ht="36" customHeight="1">
      <c r="B11" s="132"/>
      <c r="C11" s="133" t="s">
        <v>156</v>
      </c>
      <c r="D11" s="134">
        <v>2214655</v>
      </c>
      <c r="E11" s="134" t="s">
        <v>86</v>
      </c>
      <c r="F11" s="134"/>
      <c r="G11" s="134" t="s">
        <v>87</v>
      </c>
      <c r="H11" s="134" t="s">
        <v>157</v>
      </c>
      <c r="I11" s="134" t="s">
        <v>158</v>
      </c>
      <c r="J11" s="134" t="s">
        <v>90</v>
      </c>
      <c r="K11" s="135" t="s">
        <v>24</v>
      </c>
      <c r="L11" s="133" t="s">
        <v>159</v>
      </c>
      <c r="M11" s="133"/>
      <c r="N11" s="133" t="s">
        <v>160</v>
      </c>
      <c r="O11" s="133" t="s">
        <v>161</v>
      </c>
      <c r="P11" s="133" t="s">
        <v>162</v>
      </c>
      <c r="Q11" s="133" t="s">
        <v>114</v>
      </c>
      <c r="R11" s="133" t="s">
        <v>163</v>
      </c>
      <c r="S11" s="136" t="s">
        <v>114</v>
      </c>
      <c r="T11" s="136"/>
      <c r="U11" s="136"/>
      <c r="V11" s="133" t="s">
        <v>164</v>
      </c>
      <c r="W11" s="133" t="s">
        <v>165</v>
      </c>
      <c r="X11" s="133" t="s">
        <v>166</v>
      </c>
      <c r="Y11" s="139" t="s">
        <v>167</v>
      </c>
      <c r="Z11" s="141" t="s">
        <v>168</v>
      </c>
      <c r="AA11" s="142" t="s">
        <v>169</v>
      </c>
      <c r="AB11" s="139" t="s">
        <v>170</v>
      </c>
    </row>
    <row r="12" spans="2:30" s="139" customFormat="1" ht="45.6" customHeight="1">
      <c r="B12" s="132"/>
      <c r="C12" s="133" t="s">
        <v>171</v>
      </c>
      <c r="D12" s="134">
        <v>2214694</v>
      </c>
      <c r="E12" s="134" t="s">
        <v>86</v>
      </c>
      <c r="F12" s="134"/>
      <c r="G12" s="134" t="s">
        <v>87</v>
      </c>
      <c r="H12" s="134" t="s">
        <v>172</v>
      </c>
      <c r="I12" s="134" t="s">
        <v>173</v>
      </c>
      <c r="J12" s="134" t="s">
        <v>90</v>
      </c>
      <c r="K12" s="135" t="s">
        <v>24</v>
      </c>
      <c r="L12" s="133" t="s">
        <v>174</v>
      </c>
      <c r="M12" s="133"/>
      <c r="N12" s="133" t="s">
        <v>160</v>
      </c>
      <c r="O12" s="133" t="s">
        <v>175</v>
      </c>
      <c r="P12" s="133" t="s">
        <v>176</v>
      </c>
      <c r="Q12" s="133" t="s">
        <v>95</v>
      </c>
      <c r="R12" s="133" t="s">
        <v>177</v>
      </c>
      <c r="S12" s="136" t="s">
        <v>114</v>
      </c>
      <c r="T12" s="136" t="s">
        <v>114</v>
      </c>
      <c r="U12" s="136"/>
      <c r="V12" s="133" t="s">
        <v>178</v>
      </c>
      <c r="W12" s="133" t="s">
        <v>179</v>
      </c>
      <c r="X12" s="133" t="s">
        <v>180</v>
      </c>
      <c r="Y12" s="139" t="s">
        <v>181</v>
      </c>
      <c r="Z12" s="141" t="s">
        <v>182</v>
      </c>
      <c r="AA12" s="142" t="s">
        <v>183</v>
      </c>
      <c r="AB12" s="139" t="s">
        <v>184</v>
      </c>
    </row>
    <row r="13" spans="2:30" s="139" customFormat="1" ht="39.6" customHeight="1">
      <c r="B13" s="132"/>
      <c r="C13" s="133" t="s">
        <v>185</v>
      </c>
      <c r="D13" s="134">
        <v>2214960</v>
      </c>
      <c r="E13" s="134" t="s">
        <v>86</v>
      </c>
      <c r="F13" s="134"/>
      <c r="G13" s="134" t="s">
        <v>87</v>
      </c>
      <c r="H13" s="134" t="s">
        <v>186</v>
      </c>
      <c r="I13" s="134" t="s">
        <v>187</v>
      </c>
      <c r="J13" s="134" t="s">
        <v>90</v>
      </c>
      <c r="K13" s="135" t="s">
        <v>24</v>
      </c>
      <c r="L13" s="133" t="s">
        <v>188</v>
      </c>
      <c r="M13" s="133"/>
      <c r="N13" s="139" t="s">
        <v>109</v>
      </c>
      <c r="O13" s="133" t="s">
        <v>175</v>
      </c>
      <c r="P13" s="133" t="s">
        <v>189</v>
      </c>
      <c r="Q13" s="133" t="s">
        <v>95</v>
      </c>
      <c r="R13" s="133" t="s">
        <v>113</v>
      </c>
      <c r="S13" s="136">
        <v>45021</v>
      </c>
      <c r="T13" s="136" t="s">
        <v>114</v>
      </c>
      <c r="U13" s="178"/>
      <c r="V13" s="133" t="s">
        <v>190</v>
      </c>
      <c r="W13" s="133">
        <v>8952</v>
      </c>
      <c r="X13" s="133" t="s">
        <v>191</v>
      </c>
      <c r="Y13" s="133" t="s">
        <v>192</v>
      </c>
      <c r="Z13" s="137" t="s">
        <v>193</v>
      </c>
      <c r="AA13" s="133" t="s">
        <v>194</v>
      </c>
      <c r="AB13" s="139" t="s">
        <v>195</v>
      </c>
      <c r="AD13" s="129"/>
    </row>
    <row r="14" spans="2:30" ht="31.9" customHeight="1">
      <c r="B14" s="128"/>
      <c r="C14" s="270" t="s">
        <v>196</v>
      </c>
      <c r="D14" s="134">
        <v>2217637</v>
      </c>
      <c r="E14" s="271" t="s">
        <v>86</v>
      </c>
      <c r="F14" s="134"/>
      <c r="G14" s="134" t="s">
        <v>197</v>
      </c>
      <c r="H14" s="134" t="s">
        <v>198</v>
      </c>
      <c r="I14" s="134" t="s">
        <v>199</v>
      </c>
      <c r="J14" s="134"/>
      <c r="K14" s="135" t="s">
        <v>29</v>
      </c>
      <c r="L14" s="143" t="s">
        <v>200</v>
      </c>
      <c r="N14" s="143" t="s">
        <v>201</v>
      </c>
      <c r="O14" s="143" t="s">
        <v>202</v>
      </c>
      <c r="P14" s="143" t="s">
        <v>203</v>
      </c>
      <c r="Q14" s="143" t="s">
        <v>95</v>
      </c>
      <c r="R14" s="143" t="s">
        <v>204</v>
      </c>
      <c r="S14" s="144">
        <v>45041</v>
      </c>
      <c r="T14" s="144">
        <v>45042</v>
      </c>
      <c r="U14" s="144"/>
      <c r="V14" s="270" t="s">
        <v>205</v>
      </c>
      <c r="W14" s="270" t="s">
        <v>206</v>
      </c>
      <c r="X14" s="270" t="s">
        <v>207</v>
      </c>
      <c r="Y14" s="145" t="s">
        <v>208</v>
      </c>
      <c r="Z14" s="146" t="s">
        <v>209</v>
      </c>
      <c r="AA14" s="142" t="s">
        <v>210</v>
      </c>
      <c r="AB14" s="143" t="s">
        <v>211</v>
      </c>
    </row>
    <row r="15" spans="2:30" ht="39.6" customHeight="1" thickBot="1">
      <c r="B15" s="128"/>
      <c r="C15" s="270"/>
      <c r="D15" s="134">
        <v>2214987</v>
      </c>
      <c r="E15" s="271"/>
      <c r="F15" s="134"/>
      <c r="G15" s="134" t="s">
        <v>197</v>
      </c>
      <c r="H15" s="134" t="s">
        <v>212</v>
      </c>
      <c r="I15" s="134" t="s">
        <v>213</v>
      </c>
      <c r="J15" s="134"/>
      <c r="K15" s="135" t="s">
        <v>29</v>
      </c>
      <c r="L15" s="133" t="s">
        <v>214</v>
      </c>
      <c r="M15" s="133"/>
      <c r="N15" s="143" t="s">
        <v>201</v>
      </c>
      <c r="O15" s="143" t="s">
        <v>202</v>
      </c>
      <c r="P15" s="143" t="s">
        <v>215</v>
      </c>
      <c r="Q15" s="143" t="s">
        <v>95</v>
      </c>
      <c r="R15" s="143" t="s">
        <v>204</v>
      </c>
      <c r="S15" s="144">
        <v>45033</v>
      </c>
      <c r="T15" s="144">
        <v>45042</v>
      </c>
      <c r="U15" s="144"/>
      <c r="V15" s="270"/>
      <c r="W15" s="270"/>
      <c r="X15" s="270"/>
      <c r="Y15" s="145" t="s">
        <v>208</v>
      </c>
      <c r="Z15" s="146" t="s">
        <v>209</v>
      </c>
      <c r="AA15" s="142" t="s">
        <v>210</v>
      </c>
      <c r="AB15" s="143" t="s">
        <v>216</v>
      </c>
    </row>
    <row r="16" spans="2:30" s="225" customFormat="1" ht="37.15" customHeight="1" thickBot="1">
      <c r="B16" s="219"/>
      <c r="C16" s="220" t="s">
        <v>217</v>
      </c>
      <c r="D16" s="221">
        <v>2227128</v>
      </c>
      <c r="E16" s="221" t="s">
        <v>144</v>
      </c>
      <c r="F16" s="221"/>
      <c r="G16" s="221" t="s">
        <v>87</v>
      </c>
      <c r="H16" s="221" t="s">
        <v>218</v>
      </c>
      <c r="I16" s="221" t="s">
        <v>219</v>
      </c>
      <c r="J16" s="221" t="s">
        <v>220</v>
      </c>
      <c r="K16" s="222" t="s">
        <v>26</v>
      </c>
      <c r="L16" s="220" t="s">
        <v>221</v>
      </c>
      <c r="M16" s="220" t="s">
        <v>222</v>
      </c>
      <c r="N16" s="220" t="s">
        <v>223</v>
      </c>
      <c r="O16" s="220" t="s">
        <v>224</v>
      </c>
      <c r="P16" s="220" t="s">
        <v>114</v>
      </c>
      <c r="Q16" s="223" t="s">
        <v>95</v>
      </c>
      <c r="R16" s="220" t="s">
        <v>225</v>
      </c>
      <c r="S16" s="224">
        <v>44992</v>
      </c>
      <c r="T16" s="224"/>
      <c r="U16" s="224"/>
      <c r="V16" s="220" t="s">
        <v>226</v>
      </c>
      <c r="W16" s="220">
        <v>73564</v>
      </c>
      <c r="X16" s="220" t="s">
        <v>227</v>
      </c>
      <c r="Y16" s="225" t="s">
        <v>228</v>
      </c>
      <c r="Z16" s="226" t="s">
        <v>229</v>
      </c>
      <c r="AA16" s="227" t="s">
        <v>230</v>
      </c>
      <c r="AB16" s="220" t="s">
        <v>231</v>
      </c>
      <c r="AD16" s="228"/>
    </row>
    <row r="17" spans="2:30" s="139" customFormat="1" ht="40.9" customHeight="1">
      <c r="B17" s="132"/>
      <c r="C17" s="143" t="s">
        <v>232</v>
      </c>
      <c r="D17" s="134">
        <v>2215005</v>
      </c>
      <c r="E17" s="134" t="s">
        <v>144</v>
      </c>
      <c r="F17" s="118"/>
      <c r="G17" s="118" t="s">
        <v>87</v>
      </c>
      <c r="H17" s="118" t="s">
        <v>233</v>
      </c>
      <c r="I17" s="118" t="s">
        <v>234</v>
      </c>
      <c r="J17" s="134" t="s">
        <v>90</v>
      </c>
      <c r="K17" s="135" t="s">
        <v>24</v>
      </c>
      <c r="L17" s="133" t="s">
        <v>235</v>
      </c>
      <c r="M17" s="133"/>
      <c r="N17" s="139" t="s">
        <v>109</v>
      </c>
      <c r="O17" s="133" t="s">
        <v>236</v>
      </c>
      <c r="P17" s="133" t="s">
        <v>114</v>
      </c>
      <c r="Q17" s="133" t="s">
        <v>95</v>
      </c>
      <c r="R17" s="133" t="s">
        <v>225</v>
      </c>
      <c r="S17" s="136" t="s">
        <v>114</v>
      </c>
      <c r="T17" s="136" t="s">
        <v>114</v>
      </c>
      <c r="U17" s="178"/>
      <c r="V17" s="133" t="s">
        <v>237</v>
      </c>
      <c r="W17" s="133" t="s">
        <v>238</v>
      </c>
      <c r="X17" s="133" t="s">
        <v>227</v>
      </c>
      <c r="Y17" s="133" t="s">
        <v>239</v>
      </c>
      <c r="Z17" s="179" t="s">
        <v>240</v>
      </c>
      <c r="AA17" s="142" t="s">
        <v>241</v>
      </c>
      <c r="AB17" s="133" t="s">
        <v>114</v>
      </c>
      <c r="AD17" s="129"/>
    </row>
    <row r="18" spans="2:30" s="139" customFormat="1" ht="31.9" customHeight="1">
      <c r="B18" s="132"/>
      <c r="C18" s="133" t="s">
        <v>242</v>
      </c>
      <c r="D18" s="134">
        <v>2234634</v>
      </c>
      <c r="E18" s="134" t="s">
        <v>86</v>
      </c>
      <c r="F18" s="118"/>
      <c r="G18" s="118" t="s">
        <v>87</v>
      </c>
      <c r="H18" s="118" t="s">
        <v>243</v>
      </c>
      <c r="I18" s="118" t="s">
        <v>244</v>
      </c>
      <c r="J18" s="134" t="s">
        <v>90</v>
      </c>
      <c r="K18" s="135" t="s">
        <v>24</v>
      </c>
      <c r="L18" s="133" t="s">
        <v>245</v>
      </c>
      <c r="M18" s="133"/>
      <c r="N18" s="133" t="s">
        <v>109</v>
      </c>
      <c r="O18" s="133" t="s">
        <v>246</v>
      </c>
      <c r="P18" s="133" t="s">
        <v>114</v>
      </c>
      <c r="Q18" s="133" t="s">
        <v>95</v>
      </c>
      <c r="R18" s="133" t="s">
        <v>225</v>
      </c>
      <c r="S18" s="136">
        <v>45058</v>
      </c>
      <c r="T18" s="136" t="s">
        <v>114</v>
      </c>
      <c r="U18" s="136"/>
      <c r="V18" s="133" t="s">
        <v>247</v>
      </c>
      <c r="W18" s="133" t="s">
        <v>248</v>
      </c>
      <c r="X18" s="133" t="s">
        <v>227</v>
      </c>
      <c r="Y18" s="180" t="s">
        <v>249</v>
      </c>
      <c r="Z18" s="180" t="s">
        <v>250</v>
      </c>
      <c r="AA18" s="181" t="s">
        <v>251</v>
      </c>
      <c r="AB18" s="133" t="s">
        <v>252</v>
      </c>
    </row>
    <row r="19" spans="2:30" s="131" customFormat="1" ht="46.15" customHeight="1">
      <c r="B19" s="206"/>
      <c r="C19" s="131" t="s">
        <v>253</v>
      </c>
      <c r="D19" s="207">
        <v>2215567</v>
      </c>
      <c r="E19" s="207" t="s">
        <v>86</v>
      </c>
      <c r="F19" s="207"/>
      <c r="G19" s="207" t="s">
        <v>87</v>
      </c>
      <c r="H19" s="207" t="s">
        <v>254</v>
      </c>
      <c r="I19" s="207" t="s">
        <v>255</v>
      </c>
      <c r="J19" s="207" t="s">
        <v>74</v>
      </c>
      <c r="K19" s="188" t="s">
        <v>33</v>
      </c>
      <c r="L19" s="207" t="s">
        <v>256</v>
      </c>
      <c r="M19" s="207"/>
      <c r="N19" s="207" t="s">
        <v>109</v>
      </c>
      <c r="O19" s="207" t="s">
        <v>257</v>
      </c>
      <c r="P19" s="207" t="s">
        <v>114</v>
      </c>
      <c r="Q19" s="207" t="s">
        <v>95</v>
      </c>
      <c r="R19" s="207" t="s">
        <v>258</v>
      </c>
      <c r="S19" s="209">
        <v>45035</v>
      </c>
      <c r="T19" s="209"/>
      <c r="U19" s="210"/>
      <c r="V19" s="207" t="s">
        <v>259</v>
      </c>
      <c r="W19" s="131">
        <v>3450</v>
      </c>
      <c r="X19" s="131" t="s">
        <v>260</v>
      </c>
      <c r="Y19" s="207" t="s">
        <v>261</v>
      </c>
      <c r="Z19" s="131" t="s">
        <v>262</v>
      </c>
      <c r="AA19" s="211" t="s">
        <v>263</v>
      </c>
      <c r="AB19" s="207" t="s">
        <v>264</v>
      </c>
    </row>
    <row r="20" spans="2:30" s="201" customFormat="1" ht="34.5" customHeight="1">
      <c r="B20" s="196"/>
      <c r="C20" s="197" t="s">
        <v>265</v>
      </c>
      <c r="D20" s="134">
        <v>2234656</v>
      </c>
      <c r="E20" s="192" t="s">
        <v>144</v>
      </c>
      <c r="F20" s="192"/>
      <c r="G20" s="192" t="s">
        <v>87</v>
      </c>
      <c r="H20" s="192" t="s">
        <v>266</v>
      </c>
      <c r="I20" s="192" t="s">
        <v>267</v>
      </c>
      <c r="J20" s="192" t="s">
        <v>74</v>
      </c>
      <c r="K20" s="198" t="s">
        <v>24</v>
      </c>
      <c r="L20" s="197" t="s">
        <v>268</v>
      </c>
      <c r="M20" s="197"/>
      <c r="N20" s="197" t="s">
        <v>109</v>
      </c>
      <c r="O20" s="197" t="s">
        <v>269</v>
      </c>
      <c r="P20" s="197" t="s">
        <v>114</v>
      </c>
      <c r="Q20" s="197" t="s">
        <v>95</v>
      </c>
      <c r="R20" s="197" t="s">
        <v>270</v>
      </c>
      <c r="S20" s="202">
        <v>45069</v>
      </c>
      <c r="T20" s="197" t="s">
        <v>114</v>
      </c>
      <c r="U20" s="197"/>
      <c r="V20" s="197" t="s">
        <v>271</v>
      </c>
      <c r="W20" s="197">
        <v>8700</v>
      </c>
      <c r="X20" s="197" t="s">
        <v>260</v>
      </c>
      <c r="Y20" s="199" t="s">
        <v>272</v>
      </c>
      <c r="Z20" s="199" t="s">
        <v>273</v>
      </c>
      <c r="AA20" s="200" t="s">
        <v>274</v>
      </c>
      <c r="AB20" s="201" t="s">
        <v>275</v>
      </c>
    </row>
    <row r="21" spans="2:30" ht="34.15" customHeight="1">
      <c r="B21" s="128"/>
      <c r="C21" s="143" t="s">
        <v>276</v>
      </c>
      <c r="D21" s="134">
        <v>2234191</v>
      </c>
      <c r="E21" s="134" t="s">
        <v>86</v>
      </c>
      <c r="F21" s="118"/>
      <c r="G21" s="118" t="s">
        <v>87</v>
      </c>
      <c r="H21" s="118" t="s">
        <v>277</v>
      </c>
      <c r="I21" s="118" t="s">
        <v>278</v>
      </c>
      <c r="J21" s="134" t="s">
        <v>90</v>
      </c>
      <c r="K21" s="198" t="s">
        <v>24</v>
      </c>
      <c r="L21" s="148" t="s">
        <v>279</v>
      </c>
      <c r="M21" s="148"/>
      <c r="N21" s="148" t="s">
        <v>280</v>
      </c>
      <c r="O21" s="143" t="s">
        <v>281</v>
      </c>
      <c r="P21" s="143" t="s">
        <v>282</v>
      </c>
      <c r="Q21" s="143" t="s">
        <v>95</v>
      </c>
      <c r="R21" s="143" t="s">
        <v>283</v>
      </c>
      <c r="S21" s="143" t="s">
        <v>114</v>
      </c>
      <c r="T21" s="143" t="s">
        <v>114</v>
      </c>
      <c r="U21" s="171"/>
      <c r="V21" s="143" t="s">
        <v>114</v>
      </c>
      <c r="W21" s="143" t="s">
        <v>114</v>
      </c>
      <c r="X21" s="143" t="s">
        <v>284</v>
      </c>
      <c r="Y21" s="175" t="s">
        <v>285</v>
      </c>
      <c r="Z21" s="189" t="s">
        <v>286</v>
      </c>
      <c r="AA21" s="190" t="s">
        <v>287</v>
      </c>
      <c r="AB21" s="189" t="s">
        <v>288</v>
      </c>
      <c r="AC21" s="190"/>
    </row>
    <row r="22" spans="2:30" s="150" customFormat="1" ht="44.45" customHeight="1">
      <c r="B22" s="151"/>
      <c r="C22" s="148" t="s">
        <v>289</v>
      </c>
      <c r="D22" s="134">
        <v>2215630</v>
      </c>
      <c r="E22" s="134" t="s">
        <v>86</v>
      </c>
      <c r="F22" s="118"/>
      <c r="G22" s="118" t="s">
        <v>87</v>
      </c>
      <c r="H22" s="118" t="s">
        <v>290</v>
      </c>
      <c r="I22" s="118" t="s">
        <v>291</v>
      </c>
      <c r="J22" s="134" t="s">
        <v>90</v>
      </c>
      <c r="K22" s="198" t="s">
        <v>24</v>
      </c>
      <c r="L22" s="148" t="s">
        <v>292</v>
      </c>
      <c r="M22" s="148"/>
      <c r="N22" s="150" t="s">
        <v>293</v>
      </c>
      <c r="O22" s="148" t="s">
        <v>294</v>
      </c>
      <c r="P22" s="148" t="s">
        <v>295</v>
      </c>
      <c r="Q22" s="148" t="s">
        <v>95</v>
      </c>
      <c r="R22" s="148" t="s">
        <v>296</v>
      </c>
      <c r="S22" s="229">
        <v>45056</v>
      </c>
      <c r="T22" s="148" t="s">
        <v>114</v>
      </c>
      <c r="U22" s="230"/>
      <c r="V22" s="148" t="s">
        <v>297</v>
      </c>
      <c r="W22" s="148">
        <v>380</v>
      </c>
      <c r="X22" s="148" t="s">
        <v>298</v>
      </c>
      <c r="Y22" s="150" t="s">
        <v>299</v>
      </c>
      <c r="Z22" s="150" t="s">
        <v>114</v>
      </c>
      <c r="AA22" s="175" t="s">
        <v>300</v>
      </c>
      <c r="AB22" s="150" t="s">
        <v>114</v>
      </c>
    </row>
    <row r="23" spans="2:30" ht="28.9" customHeight="1" thickBot="1">
      <c r="B23" s="128"/>
      <c r="C23" s="129" t="s">
        <v>301</v>
      </c>
      <c r="D23" s="143">
        <v>2215653</v>
      </c>
      <c r="E23" s="143" t="s">
        <v>144</v>
      </c>
      <c r="F23" s="115"/>
      <c r="G23" s="115" t="s">
        <v>87</v>
      </c>
      <c r="H23" s="115" t="s">
        <v>302</v>
      </c>
      <c r="I23" s="115" t="s">
        <v>303</v>
      </c>
      <c r="J23" s="143" t="s">
        <v>74</v>
      </c>
      <c r="K23" s="135" t="s">
        <v>24</v>
      </c>
      <c r="L23" s="148" t="s">
        <v>304</v>
      </c>
      <c r="M23" s="148"/>
      <c r="N23" s="150" t="s">
        <v>280</v>
      </c>
      <c r="O23" s="143" t="s">
        <v>305</v>
      </c>
      <c r="P23" s="129" t="s">
        <v>114</v>
      </c>
      <c r="Q23" s="129" t="s">
        <v>95</v>
      </c>
      <c r="R23" s="143" t="s">
        <v>306</v>
      </c>
      <c r="S23" s="147">
        <v>45072</v>
      </c>
      <c r="T23" s="129" t="s">
        <v>114</v>
      </c>
      <c r="V23" s="143" t="s">
        <v>307</v>
      </c>
      <c r="W23" s="129">
        <v>50100</v>
      </c>
      <c r="X23" s="129" t="s">
        <v>298</v>
      </c>
      <c r="Y23" s="175" t="s">
        <v>308</v>
      </c>
      <c r="Z23" s="175" t="s">
        <v>309</v>
      </c>
      <c r="AA23" s="175" t="s">
        <v>310</v>
      </c>
      <c r="AB23" s="129" t="s">
        <v>114</v>
      </c>
      <c r="AD23" s="131"/>
    </row>
    <row r="24" spans="2:30" s="139" customFormat="1" ht="28.15" customHeight="1" thickBot="1">
      <c r="B24" s="132"/>
      <c r="C24" s="139" t="s">
        <v>311</v>
      </c>
      <c r="D24" s="133">
        <v>2227168</v>
      </c>
      <c r="E24" s="133" t="s">
        <v>86</v>
      </c>
      <c r="F24" s="114"/>
      <c r="G24" s="114" t="s">
        <v>87</v>
      </c>
      <c r="H24" s="114" t="s">
        <v>312</v>
      </c>
      <c r="I24" s="114" t="s">
        <v>313</v>
      </c>
      <c r="J24" s="133" t="s">
        <v>74</v>
      </c>
      <c r="K24" s="135" t="s">
        <v>33</v>
      </c>
      <c r="L24" s="133" t="s">
        <v>314</v>
      </c>
      <c r="M24" s="133" t="s">
        <v>315</v>
      </c>
      <c r="N24" s="139" t="s">
        <v>160</v>
      </c>
      <c r="O24" s="133" t="s">
        <v>316</v>
      </c>
      <c r="P24" s="139" t="s">
        <v>114</v>
      </c>
      <c r="Q24" s="139" t="s">
        <v>95</v>
      </c>
      <c r="R24" s="133" t="s">
        <v>317</v>
      </c>
      <c r="S24" s="139" t="s">
        <v>318</v>
      </c>
      <c r="T24" s="139" t="s">
        <v>114</v>
      </c>
      <c r="U24" s="172"/>
      <c r="V24" s="133" t="s">
        <v>319</v>
      </c>
      <c r="W24" s="139" t="s">
        <v>320</v>
      </c>
      <c r="X24" s="139" t="s">
        <v>321</v>
      </c>
      <c r="Y24" s="139" t="s">
        <v>322</v>
      </c>
      <c r="Z24" s="231" t="s">
        <v>323</v>
      </c>
      <c r="AA24" s="139" t="s">
        <v>324</v>
      </c>
      <c r="AB24" s="139" t="s">
        <v>325</v>
      </c>
    </row>
    <row r="25" spans="2:30" s="131" customFormat="1" ht="37.9" customHeight="1">
      <c r="B25" s="206"/>
      <c r="C25" s="131" t="s">
        <v>326</v>
      </c>
      <c r="D25" s="207">
        <v>2215765</v>
      </c>
      <c r="E25" s="207" t="s">
        <v>144</v>
      </c>
      <c r="F25" s="124"/>
      <c r="G25" s="124" t="s">
        <v>87</v>
      </c>
      <c r="H25" s="124" t="s">
        <v>327</v>
      </c>
      <c r="I25" s="124" t="s">
        <v>328</v>
      </c>
      <c r="J25" s="207" t="s">
        <v>220</v>
      </c>
      <c r="K25" s="188" t="s">
        <v>33</v>
      </c>
      <c r="L25" s="207" t="s">
        <v>329</v>
      </c>
      <c r="M25" s="207"/>
      <c r="N25" s="131" t="s">
        <v>160</v>
      </c>
      <c r="O25" s="131" t="s">
        <v>330</v>
      </c>
      <c r="P25" s="131" t="s">
        <v>114</v>
      </c>
      <c r="Q25" s="131" t="s">
        <v>95</v>
      </c>
      <c r="R25" s="131" t="s">
        <v>331</v>
      </c>
      <c r="S25" s="131" t="s">
        <v>114</v>
      </c>
      <c r="T25" s="131" t="s">
        <v>114</v>
      </c>
      <c r="U25" s="208"/>
      <c r="V25" s="207" t="s">
        <v>332</v>
      </c>
      <c r="W25" s="131" t="s">
        <v>333</v>
      </c>
      <c r="X25" s="131" t="s">
        <v>321</v>
      </c>
      <c r="Y25" s="207" t="s">
        <v>334</v>
      </c>
      <c r="Z25" s="232" t="s">
        <v>335</v>
      </c>
      <c r="AA25" s="211" t="s">
        <v>336</v>
      </c>
      <c r="AB25" s="131" t="s">
        <v>114</v>
      </c>
    </row>
    <row r="26" spans="2:30" ht="34.9" customHeight="1">
      <c r="B26" s="128"/>
      <c r="C26" s="129" t="s">
        <v>337</v>
      </c>
      <c r="D26" s="143">
        <v>2227349</v>
      </c>
      <c r="E26" s="143" t="s">
        <v>86</v>
      </c>
      <c r="F26" s="115"/>
      <c r="G26" s="115" t="s">
        <v>87</v>
      </c>
      <c r="H26" s="115" t="s">
        <v>338</v>
      </c>
      <c r="I26" s="115" t="s">
        <v>339</v>
      </c>
      <c r="J26" s="143" t="s">
        <v>90</v>
      </c>
      <c r="K26" s="135" t="s">
        <v>26</v>
      </c>
      <c r="L26" s="148" t="s">
        <v>340</v>
      </c>
      <c r="M26" s="148" t="s">
        <v>97</v>
      </c>
      <c r="N26" s="133" t="s">
        <v>341</v>
      </c>
      <c r="O26" s="129" t="s">
        <v>342</v>
      </c>
      <c r="P26" s="143" t="s">
        <v>343</v>
      </c>
      <c r="Q26" s="129" t="s">
        <v>95</v>
      </c>
      <c r="R26" s="129" t="s">
        <v>344</v>
      </c>
      <c r="S26" s="147">
        <v>44977</v>
      </c>
      <c r="T26" s="129" t="s">
        <v>114</v>
      </c>
      <c r="U26" s="129"/>
      <c r="V26" s="143" t="s">
        <v>345</v>
      </c>
      <c r="W26" s="129">
        <v>1134</v>
      </c>
      <c r="X26" s="129" t="s">
        <v>346</v>
      </c>
      <c r="Y26" s="175" t="s">
        <v>347</v>
      </c>
      <c r="Z26" s="175" t="s">
        <v>348</v>
      </c>
      <c r="AA26" s="175" t="s">
        <v>349</v>
      </c>
      <c r="AB26" s="129" t="s">
        <v>114</v>
      </c>
    </row>
    <row r="27" spans="2:30" ht="42" customHeight="1">
      <c r="B27" s="128"/>
      <c r="C27" s="129" t="s">
        <v>350</v>
      </c>
      <c r="D27" s="143">
        <v>2216011</v>
      </c>
      <c r="E27" s="143" t="s">
        <v>86</v>
      </c>
      <c r="F27" s="115"/>
      <c r="G27" s="115" t="s">
        <v>87</v>
      </c>
      <c r="H27" s="115" t="s">
        <v>351</v>
      </c>
      <c r="I27" s="115" t="s">
        <v>352</v>
      </c>
      <c r="J27" s="143" t="s">
        <v>90</v>
      </c>
      <c r="K27" s="135" t="s">
        <v>24</v>
      </c>
      <c r="L27" s="148" t="s">
        <v>353</v>
      </c>
      <c r="M27" s="148"/>
      <c r="N27" s="150" t="s">
        <v>293</v>
      </c>
      <c r="O27" s="129" t="s">
        <v>354</v>
      </c>
      <c r="P27" s="143" t="s">
        <v>355</v>
      </c>
      <c r="Q27" s="129" t="s">
        <v>95</v>
      </c>
      <c r="R27" s="129" t="s">
        <v>356</v>
      </c>
      <c r="S27" s="129" t="s">
        <v>114</v>
      </c>
      <c r="T27" s="129" t="s">
        <v>114</v>
      </c>
      <c r="V27" s="143" t="s">
        <v>357</v>
      </c>
      <c r="W27" s="129">
        <v>21013</v>
      </c>
      <c r="X27" s="129" t="s">
        <v>358</v>
      </c>
      <c r="Y27" s="129" t="s">
        <v>359</v>
      </c>
      <c r="Z27" s="146" t="s">
        <v>360</v>
      </c>
      <c r="AA27" s="142" t="s">
        <v>361</v>
      </c>
      <c r="AB27" s="129" t="s">
        <v>114</v>
      </c>
    </row>
    <row r="28" spans="2:30" s="139" customFormat="1" ht="39" customHeight="1">
      <c r="B28" s="132"/>
      <c r="C28" s="139" t="s">
        <v>362</v>
      </c>
      <c r="D28" s="133">
        <v>2227182</v>
      </c>
      <c r="E28" s="133" t="s">
        <v>86</v>
      </c>
      <c r="F28" s="133"/>
      <c r="G28" s="133" t="s">
        <v>87</v>
      </c>
      <c r="H28" s="133" t="s">
        <v>363</v>
      </c>
      <c r="I28" s="133" t="s">
        <v>364</v>
      </c>
      <c r="J28" s="133" t="s">
        <v>90</v>
      </c>
      <c r="K28" s="135" t="s">
        <v>24</v>
      </c>
      <c r="L28" s="233" t="s">
        <v>365</v>
      </c>
      <c r="M28" s="133" t="s">
        <v>366</v>
      </c>
      <c r="N28" s="139" t="s">
        <v>293</v>
      </c>
      <c r="O28" s="133" t="s">
        <v>175</v>
      </c>
      <c r="P28" s="133" t="s">
        <v>367</v>
      </c>
      <c r="Q28" s="139" t="s">
        <v>95</v>
      </c>
      <c r="R28" s="139" t="s">
        <v>368</v>
      </c>
      <c r="S28" s="139" t="s">
        <v>114</v>
      </c>
      <c r="T28" s="139" t="s">
        <v>114</v>
      </c>
      <c r="V28" s="133" t="s">
        <v>369</v>
      </c>
      <c r="W28" s="139" t="s">
        <v>370</v>
      </c>
      <c r="X28" s="139" t="s">
        <v>371</v>
      </c>
      <c r="Y28" s="234" t="s">
        <v>372</v>
      </c>
      <c r="Z28" s="235" t="s">
        <v>373</v>
      </c>
      <c r="AA28" s="204" t="s">
        <v>374</v>
      </c>
      <c r="AB28" s="139" t="s">
        <v>375</v>
      </c>
    </row>
    <row r="29" spans="2:30" s="139" customFormat="1" ht="33.6" customHeight="1">
      <c r="B29" s="132"/>
      <c r="C29" s="139" t="s">
        <v>376</v>
      </c>
      <c r="D29" s="133">
        <v>2216029</v>
      </c>
      <c r="E29" s="133" t="s">
        <v>86</v>
      </c>
      <c r="F29" s="114"/>
      <c r="G29" s="114" t="s">
        <v>87</v>
      </c>
      <c r="H29" s="114" t="s">
        <v>377</v>
      </c>
      <c r="I29" s="114" t="s">
        <v>378</v>
      </c>
      <c r="J29" s="133" t="s">
        <v>90</v>
      </c>
      <c r="K29" s="135" t="s">
        <v>24</v>
      </c>
      <c r="L29" s="133" t="s">
        <v>379</v>
      </c>
      <c r="M29" s="133"/>
      <c r="N29" s="133" t="s">
        <v>280</v>
      </c>
      <c r="O29" s="133" t="s">
        <v>380</v>
      </c>
      <c r="P29" s="133" t="s">
        <v>381</v>
      </c>
      <c r="Q29" s="139" t="s">
        <v>95</v>
      </c>
      <c r="R29" s="133" t="s">
        <v>382</v>
      </c>
      <c r="S29" s="139" t="s">
        <v>114</v>
      </c>
      <c r="T29" s="139" t="s">
        <v>114</v>
      </c>
      <c r="V29" s="133" t="s">
        <v>383</v>
      </c>
      <c r="W29" s="139">
        <v>5836</v>
      </c>
      <c r="X29" s="139" t="s">
        <v>384</v>
      </c>
      <c r="Y29" s="180" t="s">
        <v>385</v>
      </c>
      <c r="Z29" s="203" t="s">
        <v>386</v>
      </c>
      <c r="AA29" s="204" t="s">
        <v>387</v>
      </c>
      <c r="AB29" s="139" t="s">
        <v>388</v>
      </c>
    </row>
    <row r="30" spans="2:30" ht="39" customHeight="1">
      <c r="B30" s="128"/>
      <c r="C30" s="143" t="s">
        <v>389</v>
      </c>
      <c r="D30" s="134">
        <v>2216046</v>
      </c>
      <c r="E30" s="134" t="s">
        <v>86</v>
      </c>
      <c r="F30" s="118"/>
      <c r="G30" s="118" t="s">
        <v>87</v>
      </c>
      <c r="H30" s="118" t="s">
        <v>390</v>
      </c>
      <c r="I30" s="118" t="s">
        <v>391</v>
      </c>
      <c r="J30" s="134" t="s">
        <v>90</v>
      </c>
      <c r="K30" s="135" t="s">
        <v>26</v>
      </c>
      <c r="L30" s="148" t="s">
        <v>392</v>
      </c>
      <c r="M30" s="148" t="s">
        <v>97</v>
      </c>
      <c r="N30" s="133" t="s">
        <v>341</v>
      </c>
      <c r="O30" s="143" t="s">
        <v>354</v>
      </c>
      <c r="P30" s="143" t="s">
        <v>393</v>
      </c>
      <c r="Q30" s="143" t="s">
        <v>97</v>
      </c>
      <c r="R30" s="143" t="s">
        <v>96</v>
      </c>
      <c r="S30" s="143" t="s">
        <v>97</v>
      </c>
      <c r="T30" s="143" t="s">
        <v>97</v>
      </c>
      <c r="U30" s="143"/>
      <c r="V30" s="143" t="s">
        <v>394</v>
      </c>
      <c r="W30" s="143">
        <v>8236</v>
      </c>
      <c r="X30" s="143" t="s">
        <v>395</v>
      </c>
      <c r="Y30" s="129" t="s">
        <v>114</v>
      </c>
      <c r="Z30" s="129" t="s">
        <v>114</v>
      </c>
      <c r="AA30" s="129" t="s">
        <v>114</v>
      </c>
      <c r="AB30" s="129" t="s">
        <v>396</v>
      </c>
    </row>
    <row r="31" spans="2:30" s="139" customFormat="1" ht="35.450000000000003" customHeight="1">
      <c r="B31" s="132"/>
      <c r="C31" s="133" t="s">
        <v>397</v>
      </c>
      <c r="D31" s="134">
        <v>2216168</v>
      </c>
      <c r="E31" s="134" t="s">
        <v>144</v>
      </c>
      <c r="F31" s="134"/>
      <c r="G31" s="134" t="s">
        <v>87</v>
      </c>
      <c r="H31" s="134" t="s">
        <v>398</v>
      </c>
      <c r="I31" s="134" t="s">
        <v>399</v>
      </c>
      <c r="J31" s="134" t="s">
        <v>90</v>
      </c>
      <c r="K31" s="135" t="s">
        <v>26</v>
      </c>
      <c r="L31" s="133" t="s">
        <v>400</v>
      </c>
      <c r="M31" s="133"/>
      <c r="N31" s="133" t="s">
        <v>223</v>
      </c>
      <c r="O31" s="133" t="s">
        <v>401</v>
      </c>
      <c r="P31" s="133" t="s">
        <v>114</v>
      </c>
      <c r="Q31" s="133" t="s">
        <v>95</v>
      </c>
      <c r="R31" s="133" t="s">
        <v>402</v>
      </c>
      <c r="S31" s="133" t="s">
        <v>403</v>
      </c>
      <c r="T31" s="133" t="s">
        <v>404</v>
      </c>
      <c r="U31" s="133"/>
      <c r="V31" s="133" t="s">
        <v>405</v>
      </c>
      <c r="W31" s="133">
        <v>44300</v>
      </c>
      <c r="X31" s="133" t="s">
        <v>406</v>
      </c>
      <c r="Y31" s="139" t="s">
        <v>407</v>
      </c>
      <c r="Z31" s="141" t="s">
        <v>408</v>
      </c>
      <c r="AA31" s="139" t="s">
        <v>409</v>
      </c>
      <c r="AB31" s="139" t="s">
        <v>410</v>
      </c>
    </row>
    <row r="32" spans="2:30" s="139" customFormat="1" ht="42" customHeight="1">
      <c r="B32" s="132"/>
      <c r="C32" s="139" t="s">
        <v>411</v>
      </c>
      <c r="D32" s="133">
        <v>2216188</v>
      </c>
      <c r="E32" s="133" t="s">
        <v>144</v>
      </c>
      <c r="F32" s="133"/>
      <c r="G32" s="133" t="s">
        <v>87</v>
      </c>
      <c r="H32" s="133" t="s">
        <v>412</v>
      </c>
      <c r="I32" s="133" t="s">
        <v>413</v>
      </c>
      <c r="J32" s="133" t="s">
        <v>90</v>
      </c>
      <c r="K32" s="135" t="s">
        <v>26</v>
      </c>
      <c r="L32" s="133" t="s">
        <v>414</v>
      </c>
      <c r="M32" s="133"/>
      <c r="N32" s="133" t="s">
        <v>415</v>
      </c>
      <c r="O32" s="133" t="s">
        <v>416</v>
      </c>
      <c r="P32" s="139" t="s">
        <v>114</v>
      </c>
      <c r="Q32" s="139" t="s">
        <v>95</v>
      </c>
      <c r="R32" s="139" t="s">
        <v>417</v>
      </c>
      <c r="S32" s="133" t="s">
        <v>403</v>
      </c>
      <c r="T32" s="136" t="s">
        <v>418</v>
      </c>
      <c r="U32" s="133"/>
      <c r="V32" s="133" t="s">
        <v>419</v>
      </c>
      <c r="W32" s="139">
        <v>9000</v>
      </c>
      <c r="X32" s="139" t="s">
        <v>406</v>
      </c>
      <c r="Y32" s="139" t="s">
        <v>407</v>
      </c>
      <c r="Z32" s="141" t="s">
        <v>408</v>
      </c>
      <c r="AA32" s="139" t="s">
        <v>409</v>
      </c>
      <c r="AB32" s="139" t="s">
        <v>420</v>
      </c>
    </row>
    <row r="33" spans="2:30" s="139" customFormat="1" ht="44.45" customHeight="1">
      <c r="C33" s="139" t="s">
        <v>421</v>
      </c>
      <c r="D33" s="133">
        <v>2216194</v>
      </c>
      <c r="E33" s="133" t="s">
        <v>144</v>
      </c>
      <c r="F33" s="133"/>
      <c r="G33" s="133" t="s">
        <v>87</v>
      </c>
      <c r="H33" s="133" t="s">
        <v>422</v>
      </c>
      <c r="I33" s="133" t="s">
        <v>423</v>
      </c>
      <c r="J33" s="133" t="s">
        <v>90</v>
      </c>
      <c r="K33" s="135" t="s">
        <v>26</v>
      </c>
      <c r="L33" s="133" t="s">
        <v>424</v>
      </c>
      <c r="M33" s="133"/>
      <c r="N33" s="133" t="s">
        <v>415</v>
      </c>
      <c r="O33" s="139" t="s">
        <v>425</v>
      </c>
      <c r="P33" s="133" t="s">
        <v>114</v>
      </c>
      <c r="Q33" s="133" t="s">
        <v>95</v>
      </c>
      <c r="R33" s="139" t="s">
        <v>426</v>
      </c>
      <c r="S33" s="139" t="s">
        <v>403</v>
      </c>
      <c r="T33" s="136" t="s">
        <v>427</v>
      </c>
      <c r="U33" s="172"/>
      <c r="V33" s="133" t="s">
        <v>428</v>
      </c>
      <c r="W33" s="139">
        <v>9300</v>
      </c>
      <c r="X33" s="139" t="s">
        <v>406</v>
      </c>
      <c r="Y33" s="180" t="s">
        <v>429</v>
      </c>
      <c r="Z33" s="180" t="s">
        <v>408</v>
      </c>
      <c r="AA33" s="180" t="s">
        <v>409</v>
      </c>
      <c r="AB33" s="139" t="s">
        <v>430</v>
      </c>
    </row>
    <row r="34" spans="2:30" ht="40.15" customHeight="1">
      <c r="B34" s="128"/>
      <c r="C34" s="129" t="s">
        <v>431</v>
      </c>
      <c r="D34" s="143">
        <v>2216202</v>
      </c>
      <c r="E34" s="143" t="s">
        <v>86</v>
      </c>
      <c r="G34" s="143" t="s">
        <v>87</v>
      </c>
      <c r="H34" s="143" t="s">
        <v>432</v>
      </c>
      <c r="I34" s="143" t="s">
        <v>433</v>
      </c>
      <c r="J34" s="143" t="s">
        <v>90</v>
      </c>
      <c r="K34" s="135" t="s">
        <v>24</v>
      </c>
      <c r="L34" s="148" t="s">
        <v>434</v>
      </c>
      <c r="M34" s="148"/>
      <c r="N34" s="148" t="s">
        <v>293</v>
      </c>
      <c r="O34" s="129" t="s">
        <v>435</v>
      </c>
      <c r="P34" s="143" t="s">
        <v>436</v>
      </c>
      <c r="Q34" s="129" t="s">
        <v>95</v>
      </c>
      <c r="R34" s="129" t="s">
        <v>437</v>
      </c>
      <c r="S34" s="129" t="s">
        <v>114</v>
      </c>
      <c r="T34" s="129" t="s">
        <v>114</v>
      </c>
      <c r="U34" s="129"/>
      <c r="V34" s="143" t="s">
        <v>438</v>
      </c>
      <c r="W34" s="129">
        <v>40150</v>
      </c>
      <c r="X34" s="129" t="s">
        <v>406</v>
      </c>
      <c r="Y34" s="129" t="s">
        <v>439</v>
      </c>
      <c r="Z34" s="146" t="s">
        <v>440</v>
      </c>
      <c r="AA34" s="142" t="s">
        <v>441</v>
      </c>
      <c r="AB34" s="129" t="s">
        <v>442</v>
      </c>
    </row>
    <row r="35" spans="2:30" ht="31.9" customHeight="1">
      <c r="B35" s="128"/>
      <c r="C35" s="129" t="s">
        <v>443</v>
      </c>
      <c r="D35" s="143">
        <v>2227027</v>
      </c>
      <c r="E35" s="143" t="s">
        <v>144</v>
      </c>
      <c r="F35" s="115"/>
      <c r="G35" s="115" t="s">
        <v>87</v>
      </c>
      <c r="H35" s="115" t="s">
        <v>444</v>
      </c>
      <c r="I35" s="115" t="s">
        <v>445</v>
      </c>
      <c r="J35" s="143" t="s">
        <v>74</v>
      </c>
      <c r="K35" s="135" t="s">
        <v>24</v>
      </c>
      <c r="L35" s="148" t="s">
        <v>446</v>
      </c>
      <c r="M35" s="148"/>
      <c r="N35" s="148" t="s">
        <v>160</v>
      </c>
      <c r="O35" s="129" t="s">
        <v>447</v>
      </c>
      <c r="P35" s="129" t="s">
        <v>448</v>
      </c>
      <c r="Q35" s="129" t="s">
        <v>95</v>
      </c>
      <c r="R35" s="129" t="s">
        <v>417</v>
      </c>
      <c r="S35" s="129" t="s">
        <v>114</v>
      </c>
      <c r="T35" s="129" t="s">
        <v>114</v>
      </c>
      <c r="U35" s="129"/>
      <c r="V35" s="143" t="s">
        <v>449</v>
      </c>
      <c r="W35" s="129">
        <v>9000</v>
      </c>
      <c r="X35" s="129" t="s">
        <v>406</v>
      </c>
      <c r="Y35" s="175" t="s">
        <v>429</v>
      </c>
      <c r="Z35" s="175" t="s">
        <v>408</v>
      </c>
      <c r="AA35" s="175" t="s">
        <v>409</v>
      </c>
      <c r="AB35" s="129" t="s">
        <v>450</v>
      </c>
    </row>
    <row r="36" spans="2:30" ht="31.15" customHeight="1">
      <c r="B36" s="128"/>
      <c r="C36" s="129" t="s">
        <v>451</v>
      </c>
      <c r="D36" s="143">
        <v>2216218</v>
      </c>
      <c r="E36" s="143" t="s">
        <v>86</v>
      </c>
      <c r="F36" s="115"/>
      <c r="G36" s="115" t="s">
        <v>87</v>
      </c>
      <c r="H36" s="115" t="s">
        <v>452</v>
      </c>
      <c r="I36" s="115" t="s">
        <v>453</v>
      </c>
      <c r="J36" s="143" t="s">
        <v>90</v>
      </c>
      <c r="K36" s="188" t="s">
        <v>24</v>
      </c>
      <c r="L36" s="148" t="s">
        <v>454</v>
      </c>
      <c r="M36" s="148"/>
      <c r="N36" s="148" t="s">
        <v>160</v>
      </c>
      <c r="O36" s="129" t="s">
        <v>455</v>
      </c>
      <c r="P36" s="143" t="s">
        <v>456</v>
      </c>
      <c r="Q36" s="129" t="s">
        <v>95</v>
      </c>
      <c r="R36" s="129" t="s">
        <v>457</v>
      </c>
      <c r="S36" s="147">
        <v>45048</v>
      </c>
      <c r="T36" s="129" t="s">
        <v>114</v>
      </c>
      <c r="V36" s="143" t="s">
        <v>458</v>
      </c>
      <c r="W36" s="129">
        <v>3528</v>
      </c>
      <c r="X36" s="129" t="s">
        <v>459</v>
      </c>
      <c r="Y36" s="129" t="s">
        <v>139</v>
      </c>
      <c r="Z36" s="146" t="s">
        <v>460</v>
      </c>
      <c r="AA36" s="142" t="s">
        <v>141</v>
      </c>
      <c r="AB36" s="129" t="s">
        <v>114</v>
      </c>
      <c r="AD36" s="150"/>
    </row>
    <row r="37" spans="2:30" s="150" customFormat="1" ht="28.9" customHeight="1">
      <c r="B37" s="151"/>
      <c r="C37" s="150" t="s">
        <v>461</v>
      </c>
      <c r="D37" s="148">
        <v>2227220</v>
      </c>
      <c r="E37" s="148" t="s">
        <v>86</v>
      </c>
      <c r="F37" s="148"/>
      <c r="G37" s="148" t="s">
        <v>87</v>
      </c>
      <c r="H37" s="148" t="s">
        <v>462</v>
      </c>
      <c r="I37" s="148" t="s">
        <v>463</v>
      </c>
      <c r="J37" s="148" t="s">
        <v>90</v>
      </c>
      <c r="K37" s="135" t="s">
        <v>24</v>
      </c>
      <c r="L37" s="148" t="s">
        <v>464</v>
      </c>
      <c r="M37" s="148"/>
      <c r="N37" s="148" t="s">
        <v>160</v>
      </c>
      <c r="O37" s="150" t="s">
        <v>465</v>
      </c>
      <c r="P37" s="148" t="s">
        <v>466</v>
      </c>
      <c r="Q37" s="150" t="s">
        <v>95</v>
      </c>
      <c r="R37" s="150" t="s">
        <v>467</v>
      </c>
      <c r="S37" s="205">
        <v>45030</v>
      </c>
      <c r="V37" s="148" t="s">
        <v>468</v>
      </c>
      <c r="W37" s="150">
        <v>667</v>
      </c>
      <c r="X37" s="150" t="s">
        <v>469</v>
      </c>
      <c r="Y37" s="150" t="s">
        <v>470</v>
      </c>
      <c r="Z37" s="152" t="s">
        <v>471</v>
      </c>
      <c r="AA37" s="142" t="s">
        <v>472</v>
      </c>
      <c r="AB37" s="150" t="s">
        <v>473</v>
      </c>
      <c r="AD37" s="183"/>
    </row>
    <row r="38" spans="2:30" s="120" customFormat="1">
      <c r="C38" s="117" t="s">
        <v>474</v>
      </c>
      <c r="D38" s="121">
        <v>2216902</v>
      </c>
      <c r="E38" s="121" t="s">
        <v>86</v>
      </c>
      <c r="F38" s="121"/>
      <c r="G38" s="121" t="s">
        <v>87</v>
      </c>
      <c r="H38" s="121" t="s">
        <v>475</v>
      </c>
      <c r="I38" s="121" t="s">
        <v>476</v>
      </c>
      <c r="J38" s="121"/>
      <c r="K38" s="122" t="s">
        <v>35</v>
      </c>
      <c r="L38" s="123"/>
      <c r="M38" s="123"/>
      <c r="N38" s="123"/>
      <c r="O38" s="117"/>
      <c r="P38" s="117"/>
      <c r="Q38" s="117"/>
      <c r="R38" s="117"/>
      <c r="S38" s="117"/>
      <c r="T38" s="117"/>
      <c r="U38" s="117"/>
      <c r="V38" s="117" t="s">
        <v>477</v>
      </c>
      <c r="W38" s="117"/>
      <c r="X38" s="117"/>
      <c r="AD38" s="116"/>
    </row>
    <row r="39" spans="2:30" s="119" customFormat="1" ht="43.9" customHeight="1">
      <c r="C39" s="114" t="s">
        <v>478</v>
      </c>
      <c r="D39" s="118">
        <v>2366591</v>
      </c>
      <c r="E39" s="118" t="s">
        <v>86</v>
      </c>
      <c r="F39" s="118"/>
      <c r="G39" s="118" t="s">
        <v>87</v>
      </c>
      <c r="H39" s="118" t="s">
        <v>479</v>
      </c>
      <c r="I39" s="118" t="s">
        <v>480</v>
      </c>
      <c r="J39" s="118" t="s">
        <v>90</v>
      </c>
      <c r="K39" s="191" t="s">
        <v>24</v>
      </c>
      <c r="L39" s="114" t="s">
        <v>481</v>
      </c>
      <c r="M39" s="193"/>
      <c r="N39" s="114" t="s">
        <v>109</v>
      </c>
      <c r="O39" s="114" t="s">
        <v>482</v>
      </c>
      <c r="P39" s="114" t="s">
        <v>114</v>
      </c>
      <c r="Q39" s="114" t="s">
        <v>95</v>
      </c>
      <c r="R39" s="114" t="s">
        <v>483</v>
      </c>
      <c r="S39" s="114" t="s">
        <v>484</v>
      </c>
      <c r="T39" s="114" t="s">
        <v>114</v>
      </c>
      <c r="U39" s="114"/>
      <c r="V39" s="114" t="s">
        <v>485</v>
      </c>
      <c r="W39" s="114">
        <v>40237</v>
      </c>
      <c r="X39" s="114" t="s">
        <v>486</v>
      </c>
      <c r="Y39" s="119" t="s">
        <v>487</v>
      </c>
      <c r="Z39" s="194" t="s">
        <v>488</v>
      </c>
      <c r="AA39" s="195" t="s">
        <v>489</v>
      </c>
      <c r="AB39" s="119" t="s">
        <v>490</v>
      </c>
    </row>
    <row r="40" spans="2:30" s="150" customFormat="1" ht="39" customHeight="1">
      <c r="B40" s="151"/>
      <c r="C40" s="148" t="s">
        <v>491</v>
      </c>
      <c r="D40" s="134">
        <v>2216929</v>
      </c>
      <c r="E40" s="134" t="s">
        <v>86</v>
      </c>
      <c r="F40" s="118"/>
      <c r="G40" s="118" t="s">
        <v>87</v>
      </c>
      <c r="H40" s="118" t="s">
        <v>492</v>
      </c>
      <c r="I40" s="118" t="s">
        <v>493</v>
      </c>
      <c r="J40" s="134" t="s">
        <v>90</v>
      </c>
      <c r="K40" s="135" t="s">
        <v>24</v>
      </c>
      <c r="L40" s="148" t="s">
        <v>494</v>
      </c>
      <c r="M40" s="148"/>
      <c r="N40" s="148" t="s">
        <v>92</v>
      </c>
      <c r="O40" s="148" t="s">
        <v>495</v>
      </c>
      <c r="P40" s="148" t="s">
        <v>496</v>
      </c>
      <c r="Q40" s="148" t="s">
        <v>95</v>
      </c>
      <c r="R40" s="148" t="s">
        <v>96</v>
      </c>
      <c r="S40" s="148"/>
      <c r="T40" s="148"/>
      <c r="U40" s="148"/>
      <c r="V40" s="148" t="s">
        <v>497</v>
      </c>
      <c r="W40" s="148">
        <v>23326</v>
      </c>
      <c r="X40" s="148" t="s">
        <v>498</v>
      </c>
      <c r="Y40" s="150" t="s">
        <v>499</v>
      </c>
      <c r="Z40" s="152" t="s">
        <v>500</v>
      </c>
      <c r="AA40" s="142" t="s">
        <v>501</v>
      </c>
      <c r="AB40" s="150" t="s">
        <v>502</v>
      </c>
      <c r="AD40" s="139"/>
    </row>
    <row r="41" spans="2:30" s="139" customFormat="1" ht="28.15" customHeight="1">
      <c r="B41" s="132"/>
      <c r="C41" s="139" t="s">
        <v>503</v>
      </c>
      <c r="D41" s="133">
        <v>2216937</v>
      </c>
      <c r="E41" s="133" t="s">
        <v>86</v>
      </c>
      <c r="F41" s="114"/>
      <c r="G41" s="114" t="s">
        <v>87</v>
      </c>
      <c r="H41" s="114" t="s">
        <v>504</v>
      </c>
      <c r="I41" s="114" t="s">
        <v>505</v>
      </c>
      <c r="J41" s="133" t="s">
        <v>90</v>
      </c>
      <c r="K41" s="135" t="s">
        <v>26</v>
      </c>
      <c r="L41" s="133" t="s">
        <v>506</v>
      </c>
      <c r="M41" s="148"/>
      <c r="N41" s="133" t="s">
        <v>341</v>
      </c>
      <c r="O41" s="133" t="s">
        <v>507</v>
      </c>
      <c r="P41" s="133" t="s">
        <v>508</v>
      </c>
      <c r="Q41" s="139" t="s">
        <v>95</v>
      </c>
      <c r="R41" s="133" t="s">
        <v>509</v>
      </c>
      <c r="S41" s="139" t="s">
        <v>403</v>
      </c>
      <c r="V41" s="133" t="s">
        <v>510</v>
      </c>
      <c r="W41" s="139" t="s">
        <v>511</v>
      </c>
      <c r="X41" s="139" t="s">
        <v>512</v>
      </c>
      <c r="Y41" s="139" t="s">
        <v>513</v>
      </c>
      <c r="Z41" s="141" t="s">
        <v>514</v>
      </c>
      <c r="AA41" s="139" t="s">
        <v>515</v>
      </c>
      <c r="AB41" s="139" t="s">
        <v>516</v>
      </c>
      <c r="AD41" s="129"/>
    </row>
    <row r="42" spans="2:30" ht="34.9" customHeight="1">
      <c r="B42" s="128"/>
      <c r="C42" s="129" t="s">
        <v>517</v>
      </c>
      <c r="D42" s="143">
        <v>2216940</v>
      </c>
      <c r="E42" s="143" t="s">
        <v>86</v>
      </c>
      <c r="G42" s="143" t="s">
        <v>87</v>
      </c>
      <c r="H42" s="143" t="s">
        <v>518</v>
      </c>
      <c r="I42" s="143" t="s">
        <v>519</v>
      </c>
      <c r="J42" s="143" t="s">
        <v>90</v>
      </c>
      <c r="K42" s="135" t="s">
        <v>24</v>
      </c>
      <c r="L42" s="148" t="s">
        <v>520</v>
      </c>
      <c r="M42" s="148"/>
      <c r="N42" s="148" t="s">
        <v>109</v>
      </c>
      <c r="O42" s="129" t="s">
        <v>521</v>
      </c>
      <c r="P42" s="143" t="s">
        <v>522</v>
      </c>
      <c r="Q42" s="129" t="s">
        <v>95</v>
      </c>
      <c r="R42" s="129" t="s">
        <v>523</v>
      </c>
      <c r="S42" s="129" t="s">
        <v>114</v>
      </c>
      <c r="U42" s="129"/>
      <c r="V42" s="143" t="s">
        <v>524</v>
      </c>
      <c r="W42" s="129">
        <v>168730</v>
      </c>
      <c r="X42" s="129" t="s">
        <v>525</v>
      </c>
      <c r="Y42" s="129" t="s">
        <v>526</v>
      </c>
      <c r="Z42" s="146" t="s">
        <v>527</v>
      </c>
      <c r="AA42" s="129" t="s">
        <v>528</v>
      </c>
      <c r="AB42" s="129" t="s">
        <v>529</v>
      </c>
    </row>
    <row r="43" spans="2:30" ht="28.9" customHeight="1">
      <c r="B43" s="128"/>
      <c r="C43" s="129" t="s">
        <v>530</v>
      </c>
      <c r="D43" s="143">
        <v>2216956</v>
      </c>
      <c r="E43" s="143" t="s">
        <v>144</v>
      </c>
      <c r="F43" s="115"/>
      <c r="G43" s="115" t="s">
        <v>87</v>
      </c>
      <c r="H43" s="115" t="s">
        <v>531</v>
      </c>
      <c r="I43" s="115" t="s">
        <v>532</v>
      </c>
      <c r="J43" s="143" t="s">
        <v>74</v>
      </c>
      <c r="K43" s="135" t="s">
        <v>24</v>
      </c>
      <c r="L43" s="148" t="s">
        <v>533</v>
      </c>
      <c r="M43" s="148"/>
      <c r="N43" s="150" t="s">
        <v>293</v>
      </c>
      <c r="O43" s="143" t="s">
        <v>330</v>
      </c>
      <c r="P43" s="129" t="s">
        <v>114</v>
      </c>
      <c r="Q43" s="129" t="s">
        <v>95</v>
      </c>
      <c r="R43" s="143" t="s">
        <v>534</v>
      </c>
      <c r="S43" s="129" t="s">
        <v>535</v>
      </c>
      <c r="T43" s="129" t="s">
        <v>114</v>
      </c>
      <c r="U43" s="129"/>
      <c r="V43" s="143" t="s">
        <v>536</v>
      </c>
      <c r="W43" s="129">
        <v>10540</v>
      </c>
      <c r="X43" s="129" t="s">
        <v>537</v>
      </c>
      <c r="Y43" s="184" t="s">
        <v>538</v>
      </c>
      <c r="Z43" s="185" t="s">
        <v>539</v>
      </c>
      <c r="AA43" s="142" t="s">
        <v>540</v>
      </c>
      <c r="AB43" s="129" t="s">
        <v>450</v>
      </c>
    </row>
    <row r="44" spans="2:30" s="150" customFormat="1" ht="36.6" customHeight="1">
      <c r="B44" s="151"/>
      <c r="C44" s="150" t="s">
        <v>541</v>
      </c>
      <c r="D44" s="148">
        <v>2217010</v>
      </c>
      <c r="E44" s="148" t="s">
        <v>86</v>
      </c>
      <c r="F44" s="148"/>
      <c r="G44" s="148" t="s">
        <v>87</v>
      </c>
      <c r="H44" s="148" t="s">
        <v>542</v>
      </c>
      <c r="I44" s="148" t="s">
        <v>543</v>
      </c>
      <c r="J44" s="148" t="s">
        <v>90</v>
      </c>
      <c r="K44" s="135" t="s">
        <v>24</v>
      </c>
      <c r="L44" s="148" t="s">
        <v>544</v>
      </c>
      <c r="M44" s="148"/>
      <c r="N44" s="150" t="s">
        <v>160</v>
      </c>
      <c r="O44" s="148" t="s">
        <v>545</v>
      </c>
      <c r="P44" s="148" t="s">
        <v>546</v>
      </c>
      <c r="Q44" s="150" t="s">
        <v>95</v>
      </c>
      <c r="R44" s="150" t="s">
        <v>547</v>
      </c>
      <c r="S44" s="150" t="s">
        <v>114</v>
      </c>
      <c r="V44" s="148" t="s">
        <v>548</v>
      </c>
      <c r="W44" s="150">
        <v>10260</v>
      </c>
      <c r="X44" s="150" t="s">
        <v>537</v>
      </c>
      <c r="Y44" s="150" t="s">
        <v>549</v>
      </c>
      <c r="Z44" s="152" t="s">
        <v>550</v>
      </c>
      <c r="AA44" s="142" t="s">
        <v>551</v>
      </c>
      <c r="AB44" s="150" t="s">
        <v>552</v>
      </c>
      <c r="AD44" s="139"/>
    </row>
    <row r="45" spans="2:30" s="139" customFormat="1" ht="57.75" customHeight="1">
      <c r="B45" s="132"/>
      <c r="C45" s="139" t="s">
        <v>553</v>
      </c>
      <c r="D45" s="133">
        <v>2227018</v>
      </c>
      <c r="E45" s="133" t="s">
        <v>144</v>
      </c>
      <c r="F45" s="114"/>
      <c r="G45" s="114" t="s">
        <v>554</v>
      </c>
      <c r="H45" s="114" t="s">
        <v>555</v>
      </c>
      <c r="I45" s="114" t="s">
        <v>556</v>
      </c>
      <c r="J45" s="133" t="s">
        <v>74</v>
      </c>
      <c r="K45" s="135" t="s">
        <v>24</v>
      </c>
      <c r="L45" s="133" t="s">
        <v>557</v>
      </c>
      <c r="M45" s="133"/>
      <c r="N45" s="139" t="s">
        <v>160</v>
      </c>
      <c r="O45" s="139" t="s">
        <v>558</v>
      </c>
      <c r="P45" s="139" t="s">
        <v>114</v>
      </c>
      <c r="Q45" s="139" t="s">
        <v>95</v>
      </c>
      <c r="R45" s="133" t="s">
        <v>559</v>
      </c>
      <c r="S45" s="139" t="s">
        <v>114</v>
      </c>
      <c r="U45" s="172"/>
      <c r="V45" s="133" t="s">
        <v>560</v>
      </c>
      <c r="W45" s="139">
        <v>20000</v>
      </c>
      <c r="X45" s="139" t="s">
        <v>537</v>
      </c>
      <c r="Y45" s="139" t="s">
        <v>538</v>
      </c>
      <c r="Z45" s="141" t="s">
        <v>561</v>
      </c>
      <c r="AA45" s="182" t="s">
        <v>540</v>
      </c>
      <c r="AB45" s="139" t="s">
        <v>562</v>
      </c>
      <c r="AD45" s="129"/>
    </row>
    <row r="46" spans="2:30" s="150" customFormat="1" ht="41.45" customHeight="1">
      <c r="B46" s="151"/>
      <c r="C46" s="150" t="s">
        <v>563</v>
      </c>
      <c r="D46" s="148">
        <v>2217024</v>
      </c>
      <c r="E46" s="148" t="s">
        <v>144</v>
      </c>
      <c r="F46" s="148"/>
      <c r="G46" s="148" t="s">
        <v>87</v>
      </c>
      <c r="H46" s="148" t="s">
        <v>564</v>
      </c>
      <c r="I46" s="148" t="s">
        <v>565</v>
      </c>
      <c r="J46" s="148" t="s">
        <v>90</v>
      </c>
      <c r="K46" s="135" t="s">
        <v>26</v>
      </c>
      <c r="L46" s="148" t="s">
        <v>566</v>
      </c>
      <c r="M46" s="148"/>
      <c r="N46" s="148" t="s">
        <v>223</v>
      </c>
      <c r="O46" s="148" t="s">
        <v>567</v>
      </c>
      <c r="P46" s="150" t="s">
        <v>114</v>
      </c>
      <c r="Q46" s="150" t="s">
        <v>112</v>
      </c>
      <c r="R46" s="150" t="s">
        <v>568</v>
      </c>
      <c r="S46" s="150" t="s">
        <v>114</v>
      </c>
      <c r="V46" s="148" t="s">
        <v>569</v>
      </c>
      <c r="W46" s="150" t="s">
        <v>570</v>
      </c>
      <c r="X46" s="150" t="s">
        <v>571</v>
      </c>
      <c r="Y46" s="150" t="s">
        <v>572</v>
      </c>
      <c r="Z46" s="152" t="s">
        <v>573</v>
      </c>
      <c r="AA46" s="142" t="s">
        <v>574</v>
      </c>
      <c r="AB46" s="150" t="s">
        <v>575</v>
      </c>
    </row>
    <row r="47" spans="2:30" ht="30.6" customHeight="1">
      <c r="B47" s="128"/>
      <c r="C47" s="129" t="s">
        <v>576</v>
      </c>
      <c r="D47" s="143">
        <v>2234207</v>
      </c>
      <c r="E47" s="143" t="s">
        <v>144</v>
      </c>
      <c r="G47" s="143" t="s">
        <v>87</v>
      </c>
      <c r="H47" s="143" t="s">
        <v>577</v>
      </c>
      <c r="I47" s="143" t="s">
        <v>578</v>
      </c>
      <c r="J47" s="143" t="s">
        <v>74</v>
      </c>
      <c r="K47" s="135" t="s">
        <v>24</v>
      </c>
      <c r="L47" s="133" t="s">
        <v>579</v>
      </c>
      <c r="M47" s="133"/>
      <c r="N47" s="133" t="s">
        <v>109</v>
      </c>
      <c r="O47" s="143" t="s">
        <v>305</v>
      </c>
      <c r="P47" s="143" t="s">
        <v>580</v>
      </c>
      <c r="Q47" s="143" t="s">
        <v>95</v>
      </c>
      <c r="R47" s="143" t="s">
        <v>581</v>
      </c>
      <c r="S47" s="143" t="s">
        <v>114</v>
      </c>
      <c r="T47" s="143" t="s">
        <v>114</v>
      </c>
      <c r="U47" s="143"/>
      <c r="V47" s="143" t="s">
        <v>582</v>
      </c>
      <c r="W47" s="129" t="s">
        <v>583</v>
      </c>
      <c r="X47" s="129" t="s">
        <v>571</v>
      </c>
      <c r="Y47" s="186" t="s">
        <v>584</v>
      </c>
      <c r="Z47" s="175" t="s">
        <v>585</v>
      </c>
      <c r="AA47" s="187" t="s">
        <v>586</v>
      </c>
      <c r="AB47" s="129" t="s">
        <v>430</v>
      </c>
      <c r="AC47" s="128"/>
      <c r="AD47" s="150"/>
    </row>
    <row r="48" spans="2:30" s="150" customFormat="1" ht="27" customHeight="1">
      <c r="B48" s="151"/>
      <c r="C48" s="150" t="s">
        <v>587</v>
      </c>
      <c r="D48" s="148">
        <v>2217091</v>
      </c>
      <c r="E48" s="148" t="s">
        <v>86</v>
      </c>
      <c r="F48" s="148"/>
      <c r="G48" s="148" t="s">
        <v>87</v>
      </c>
      <c r="H48" s="148" t="s">
        <v>588</v>
      </c>
      <c r="I48" s="148" t="s">
        <v>589</v>
      </c>
      <c r="J48" s="148" t="s">
        <v>90</v>
      </c>
      <c r="K48" s="135" t="s">
        <v>24</v>
      </c>
      <c r="L48" s="133" t="s">
        <v>590</v>
      </c>
      <c r="M48" s="133"/>
      <c r="N48" s="133" t="s">
        <v>160</v>
      </c>
      <c r="O48" s="150" t="s">
        <v>591</v>
      </c>
      <c r="P48" s="148" t="s">
        <v>592</v>
      </c>
      <c r="Q48" s="150" t="s">
        <v>95</v>
      </c>
      <c r="R48" s="150" t="s">
        <v>593</v>
      </c>
      <c r="S48" s="150" t="s">
        <v>114</v>
      </c>
      <c r="T48" s="150" t="s">
        <v>114</v>
      </c>
      <c r="V48" s="148" t="s">
        <v>594</v>
      </c>
      <c r="W48" s="150">
        <v>30092</v>
      </c>
      <c r="X48" s="150" t="s">
        <v>571</v>
      </c>
      <c r="Y48" s="150" t="s">
        <v>595</v>
      </c>
      <c r="Z48" s="152" t="s">
        <v>596</v>
      </c>
      <c r="AA48" s="175" t="s">
        <v>597</v>
      </c>
      <c r="AB48" s="150" t="s">
        <v>598</v>
      </c>
      <c r="AC48" s="151"/>
    </row>
    <row r="49" spans="2:30" s="212" customFormat="1" ht="27" customHeight="1">
      <c r="C49" s="212" t="s">
        <v>599</v>
      </c>
      <c r="D49" s="213">
        <v>2227245</v>
      </c>
      <c r="E49" s="213" t="s">
        <v>144</v>
      </c>
      <c r="F49" s="214"/>
      <c r="G49" s="214" t="s">
        <v>87</v>
      </c>
      <c r="H49" s="214" t="s">
        <v>600</v>
      </c>
      <c r="I49" s="214" t="s">
        <v>601</v>
      </c>
      <c r="J49" s="213" t="s">
        <v>90</v>
      </c>
      <c r="K49" s="215" t="s">
        <v>26</v>
      </c>
      <c r="L49" s="214" t="s">
        <v>602</v>
      </c>
      <c r="M49" s="214"/>
      <c r="N49" s="213" t="s">
        <v>293</v>
      </c>
      <c r="O49" s="213" t="s">
        <v>603</v>
      </c>
      <c r="P49" s="212" t="s">
        <v>114</v>
      </c>
      <c r="Q49" s="212" t="s">
        <v>604</v>
      </c>
      <c r="R49" s="212" t="s">
        <v>605</v>
      </c>
      <c r="S49" s="212" t="s">
        <v>114</v>
      </c>
      <c r="T49" s="212" t="s">
        <v>114</v>
      </c>
      <c r="V49" s="213" t="s">
        <v>606</v>
      </c>
      <c r="W49" s="212">
        <v>4578</v>
      </c>
      <c r="X49" s="212" t="s">
        <v>571</v>
      </c>
      <c r="Y49" s="216" t="s">
        <v>584</v>
      </c>
      <c r="Z49" s="217" t="s">
        <v>585</v>
      </c>
      <c r="AA49" s="218" t="s">
        <v>586</v>
      </c>
      <c r="AB49" s="212" t="s">
        <v>450</v>
      </c>
    </row>
    <row r="50" spans="2:30" ht="28.15" customHeight="1">
      <c r="B50" s="128"/>
      <c r="C50" s="129" t="s">
        <v>607</v>
      </c>
      <c r="D50" s="143">
        <v>2222879</v>
      </c>
      <c r="E50" s="149" t="s">
        <v>608</v>
      </c>
      <c r="F50" s="115"/>
      <c r="G50" s="115" t="s">
        <v>87</v>
      </c>
      <c r="H50" s="115" t="s">
        <v>609</v>
      </c>
      <c r="I50" s="115" t="s">
        <v>610</v>
      </c>
      <c r="J50" s="148" t="s">
        <v>90</v>
      </c>
      <c r="K50" s="135" t="s">
        <v>24</v>
      </c>
      <c r="L50" s="148" t="s">
        <v>611</v>
      </c>
      <c r="M50" s="148"/>
      <c r="N50" s="148" t="s">
        <v>280</v>
      </c>
      <c r="U50" s="129"/>
      <c r="V50" s="143" t="s">
        <v>612</v>
      </c>
      <c r="X50" s="129" t="s">
        <v>613</v>
      </c>
      <c r="AC50" s="128"/>
    </row>
    <row r="51" spans="2:30" ht="29.45" customHeight="1">
      <c r="B51" s="128"/>
      <c r="C51" s="129" t="s">
        <v>607</v>
      </c>
      <c r="D51" s="143">
        <v>2223107</v>
      </c>
      <c r="E51" s="149" t="s">
        <v>608</v>
      </c>
      <c r="F51" s="115"/>
      <c r="G51" s="115" t="s">
        <v>87</v>
      </c>
      <c r="H51" s="115" t="s">
        <v>614</v>
      </c>
      <c r="I51" s="115" t="s">
        <v>615</v>
      </c>
      <c r="J51" s="148" t="s">
        <v>90</v>
      </c>
      <c r="K51" s="135" t="s">
        <v>24</v>
      </c>
      <c r="L51" s="148" t="s">
        <v>616</v>
      </c>
      <c r="M51" s="148"/>
      <c r="N51" s="148" t="s">
        <v>280</v>
      </c>
      <c r="U51" s="129"/>
      <c r="V51" s="143" t="s">
        <v>617</v>
      </c>
      <c r="AC51" s="128"/>
      <c r="AD51" s="131"/>
    </row>
    <row r="52" spans="2:30" s="139" customFormat="1" ht="19.149999999999999" customHeight="1">
      <c r="B52" s="132"/>
      <c r="C52" s="139" t="s">
        <v>618</v>
      </c>
      <c r="D52" s="133">
        <v>2223108</v>
      </c>
      <c r="E52" s="153" t="s">
        <v>608</v>
      </c>
      <c r="F52" s="124"/>
      <c r="G52" s="114" t="s">
        <v>87</v>
      </c>
      <c r="H52" s="114" t="s">
        <v>619</v>
      </c>
      <c r="I52" s="114" t="s">
        <v>620</v>
      </c>
      <c r="J52" s="148" t="s">
        <v>90</v>
      </c>
      <c r="K52" s="135" t="s">
        <v>24</v>
      </c>
      <c r="L52" s="133" t="s">
        <v>621</v>
      </c>
      <c r="M52" s="133"/>
      <c r="N52" s="133" t="s">
        <v>280</v>
      </c>
      <c r="U52" s="172"/>
      <c r="V52" s="133" t="s">
        <v>622</v>
      </c>
      <c r="W52" s="139">
        <v>409009</v>
      </c>
      <c r="X52" s="139" t="s">
        <v>525</v>
      </c>
      <c r="Y52" s="139" t="s">
        <v>114</v>
      </c>
      <c r="Z52" s="139" t="s">
        <v>114</v>
      </c>
      <c r="AA52" s="139" t="s">
        <v>114</v>
      </c>
      <c r="AB52" s="139" t="s">
        <v>114</v>
      </c>
      <c r="AC52" s="132"/>
    </row>
    <row r="53" spans="2:30" ht="25.15" customHeight="1">
      <c r="B53" s="128"/>
      <c r="C53" s="129" t="s">
        <v>618</v>
      </c>
      <c r="D53" s="143">
        <v>2223109</v>
      </c>
      <c r="E53" s="149" t="s">
        <v>608</v>
      </c>
      <c r="F53" s="115"/>
      <c r="G53" s="115" t="s">
        <v>87</v>
      </c>
      <c r="H53" s="115" t="s">
        <v>623</v>
      </c>
      <c r="I53" s="115" t="s">
        <v>624</v>
      </c>
      <c r="J53" s="148" t="s">
        <v>90</v>
      </c>
      <c r="K53" s="188" t="s">
        <v>24</v>
      </c>
      <c r="L53" s="148" t="s">
        <v>625</v>
      </c>
      <c r="M53" s="148"/>
      <c r="N53" s="133" t="s">
        <v>280</v>
      </c>
      <c r="O53" s="143"/>
      <c r="U53" s="129"/>
      <c r="V53" s="143" t="s">
        <v>626</v>
      </c>
      <c r="W53" s="129">
        <v>409009</v>
      </c>
      <c r="X53" s="129" t="s">
        <v>525</v>
      </c>
      <c r="Y53" s="129" t="s">
        <v>114</v>
      </c>
      <c r="Z53" s="129" t="s">
        <v>114</v>
      </c>
      <c r="AA53" s="129" t="s">
        <v>114</v>
      </c>
      <c r="AB53" s="129" t="s">
        <v>114</v>
      </c>
      <c r="AC53" s="128"/>
    </row>
    <row r="54" spans="2:30" ht="22.15" customHeight="1">
      <c r="B54" s="128"/>
      <c r="C54" s="143" t="s">
        <v>627</v>
      </c>
      <c r="D54" s="143">
        <v>2223110</v>
      </c>
      <c r="E54" s="149" t="s">
        <v>608</v>
      </c>
      <c r="F54" s="115"/>
      <c r="G54" s="115" t="s">
        <v>87</v>
      </c>
      <c r="H54" s="115" t="s">
        <v>628</v>
      </c>
      <c r="I54" s="115" t="s">
        <v>629</v>
      </c>
      <c r="J54" s="148" t="s">
        <v>90</v>
      </c>
      <c r="K54" s="188" t="s">
        <v>24</v>
      </c>
      <c r="L54" s="148" t="s">
        <v>630</v>
      </c>
      <c r="M54" s="148"/>
      <c r="N54" s="133" t="s">
        <v>280</v>
      </c>
      <c r="U54" s="129"/>
      <c r="V54" s="143" t="s">
        <v>631</v>
      </c>
      <c r="W54" s="129">
        <v>10013</v>
      </c>
      <c r="X54" s="129" t="s">
        <v>571</v>
      </c>
      <c r="Y54" s="129" t="s">
        <v>114</v>
      </c>
      <c r="Z54" s="129" t="s">
        <v>114</v>
      </c>
      <c r="AA54" s="129" t="s">
        <v>114</v>
      </c>
      <c r="AB54" s="129" t="s">
        <v>114</v>
      </c>
      <c r="AC54" s="128"/>
    </row>
    <row r="55" spans="2:30" ht="28.15" customHeight="1">
      <c r="B55" s="128"/>
      <c r="C55" s="143" t="s">
        <v>627</v>
      </c>
      <c r="D55" s="143">
        <v>2223111</v>
      </c>
      <c r="E55" s="149" t="s">
        <v>608</v>
      </c>
      <c r="F55" s="115"/>
      <c r="G55" s="115" t="s">
        <v>87</v>
      </c>
      <c r="H55" s="115" t="s">
        <v>628</v>
      </c>
      <c r="I55" s="115" t="s">
        <v>632</v>
      </c>
      <c r="J55" s="148" t="s">
        <v>90</v>
      </c>
      <c r="K55" s="188" t="s">
        <v>24</v>
      </c>
      <c r="L55" s="148" t="s">
        <v>625</v>
      </c>
      <c r="M55" s="148"/>
      <c r="N55" s="133" t="s">
        <v>280</v>
      </c>
      <c r="O55" s="143"/>
      <c r="U55" s="129"/>
      <c r="V55" s="143" t="s">
        <v>631</v>
      </c>
      <c r="W55" s="129">
        <v>10013</v>
      </c>
      <c r="X55" s="129" t="s">
        <v>571</v>
      </c>
      <c r="Y55" s="129" t="s">
        <v>114</v>
      </c>
      <c r="Z55" s="129" t="s">
        <v>114</v>
      </c>
      <c r="AA55" s="129" t="s">
        <v>114</v>
      </c>
      <c r="AB55" s="129" t="s">
        <v>114</v>
      </c>
      <c r="AC55" s="128" t="s">
        <v>633</v>
      </c>
    </row>
    <row r="56" spans="2:30" ht="26.45" customHeight="1">
      <c r="B56" s="128"/>
      <c r="C56" s="143" t="s">
        <v>634</v>
      </c>
      <c r="D56" s="143">
        <v>2223112</v>
      </c>
      <c r="E56" s="149" t="s">
        <v>608</v>
      </c>
      <c r="F56" s="115"/>
      <c r="G56" s="115" t="s">
        <v>87</v>
      </c>
      <c r="H56" s="115" t="s">
        <v>635</v>
      </c>
      <c r="I56" s="115" t="s">
        <v>636</v>
      </c>
      <c r="J56" s="148" t="s">
        <v>90</v>
      </c>
      <c r="K56" s="188" t="s">
        <v>24</v>
      </c>
      <c r="L56" s="148" t="s">
        <v>637</v>
      </c>
      <c r="M56" s="148"/>
      <c r="N56" s="133" t="s">
        <v>280</v>
      </c>
      <c r="U56" s="129"/>
      <c r="V56" s="143" t="s">
        <v>638</v>
      </c>
      <c r="W56" s="129">
        <v>90017</v>
      </c>
      <c r="X56" s="129" t="s">
        <v>571</v>
      </c>
      <c r="Y56" s="129" t="s">
        <v>114</v>
      </c>
      <c r="Z56" s="129" t="s">
        <v>114</v>
      </c>
      <c r="AA56" s="129" t="s">
        <v>114</v>
      </c>
      <c r="AB56" s="129" t="s">
        <v>114</v>
      </c>
      <c r="AC56" s="128"/>
    </row>
    <row r="57" spans="2:30" ht="24.6" customHeight="1">
      <c r="B57" s="128"/>
      <c r="C57" s="143" t="s">
        <v>634</v>
      </c>
      <c r="D57" s="143">
        <v>2223113</v>
      </c>
      <c r="E57" s="149" t="s">
        <v>608</v>
      </c>
      <c r="F57" s="115"/>
      <c r="G57" s="115" t="s">
        <v>87</v>
      </c>
      <c r="H57" s="115" t="s">
        <v>639</v>
      </c>
      <c r="I57" s="115" t="s">
        <v>640</v>
      </c>
      <c r="J57" s="148" t="s">
        <v>90</v>
      </c>
      <c r="K57" s="188" t="s">
        <v>24</v>
      </c>
      <c r="L57" s="148" t="s">
        <v>625</v>
      </c>
      <c r="M57" s="148"/>
      <c r="N57" s="133" t="s">
        <v>280</v>
      </c>
      <c r="U57" s="129"/>
      <c r="V57" s="143" t="s">
        <v>638</v>
      </c>
      <c r="W57" s="129">
        <v>90017</v>
      </c>
      <c r="X57" s="129" t="s">
        <v>571</v>
      </c>
      <c r="Y57" s="129" t="s">
        <v>114</v>
      </c>
      <c r="Z57" s="129" t="s">
        <v>114</v>
      </c>
      <c r="AA57" s="129" t="s">
        <v>114</v>
      </c>
      <c r="AB57" s="129" t="s">
        <v>114</v>
      </c>
      <c r="AC57" s="128"/>
    </row>
    <row r="58" spans="2:30" ht="28.9" customHeight="1">
      <c r="B58" s="128"/>
      <c r="C58" s="143" t="s">
        <v>641</v>
      </c>
      <c r="D58" s="143">
        <v>2223114</v>
      </c>
      <c r="E58" s="149" t="s">
        <v>608</v>
      </c>
      <c r="F58" s="115"/>
      <c r="G58" s="115" t="s">
        <v>87</v>
      </c>
      <c r="H58" s="115" t="s">
        <v>642</v>
      </c>
      <c r="I58" s="115" t="s">
        <v>643</v>
      </c>
      <c r="J58" s="148" t="s">
        <v>90</v>
      </c>
      <c r="K58" s="188" t="s">
        <v>24</v>
      </c>
      <c r="L58" s="148" t="s">
        <v>644</v>
      </c>
      <c r="M58" s="148"/>
      <c r="N58" s="133" t="s">
        <v>280</v>
      </c>
      <c r="P58" s="143"/>
      <c r="Q58" s="143"/>
      <c r="U58" s="129"/>
      <c r="V58" s="143" t="s">
        <v>645</v>
      </c>
      <c r="W58" s="129" t="s">
        <v>646</v>
      </c>
      <c r="X58" s="129" t="s">
        <v>459</v>
      </c>
      <c r="Y58" s="129" t="s">
        <v>114</v>
      </c>
      <c r="Z58" s="129" t="s">
        <v>114</v>
      </c>
      <c r="AA58" s="129" t="s">
        <v>114</v>
      </c>
      <c r="AB58" s="129" t="s">
        <v>114</v>
      </c>
      <c r="AC58" s="128"/>
    </row>
    <row r="59" spans="2:30" ht="25.15" customHeight="1">
      <c r="B59" s="128"/>
      <c r="C59" s="143" t="s">
        <v>647</v>
      </c>
      <c r="D59" s="143">
        <v>2223115</v>
      </c>
      <c r="E59" s="149" t="s">
        <v>608</v>
      </c>
      <c r="F59" s="115"/>
      <c r="G59" s="115" t="s">
        <v>87</v>
      </c>
      <c r="H59" s="115" t="s">
        <v>648</v>
      </c>
      <c r="I59" s="115" t="s">
        <v>649</v>
      </c>
      <c r="J59" s="148" t="s">
        <v>90</v>
      </c>
      <c r="K59" s="188" t="s">
        <v>24</v>
      </c>
      <c r="L59" s="148" t="s">
        <v>650</v>
      </c>
      <c r="M59" s="148"/>
      <c r="N59" s="133" t="s">
        <v>280</v>
      </c>
      <c r="O59" s="143"/>
      <c r="U59" s="129"/>
      <c r="V59" s="143" t="s">
        <v>651</v>
      </c>
      <c r="W59" s="129">
        <v>65760</v>
      </c>
      <c r="X59" s="129" t="s">
        <v>486</v>
      </c>
      <c r="AC59" s="128"/>
    </row>
    <row r="60" spans="2:30">
      <c r="B60" s="128"/>
      <c r="C60" s="143"/>
      <c r="K60" s="135"/>
      <c r="L60" s="153"/>
      <c r="M60" s="153"/>
      <c r="N60" s="153"/>
      <c r="O60" s="143"/>
      <c r="V60" s="143"/>
      <c r="AC60" s="128"/>
    </row>
    <row r="61" spans="2:30">
      <c r="B61" s="128"/>
      <c r="K61" s="135"/>
      <c r="L61" s="153"/>
      <c r="M61" s="153"/>
      <c r="N61" s="153"/>
      <c r="O61" s="143"/>
      <c r="V61" s="143"/>
      <c r="AC61" s="128"/>
    </row>
    <row r="62" spans="2:30">
      <c r="B62" s="128"/>
      <c r="K62" s="135"/>
      <c r="L62" s="153"/>
      <c r="M62" s="153"/>
      <c r="N62" s="153"/>
      <c r="O62" s="143"/>
      <c r="V62" s="143"/>
      <c r="AC62" s="128"/>
    </row>
    <row r="63" spans="2:30">
      <c r="B63" s="128"/>
      <c r="K63" s="135"/>
      <c r="L63" s="153"/>
      <c r="M63" s="153"/>
      <c r="N63" s="153"/>
      <c r="O63" s="143"/>
      <c r="P63" s="143"/>
      <c r="Q63" s="143"/>
      <c r="V63" s="143"/>
      <c r="AC63" s="128"/>
    </row>
    <row r="64" spans="2:30" ht="15" thickBot="1">
      <c r="B64" s="128"/>
      <c r="K64" s="135"/>
      <c r="L64" s="153"/>
      <c r="M64" s="153"/>
      <c r="N64" s="153"/>
      <c r="O64" s="143"/>
      <c r="V64" s="143"/>
      <c r="AC64" s="128"/>
    </row>
    <row r="65" spans="2:30" ht="15" thickBot="1">
      <c r="B65" s="128"/>
      <c r="K65" s="135"/>
      <c r="L65" s="133"/>
      <c r="M65" s="133"/>
      <c r="N65" s="133"/>
      <c r="O65" s="143"/>
      <c r="V65" s="143"/>
      <c r="Z65" s="146"/>
      <c r="AA65" s="154"/>
      <c r="AC65" s="128"/>
    </row>
    <row r="66" spans="2:30">
      <c r="B66" s="128"/>
      <c r="K66" s="135"/>
      <c r="L66" s="153"/>
      <c r="M66" s="153"/>
      <c r="N66" s="153"/>
      <c r="O66" s="143"/>
      <c r="V66" s="143"/>
      <c r="W66" s="143"/>
      <c r="AC66" s="128"/>
    </row>
    <row r="67" spans="2:30">
      <c r="B67" s="128"/>
      <c r="K67" s="135"/>
      <c r="L67" s="133"/>
      <c r="M67" s="133"/>
      <c r="N67" s="133"/>
      <c r="O67" s="143"/>
      <c r="V67" s="143"/>
      <c r="Y67" s="143"/>
      <c r="Z67" s="155"/>
      <c r="AA67" s="156"/>
      <c r="AC67" s="128"/>
    </row>
    <row r="68" spans="2:30" ht="15" thickBot="1">
      <c r="B68" s="128"/>
      <c r="C68" s="131"/>
      <c r="K68" s="135"/>
      <c r="L68" s="133"/>
      <c r="M68" s="133"/>
      <c r="N68" s="133"/>
      <c r="O68" s="143"/>
      <c r="V68" s="143"/>
      <c r="AC68" s="128"/>
    </row>
    <row r="69" spans="2:30" ht="15" thickBot="1">
      <c r="B69" s="128"/>
      <c r="K69" s="135"/>
      <c r="L69" s="153"/>
      <c r="M69" s="153"/>
      <c r="N69" s="153"/>
      <c r="O69" s="143"/>
      <c r="V69" s="143"/>
      <c r="W69" s="143"/>
      <c r="Z69" s="146"/>
      <c r="AA69" s="154"/>
      <c r="AC69" s="128"/>
    </row>
    <row r="70" spans="2:30" ht="15" thickBot="1">
      <c r="B70" s="128"/>
      <c r="K70" s="135"/>
      <c r="L70" s="133"/>
      <c r="M70" s="133"/>
      <c r="N70" s="133"/>
      <c r="V70" s="143"/>
      <c r="W70" s="143"/>
      <c r="Z70" s="146"/>
      <c r="AA70" s="157"/>
      <c r="AB70" s="158"/>
      <c r="AC70" s="128"/>
    </row>
    <row r="71" spans="2:30">
      <c r="B71" s="128"/>
      <c r="C71" s="131"/>
      <c r="K71" s="135"/>
      <c r="L71" s="133"/>
      <c r="M71" s="133"/>
      <c r="N71" s="133"/>
      <c r="V71" s="143"/>
      <c r="W71" s="143"/>
      <c r="AC71" s="128"/>
    </row>
    <row r="72" spans="2:30" ht="15" thickBot="1">
      <c r="B72" s="128"/>
      <c r="K72" s="135"/>
      <c r="L72" s="133"/>
      <c r="M72" s="133"/>
      <c r="N72" s="133"/>
      <c r="P72" s="143"/>
      <c r="Q72" s="143"/>
      <c r="V72" s="143"/>
      <c r="AC72" s="128"/>
    </row>
    <row r="73" spans="2:30" ht="15" thickBot="1">
      <c r="B73" s="128"/>
      <c r="K73" s="135"/>
      <c r="L73" s="133"/>
      <c r="M73" s="133"/>
      <c r="N73" s="133"/>
      <c r="P73" s="143"/>
      <c r="Q73" s="143"/>
      <c r="V73" s="143"/>
      <c r="W73" s="143"/>
      <c r="Z73" s="146"/>
      <c r="AA73" s="157"/>
      <c r="AB73" s="158"/>
      <c r="AC73" s="128"/>
    </row>
    <row r="74" spans="2:30" ht="15" thickBot="1">
      <c r="B74" s="128"/>
      <c r="K74" s="135"/>
      <c r="L74" s="133"/>
      <c r="M74" s="133"/>
      <c r="N74" s="133"/>
      <c r="AC74" s="128"/>
    </row>
    <row r="75" spans="2:30" ht="15" thickBot="1">
      <c r="B75" s="128"/>
      <c r="K75" s="135"/>
      <c r="L75" s="153"/>
      <c r="M75" s="153"/>
      <c r="N75" s="153"/>
      <c r="O75" s="143"/>
      <c r="V75" s="143"/>
      <c r="W75" s="143"/>
      <c r="Z75" s="146"/>
      <c r="AA75" s="157"/>
      <c r="AB75" s="158"/>
      <c r="AC75" s="128"/>
    </row>
    <row r="76" spans="2:30">
      <c r="B76" s="128"/>
      <c r="K76" s="135"/>
      <c r="L76" s="133"/>
      <c r="M76" s="133"/>
      <c r="N76" s="133"/>
      <c r="O76" s="143"/>
      <c r="V76" s="143"/>
      <c r="W76" s="143"/>
      <c r="Y76" s="143"/>
      <c r="Z76" s="146"/>
      <c r="AA76" s="142"/>
      <c r="AC76" s="128"/>
    </row>
    <row r="77" spans="2:30">
      <c r="B77" s="128"/>
      <c r="K77" s="135"/>
      <c r="L77" s="133"/>
      <c r="M77" s="133"/>
      <c r="N77" s="133"/>
      <c r="O77" s="143"/>
      <c r="P77" s="143"/>
      <c r="Q77" s="143"/>
      <c r="V77" s="143"/>
      <c r="Z77" s="159"/>
      <c r="AA77" s="143"/>
      <c r="AC77" s="128"/>
      <c r="AD77" s="165"/>
    </row>
    <row r="78" spans="2:30" s="165" customFormat="1">
      <c r="B78" s="160"/>
      <c r="C78" s="161"/>
      <c r="D78" s="162"/>
      <c r="E78" s="162"/>
      <c r="F78" s="162"/>
      <c r="G78" s="162"/>
      <c r="H78" s="143"/>
      <c r="I78" s="162"/>
      <c r="J78" s="162"/>
      <c r="K78" s="163"/>
      <c r="L78" s="164"/>
      <c r="M78" s="164"/>
      <c r="N78" s="164"/>
      <c r="O78" s="162"/>
      <c r="P78" s="162"/>
      <c r="Q78" s="162"/>
      <c r="U78" s="170"/>
      <c r="V78" s="162"/>
      <c r="Z78" s="166"/>
      <c r="AA78" s="156"/>
      <c r="AB78" s="162"/>
      <c r="AC78" s="160"/>
      <c r="AD78" s="129"/>
    </row>
    <row r="79" spans="2:30">
      <c r="B79" s="128"/>
      <c r="C79" s="149"/>
      <c r="K79" s="135"/>
      <c r="L79" s="133"/>
      <c r="M79" s="133"/>
      <c r="N79" s="133"/>
      <c r="P79" s="143"/>
      <c r="Q79" s="143"/>
      <c r="V79" s="143"/>
      <c r="Z79" s="159"/>
      <c r="AC79" s="128"/>
    </row>
    <row r="80" spans="2:30">
      <c r="B80" s="128"/>
      <c r="C80" s="149"/>
      <c r="K80" s="135"/>
      <c r="L80" s="133"/>
      <c r="M80" s="133"/>
      <c r="N80" s="133"/>
      <c r="O80" s="143"/>
      <c r="P80" s="143"/>
      <c r="Q80" s="143"/>
      <c r="R80" s="143"/>
      <c r="S80" s="143"/>
      <c r="T80" s="143"/>
      <c r="U80" s="171"/>
      <c r="V80" s="143"/>
      <c r="AC80" s="128"/>
    </row>
    <row r="81" spans="2:29">
      <c r="B81" s="128"/>
      <c r="C81" s="149"/>
      <c r="K81" s="135"/>
      <c r="L81" s="133"/>
      <c r="M81" s="133"/>
      <c r="N81" s="133"/>
      <c r="O81" s="143"/>
      <c r="P81" s="143"/>
      <c r="Q81" s="143"/>
      <c r="R81" s="143"/>
      <c r="S81" s="143"/>
      <c r="T81" s="143"/>
      <c r="U81" s="171"/>
      <c r="V81" s="143"/>
      <c r="Y81" s="145"/>
      <c r="Z81" s="146"/>
      <c r="AA81" s="142"/>
      <c r="AC81" s="128"/>
    </row>
    <row r="82" spans="2:29">
      <c r="B82" s="128"/>
      <c r="K82" s="135"/>
      <c r="L82" s="133"/>
      <c r="M82" s="133"/>
      <c r="N82" s="133"/>
      <c r="AC82" s="128"/>
    </row>
    <row r="83" spans="2:29">
      <c r="B83" s="128"/>
      <c r="K83" s="135"/>
      <c r="L83" s="133"/>
      <c r="M83" s="133"/>
      <c r="N83" s="133"/>
      <c r="AC83" s="128"/>
    </row>
    <row r="84" spans="2:29">
      <c r="B84" s="128"/>
      <c r="K84" s="135"/>
      <c r="L84" s="133"/>
      <c r="M84" s="133"/>
      <c r="N84" s="133"/>
      <c r="AC84" s="128"/>
    </row>
    <row r="85" spans="2:29">
      <c r="B85" s="128"/>
      <c r="K85" s="135"/>
      <c r="L85" s="133"/>
      <c r="M85" s="133"/>
      <c r="N85" s="133"/>
      <c r="AC85" s="128"/>
    </row>
    <row r="86" spans="2:29">
      <c r="B86" s="128"/>
      <c r="K86" s="135"/>
      <c r="L86" s="133"/>
      <c r="M86" s="133"/>
      <c r="N86" s="133"/>
      <c r="AC86" s="128"/>
    </row>
    <row r="87" spans="2:29">
      <c r="B87" s="128"/>
      <c r="K87" s="135"/>
      <c r="L87" s="133"/>
      <c r="M87" s="133"/>
      <c r="N87" s="133"/>
      <c r="AC87" s="128"/>
    </row>
    <row r="88" spans="2:29">
      <c r="B88" s="128"/>
      <c r="K88" s="135"/>
      <c r="L88" s="133"/>
      <c r="M88" s="133"/>
      <c r="N88" s="133"/>
      <c r="AC88" s="128"/>
    </row>
    <row r="89" spans="2:29">
      <c r="B89" s="128"/>
      <c r="K89" s="135"/>
      <c r="L89" s="133"/>
      <c r="M89" s="133"/>
      <c r="N89" s="133"/>
      <c r="AC89" s="128"/>
    </row>
    <row r="90" spans="2:29">
      <c r="B90" s="128"/>
      <c r="K90" s="135"/>
      <c r="L90" s="133"/>
      <c r="M90" s="133"/>
      <c r="N90" s="133"/>
      <c r="AC90" s="128"/>
    </row>
    <row r="91" spans="2:29">
      <c r="B91" s="128"/>
      <c r="K91" s="135"/>
      <c r="L91" s="133"/>
      <c r="M91" s="133"/>
      <c r="N91" s="133"/>
      <c r="AC91" s="128"/>
    </row>
    <row r="92" spans="2:29">
      <c r="B92" s="128"/>
      <c r="K92" s="135"/>
      <c r="L92" s="133"/>
      <c r="M92" s="133"/>
      <c r="N92" s="133"/>
      <c r="AC92" s="128"/>
    </row>
    <row r="93" spans="2:29">
      <c r="B93" s="128"/>
      <c r="K93" s="135"/>
      <c r="L93" s="133"/>
      <c r="M93" s="133"/>
      <c r="N93" s="133"/>
      <c r="AC93" s="128"/>
    </row>
    <row r="94" spans="2:29">
      <c r="B94" s="128"/>
      <c r="K94" s="135"/>
      <c r="L94" s="133"/>
      <c r="M94" s="133"/>
      <c r="N94" s="133"/>
      <c r="AC94" s="128"/>
    </row>
    <row r="95" spans="2:29">
      <c r="B95" s="128"/>
      <c r="K95" s="135"/>
      <c r="L95" s="133"/>
      <c r="M95" s="133"/>
      <c r="N95" s="133"/>
      <c r="AC95" s="128"/>
    </row>
    <row r="96" spans="2:29">
      <c r="B96" s="128"/>
      <c r="K96" s="135"/>
      <c r="L96" s="133"/>
      <c r="M96" s="133"/>
      <c r="N96" s="133"/>
      <c r="AC96" s="128"/>
    </row>
    <row r="97" spans="2:29">
      <c r="B97" s="128"/>
      <c r="K97" s="135"/>
      <c r="L97" s="133"/>
      <c r="M97" s="133"/>
      <c r="N97" s="133"/>
      <c r="AC97" s="128"/>
    </row>
    <row r="98" spans="2:29">
      <c r="B98" s="128"/>
      <c r="K98" s="135"/>
      <c r="L98" s="133"/>
      <c r="M98" s="133"/>
      <c r="N98" s="133"/>
      <c r="AC98" s="128"/>
    </row>
    <row r="99" spans="2:29">
      <c r="B99" s="128"/>
      <c r="K99" s="135"/>
      <c r="L99" s="133"/>
      <c r="M99" s="133"/>
      <c r="N99" s="133"/>
      <c r="AC99" s="128"/>
    </row>
    <row r="100" spans="2:29">
      <c r="B100" s="128"/>
      <c r="K100" s="135"/>
      <c r="L100" s="133"/>
      <c r="M100" s="133"/>
      <c r="N100" s="133"/>
      <c r="AC100" s="128"/>
    </row>
    <row r="101" spans="2:29">
      <c r="B101" s="128"/>
      <c r="K101" s="135"/>
      <c r="L101" s="133"/>
      <c r="M101" s="133"/>
      <c r="N101" s="133"/>
      <c r="AC101" s="128"/>
    </row>
    <row r="102" spans="2:29">
      <c r="B102" s="128"/>
      <c r="K102" s="135"/>
      <c r="L102" s="133"/>
      <c r="M102" s="133"/>
      <c r="N102" s="133"/>
      <c r="AC102" s="128"/>
    </row>
    <row r="103" spans="2:29">
      <c r="B103" s="128"/>
      <c r="K103" s="135"/>
      <c r="L103" s="133"/>
      <c r="M103" s="133"/>
      <c r="N103" s="133"/>
      <c r="AC103" s="128"/>
    </row>
    <row r="104" spans="2:29">
      <c r="B104" s="128"/>
      <c r="K104" s="135"/>
      <c r="L104" s="133"/>
      <c r="M104" s="133"/>
      <c r="N104" s="133"/>
      <c r="AC104" s="128"/>
    </row>
    <row r="105" spans="2:29">
      <c r="B105" s="128"/>
      <c r="K105" s="135"/>
      <c r="L105" s="133"/>
      <c r="M105" s="133"/>
      <c r="N105" s="133"/>
      <c r="AC105" s="128"/>
    </row>
    <row r="106" spans="2:29">
      <c r="B106" s="128"/>
      <c r="K106" s="135"/>
      <c r="L106" s="133"/>
      <c r="M106" s="133"/>
      <c r="N106" s="133"/>
      <c r="AC106" s="128"/>
    </row>
    <row r="107" spans="2:29">
      <c r="B107" s="128"/>
      <c r="K107" s="135"/>
      <c r="L107" s="133"/>
      <c r="M107" s="133"/>
      <c r="N107" s="133"/>
      <c r="AC107" s="128"/>
    </row>
    <row r="108" spans="2:29">
      <c r="B108" s="128"/>
      <c r="K108" s="135"/>
      <c r="L108" s="133"/>
      <c r="M108" s="133"/>
      <c r="N108" s="133"/>
      <c r="AC108" s="128"/>
    </row>
    <row r="109" spans="2:29">
      <c r="B109" s="128"/>
      <c r="K109" s="135"/>
      <c r="L109" s="133"/>
      <c r="M109" s="133"/>
      <c r="N109" s="133"/>
      <c r="AC109" s="128"/>
    </row>
    <row r="110" spans="2:29">
      <c r="B110" s="128"/>
      <c r="K110" s="135"/>
      <c r="L110" s="133"/>
      <c r="M110" s="133"/>
      <c r="N110" s="133"/>
      <c r="AC110" s="128"/>
    </row>
    <row r="111" spans="2:29">
      <c r="B111" s="128"/>
      <c r="K111" s="135"/>
      <c r="L111" s="133"/>
      <c r="M111" s="133"/>
      <c r="N111" s="133"/>
      <c r="AC111" s="128"/>
    </row>
    <row r="112" spans="2:29">
      <c r="B112" s="128"/>
      <c r="K112" s="135"/>
      <c r="L112" s="133"/>
      <c r="M112" s="133"/>
      <c r="N112" s="133"/>
      <c r="AC112" s="128"/>
    </row>
    <row r="113" spans="2:29">
      <c r="B113" s="128"/>
      <c r="K113" s="135"/>
      <c r="L113" s="133"/>
      <c r="M113" s="133"/>
      <c r="N113" s="133"/>
      <c r="AC113" s="128"/>
    </row>
    <row r="114" spans="2:29">
      <c r="B114" s="128"/>
      <c r="K114" s="135"/>
      <c r="L114" s="133"/>
      <c r="M114" s="133"/>
      <c r="N114" s="133"/>
      <c r="AC114" s="128"/>
    </row>
    <row r="115" spans="2:29">
      <c r="B115" s="128"/>
      <c r="K115" s="135"/>
      <c r="L115" s="133"/>
      <c r="M115" s="133"/>
      <c r="N115" s="133"/>
      <c r="AC115" s="128"/>
    </row>
    <row r="116" spans="2:29">
      <c r="B116" s="128"/>
      <c r="K116" s="135"/>
      <c r="L116" s="133"/>
      <c r="M116" s="133"/>
      <c r="N116" s="133"/>
      <c r="AC116" s="128"/>
    </row>
    <row r="117" spans="2:29">
      <c r="B117" s="128"/>
      <c r="K117" s="135"/>
      <c r="L117" s="133"/>
      <c r="M117" s="133"/>
      <c r="N117" s="133"/>
      <c r="AC117" s="128"/>
    </row>
    <row r="118" spans="2:29">
      <c r="B118" s="128"/>
      <c r="K118" s="135"/>
      <c r="L118" s="133"/>
      <c r="M118" s="133"/>
      <c r="N118" s="133"/>
      <c r="AC118" s="128"/>
    </row>
    <row r="119" spans="2:29">
      <c r="B119" s="128"/>
      <c r="K119" s="135"/>
      <c r="L119" s="133"/>
      <c r="M119" s="133"/>
      <c r="N119" s="133"/>
      <c r="AC119" s="128"/>
    </row>
    <row r="120" spans="2:29">
      <c r="B120" s="128"/>
      <c r="K120" s="135"/>
      <c r="L120" s="133"/>
      <c r="M120" s="133"/>
      <c r="N120" s="133"/>
      <c r="AC120" s="128"/>
    </row>
    <row r="121" spans="2:29">
      <c r="B121" s="128"/>
      <c r="K121" s="135"/>
      <c r="L121" s="133"/>
      <c r="M121" s="133"/>
      <c r="N121" s="133"/>
      <c r="AC121" s="128"/>
    </row>
    <row r="122" spans="2:29">
      <c r="B122" s="128"/>
      <c r="K122" s="135"/>
      <c r="L122" s="133"/>
      <c r="M122" s="133"/>
      <c r="N122" s="133"/>
      <c r="AC122" s="128"/>
    </row>
    <row r="123" spans="2:29">
      <c r="B123" s="128"/>
      <c r="K123" s="135"/>
      <c r="L123" s="133"/>
      <c r="M123" s="133"/>
      <c r="N123" s="133"/>
      <c r="AC123" s="128"/>
    </row>
    <row r="124" spans="2:29">
      <c r="B124" s="128"/>
      <c r="K124" s="135"/>
      <c r="L124" s="133"/>
      <c r="M124" s="133"/>
      <c r="N124" s="133"/>
      <c r="AC124" s="128"/>
    </row>
    <row r="125" spans="2:29">
      <c r="B125" s="128"/>
      <c r="K125" s="135"/>
      <c r="L125" s="133"/>
      <c r="M125" s="133"/>
      <c r="N125" s="133"/>
      <c r="AC125" s="128"/>
    </row>
    <row r="126" spans="2:29">
      <c r="B126" s="128"/>
      <c r="K126" s="135"/>
      <c r="L126" s="133"/>
      <c r="M126" s="133"/>
      <c r="N126" s="133"/>
      <c r="AC126" s="128"/>
    </row>
    <row r="127" spans="2:29">
      <c r="B127" s="128"/>
      <c r="K127" s="135"/>
      <c r="L127" s="133"/>
      <c r="M127" s="133"/>
      <c r="N127" s="133"/>
      <c r="AC127" s="128"/>
    </row>
    <row r="128" spans="2:29">
      <c r="B128" s="128"/>
      <c r="K128" s="135"/>
      <c r="L128" s="133"/>
      <c r="M128" s="133"/>
      <c r="N128" s="133"/>
      <c r="AC128" s="128"/>
    </row>
  </sheetData>
  <autoFilter ref="C5:AB59" xr:uid="{00000000-0001-0000-0100-000000000000}"/>
  <mergeCells count="5">
    <mergeCell ref="C14:C15"/>
    <mergeCell ref="E14:E15"/>
    <mergeCell ref="V14:V15"/>
    <mergeCell ref="W14:W15"/>
    <mergeCell ref="X14:X15"/>
  </mergeCells>
  <phoneticPr fontId="41" type="noConversion"/>
  <conditionalFormatting sqref="K2:K4 K47:K1048576">
    <cfRule type="cellIs" dxfId="119" priority="21" operator="equal">
      <formula>"Disconnected"</formula>
    </cfRule>
  </conditionalFormatting>
  <conditionalFormatting sqref="K6:K128">
    <cfRule type="containsText" dxfId="118" priority="22" operator="containsText" text="Fault Raised">
      <formula>NOT(ISERROR(SEARCH("Fault Raised",K6)))</formula>
    </cfRule>
  </conditionalFormatting>
  <conditionalFormatting sqref="K6:K882">
    <cfRule type="containsText" dxfId="117" priority="29" operator="containsText" text="Order Created">
      <formula>NOT(ISERROR(SEARCH("Order Created",K6)))</formula>
    </cfRule>
    <cfRule type="containsText" dxfId="116" priority="30" operator="containsText" text="On Track">
      <formula>NOT(ISERROR(SEARCH("On Track",K6)))</formula>
    </cfRule>
    <cfRule type="containsText" dxfId="115" priority="31" operator="containsText" text="Vendor Delivered">
      <formula>NOT(ISERROR(SEARCH("Vendor Delivered",K6)))</formula>
    </cfRule>
    <cfRule type="containsText" dxfId="114" priority="144" operator="containsText" text="CPE Installed">
      <formula>NOT(ISERROR(SEARCH("CPE Installed",K6)))</formula>
    </cfRule>
    <cfRule type="containsText" dxfId="113" priority="145" operator="containsText" text="Start of Service">
      <formula>NOT(ISERROR(SEARCH("Start of Service",K6)))</formula>
    </cfRule>
    <cfRule type="containsText" dxfId="112" priority="146" operator="containsText" text="Live Activated">
      <formula>NOT(ISERROR(SEARCH("Live Activated",K6)))</formula>
    </cfRule>
    <cfRule type="containsText" dxfId="111" priority="147" operator="containsText" text="Delayed">
      <formula>NOT(ISERROR(SEARCH("Delayed",K6)))</formula>
    </cfRule>
    <cfRule type="containsText" dxfId="110" priority="148" operator="containsText" text="On Hold">
      <formula>NOT(ISERROR(SEARCH("On Hold",K6)))</formula>
    </cfRule>
    <cfRule type="containsText" dxfId="109" priority="149" operator="containsText" text="Cancelled">
      <formula>NOT(ISERROR(SEARCH("Cancelled",K6)))</formula>
    </cfRule>
  </conditionalFormatting>
  <dataValidations count="1">
    <dataValidation type="list" allowBlank="1" showErrorMessage="1" promptTitle="Delivery Status" prompt="Please select On Track, On Hold, Delayed or DELIVERED" sqref="K6:K128" xr:uid="{85EDC014-C45E-4FBF-97E8-A9BA7CFDE39A}">
      <formula1>"Order Created, On Track, Vendor Delivered, CPE Installed, Start of Service, Fault Raised, Live Activated, Delayed, On Hold, Cancelled"</formula1>
    </dataValidation>
  </dataValidations>
  <hyperlinks>
    <hyperlink ref="AA7" r:id="rId1" xr:uid="{6425C269-0D88-40D4-B0FD-A083BCD66187}"/>
    <hyperlink ref="AA11" r:id="rId2" xr:uid="{B2A729E0-1CB9-46BE-9866-0BD2E8277C5C}"/>
    <hyperlink ref="AA10" r:id="rId3" xr:uid="{E5401564-071D-431E-BA42-6EF5113815F5}"/>
    <hyperlink ref="AA12" r:id="rId4" xr:uid="{BDE9BBC5-C86B-492D-9765-168518A9D84B}"/>
    <hyperlink ref="AA16" r:id="rId5" xr:uid="{CFD44ED4-8DFD-467C-9A35-70388410AED1}"/>
    <hyperlink ref="AA19" r:id="rId6" xr:uid="{1DB74B40-8778-4B47-A48C-01B478CAD477}"/>
    <hyperlink ref="AA34" r:id="rId7" xr:uid="{20970A42-420B-49D0-A94E-04D59708962D}"/>
    <hyperlink ref="AA37" r:id="rId8" xr:uid="{EC7CA70D-34DC-472B-8452-C548321FC554}"/>
    <hyperlink ref="AA40" r:id="rId9" xr:uid="{CC7CBEE6-1C78-4E5A-B29F-D8F812E0A929}"/>
    <hyperlink ref="AA44" r:id="rId10" xr:uid="{9151BF19-1403-4DDD-8AB9-724F9A5326AF}"/>
    <hyperlink ref="AA45" r:id="rId11" xr:uid="{3AEAC0C3-FCD4-44FE-9727-48738C14C142}"/>
    <hyperlink ref="AA46" r:id="rId12" xr:uid="{1814A369-3C8E-42CD-8876-DA61F4653792}"/>
    <hyperlink ref="AA17" r:id="rId13" display="roman.klimsza@molnlycke.com" xr:uid="{B0B10F41-03E5-44CB-B06B-9E37FC675D99}"/>
    <hyperlink ref="AA25" r:id="rId14" display="jay.turner@molnlycke.com" xr:uid="{5D6DA748-E02E-40A2-A6B1-8C65A9E7D7B1}"/>
    <hyperlink ref="AA36" r:id="rId15" xr:uid="{F48ACEE8-1AE9-43BE-A1EF-C68E8F4FF7B4}"/>
    <hyperlink ref="AA6" r:id="rId16" xr:uid="{8F3701B0-1D54-48A3-A784-369727BC3256}"/>
    <hyperlink ref="AA18" r:id="rId17" xr:uid="{D7BA98D0-DD9F-4B39-B8F0-4C36C572A12A}"/>
    <hyperlink ref="AA20" r:id="rId18" xr:uid="{B193C97B-6B7A-4874-B9EA-3B9C42672B22}"/>
    <hyperlink ref="AA21" r:id="rId19" xr:uid="{56AE4FBD-C62D-422A-BFF2-CB6C7E6A6A3E}"/>
    <hyperlink ref="AA26" r:id="rId20" xr:uid="{16278AB3-A23F-415D-B1C5-C80964A13E08}"/>
    <hyperlink ref="AA47" r:id="rId21" xr:uid="{C10BD1ED-A8AC-44EC-9624-A5DF2D759F2D}"/>
    <hyperlink ref="AA49" r:id="rId22" xr:uid="{07630899-A64E-4368-86C1-6A1DAE26281B}"/>
    <hyperlink ref="AA43" r:id="rId23" xr:uid="{92372A25-0733-4855-ABB9-AD8681DBA52A}"/>
    <hyperlink ref="AA39" r:id="rId24" xr:uid="{FECA82E7-313E-41ED-A22F-1945700B5D9D}"/>
    <hyperlink ref="AA27" r:id="rId25" xr:uid="{FA8D738A-A151-4B05-9D4B-13940E1D39BA}"/>
  </hyperlinks>
  <printOptions horizontalCentered="1" verticalCentered="1"/>
  <pageMargins left="0.19685039370078741" right="0.19685039370078741" top="0.35433070866141736" bottom="0.35433070866141736" header="0.31496062992125984" footer="0.31496062992125984"/>
  <pageSetup paperSize="8" scale="33" fitToHeight="0" orientation="landscape" r:id="rId26"/>
  <drawing r:id="rId27"/>
  <extLst>
    <ext xmlns:x14="http://schemas.microsoft.com/office/spreadsheetml/2009/9/main" uri="{78C0D931-6437-407d-A8EE-F0AAD7539E65}">
      <x14:conditionalFormattings>
        <x14:conditionalFormatting xmlns:xm="http://schemas.microsoft.com/office/excel/2006/main">
          <x14:cfRule type="containsText" priority="253" operator="containsText" text="Low" id="{0708BF9D-F1E0-44EE-855E-CF7D0C7F03BA}">
            <xm:f>NOT(ISERROR(SEARCH("Low",'Risk Log'!#REF!)))</xm:f>
            <x14:dxf>
              <fill>
                <patternFill>
                  <bgColor rgb="FF00B050"/>
                </patternFill>
              </fill>
            </x14:dxf>
          </x14:cfRule>
          <x14:cfRule type="containsText" priority="254" operator="containsText" text="Medium" id="{67FC9A09-83F6-4DA7-89DC-517EFBB4CC34}">
            <xm:f>NOT(ISERROR(SEARCH("Medium",'Risk Log'!#REF!)))</xm:f>
            <x14:dxf>
              <fill>
                <patternFill>
                  <bgColor rgb="FFFFC000"/>
                </patternFill>
              </fill>
            </x14:dxf>
          </x14:cfRule>
          <x14:cfRule type="containsText" priority="255" operator="containsText" text="High" id="{7FAED118-0162-41FF-A72B-8D033C87891C}">
            <xm:f>NOT(ISERROR(SEARCH("High",'Risk Log'!#REF!)))</xm:f>
            <x14:dxf>
              <fill>
                <patternFill>
                  <bgColor rgb="FFFF0000"/>
                </patternFill>
              </fill>
            </x14:dxf>
          </x14:cfRule>
          <xm:sqref>D1:K4</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3366"/>
  </sheetPr>
  <dimension ref="A1:AA38"/>
  <sheetViews>
    <sheetView zoomScaleNormal="100" workbookViewId="0">
      <pane ySplit="1" topLeftCell="E17" activePane="bottomLeft" state="frozen"/>
      <selection pane="bottomLeft" activeCell="E17" sqref="E17:H17"/>
    </sheetView>
  </sheetViews>
  <sheetFormatPr defaultRowHeight="14.45"/>
  <cols>
    <col min="1" max="1" width="1.5703125" style="34" customWidth="1"/>
    <col min="2" max="2" width="13" style="34" customWidth="1"/>
    <col min="3" max="3" width="4.5703125" style="34" customWidth="1"/>
    <col min="4" max="7" width="9.5703125" style="34" customWidth="1"/>
    <col min="8" max="8" width="19.7109375" style="34" customWidth="1"/>
    <col min="9" max="9" width="9.5703125" style="34" customWidth="1"/>
    <col min="10" max="10" width="9.5703125" style="41" customWidth="1"/>
    <col min="11" max="11" width="9.5703125" style="34" customWidth="1"/>
    <col min="12" max="12" width="30.28515625" style="34" customWidth="1"/>
    <col min="13" max="13" width="12.42578125" style="34" customWidth="1"/>
    <col min="14" max="14" width="19.42578125" style="34" customWidth="1"/>
    <col min="15" max="16" width="10.28515625" style="34" customWidth="1"/>
    <col min="17" max="17" width="8.7109375" style="34" customWidth="1"/>
    <col min="18" max="18" width="7.28515625" style="34" customWidth="1"/>
    <col min="19" max="19" width="12.28515625" style="34" customWidth="1"/>
    <col min="20" max="20" width="12.5703125" style="34" customWidth="1"/>
    <col min="21" max="21" width="7.28515625" style="34" customWidth="1"/>
    <col min="22" max="23" width="9.5703125" style="34" customWidth="1"/>
    <col min="24" max="24" width="9" style="34" customWidth="1"/>
    <col min="25" max="25" width="8.7109375" style="34" hidden="1" customWidth="1"/>
    <col min="26" max="26" width="9" style="34" customWidth="1"/>
    <col min="27" max="27" width="1.5703125" style="34" customWidth="1"/>
    <col min="28" max="28" width="4.5703125" style="34" customWidth="1"/>
    <col min="29" max="260" width="8.7109375" style="34"/>
    <col min="261" max="261" width="29.5703125" style="34" bestFit="1" customWidth="1"/>
    <col min="262" max="516" width="8.7109375" style="34"/>
    <col min="517" max="517" width="29.5703125" style="34" bestFit="1" customWidth="1"/>
    <col min="518" max="772" width="8.7109375" style="34"/>
    <col min="773" max="773" width="29.5703125" style="34" bestFit="1" customWidth="1"/>
    <col min="774" max="1028" width="8.7109375" style="34"/>
    <col min="1029" max="1029" width="29.5703125" style="34" bestFit="1" customWidth="1"/>
    <col min="1030" max="1284" width="8.7109375" style="34"/>
    <col min="1285" max="1285" width="29.5703125" style="34" bestFit="1" customWidth="1"/>
    <col min="1286" max="1540" width="8.7109375" style="34"/>
    <col min="1541" max="1541" width="29.5703125" style="34" bestFit="1" customWidth="1"/>
    <col min="1542" max="1796" width="8.7109375" style="34"/>
    <col min="1797" max="1797" width="29.5703125" style="34" bestFit="1" customWidth="1"/>
    <col min="1798" max="2052" width="8.7109375" style="34"/>
    <col min="2053" max="2053" width="29.5703125" style="34" bestFit="1" customWidth="1"/>
    <col min="2054" max="2308" width="8.7109375" style="34"/>
    <col min="2309" max="2309" width="29.5703125" style="34" bestFit="1" customWidth="1"/>
    <col min="2310" max="2564" width="8.7109375" style="34"/>
    <col min="2565" max="2565" width="29.5703125" style="34" bestFit="1" customWidth="1"/>
    <col min="2566" max="2820" width="8.7109375" style="34"/>
    <col min="2821" max="2821" width="29.5703125" style="34" bestFit="1" customWidth="1"/>
    <col min="2822" max="3076" width="8.7109375" style="34"/>
    <col min="3077" max="3077" width="29.5703125" style="34" bestFit="1" customWidth="1"/>
    <col min="3078" max="3332" width="8.7109375" style="34"/>
    <col min="3333" max="3333" width="29.5703125" style="34" bestFit="1" customWidth="1"/>
    <col min="3334" max="3588" width="8.7109375" style="34"/>
    <col min="3589" max="3589" width="29.5703125" style="34" bestFit="1" customWidth="1"/>
    <col min="3590" max="3844" width="8.7109375" style="34"/>
    <col min="3845" max="3845" width="29.5703125" style="34" bestFit="1" customWidth="1"/>
    <col min="3846" max="4100" width="8.7109375" style="34"/>
    <col min="4101" max="4101" width="29.5703125" style="34" bestFit="1" customWidth="1"/>
    <col min="4102" max="4356" width="8.7109375" style="34"/>
    <col min="4357" max="4357" width="29.5703125" style="34" bestFit="1" customWidth="1"/>
    <col min="4358" max="4612" width="8.7109375" style="34"/>
    <col min="4613" max="4613" width="29.5703125" style="34" bestFit="1" customWidth="1"/>
    <col min="4614" max="4868" width="8.7109375" style="34"/>
    <col min="4869" max="4869" width="29.5703125" style="34" bestFit="1" customWidth="1"/>
    <col min="4870" max="5124" width="8.7109375" style="34"/>
    <col min="5125" max="5125" width="29.5703125" style="34" bestFit="1" customWidth="1"/>
    <col min="5126" max="5380" width="8.7109375" style="34"/>
    <col min="5381" max="5381" width="29.5703125" style="34" bestFit="1" customWidth="1"/>
    <col min="5382" max="5636" width="8.7109375" style="34"/>
    <col min="5637" max="5637" width="29.5703125" style="34" bestFit="1" customWidth="1"/>
    <col min="5638" max="5892" width="8.7109375" style="34"/>
    <col min="5893" max="5893" width="29.5703125" style="34" bestFit="1" customWidth="1"/>
    <col min="5894" max="6148" width="8.7109375" style="34"/>
    <col min="6149" max="6149" width="29.5703125" style="34" bestFit="1" customWidth="1"/>
    <col min="6150" max="6404" width="8.7109375" style="34"/>
    <col min="6405" max="6405" width="29.5703125" style="34" bestFit="1" customWidth="1"/>
    <col min="6406" max="6660" width="8.7109375" style="34"/>
    <col min="6661" max="6661" width="29.5703125" style="34" bestFit="1" customWidth="1"/>
    <col min="6662" max="6916" width="8.7109375" style="34"/>
    <col min="6917" max="6917" width="29.5703125" style="34" bestFit="1" customWidth="1"/>
    <col min="6918" max="7172" width="8.7109375" style="34"/>
    <col min="7173" max="7173" width="29.5703125" style="34" bestFit="1" customWidth="1"/>
    <col min="7174" max="7428" width="8.7109375" style="34"/>
    <col min="7429" max="7429" width="29.5703125" style="34" bestFit="1" customWidth="1"/>
    <col min="7430" max="7684" width="8.7109375" style="34"/>
    <col min="7685" max="7685" width="29.5703125" style="34" bestFit="1" customWidth="1"/>
    <col min="7686" max="7940" width="8.7109375" style="34"/>
    <col min="7941" max="7941" width="29.5703125" style="34" bestFit="1" customWidth="1"/>
    <col min="7942" max="8196" width="8.7109375" style="34"/>
    <col min="8197" max="8197" width="29.5703125" style="34" bestFit="1" customWidth="1"/>
    <col min="8198" max="8452" width="8.7109375" style="34"/>
    <col min="8453" max="8453" width="29.5703125" style="34" bestFit="1" customWidth="1"/>
    <col min="8454" max="8708" width="8.7109375" style="34"/>
    <col min="8709" max="8709" width="29.5703125" style="34" bestFit="1" customWidth="1"/>
    <col min="8710" max="8964" width="8.7109375" style="34"/>
    <col min="8965" max="8965" width="29.5703125" style="34" bestFit="1" customWidth="1"/>
    <col min="8966" max="9220" width="8.7109375" style="34"/>
    <col min="9221" max="9221" width="29.5703125" style="34" bestFit="1" customWidth="1"/>
    <col min="9222" max="9476" width="8.7109375" style="34"/>
    <col min="9477" max="9477" width="29.5703125" style="34" bestFit="1" customWidth="1"/>
    <col min="9478" max="9732" width="8.7109375" style="34"/>
    <col min="9733" max="9733" width="29.5703125" style="34" bestFit="1" customWidth="1"/>
    <col min="9734" max="9988" width="8.7109375" style="34"/>
    <col min="9989" max="9989" width="29.5703125" style="34" bestFit="1" customWidth="1"/>
    <col min="9990" max="10244" width="8.7109375" style="34"/>
    <col min="10245" max="10245" width="29.5703125" style="34" bestFit="1" customWidth="1"/>
    <col min="10246" max="10500" width="8.7109375" style="34"/>
    <col min="10501" max="10501" width="29.5703125" style="34" bestFit="1" customWidth="1"/>
    <col min="10502" max="10756" width="8.7109375" style="34"/>
    <col min="10757" max="10757" width="29.5703125" style="34" bestFit="1" customWidth="1"/>
    <col min="10758" max="11012" width="8.7109375" style="34"/>
    <col min="11013" max="11013" width="29.5703125" style="34" bestFit="1" customWidth="1"/>
    <col min="11014" max="11268" width="8.7109375" style="34"/>
    <col min="11269" max="11269" width="29.5703125" style="34" bestFit="1" customWidth="1"/>
    <col min="11270" max="11524" width="8.7109375" style="34"/>
    <col min="11525" max="11525" width="29.5703125" style="34" bestFit="1" customWidth="1"/>
    <col min="11526" max="11780" width="8.7109375" style="34"/>
    <col min="11781" max="11781" width="29.5703125" style="34" bestFit="1" customWidth="1"/>
    <col min="11782" max="12036" width="8.7109375" style="34"/>
    <col min="12037" max="12037" width="29.5703125" style="34" bestFit="1" customWidth="1"/>
    <col min="12038" max="12292" width="8.7109375" style="34"/>
    <col min="12293" max="12293" width="29.5703125" style="34" bestFit="1" customWidth="1"/>
    <col min="12294" max="12548" width="8.7109375" style="34"/>
    <col min="12549" max="12549" width="29.5703125" style="34" bestFit="1" customWidth="1"/>
    <col min="12550" max="12804" width="8.7109375" style="34"/>
    <col min="12805" max="12805" width="29.5703125" style="34" bestFit="1" customWidth="1"/>
    <col min="12806" max="13060" width="8.7109375" style="34"/>
    <col min="13061" max="13061" width="29.5703125" style="34" bestFit="1" customWidth="1"/>
    <col min="13062" max="13316" width="8.7109375" style="34"/>
    <col min="13317" max="13317" width="29.5703125" style="34" bestFit="1" customWidth="1"/>
    <col min="13318" max="13572" width="8.7109375" style="34"/>
    <col min="13573" max="13573" width="29.5703125" style="34" bestFit="1" customWidth="1"/>
    <col min="13574" max="13828" width="8.7109375" style="34"/>
    <col min="13829" max="13829" width="29.5703125" style="34" bestFit="1" customWidth="1"/>
    <col min="13830" max="14084" width="8.7109375" style="34"/>
    <col min="14085" max="14085" width="29.5703125" style="34" bestFit="1" customWidth="1"/>
    <col min="14086" max="14340" width="8.7109375" style="34"/>
    <col min="14341" max="14341" width="29.5703125" style="34" bestFit="1" customWidth="1"/>
    <col min="14342" max="14596" width="8.7109375" style="34"/>
    <col min="14597" max="14597" width="29.5703125" style="34" bestFit="1" customWidth="1"/>
    <col min="14598" max="14852" width="8.7109375" style="34"/>
    <col min="14853" max="14853" width="29.5703125" style="34" bestFit="1" customWidth="1"/>
    <col min="14854" max="15108" width="8.7109375" style="34"/>
    <col min="15109" max="15109" width="29.5703125" style="34" bestFit="1" customWidth="1"/>
    <col min="15110" max="15364" width="8.7109375" style="34"/>
    <col min="15365" max="15365" width="29.5703125" style="34" bestFit="1" customWidth="1"/>
    <col min="15366" max="15620" width="8.7109375" style="34"/>
    <col min="15621" max="15621" width="29.5703125" style="34" bestFit="1" customWidth="1"/>
    <col min="15622" max="15876" width="8.7109375" style="34"/>
    <col min="15877" max="15877" width="29.5703125" style="34" bestFit="1" customWidth="1"/>
    <col min="15878" max="16132" width="8.7109375" style="34"/>
    <col min="16133" max="16133" width="29.5703125" style="34" bestFit="1" customWidth="1"/>
    <col min="16134" max="16384" width="8.7109375" style="34"/>
  </cols>
  <sheetData>
    <row r="1" spans="1:27">
      <c r="A1" s="35"/>
      <c r="B1" s="35"/>
      <c r="C1" s="35"/>
      <c r="D1" s="275" t="s">
        <v>652</v>
      </c>
      <c r="E1" s="275"/>
      <c r="F1" s="275"/>
      <c r="G1" s="275"/>
      <c r="H1" s="275"/>
      <c r="I1" s="275"/>
      <c r="J1" s="275"/>
      <c r="K1" s="275"/>
      <c r="L1" s="275"/>
      <c r="M1" s="36"/>
      <c r="N1" s="36"/>
      <c r="O1" s="36"/>
      <c r="P1" s="36"/>
      <c r="Q1" s="36"/>
      <c r="R1" s="36"/>
      <c r="S1" s="36"/>
      <c r="T1" s="36"/>
      <c r="U1" s="36"/>
      <c r="V1" s="36"/>
      <c r="W1" s="36"/>
      <c r="X1" s="35"/>
      <c r="Y1" s="35"/>
      <c r="Z1" s="35"/>
      <c r="AA1" s="35"/>
    </row>
    <row r="2" spans="1:27" ht="4.9000000000000004" customHeight="1">
      <c r="A2" s="35"/>
      <c r="B2" s="35"/>
      <c r="C2" s="35"/>
      <c r="D2" s="275"/>
      <c r="E2" s="275"/>
      <c r="F2" s="275"/>
      <c r="G2" s="275"/>
      <c r="H2" s="275"/>
      <c r="I2" s="275"/>
      <c r="J2" s="275"/>
      <c r="K2" s="275"/>
      <c r="L2" s="275"/>
      <c r="M2" s="36"/>
      <c r="N2" s="36"/>
      <c r="O2" s="36"/>
      <c r="P2" s="36"/>
      <c r="Q2" s="36"/>
      <c r="R2" s="36"/>
      <c r="S2" s="36"/>
      <c r="T2" s="36"/>
      <c r="U2" s="36"/>
      <c r="V2" s="36"/>
      <c r="W2" s="36"/>
      <c r="X2" s="35"/>
      <c r="Y2" s="35"/>
      <c r="Z2" s="35"/>
      <c r="AA2" s="35"/>
    </row>
    <row r="3" spans="1:27" ht="12" customHeight="1">
      <c r="A3" s="35"/>
      <c r="B3" s="35"/>
      <c r="C3" s="35"/>
      <c r="D3" s="275"/>
      <c r="E3" s="275"/>
      <c r="F3" s="275"/>
      <c r="G3" s="275"/>
      <c r="H3" s="275"/>
      <c r="I3" s="275"/>
      <c r="J3" s="275"/>
      <c r="K3" s="275"/>
      <c r="L3" s="275"/>
      <c r="M3" s="36"/>
      <c r="N3" s="36"/>
      <c r="O3" s="36"/>
      <c r="P3" s="36"/>
      <c r="Q3" s="36"/>
      <c r="R3" s="36"/>
      <c r="S3" s="36"/>
      <c r="T3" s="36"/>
      <c r="U3" s="36"/>
      <c r="V3" s="36"/>
      <c r="W3" s="36"/>
      <c r="X3" s="35"/>
      <c r="Y3" s="35"/>
      <c r="Z3" s="35"/>
      <c r="AA3" s="35"/>
    </row>
    <row r="4" spans="1:27">
      <c r="A4" s="37"/>
      <c r="B4" s="37"/>
      <c r="C4" s="37"/>
      <c r="D4" s="37"/>
      <c r="E4" s="37"/>
      <c r="F4" s="37"/>
      <c r="G4" s="37"/>
      <c r="H4" s="37"/>
      <c r="I4" s="37"/>
      <c r="J4" s="38"/>
      <c r="K4" s="37"/>
      <c r="L4" s="37"/>
      <c r="M4" s="37"/>
      <c r="N4" s="37"/>
      <c r="O4" s="37"/>
      <c r="P4" s="37"/>
      <c r="Q4" s="37"/>
      <c r="R4" s="37"/>
      <c r="S4" s="37"/>
      <c r="T4" s="37"/>
      <c r="U4" s="37"/>
      <c r="V4" s="37"/>
      <c r="W4" s="37"/>
      <c r="X4" s="37"/>
      <c r="Y4" s="37"/>
      <c r="Z4" s="37"/>
      <c r="AA4" s="37"/>
    </row>
    <row r="5" spans="1:27" s="41" customFormat="1">
      <c r="A5" s="37"/>
      <c r="B5" s="276" t="s">
        <v>1</v>
      </c>
      <c r="C5" s="276"/>
      <c r="D5" s="276"/>
      <c r="E5" s="277" t="s">
        <v>2</v>
      </c>
      <c r="F5" s="277"/>
      <c r="G5" s="277"/>
      <c r="H5" s="39"/>
      <c r="I5" s="276" t="s">
        <v>8</v>
      </c>
      <c r="J5" s="276"/>
      <c r="K5" s="278">
        <v>44929</v>
      </c>
      <c r="L5" s="278"/>
      <c r="M5" s="40"/>
      <c r="N5" s="276" t="s">
        <v>653</v>
      </c>
      <c r="O5" s="276"/>
      <c r="P5" s="276"/>
      <c r="Q5" s="277">
        <v>2</v>
      </c>
      <c r="R5" s="277"/>
      <c r="S5" s="277"/>
      <c r="T5" s="38"/>
      <c r="U5" s="38"/>
      <c r="V5" s="38"/>
      <c r="W5" s="38"/>
      <c r="X5" s="38"/>
      <c r="Z5" s="38"/>
      <c r="AA5" s="38"/>
    </row>
    <row r="6" spans="1:27" s="41" customFormat="1">
      <c r="A6" s="37"/>
      <c r="B6" s="276" t="s">
        <v>6</v>
      </c>
      <c r="C6" s="276"/>
      <c r="D6" s="276"/>
      <c r="E6" s="277" t="s">
        <v>7</v>
      </c>
      <c r="F6" s="277"/>
      <c r="G6" s="277"/>
      <c r="H6" s="39"/>
      <c r="I6" s="276" t="s">
        <v>14</v>
      </c>
      <c r="J6" s="276"/>
      <c r="K6" s="278" t="s">
        <v>114</v>
      </c>
      <c r="L6" s="278"/>
      <c r="M6" s="40"/>
      <c r="N6" s="276" t="s">
        <v>654</v>
      </c>
      <c r="O6" s="276"/>
      <c r="P6" s="276"/>
      <c r="Q6" s="277">
        <v>10</v>
      </c>
      <c r="R6" s="277"/>
      <c r="S6" s="277"/>
      <c r="T6" s="38"/>
      <c r="U6" s="38"/>
      <c r="V6" s="38"/>
      <c r="W6" s="38"/>
      <c r="X6" s="38"/>
      <c r="Z6" s="38"/>
      <c r="AA6" s="38"/>
    </row>
    <row r="7" spans="1:27" s="41" customFormat="1">
      <c r="A7" s="37"/>
      <c r="B7" s="276" t="s">
        <v>9</v>
      </c>
      <c r="C7" s="276"/>
      <c r="D7" s="276"/>
      <c r="E7" s="277" t="s">
        <v>10</v>
      </c>
      <c r="F7" s="277"/>
      <c r="G7" s="277"/>
      <c r="H7" s="39"/>
      <c r="I7" s="276" t="s">
        <v>655</v>
      </c>
      <c r="J7" s="276"/>
      <c r="K7" s="277" t="s">
        <v>13</v>
      </c>
      <c r="L7" s="277"/>
      <c r="M7" s="40"/>
      <c r="N7" s="276" t="s">
        <v>656</v>
      </c>
      <c r="O7" s="276"/>
      <c r="P7" s="276"/>
      <c r="Q7" s="277">
        <v>5</v>
      </c>
      <c r="R7" s="277"/>
      <c r="S7" s="277"/>
      <c r="T7" s="38"/>
      <c r="U7" s="38"/>
      <c r="V7" s="38"/>
      <c r="W7" s="38"/>
      <c r="X7" s="38"/>
      <c r="Z7" s="38"/>
      <c r="AA7" s="38"/>
    </row>
    <row r="8" spans="1:27" s="41" customFormat="1">
      <c r="A8" s="37"/>
      <c r="B8" s="38"/>
      <c r="C8" s="38"/>
      <c r="D8" s="38"/>
      <c r="E8" s="38"/>
      <c r="F8" s="38"/>
      <c r="G8" s="38"/>
      <c r="H8" s="38"/>
      <c r="I8" s="38"/>
      <c r="J8" s="38"/>
      <c r="K8" s="38"/>
      <c r="L8" s="38"/>
      <c r="M8" s="38"/>
      <c r="N8" s="38"/>
      <c r="O8" s="38"/>
      <c r="P8" s="38"/>
      <c r="Q8" s="38"/>
      <c r="R8" s="38"/>
      <c r="S8" s="38"/>
      <c r="T8" s="38"/>
      <c r="U8" s="38"/>
      <c r="V8" s="40"/>
      <c r="W8" s="40"/>
      <c r="X8" s="38"/>
      <c r="Y8" s="38"/>
      <c r="Z8" s="38"/>
      <c r="AA8" s="38"/>
    </row>
    <row r="9" spans="1:27">
      <c r="A9" s="37"/>
      <c r="B9" s="279" t="s">
        <v>657</v>
      </c>
      <c r="C9" s="279"/>
      <c r="D9" s="279"/>
      <c r="E9" s="279"/>
      <c r="F9" s="279"/>
      <c r="G9" s="279"/>
      <c r="H9" s="279"/>
      <c r="I9" s="36"/>
      <c r="J9" s="36"/>
      <c r="K9" s="36"/>
      <c r="L9" s="36"/>
      <c r="M9" s="36"/>
      <c r="N9" s="36"/>
      <c r="O9" s="36"/>
      <c r="P9" s="36"/>
      <c r="Q9" s="36"/>
      <c r="R9" s="36"/>
      <c r="S9" s="36"/>
      <c r="T9" s="36"/>
      <c r="U9" s="36"/>
      <c r="V9" s="36"/>
      <c r="W9" s="36"/>
      <c r="X9" s="36"/>
      <c r="Y9" s="43"/>
      <c r="Z9" s="48"/>
      <c r="AA9" s="37"/>
    </row>
    <row r="10" spans="1:27" ht="43.15">
      <c r="A10" s="37"/>
      <c r="B10" s="49" t="s">
        <v>658</v>
      </c>
      <c r="C10" s="274" t="s">
        <v>659</v>
      </c>
      <c r="D10" s="274"/>
      <c r="E10" s="274" t="s">
        <v>660</v>
      </c>
      <c r="F10" s="274"/>
      <c r="G10" s="274"/>
      <c r="H10" s="274"/>
      <c r="I10" s="274" t="s">
        <v>661</v>
      </c>
      <c r="J10" s="274"/>
      <c r="K10" s="274"/>
      <c r="L10" s="274"/>
      <c r="M10" s="36" t="s">
        <v>662</v>
      </c>
      <c r="N10" s="36" t="s">
        <v>663</v>
      </c>
      <c r="O10" s="36" t="s">
        <v>664</v>
      </c>
      <c r="P10" s="50" t="s">
        <v>665</v>
      </c>
      <c r="Q10" s="50" t="s">
        <v>666</v>
      </c>
      <c r="R10" s="50" t="s">
        <v>667</v>
      </c>
      <c r="S10" s="36" t="s">
        <v>668</v>
      </c>
      <c r="T10" s="50" t="s">
        <v>669</v>
      </c>
      <c r="U10" s="51" t="s">
        <v>670</v>
      </c>
      <c r="V10" s="273" t="s">
        <v>671</v>
      </c>
      <c r="W10" s="273"/>
      <c r="X10" s="273"/>
      <c r="Y10" s="50" t="s">
        <v>672</v>
      </c>
      <c r="Z10" s="51" t="s">
        <v>673</v>
      </c>
      <c r="AA10" s="37"/>
    </row>
    <row r="11" spans="1:27" s="33" customFormat="1" ht="34.35" customHeight="1">
      <c r="A11" s="47"/>
      <c r="B11" s="33" t="s">
        <v>674</v>
      </c>
      <c r="C11" s="272" t="s">
        <v>675</v>
      </c>
      <c r="D11" s="272"/>
      <c r="E11" s="272" t="s">
        <v>676</v>
      </c>
      <c r="F11" s="272"/>
      <c r="G11" s="272"/>
      <c r="H11" s="272"/>
      <c r="I11" s="272" t="s">
        <v>677</v>
      </c>
      <c r="J11" s="272"/>
      <c r="K11" s="272"/>
      <c r="L11" s="272"/>
      <c r="M11" s="33" t="s">
        <v>678</v>
      </c>
      <c r="N11" s="33" t="s">
        <v>679</v>
      </c>
      <c r="O11" s="33" t="s">
        <v>680</v>
      </c>
      <c r="P11" s="52">
        <v>4</v>
      </c>
      <c r="Q11" s="52">
        <v>1</v>
      </c>
      <c r="R11" s="53">
        <v>4</v>
      </c>
      <c r="S11" s="54" t="s">
        <v>681</v>
      </c>
      <c r="T11" s="54"/>
      <c r="V11" s="272"/>
      <c r="W11" s="272"/>
      <c r="X11" s="272"/>
      <c r="Y11" s="33" t="s">
        <v>682</v>
      </c>
      <c r="AA11" s="47"/>
    </row>
    <row r="12" spans="1:27" s="33" customFormat="1" ht="35.65" customHeight="1">
      <c r="A12" s="47"/>
      <c r="B12" s="33" t="s">
        <v>683</v>
      </c>
      <c r="C12" s="272" t="s">
        <v>675</v>
      </c>
      <c r="D12" s="272"/>
      <c r="E12" s="272" t="s">
        <v>684</v>
      </c>
      <c r="F12" s="272"/>
      <c r="G12" s="272"/>
      <c r="H12" s="272"/>
      <c r="I12" s="272" t="s">
        <v>685</v>
      </c>
      <c r="J12" s="272"/>
      <c r="K12" s="272"/>
      <c r="L12" s="272"/>
      <c r="M12" s="33" t="s">
        <v>678</v>
      </c>
      <c r="N12" s="33" t="s">
        <v>686</v>
      </c>
      <c r="O12" s="33" t="s">
        <v>680</v>
      </c>
      <c r="P12" s="52">
        <v>4</v>
      </c>
      <c r="Q12" s="52">
        <v>1</v>
      </c>
      <c r="R12" s="53">
        <v>4</v>
      </c>
      <c r="S12" s="54" t="s">
        <v>681</v>
      </c>
      <c r="T12" s="54"/>
      <c r="V12" s="272"/>
      <c r="W12" s="272"/>
      <c r="X12" s="272"/>
      <c r="Y12" s="33" t="s">
        <v>682</v>
      </c>
      <c r="AA12" s="47"/>
    </row>
    <row r="13" spans="1:27" s="33" customFormat="1" ht="33.6" customHeight="1">
      <c r="A13" s="47"/>
      <c r="B13" s="33" t="s">
        <v>687</v>
      </c>
      <c r="C13" s="272" t="s">
        <v>688</v>
      </c>
      <c r="D13" s="272"/>
      <c r="E13" s="272" t="s">
        <v>689</v>
      </c>
      <c r="F13" s="272"/>
      <c r="G13" s="272"/>
      <c r="H13" s="272"/>
      <c r="I13" s="272" t="s">
        <v>690</v>
      </c>
      <c r="J13" s="272"/>
      <c r="K13" s="272"/>
      <c r="L13" s="272"/>
      <c r="M13" s="33" t="s">
        <v>691</v>
      </c>
      <c r="N13" s="33" t="s">
        <v>692</v>
      </c>
      <c r="O13" s="33" t="s">
        <v>680</v>
      </c>
      <c r="P13" s="52">
        <v>4</v>
      </c>
      <c r="Q13" s="52">
        <v>3</v>
      </c>
      <c r="R13" s="55">
        <v>12</v>
      </c>
      <c r="S13" s="54" t="s">
        <v>681</v>
      </c>
      <c r="T13" s="54"/>
      <c r="V13" s="272"/>
      <c r="W13" s="272"/>
      <c r="X13" s="272"/>
      <c r="Y13" s="33" t="s">
        <v>682</v>
      </c>
      <c r="AA13" s="47"/>
    </row>
    <row r="14" spans="1:27" s="33" customFormat="1" ht="34.9" customHeight="1">
      <c r="A14" s="47"/>
      <c r="B14" s="33" t="s">
        <v>693</v>
      </c>
      <c r="C14" s="272" t="s">
        <v>694</v>
      </c>
      <c r="D14" s="272"/>
      <c r="E14" s="272" t="s">
        <v>695</v>
      </c>
      <c r="F14" s="272"/>
      <c r="G14" s="272"/>
      <c r="H14" s="272"/>
      <c r="I14" s="272" t="s">
        <v>696</v>
      </c>
      <c r="J14" s="272"/>
      <c r="K14" s="272"/>
      <c r="L14" s="272"/>
      <c r="M14" s="33" t="s">
        <v>697</v>
      </c>
      <c r="N14" s="33" t="s">
        <v>698</v>
      </c>
      <c r="O14" s="33" t="s">
        <v>680</v>
      </c>
      <c r="P14" s="52">
        <v>4</v>
      </c>
      <c r="Q14" s="52">
        <v>2</v>
      </c>
      <c r="R14" s="56">
        <v>8</v>
      </c>
      <c r="S14" s="54" t="s">
        <v>699</v>
      </c>
      <c r="T14" s="54"/>
      <c r="V14" s="272"/>
      <c r="W14" s="272"/>
      <c r="X14" s="272"/>
      <c r="Y14" s="33" t="s">
        <v>682</v>
      </c>
      <c r="AA14" s="47"/>
    </row>
    <row r="15" spans="1:27" s="33" customFormat="1" ht="74.650000000000006" customHeight="1">
      <c r="A15" s="47"/>
      <c r="B15" s="33" t="s">
        <v>700</v>
      </c>
      <c r="C15" s="272" t="s">
        <v>701</v>
      </c>
      <c r="D15" s="272"/>
      <c r="E15" s="272" t="s">
        <v>702</v>
      </c>
      <c r="F15" s="272"/>
      <c r="G15" s="272"/>
      <c r="H15" s="272"/>
      <c r="I15" s="272" t="s">
        <v>703</v>
      </c>
      <c r="J15" s="272"/>
      <c r="K15" s="272"/>
      <c r="L15" s="272"/>
      <c r="M15" s="33" t="s">
        <v>704</v>
      </c>
      <c r="N15" s="33" t="s">
        <v>705</v>
      </c>
      <c r="O15" s="33" t="s">
        <v>680</v>
      </c>
      <c r="P15" s="52">
        <v>4</v>
      </c>
      <c r="Q15" s="52">
        <v>2</v>
      </c>
      <c r="R15" s="56">
        <v>8</v>
      </c>
      <c r="S15" s="54" t="s">
        <v>699</v>
      </c>
      <c r="T15" s="54"/>
      <c r="V15" s="272"/>
      <c r="W15" s="272"/>
      <c r="X15" s="272"/>
      <c r="Y15" s="33" t="s">
        <v>682</v>
      </c>
      <c r="AA15" s="47"/>
    </row>
    <row r="16" spans="1:27" s="33" customFormat="1" ht="41.65" customHeight="1">
      <c r="A16" s="47"/>
      <c r="B16" s="33" t="s">
        <v>706</v>
      </c>
      <c r="C16" s="272" t="s">
        <v>701</v>
      </c>
      <c r="D16" s="272"/>
      <c r="E16" s="272" t="s">
        <v>707</v>
      </c>
      <c r="F16" s="272"/>
      <c r="G16" s="272"/>
      <c r="H16" s="272"/>
      <c r="I16" s="272" t="s">
        <v>708</v>
      </c>
      <c r="J16" s="272"/>
      <c r="K16" s="272"/>
      <c r="L16" s="272"/>
      <c r="M16" s="33" t="s">
        <v>678</v>
      </c>
      <c r="N16" s="33" t="s">
        <v>692</v>
      </c>
      <c r="O16" s="33" t="s">
        <v>709</v>
      </c>
      <c r="P16" s="52">
        <v>4</v>
      </c>
      <c r="Q16" s="52">
        <v>1</v>
      </c>
      <c r="R16" s="53">
        <v>4</v>
      </c>
      <c r="S16" s="54" t="s">
        <v>710</v>
      </c>
      <c r="T16" s="54"/>
      <c r="V16" s="272"/>
      <c r="W16" s="272"/>
      <c r="X16" s="272"/>
      <c r="Y16" s="33" t="s">
        <v>711</v>
      </c>
      <c r="AA16" s="47"/>
    </row>
    <row r="17" spans="1:27" s="33" customFormat="1" ht="38.65" customHeight="1">
      <c r="A17" s="47"/>
      <c r="B17" s="33" t="s">
        <v>712</v>
      </c>
      <c r="C17" s="272" t="s">
        <v>713</v>
      </c>
      <c r="D17" s="272"/>
      <c r="E17" s="272" t="s">
        <v>714</v>
      </c>
      <c r="F17" s="272"/>
      <c r="G17" s="272"/>
      <c r="H17" s="272"/>
      <c r="I17" s="272" t="s">
        <v>715</v>
      </c>
      <c r="J17" s="272"/>
      <c r="K17" s="272"/>
      <c r="L17" s="272"/>
      <c r="M17" s="33" t="s">
        <v>90</v>
      </c>
      <c r="N17" s="33" t="s">
        <v>716</v>
      </c>
      <c r="O17" s="33" t="s">
        <v>680</v>
      </c>
      <c r="P17" s="52">
        <v>4</v>
      </c>
      <c r="Q17" s="52">
        <v>2</v>
      </c>
      <c r="R17" s="56">
        <v>8</v>
      </c>
      <c r="S17" s="54" t="s">
        <v>699</v>
      </c>
      <c r="T17" s="54"/>
      <c r="V17" s="272"/>
      <c r="W17" s="272"/>
      <c r="X17" s="272"/>
      <c r="Y17" s="33" t="s">
        <v>682</v>
      </c>
      <c r="AA17" s="47"/>
    </row>
    <row r="18" spans="1:27" s="33" customFormat="1" ht="40.35" customHeight="1">
      <c r="A18" s="47"/>
      <c r="B18" s="33" t="s">
        <v>717</v>
      </c>
      <c r="C18" s="272" t="s">
        <v>713</v>
      </c>
      <c r="D18" s="272"/>
      <c r="E18" s="272" t="s">
        <v>718</v>
      </c>
      <c r="F18" s="272"/>
      <c r="G18" s="272"/>
      <c r="H18" s="272"/>
      <c r="I18" s="272" t="s">
        <v>719</v>
      </c>
      <c r="J18" s="272"/>
      <c r="K18" s="272"/>
      <c r="L18" s="272"/>
      <c r="M18" s="33" t="s">
        <v>678</v>
      </c>
      <c r="N18" s="33" t="s">
        <v>705</v>
      </c>
      <c r="O18" s="33" t="s">
        <v>720</v>
      </c>
      <c r="P18" s="52">
        <v>4</v>
      </c>
      <c r="Q18" s="52">
        <v>2</v>
      </c>
      <c r="R18" s="56">
        <v>8</v>
      </c>
      <c r="S18" s="54" t="s">
        <v>681</v>
      </c>
      <c r="T18" s="54"/>
      <c r="V18" s="272"/>
      <c r="W18" s="272"/>
      <c r="X18" s="272"/>
      <c r="Y18" s="33" t="s">
        <v>682</v>
      </c>
      <c r="AA18" s="47"/>
    </row>
    <row r="19" spans="1:27" s="33" customFormat="1" ht="25.35" customHeight="1">
      <c r="A19" s="47"/>
      <c r="B19" s="33" t="s">
        <v>721</v>
      </c>
      <c r="C19" s="272" t="s">
        <v>713</v>
      </c>
      <c r="D19" s="272"/>
      <c r="E19" s="272" t="s">
        <v>722</v>
      </c>
      <c r="F19" s="272"/>
      <c r="G19" s="272"/>
      <c r="H19" s="272"/>
      <c r="I19" s="272" t="s">
        <v>723</v>
      </c>
      <c r="J19" s="272"/>
      <c r="K19" s="272"/>
      <c r="L19" s="272"/>
      <c r="M19" s="33" t="s">
        <v>724</v>
      </c>
      <c r="N19" s="33" t="s">
        <v>716</v>
      </c>
      <c r="O19" s="33" t="s">
        <v>680</v>
      </c>
      <c r="P19" s="52">
        <v>4</v>
      </c>
      <c r="Q19" s="52">
        <v>1</v>
      </c>
      <c r="R19" s="53">
        <v>4</v>
      </c>
      <c r="S19" s="54" t="s">
        <v>710</v>
      </c>
      <c r="T19" s="54"/>
      <c r="V19" s="272"/>
      <c r="W19" s="272"/>
      <c r="X19" s="272"/>
      <c r="Y19" s="33" t="s">
        <v>711</v>
      </c>
      <c r="AA19" s="47"/>
    </row>
    <row r="20" spans="1:27" s="33" customFormat="1" ht="56.65" customHeight="1">
      <c r="A20" s="47"/>
      <c r="B20" s="33" t="s">
        <v>725</v>
      </c>
      <c r="C20" s="272" t="s">
        <v>713</v>
      </c>
      <c r="D20" s="272"/>
      <c r="E20" s="272" t="s">
        <v>726</v>
      </c>
      <c r="F20" s="272"/>
      <c r="G20" s="272"/>
      <c r="H20" s="272"/>
      <c r="I20" s="272" t="s">
        <v>727</v>
      </c>
      <c r="J20" s="272"/>
      <c r="K20" s="272"/>
      <c r="L20" s="272"/>
      <c r="M20" s="33" t="s">
        <v>697</v>
      </c>
      <c r="N20" s="33" t="s">
        <v>728</v>
      </c>
      <c r="O20" s="33" t="s">
        <v>680</v>
      </c>
      <c r="P20" s="52">
        <v>4</v>
      </c>
      <c r="Q20" s="52">
        <v>1</v>
      </c>
      <c r="R20" s="53">
        <v>4</v>
      </c>
      <c r="S20" s="54" t="s">
        <v>729</v>
      </c>
      <c r="T20" s="54"/>
      <c r="V20" s="272"/>
      <c r="W20" s="272"/>
      <c r="X20" s="272"/>
      <c r="Y20" s="33" t="s">
        <v>711</v>
      </c>
      <c r="AA20" s="47"/>
    </row>
    <row r="21" spans="1:27" s="33" customFormat="1" ht="49.35" customHeight="1">
      <c r="A21" s="47"/>
      <c r="B21" s="33" t="s">
        <v>730</v>
      </c>
      <c r="C21" s="272" t="s">
        <v>731</v>
      </c>
      <c r="D21" s="272"/>
      <c r="E21" s="272" t="s">
        <v>732</v>
      </c>
      <c r="F21" s="272"/>
      <c r="G21" s="272"/>
      <c r="H21" s="272"/>
      <c r="I21" s="272" t="s">
        <v>733</v>
      </c>
      <c r="J21" s="272"/>
      <c r="K21" s="272"/>
      <c r="L21" s="272"/>
      <c r="M21" s="33" t="s">
        <v>697</v>
      </c>
      <c r="N21" s="33" t="s">
        <v>734</v>
      </c>
      <c r="O21" s="33" t="s">
        <v>680</v>
      </c>
      <c r="P21" s="52">
        <v>4</v>
      </c>
      <c r="Q21" s="52">
        <v>3</v>
      </c>
      <c r="R21" s="55">
        <v>12</v>
      </c>
      <c r="S21" s="54" t="s">
        <v>681</v>
      </c>
      <c r="T21" s="54"/>
      <c r="V21" s="272"/>
      <c r="W21" s="272"/>
      <c r="X21" s="272"/>
      <c r="Y21" s="33" t="s">
        <v>682</v>
      </c>
      <c r="AA21" s="47"/>
    </row>
    <row r="22" spans="1:27" s="33" customFormat="1" ht="45.6" customHeight="1">
      <c r="A22" s="47"/>
      <c r="B22" s="33" t="s">
        <v>735</v>
      </c>
      <c r="C22" s="272" t="s">
        <v>731</v>
      </c>
      <c r="D22" s="272"/>
      <c r="E22" s="272" t="s">
        <v>736</v>
      </c>
      <c r="F22" s="272"/>
      <c r="G22" s="272"/>
      <c r="H22" s="272"/>
      <c r="I22" s="272" t="s">
        <v>737</v>
      </c>
      <c r="J22" s="272"/>
      <c r="K22" s="272"/>
      <c r="L22" s="272"/>
      <c r="M22" s="33" t="s">
        <v>724</v>
      </c>
      <c r="N22" s="33" t="s">
        <v>738</v>
      </c>
      <c r="O22" s="33" t="s">
        <v>680</v>
      </c>
      <c r="P22" s="52">
        <v>4</v>
      </c>
      <c r="Q22" s="52">
        <v>1</v>
      </c>
      <c r="R22" s="53">
        <v>4</v>
      </c>
      <c r="S22" s="54" t="s">
        <v>729</v>
      </c>
      <c r="T22" s="54"/>
      <c r="V22" s="272"/>
      <c r="W22" s="272"/>
      <c r="X22" s="272"/>
      <c r="Y22" s="33" t="s">
        <v>711</v>
      </c>
      <c r="AA22" s="47"/>
    </row>
    <row r="23" spans="1:27" s="33" customFormat="1" ht="31.9" customHeight="1">
      <c r="A23" s="47"/>
      <c r="B23" s="33" t="s">
        <v>739</v>
      </c>
      <c r="C23" s="272" t="s">
        <v>731</v>
      </c>
      <c r="D23" s="272"/>
      <c r="E23" s="272" t="s">
        <v>740</v>
      </c>
      <c r="F23" s="272"/>
      <c r="G23" s="272"/>
      <c r="H23" s="272"/>
      <c r="I23" s="272" t="s">
        <v>741</v>
      </c>
      <c r="J23" s="272"/>
      <c r="K23" s="272"/>
      <c r="L23" s="272"/>
      <c r="M23" s="33" t="s">
        <v>724</v>
      </c>
      <c r="N23" s="33" t="s">
        <v>742</v>
      </c>
      <c r="O23" s="33" t="s">
        <v>743</v>
      </c>
      <c r="P23" s="52">
        <v>4</v>
      </c>
      <c r="Q23" s="52">
        <v>1</v>
      </c>
      <c r="R23" s="53">
        <v>4</v>
      </c>
      <c r="S23" s="54" t="s">
        <v>729</v>
      </c>
      <c r="T23" s="54"/>
      <c r="V23" s="272"/>
      <c r="W23" s="272"/>
      <c r="X23" s="272"/>
      <c r="Y23" s="33" t="s">
        <v>744</v>
      </c>
      <c r="AA23" s="47"/>
    </row>
    <row r="24" spans="1:27" s="33" customFormat="1" ht="39.6" customHeight="1">
      <c r="A24" s="47"/>
      <c r="B24" s="33" t="s">
        <v>745</v>
      </c>
      <c r="C24" s="272" t="s">
        <v>731</v>
      </c>
      <c r="D24" s="272"/>
      <c r="E24" s="272" t="s">
        <v>746</v>
      </c>
      <c r="F24" s="272"/>
      <c r="G24" s="272"/>
      <c r="H24" s="272"/>
      <c r="I24" s="272" t="s">
        <v>747</v>
      </c>
      <c r="J24" s="272"/>
      <c r="K24" s="272"/>
      <c r="L24" s="272"/>
      <c r="M24" s="33" t="s">
        <v>90</v>
      </c>
      <c r="N24" s="33" t="s">
        <v>738</v>
      </c>
      <c r="O24" s="33" t="s">
        <v>743</v>
      </c>
      <c r="P24" s="52">
        <v>2</v>
      </c>
      <c r="Q24" s="52">
        <v>1</v>
      </c>
      <c r="R24" s="53">
        <v>2</v>
      </c>
      <c r="S24" s="54" t="s">
        <v>729</v>
      </c>
      <c r="T24" s="54"/>
      <c r="V24" s="272"/>
      <c r="W24" s="272"/>
      <c r="X24" s="272"/>
      <c r="Y24" s="33" t="s">
        <v>711</v>
      </c>
      <c r="AA24" s="47"/>
    </row>
    <row r="25" spans="1:27" s="33" customFormat="1" ht="53.65" customHeight="1">
      <c r="A25" s="47"/>
      <c r="B25" s="33" t="s">
        <v>748</v>
      </c>
      <c r="C25" s="272" t="s">
        <v>731</v>
      </c>
      <c r="D25" s="272"/>
      <c r="E25" s="272" t="s">
        <v>749</v>
      </c>
      <c r="F25" s="272"/>
      <c r="G25" s="272"/>
      <c r="H25" s="272"/>
      <c r="I25" s="272" t="s">
        <v>750</v>
      </c>
      <c r="J25" s="272"/>
      <c r="K25" s="272"/>
      <c r="L25" s="272"/>
      <c r="M25" s="33" t="s">
        <v>90</v>
      </c>
      <c r="N25" s="33" t="s">
        <v>738</v>
      </c>
      <c r="O25" s="33" t="s">
        <v>743</v>
      </c>
      <c r="P25" s="52">
        <v>4</v>
      </c>
      <c r="Q25" s="52">
        <v>1</v>
      </c>
      <c r="R25" s="53">
        <v>4</v>
      </c>
      <c r="S25" s="54" t="s">
        <v>751</v>
      </c>
      <c r="T25" s="54"/>
      <c r="V25" s="272"/>
      <c r="W25" s="272"/>
      <c r="X25" s="272"/>
      <c r="Y25" s="33" t="s">
        <v>682</v>
      </c>
      <c r="AA25" s="47"/>
    </row>
    <row r="26" spans="1:27" s="33" customFormat="1" ht="45.6" customHeight="1">
      <c r="A26" s="47"/>
      <c r="B26" s="33" t="s">
        <v>752</v>
      </c>
      <c r="C26" s="272" t="s">
        <v>694</v>
      </c>
      <c r="D26" s="272"/>
      <c r="E26" s="272" t="s">
        <v>753</v>
      </c>
      <c r="F26" s="272"/>
      <c r="G26" s="272"/>
      <c r="H26" s="272"/>
      <c r="I26" s="272" t="s">
        <v>754</v>
      </c>
      <c r="J26" s="272"/>
      <c r="K26" s="272"/>
      <c r="L26" s="272"/>
      <c r="M26" s="33" t="s">
        <v>697</v>
      </c>
      <c r="N26" s="33" t="s">
        <v>755</v>
      </c>
      <c r="O26" s="33" t="s">
        <v>680</v>
      </c>
      <c r="P26" s="52">
        <v>4</v>
      </c>
      <c r="Q26" s="52">
        <v>4</v>
      </c>
      <c r="R26" s="55">
        <v>16</v>
      </c>
      <c r="S26" s="54" t="s">
        <v>699</v>
      </c>
      <c r="V26" s="272"/>
      <c r="W26" s="272"/>
      <c r="X26" s="272"/>
      <c r="AA26" s="47"/>
    </row>
    <row r="27" spans="1:27">
      <c r="A27" s="37"/>
      <c r="C27" s="272"/>
      <c r="D27" s="272"/>
      <c r="E27" s="272"/>
      <c r="F27" s="272"/>
      <c r="G27" s="272"/>
      <c r="H27" s="272"/>
      <c r="I27" s="272"/>
      <c r="J27" s="272"/>
      <c r="K27" s="272"/>
      <c r="L27" s="272"/>
      <c r="M27" s="33"/>
      <c r="N27" s="33"/>
      <c r="O27" s="33"/>
      <c r="P27" s="52"/>
      <c r="Q27" s="52"/>
      <c r="R27" s="52"/>
      <c r="S27" s="33"/>
      <c r="T27" s="33"/>
      <c r="U27" s="33"/>
      <c r="V27" s="272"/>
      <c r="W27" s="272"/>
      <c r="X27" s="272"/>
      <c r="Y27" s="33"/>
      <c r="Z27" s="33"/>
      <c r="AA27" s="37"/>
    </row>
    <row r="28" spans="1:27">
      <c r="A28" s="37"/>
      <c r="C28" s="272"/>
      <c r="D28" s="272"/>
      <c r="E28" s="272"/>
      <c r="F28" s="272"/>
      <c r="G28" s="272"/>
      <c r="H28" s="272"/>
      <c r="I28" s="272"/>
      <c r="J28" s="272"/>
      <c r="K28" s="272"/>
      <c r="L28" s="272"/>
      <c r="M28" s="33"/>
      <c r="N28" s="33"/>
      <c r="O28" s="33"/>
      <c r="P28" s="52"/>
      <c r="Q28" s="52"/>
      <c r="R28" s="52"/>
      <c r="S28" s="33"/>
      <c r="T28" s="33"/>
      <c r="U28" s="33"/>
      <c r="V28" s="272"/>
      <c r="W28" s="272"/>
      <c r="X28" s="272"/>
      <c r="Y28" s="33"/>
      <c r="Z28" s="33"/>
      <c r="AA28" s="37"/>
    </row>
    <row r="29" spans="1:27">
      <c r="A29" s="37"/>
      <c r="C29" s="272"/>
      <c r="D29" s="272"/>
      <c r="E29" s="272"/>
      <c r="F29" s="272"/>
      <c r="G29" s="272"/>
      <c r="H29" s="272"/>
      <c r="I29" s="272"/>
      <c r="J29" s="272"/>
      <c r="K29" s="272"/>
      <c r="L29" s="272"/>
      <c r="M29" s="33"/>
      <c r="N29" s="33"/>
      <c r="O29" s="33"/>
      <c r="P29" s="52"/>
      <c r="Q29" s="52"/>
      <c r="R29" s="52"/>
      <c r="S29" s="33"/>
      <c r="T29" s="33"/>
      <c r="U29" s="33"/>
      <c r="V29" s="272"/>
      <c r="W29" s="272"/>
      <c r="X29" s="272"/>
      <c r="Y29" s="33"/>
      <c r="Z29" s="33"/>
      <c r="AA29" s="37"/>
    </row>
    <row r="30" spans="1:27">
      <c r="A30" s="37"/>
      <c r="C30" s="272"/>
      <c r="D30" s="272"/>
      <c r="E30" s="272"/>
      <c r="F30" s="272"/>
      <c r="G30" s="272"/>
      <c r="H30" s="272"/>
      <c r="I30" s="272"/>
      <c r="J30" s="272"/>
      <c r="K30" s="272"/>
      <c r="L30" s="272"/>
      <c r="M30" s="33"/>
      <c r="N30" s="33"/>
      <c r="O30" s="33"/>
      <c r="P30" s="52"/>
      <c r="Q30" s="52"/>
      <c r="R30" s="52"/>
      <c r="S30" s="33"/>
      <c r="T30" s="33"/>
      <c r="U30" s="33"/>
      <c r="V30" s="272"/>
      <c r="W30" s="272"/>
      <c r="X30" s="272"/>
      <c r="Y30" s="33"/>
      <c r="Z30" s="33"/>
      <c r="AA30" s="37"/>
    </row>
    <row r="31" spans="1:27">
      <c r="A31" s="37"/>
      <c r="C31" s="272"/>
      <c r="D31" s="272"/>
      <c r="E31" s="272"/>
      <c r="F31" s="272"/>
      <c r="G31" s="272"/>
      <c r="H31" s="272"/>
      <c r="I31" s="272"/>
      <c r="J31" s="272"/>
      <c r="K31" s="272"/>
      <c r="L31" s="272"/>
      <c r="M31" s="33"/>
      <c r="N31" s="33"/>
      <c r="O31" s="33"/>
      <c r="P31" s="52"/>
      <c r="Q31" s="52"/>
      <c r="R31" s="52"/>
      <c r="S31" s="33"/>
      <c r="T31" s="33"/>
      <c r="U31" s="33"/>
      <c r="V31" s="272"/>
      <c r="W31" s="272"/>
      <c r="X31" s="272"/>
      <c r="Y31" s="33"/>
      <c r="Z31" s="33"/>
      <c r="AA31" s="37"/>
    </row>
    <row r="32" spans="1:27">
      <c r="A32" s="37"/>
      <c r="C32" s="272"/>
      <c r="D32" s="272"/>
      <c r="E32" s="272"/>
      <c r="F32" s="272"/>
      <c r="G32" s="272"/>
      <c r="H32" s="272"/>
      <c r="I32" s="272"/>
      <c r="J32" s="272"/>
      <c r="K32" s="272"/>
      <c r="L32" s="272"/>
      <c r="M32" s="33"/>
      <c r="N32" s="33"/>
      <c r="O32" s="33"/>
      <c r="P32" s="52"/>
      <c r="Q32" s="52"/>
      <c r="R32" s="52"/>
      <c r="S32" s="33"/>
      <c r="T32" s="33"/>
      <c r="U32" s="33"/>
      <c r="V32" s="272"/>
      <c r="W32" s="272"/>
      <c r="X32" s="272"/>
      <c r="Y32" s="33"/>
      <c r="Z32" s="33"/>
      <c r="AA32" s="37"/>
    </row>
    <row r="33" spans="1:27">
      <c r="A33" s="37"/>
      <c r="C33" s="272"/>
      <c r="D33" s="272"/>
      <c r="E33" s="272"/>
      <c r="F33" s="272"/>
      <c r="G33" s="272"/>
      <c r="H33" s="272"/>
      <c r="I33" s="272"/>
      <c r="J33" s="272"/>
      <c r="K33" s="272"/>
      <c r="L33" s="272"/>
      <c r="M33" s="33"/>
      <c r="N33" s="33"/>
      <c r="O33" s="33"/>
      <c r="P33" s="52"/>
      <c r="Q33" s="52"/>
      <c r="R33" s="52"/>
      <c r="S33" s="33"/>
      <c r="T33" s="33"/>
      <c r="U33" s="33"/>
      <c r="V33" s="272"/>
      <c r="W33" s="272"/>
      <c r="X33" s="272"/>
      <c r="Y33" s="33"/>
      <c r="Z33" s="33"/>
      <c r="AA33" s="37"/>
    </row>
    <row r="34" spans="1:27">
      <c r="A34" s="37"/>
      <c r="C34" s="272"/>
      <c r="D34" s="272"/>
      <c r="E34" s="272"/>
      <c r="F34" s="272"/>
      <c r="G34" s="272"/>
      <c r="H34" s="272"/>
      <c r="I34" s="272"/>
      <c r="J34" s="272"/>
      <c r="K34" s="272"/>
      <c r="L34" s="272"/>
      <c r="M34" s="33"/>
      <c r="N34" s="33"/>
      <c r="O34" s="33"/>
      <c r="P34" s="52"/>
      <c r="Q34" s="52"/>
      <c r="R34" s="52"/>
      <c r="S34" s="33"/>
      <c r="T34" s="33"/>
      <c r="U34" s="33"/>
      <c r="V34" s="272"/>
      <c r="W34" s="272"/>
      <c r="X34" s="272"/>
      <c r="Y34" s="33"/>
      <c r="Z34" s="33"/>
      <c r="AA34" s="37"/>
    </row>
    <row r="35" spans="1:27">
      <c r="A35" s="37"/>
      <c r="C35" s="272"/>
      <c r="D35" s="272"/>
      <c r="E35" s="272"/>
      <c r="F35" s="272"/>
      <c r="G35" s="272"/>
      <c r="H35" s="272"/>
      <c r="I35" s="272"/>
      <c r="J35" s="272"/>
      <c r="K35" s="272"/>
      <c r="L35" s="272"/>
      <c r="M35" s="33"/>
      <c r="N35" s="33"/>
      <c r="O35" s="33"/>
      <c r="P35" s="52"/>
      <c r="Q35" s="52"/>
      <c r="R35" s="52"/>
      <c r="S35" s="33"/>
      <c r="T35" s="33"/>
      <c r="U35" s="33"/>
      <c r="V35" s="272"/>
      <c r="W35" s="272"/>
      <c r="X35" s="272"/>
      <c r="Y35" s="33"/>
      <c r="Z35" s="33"/>
      <c r="AA35" s="37"/>
    </row>
    <row r="36" spans="1:27">
      <c r="A36" s="37"/>
      <c r="C36" s="272"/>
      <c r="D36" s="272"/>
      <c r="E36" s="272"/>
      <c r="F36" s="272"/>
      <c r="G36" s="272"/>
      <c r="H36" s="272"/>
      <c r="I36" s="272"/>
      <c r="J36" s="272"/>
      <c r="K36" s="272"/>
      <c r="L36" s="272"/>
      <c r="M36" s="33"/>
      <c r="N36" s="33"/>
      <c r="O36" s="33"/>
      <c r="P36" s="52"/>
      <c r="Q36" s="52"/>
      <c r="R36" s="52"/>
      <c r="S36" s="33"/>
      <c r="T36" s="33"/>
      <c r="U36" s="33"/>
      <c r="V36" s="272"/>
      <c r="W36" s="272"/>
      <c r="X36" s="272"/>
      <c r="Y36" s="33"/>
      <c r="Z36" s="33"/>
      <c r="AA36" s="37"/>
    </row>
    <row r="37" spans="1:27">
      <c r="A37" s="37"/>
      <c r="B37" s="37"/>
      <c r="C37" s="37"/>
      <c r="D37" s="37"/>
      <c r="E37" s="37"/>
      <c r="F37" s="37"/>
      <c r="G37" s="46"/>
      <c r="H37" s="46"/>
      <c r="I37" s="46"/>
      <c r="J37" s="46"/>
      <c r="K37" s="37"/>
      <c r="L37" s="37"/>
      <c r="M37" s="37"/>
      <c r="N37" s="37"/>
      <c r="O37" s="37"/>
      <c r="P37" s="37"/>
      <c r="Q37" s="37"/>
      <c r="R37" s="37"/>
      <c r="S37" s="37"/>
      <c r="T37" s="37"/>
      <c r="U37" s="37"/>
      <c r="V37" s="37"/>
      <c r="W37" s="37"/>
      <c r="X37" s="37"/>
      <c r="Y37" s="37"/>
      <c r="Z37" s="37"/>
      <c r="AA37" s="37"/>
    </row>
    <row r="38" spans="1:27">
      <c r="A38" s="35"/>
      <c r="B38" s="36" t="s">
        <v>56</v>
      </c>
      <c r="C38" s="36"/>
      <c r="D38" s="36"/>
      <c r="E38" s="36"/>
      <c r="F38" s="36"/>
      <c r="G38" s="36"/>
      <c r="H38" s="36"/>
      <c r="I38" s="36"/>
      <c r="J38" s="36"/>
      <c r="K38" s="36"/>
      <c r="L38" s="36"/>
      <c r="M38" s="36"/>
      <c r="N38" s="36"/>
      <c r="O38" s="36"/>
      <c r="P38" s="36"/>
      <c r="Q38" s="36"/>
      <c r="R38" s="36"/>
      <c r="S38" s="36"/>
      <c r="T38" s="36"/>
      <c r="U38" s="36"/>
      <c r="V38" s="36"/>
      <c r="W38" s="36"/>
      <c r="X38" s="36"/>
      <c r="Y38" s="35"/>
      <c r="Z38" s="35"/>
      <c r="AA38" s="35"/>
    </row>
  </sheetData>
  <autoFilter ref="B9:Z26" xr:uid="{00000000-0001-0000-0200-000000000000}">
    <filterColumn colId="0" showButton="0"/>
    <filterColumn colId="1" showButton="0"/>
    <filterColumn colId="2" showButton="0"/>
    <filterColumn colId="3" showButton="0"/>
    <filterColumn colId="4" showButton="0"/>
    <filterColumn colId="5" showButton="0"/>
  </autoFilter>
  <mergeCells count="128">
    <mergeCell ref="Q5:S5"/>
    <mergeCell ref="Q6:S6"/>
    <mergeCell ref="Q7:S7"/>
    <mergeCell ref="B7:D7"/>
    <mergeCell ref="E7:G7"/>
    <mergeCell ref="I7:J7"/>
    <mergeCell ref="K7:L7"/>
    <mergeCell ref="N7:P7"/>
    <mergeCell ref="B9:H9"/>
    <mergeCell ref="D1:L3"/>
    <mergeCell ref="B5:D5"/>
    <mergeCell ref="E5:G5"/>
    <mergeCell ref="I5:J5"/>
    <mergeCell ref="K5:L5"/>
    <mergeCell ref="N5:P5"/>
    <mergeCell ref="B6:D6"/>
    <mergeCell ref="E6:G6"/>
    <mergeCell ref="I6:J6"/>
    <mergeCell ref="K6:L6"/>
    <mergeCell ref="N6:P6"/>
    <mergeCell ref="V13:X13"/>
    <mergeCell ref="C13:D13"/>
    <mergeCell ref="E13:H13"/>
    <mergeCell ref="I13:L13"/>
    <mergeCell ref="V10:X10"/>
    <mergeCell ref="C11:D11"/>
    <mergeCell ref="E11:H11"/>
    <mergeCell ref="I11:L11"/>
    <mergeCell ref="V11:X11"/>
    <mergeCell ref="C12:D12"/>
    <mergeCell ref="E12:H12"/>
    <mergeCell ref="I12:L12"/>
    <mergeCell ref="V12:X12"/>
    <mergeCell ref="C10:D10"/>
    <mergeCell ref="E10:H10"/>
    <mergeCell ref="I10:L10"/>
    <mergeCell ref="V14:X14"/>
    <mergeCell ref="C15:D15"/>
    <mergeCell ref="E15:H15"/>
    <mergeCell ref="I15:L15"/>
    <mergeCell ref="V15:X15"/>
    <mergeCell ref="C16:D16"/>
    <mergeCell ref="E16:H16"/>
    <mergeCell ref="I16:L16"/>
    <mergeCell ref="V16:X16"/>
    <mergeCell ref="C14:D14"/>
    <mergeCell ref="E14:H14"/>
    <mergeCell ref="I14:L14"/>
    <mergeCell ref="V17:X17"/>
    <mergeCell ref="C18:D18"/>
    <mergeCell ref="E18:H18"/>
    <mergeCell ref="I18:L18"/>
    <mergeCell ref="V18:X18"/>
    <mergeCell ref="C19:D19"/>
    <mergeCell ref="E19:H19"/>
    <mergeCell ref="I19:L19"/>
    <mergeCell ref="V19:X19"/>
    <mergeCell ref="C17:D17"/>
    <mergeCell ref="E17:H17"/>
    <mergeCell ref="I17:L17"/>
    <mergeCell ref="V20:X20"/>
    <mergeCell ref="C21:D21"/>
    <mergeCell ref="E21:H21"/>
    <mergeCell ref="I21:L21"/>
    <mergeCell ref="V21:X21"/>
    <mergeCell ref="C22:D22"/>
    <mergeCell ref="E22:H22"/>
    <mergeCell ref="I22:L22"/>
    <mergeCell ref="V22:X22"/>
    <mergeCell ref="C20:D20"/>
    <mergeCell ref="E20:H20"/>
    <mergeCell ref="I20:L20"/>
    <mergeCell ref="V23:X23"/>
    <mergeCell ref="C24:D24"/>
    <mergeCell ref="E24:H24"/>
    <mergeCell ref="I24:L24"/>
    <mergeCell ref="V24:X24"/>
    <mergeCell ref="C25:D25"/>
    <mergeCell ref="E25:H25"/>
    <mergeCell ref="I25:L25"/>
    <mergeCell ref="V25:X25"/>
    <mergeCell ref="C23:D23"/>
    <mergeCell ref="E23:H23"/>
    <mergeCell ref="I23:L23"/>
    <mergeCell ref="V26:X26"/>
    <mergeCell ref="C27:D27"/>
    <mergeCell ref="E27:H27"/>
    <mergeCell ref="I27:L27"/>
    <mergeCell ref="V27:X27"/>
    <mergeCell ref="C28:D28"/>
    <mergeCell ref="E28:H28"/>
    <mergeCell ref="I28:L28"/>
    <mergeCell ref="V28:X28"/>
    <mergeCell ref="C26:D26"/>
    <mergeCell ref="E26:H26"/>
    <mergeCell ref="I26:L26"/>
    <mergeCell ref="C29:D29"/>
    <mergeCell ref="E29:H29"/>
    <mergeCell ref="I29:L29"/>
    <mergeCell ref="V29:X29"/>
    <mergeCell ref="C30:D30"/>
    <mergeCell ref="E30:H30"/>
    <mergeCell ref="I30:L30"/>
    <mergeCell ref="V30:X30"/>
    <mergeCell ref="C31:D31"/>
    <mergeCell ref="E31:H31"/>
    <mergeCell ref="I31:L31"/>
    <mergeCell ref="V31:X31"/>
    <mergeCell ref="V35:X35"/>
    <mergeCell ref="C36:D36"/>
    <mergeCell ref="E36:H36"/>
    <mergeCell ref="I36:L36"/>
    <mergeCell ref="V36:X36"/>
    <mergeCell ref="V32:X32"/>
    <mergeCell ref="C33:D33"/>
    <mergeCell ref="E33:H33"/>
    <mergeCell ref="I33:L33"/>
    <mergeCell ref="V33:X33"/>
    <mergeCell ref="C34:D34"/>
    <mergeCell ref="E34:H34"/>
    <mergeCell ref="I34:L34"/>
    <mergeCell ref="V34:X34"/>
    <mergeCell ref="C35:D35"/>
    <mergeCell ref="E35:H35"/>
    <mergeCell ref="I35:L35"/>
    <mergeCell ref="C32:D32"/>
    <mergeCell ref="E32:H32"/>
    <mergeCell ref="I32:L32"/>
  </mergeCells>
  <phoneticPr fontId="41" type="noConversion"/>
  <conditionalFormatting sqref="K37:W37">
    <cfRule type="cellIs" dxfId="105" priority="82" operator="equal">
      <formula>"At Risk"</formula>
    </cfRule>
    <cfRule type="cellIs" dxfId="104" priority="81" operator="equal">
      <formula>"Delayed"</formula>
    </cfRule>
    <cfRule type="cellIs" dxfId="103" priority="80" operator="equal">
      <formula>"Complete"</formula>
    </cfRule>
    <cfRule type="cellIs" dxfId="102" priority="83" operator="equal">
      <formula>"On Track"</formula>
    </cfRule>
  </conditionalFormatting>
  <conditionalFormatting sqref="M5:M7">
    <cfRule type="cellIs" dxfId="101" priority="86" operator="equal">
      <formula>"Green"</formula>
    </cfRule>
    <cfRule type="cellIs" dxfId="100" priority="85" operator="equal">
      <formula>"Amber"</formula>
    </cfRule>
    <cfRule type="cellIs" dxfId="99" priority="84" operator="equal">
      <formula>"Red"</formula>
    </cfRule>
  </conditionalFormatting>
  <conditionalFormatting sqref="S11:S26">
    <cfRule type="expression" dxfId="98" priority="22">
      <formula>$V11="CLOSED"</formula>
    </cfRule>
  </conditionalFormatting>
  <conditionalFormatting sqref="T11:T25">
    <cfRule type="expression" dxfId="97" priority="4">
      <formula>$V11="CLOSED"</formula>
    </cfRule>
  </conditionalFormatting>
  <conditionalFormatting sqref="T5:U7">
    <cfRule type="containsText" dxfId="96" priority="2" operator="containsText" text="Medium">
      <formula>NOT(ISERROR(SEARCH("Medium",T5)))</formula>
    </cfRule>
    <cfRule type="containsText" dxfId="95" priority="3" operator="containsText" text="High">
      <formula>NOT(ISERROR(SEARCH("High",T5)))</formula>
    </cfRule>
    <cfRule type="containsText" dxfId="94" priority="1" operator="containsText" text="Low">
      <formula>NOT(ISERROR(SEARCH("Low",T5)))</formula>
    </cfRule>
  </conditionalFormatting>
  <conditionalFormatting sqref="Y1:Z4">
    <cfRule type="containsText" dxfId="93" priority="79" operator="containsText" text="High">
      <formula>NOT(ISERROR(SEARCH("High",Y1)))</formula>
    </cfRule>
    <cfRule type="containsText" dxfId="92" priority="77" operator="containsText" text="Low">
      <formula>NOT(ISERROR(SEARCH("Low",Y1)))</formula>
    </cfRule>
    <cfRule type="containsText" dxfId="91" priority="78" operator="containsText" text="Medium">
      <formula>NOT(ISERROR(SEARCH("Medium",Y1)))</formula>
    </cfRule>
  </conditionalFormatting>
  <conditionalFormatting sqref="Y8:Z1048576">
    <cfRule type="containsText" dxfId="90" priority="39" operator="containsText" text="High">
      <formula>NOT(ISERROR(SEARCH("High",Y8)))</formula>
    </cfRule>
    <cfRule type="containsText" dxfId="89" priority="38" operator="containsText" text="Medium">
      <formula>NOT(ISERROR(SEARCH("Medium",Y8)))</formula>
    </cfRule>
    <cfRule type="containsText" dxfId="88" priority="37" operator="containsText" text="Low">
      <formula>NOT(ISERROR(SEARCH("Low",Y8)))</formula>
    </cfRule>
  </conditionalFormatting>
  <dataValidations count="6">
    <dataValidation type="list" allowBlank="1" showInputMessage="1" showErrorMessage="1" sqref="X11 X13:X36" xr:uid="{9EAC6DA2-F7D8-4C24-A8FB-3B79EBCA84DF}">
      <formula1>"Open, On Hold, Closed"</formula1>
    </dataValidation>
    <dataValidation type="list" allowBlank="1" showInputMessage="1" showErrorMessage="1" sqref="D17 C17:C18 C19:D36 C11:D16" xr:uid="{ED90FFD9-B9B5-411A-810F-484FA827CE3A}">
      <formula1>"Commercial, Planning, Design, Implementation, Testing, Support, Communications, Supplier Management"</formula1>
    </dataValidation>
    <dataValidation type="list" allowBlank="1" showInputMessage="1" showErrorMessage="1" sqref="T11:T36" xr:uid="{E6CBC6F4-783C-4F66-A597-4951A5CF9C68}">
      <formula1>"Accept, Avoid, Mitigate, Transfer, Exploit, Enhance, Share"</formula1>
    </dataValidation>
    <dataValidation type="list" allowBlank="1" showInputMessage="1" showErrorMessage="1" sqref="O11:O36" xr:uid="{70553DC4-3246-4F96-BA24-E2AC33751D1D}">
      <formula1>"Solution, Timeline, Budget, Resources, Scope, Quality"</formula1>
    </dataValidation>
    <dataValidation type="list" allowBlank="1" showInputMessage="1" showErrorMessage="1" sqref="Y11:Z36" xr:uid="{FCAAD392-5061-44ED-8DEF-C0EE756DBEF2}">
      <formula1>"High, Medium, Low"</formula1>
    </dataValidation>
    <dataValidation type="list" allowBlank="1" showInputMessage="1" showErrorMessage="1" sqref="S11:S26" xr:uid="{80E7BB5A-00E6-4A97-99FD-6049CBA0E94A}">
      <formula1>"1 - Likely this month,2 - Likely next 2-3 months,3 - Likely next 3-6 months,4 - Likely next 6-12 months,5 - Likely in over 12 months"</formula1>
    </dataValidation>
  </dataValidations>
  <pageMargins left="0.7" right="0.7" top="0.75" bottom="0.75" header="0.3" footer="0.3"/>
  <pageSetup paperSize="8"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3366"/>
  </sheetPr>
  <dimension ref="B1:U34"/>
  <sheetViews>
    <sheetView zoomScaleNormal="100" workbookViewId="0">
      <pane ySplit="12" topLeftCell="H14" activePane="bottomLeft" state="frozen"/>
      <selection pane="bottomLeft" activeCell="H14" sqref="H14:J14"/>
    </sheetView>
  </sheetViews>
  <sheetFormatPr defaultRowHeight="14.45"/>
  <cols>
    <col min="1" max="1" width="4.5703125" style="58" customWidth="1"/>
    <col min="2" max="2" width="1.5703125" style="58" customWidth="1"/>
    <col min="3" max="10" width="9.5703125" style="58" customWidth="1"/>
    <col min="11" max="11" width="9.5703125" style="111" customWidth="1"/>
    <col min="12" max="15" width="9.5703125" style="58" customWidth="1"/>
    <col min="16" max="16" width="8.7109375" style="58"/>
    <col min="17" max="17" width="10.140625" style="58" bestFit="1" customWidth="1"/>
    <col min="18" max="18" width="9.140625" style="58" bestFit="1" customWidth="1"/>
    <col min="19" max="20" width="10.140625" style="58" bestFit="1" customWidth="1"/>
    <col min="21" max="21" width="1.5703125" style="58" customWidth="1"/>
    <col min="22" max="22" width="4.5703125" style="58" customWidth="1"/>
    <col min="23" max="254" width="8.7109375" style="58"/>
    <col min="255" max="255" width="29.5703125" style="58" bestFit="1" customWidth="1"/>
    <col min="256" max="510" width="8.7109375" style="58"/>
    <col min="511" max="511" width="29.5703125" style="58" bestFit="1" customWidth="1"/>
    <col min="512" max="766" width="8.7109375" style="58"/>
    <col min="767" max="767" width="29.5703125" style="58" bestFit="1" customWidth="1"/>
    <col min="768" max="1022" width="8.7109375" style="58"/>
    <col min="1023" max="1023" width="29.5703125" style="58" bestFit="1" customWidth="1"/>
    <col min="1024" max="1278" width="8.7109375" style="58"/>
    <col min="1279" max="1279" width="29.5703125" style="58" bestFit="1" customWidth="1"/>
    <col min="1280" max="1534" width="8.7109375" style="58"/>
    <col min="1535" max="1535" width="29.5703125" style="58" bestFit="1" customWidth="1"/>
    <col min="1536" max="1790" width="8.7109375" style="58"/>
    <col min="1791" max="1791" width="29.5703125" style="58" bestFit="1" customWidth="1"/>
    <col min="1792" max="2046" width="8.7109375" style="58"/>
    <col min="2047" max="2047" width="29.5703125" style="58" bestFit="1" customWidth="1"/>
    <col min="2048" max="2302" width="8.7109375" style="58"/>
    <col min="2303" max="2303" width="29.5703125" style="58" bestFit="1" customWidth="1"/>
    <col min="2304" max="2558" width="8.7109375" style="58"/>
    <col min="2559" max="2559" width="29.5703125" style="58" bestFit="1" customWidth="1"/>
    <col min="2560" max="2814" width="8.7109375" style="58"/>
    <col min="2815" max="2815" width="29.5703125" style="58" bestFit="1" customWidth="1"/>
    <col min="2816" max="3070" width="8.7109375" style="58"/>
    <col min="3071" max="3071" width="29.5703125" style="58" bestFit="1" customWidth="1"/>
    <col min="3072" max="3326" width="8.7109375" style="58"/>
    <col min="3327" max="3327" width="29.5703125" style="58" bestFit="1" customWidth="1"/>
    <col min="3328" max="3582" width="8.7109375" style="58"/>
    <col min="3583" max="3583" width="29.5703125" style="58" bestFit="1" customWidth="1"/>
    <col min="3584" max="3838" width="8.7109375" style="58"/>
    <col min="3839" max="3839" width="29.5703125" style="58" bestFit="1" customWidth="1"/>
    <col min="3840" max="4094" width="8.7109375" style="58"/>
    <col min="4095" max="4095" width="29.5703125" style="58" bestFit="1" customWidth="1"/>
    <col min="4096" max="4350" width="8.7109375" style="58"/>
    <col min="4351" max="4351" width="29.5703125" style="58" bestFit="1" customWidth="1"/>
    <col min="4352" max="4606" width="8.7109375" style="58"/>
    <col min="4607" max="4607" width="29.5703125" style="58" bestFit="1" customWidth="1"/>
    <col min="4608" max="4862" width="8.7109375" style="58"/>
    <col min="4863" max="4863" width="29.5703125" style="58" bestFit="1" customWidth="1"/>
    <col min="4864" max="5118" width="8.7109375" style="58"/>
    <col min="5119" max="5119" width="29.5703125" style="58" bestFit="1" customWidth="1"/>
    <col min="5120" max="5374" width="8.7109375" style="58"/>
    <col min="5375" max="5375" width="29.5703125" style="58" bestFit="1" customWidth="1"/>
    <col min="5376" max="5630" width="8.7109375" style="58"/>
    <col min="5631" max="5631" width="29.5703125" style="58" bestFit="1" customWidth="1"/>
    <col min="5632" max="5886" width="8.7109375" style="58"/>
    <col min="5887" max="5887" width="29.5703125" style="58" bestFit="1" customWidth="1"/>
    <col min="5888" max="6142" width="8.7109375" style="58"/>
    <col min="6143" max="6143" width="29.5703125" style="58" bestFit="1" customWidth="1"/>
    <col min="6144" max="6398" width="8.7109375" style="58"/>
    <col min="6399" max="6399" width="29.5703125" style="58" bestFit="1" customWidth="1"/>
    <col min="6400" max="6654" width="8.7109375" style="58"/>
    <col min="6655" max="6655" width="29.5703125" style="58" bestFit="1" customWidth="1"/>
    <col min="6656" max="6910" width="8.7109375" style="58"/>
    <col min="6911" max="6911" width="29.5703125" style="58" bestFit="1" customWidth="1"/>
    <col min="6912" max="7166" width="8.7109375" style="58"/>
    <col min="7167" max="7167" width="29.5703125" style="58" bestFit="1" customWidth="1"/>
    <col min="7168" max="7422" width="8.7109375" style="58"/>
    <col min="7423" max="7423" width="29.5703125" style="58" bestFit="1" customWidth="1"/>
    <col min="7424" max="7678" width="8.7109375" style="58"/>
    <col min="7679" max="7679" width="29.5703125" style="58" bestFit="1" customWidth="1"/>
    <col min="7680" max="7934" width="8.7109375" style="58"/>
    <col min="7935" max="7935" width="29.5703125" style="58" bestFit="1" customWidth="1"/>
    <col min="7936" max="8190" width="8.7109375" style="58"/>
    <col min="8191" max="8191" width="29.5703125" style="58" bestFit="1" customWidth="1"/>
    <col min="8192" max="8446" width="8.7109375" style="58"/>
    <col min="8447" max="8447" width="29.5703125" style="58" bestFit="1" customWidth="1"/>
    <col min="8448" max="8702" width="8.7109375" style="58"/>
    <col min="8703" max="8703" width="29.5703125" style="58" bestFit="1" customWidth="1"/>
    <col min="8704" max="8958" width="8.7109375" style="58"/>
    <col min="8959" max="8959" width="29.5703125" style="58" bestFit="1" customWidth="1"/>
    <col min="8960" max="9214" width="8.7109375" style="58"/>
    <col min="9215" max="9215" width="29.5703125" style="58" bestFit="1" customWidth="1"/>
    <col min="9216" max="9470" width="8.7109375" style="58"/>
    <col min="9471" max="9471" width="29.5703125" style="58" bestFit="1" customWidth="1"/>
    <col min="9472" max="9726" width="8.7109375" style="58"/>
    <col min="9727" max="9727" width="29.5703125" style="58" bestFit="1" customWidth="1"/>
    <col min="9728" max="9982" width="8.7109375" style="58"/>
    <col min="9983" max="9983" width="29.5703125" style="58" bestFit="1" customWidth="1"/>
    <col min="9984" max="10238" width="8.7109375" style="58"/>
    <col min="10239" max="10239" width="29.5703125" style="58" bestFit="1" customWidth="1"/>
    <col min="10240" max="10494" width="8.7109375" style="58"/>
    <col min="10495" max="10495" width="29.5703125" style="58" bestFit="1" customWidth="1"/>
    <col min="10496" max="10750" width="8.7109375" style="58"/>
    <col min="10751" max="10751" width="29.5703125" style="58" bestFit="1" customWidth="1"/>
    <col min="10752" max="11006" width="8.7109375" style="58"/>
    <col min="11007" max="11007" width="29.5703125" style="58" bestFit="1" customWidth="1"/>
    <col min="11008" max="11262" width="8.7109375" style="58"/>
    <col min="11263" max="11263" width="29.5703125" style="58" bestFit="1" customWidth="1"/>
    <col min="11264" max="11518" width="8.7109375" style="58"/>
    <col min="11519" max="11519" width="29.5703125" style="58" bestFit="1" customWidth="1"/>
    <col min="11520" max="11774" width="8.7109375" style="58"/>
    <col min="11775" max="11775" width="29.5703125" style="58" bestFit="1" customWidth="1"/>
    <col min="11776" max="12030" width="8.7109375" style="58"/>
    <col min="12031" max="12031" width="29.5703125" style="58" bestFit="1" customWidth="1"/>
    <col min="12032" max="12286" width="8.7109375" style="58"/>
    <col min="12287" max="12287" width="29.5703125" style="58" bestFit="1" customWidth="1"/>
    <col min="12288" max="12542" width="8.7109375" style="58"/>
    <col min="12543" max="12543" width="29.5703125" style="58" bestFit="1" customWidth="1"/>
    <col min="12544" max="12798" width="8.7109375" style="58"/>
    <col min="12799" max="12799" width="29.5703125" style="58" bestFit="1" customWidth="1"/>
    <col min="12800" max="13054" width="8.7109375" style="58"/>
    <col min="13055" max="13055" width="29.5703125" style="58" bestFit="1" customWidth="1"/>
    <col min="13056" max="13310" width="8.7109375" style="58"/>
    <col min="13311" max="13311" width="29.5703125" style="58" bestFit="1" customWidth="1"/>
    <col min="13312" max="13566" width="8.7109375" style="58"/>
    <col min="13567" max="13567" width="29.5703125" style="58" bestFit="1" customWidth="1"/>
    <col min="13568" max="13822" width="8.7109375" style="58"/>
    <col min="13823" max="13823" width="29.5703125" style="58" bestFit="1" customWidth="1"/>
    <col min="13824" max="14078" width="8.7109375" style="58"/>
    <col min="14079" max="14079" width="29.5703125" style="58" bestFit="1" customWidth="1"/>
    <col min="14080" max="14334" width="8.7109375" style="58"/>
    <col min="14335" max="14335" width="29.5703125" style="58" bestFit="1" customWidth="1"/>
    <col min="14336" max="14590" width="8.7109375" style="58"/>
    <col min="14591" max="14591" width="29.5703125" style="58" bestFit="1" customWidth="1"/>
    <col min="14592" max="14846" width="8.7109375" style="58"/>
    <col min="14847" max="14847" width="29.5703125" style="58" bestFit="1" customWidth="1"/>
    <col min="14848" max="15102" width="8.7109375" style="58"/>
    <col min="15103" max="15103" width="29.5703125" style="58" bestFit="1" customWidth="1"/>
    <col min="15104" max="15358" width="8.7109375" style="58"/>
    <col min="15359" max="15359" width="29.5703125" style="58" bestFit="1" customWidth="1"/>
    <col min="15360" max="15614" width="8.7109375" style="58"/>
    <col min="15615" max="15615" width="29.5703125" style="58" bestFit="1" customWidth="1"/>
    <col min="15616" max="15870" width="8.7109375" style="58"/>
    <col min="15871" max="15871" width="29.5703125" style="58" bestFit="1" customWidth="1"/>
    <col min="15872" max="16126" width="8.7109375" style="58"/>
    <col min="16127" max="16127" width="29.5703125" style="58" bestFit="1" customWidth="1"/>
    <col min="16128" max="16384" width="8.7109375" style="58"/>
  </cols>
  <sheetData>
    <row r="1" spans="2:21" ht="14.65" customHeight="1">
      <c r="B1" s="112"/>
      <c r="C1" s="112"/>
      <c r="D1" s="112"/>
      <c r="E1" s="244" t="s">
        <v>756</v>
      </c>
      <c r="F1" s="244"/>
      <c r="G1" s="244"/>
      <c r="H1" s="244"/>
      <c r="I1" s="244"/>
      <c r="J1" s="244"/>
      <c r="K1" s="244"/>
      <c r="L1" s="244"/>
      <c r="M1" s="244"/>
      <c r="N1" s="100"/>
      <c r="O1" s="100"/>
      <c r="P1" s="112"/>
      <c r="Q1" s="112"/>
      <c r="R1" s="112"/>
      <c r="S1" s="112"/>
      <c r="T1" s="112"/>
      <c r="U1" s="112"/>
    </row>
    <row r="2" spans="2:21" ht="14.65" customHeight="1">
      <c r="B2" s="112"/>
      <c r="C2" s="112"/>
      <c r="D2" s="112"/>
      <c r="E2" s="244"/>
      <c r="F2" s="244"/>
      <c r="G2" s="244"/>
      <c r="H2" s="244"/>
      <c r="I2" s="244"/>
      <c r="J2" s="244"/>
      <c r="K2" s="244"/>
      <c r="L2" s="244"/>
      <c r="M2" s="244"/>
      <c r="N2" s="100"/>
      <c r="O2" s="100"/>
      <c r="P2" s="112"/>
      <c r="Q2" s="112"/>
      <c r="R2" s="112"/>
      <c r="S2" s="112"/>
      <c r="T2" s="112"/>
      <c r="U2" s="112"/>
    </row>
    <row r="3" spans="2:21" ht="14.65" customHeight="1">
      <c r="B3" s="112"/>
      <c r="C3" s="112"/>
      <c r="D3" s="112"/>
      <c r="E3" s="244"/>
      <c r="F3" s="244"/>
      <c r="G3" s="244"/>
      <c r="H3" s="244"/>
      <c r="I3" s="244"/>
      <c r="J3" s="244"/>
      <c r="K3" s="244"/>
      <c r="L3" s="244"/>
      <c r="M3" s="244"/>
      <c r="N3" s="100"/>
      <c r="O3" s="100"/>
      <c r="P3" s="112"/>
      <c r="Q3" s="112"/>
      <c r="R3" s="112"/>
      <c r="S3" s="112"/>
      <c r="T3" s="112"/>
      <c r="U3" s="112"/>
    </row>
    <row r="4" spans="2:21">
      <c r="B4" s="61"/>
      <c r="C4" s="61"/>
      <c r="D4" s="61"/>
      <c r="E4" s="61"/>
      <c r="F4" s="61"/>
      <c r="G4" s="61"/>
      <c r="H4" s="61"/>
      <c r="I4" s="61"/>
      <c r="J4" s="61"/>
      <c r="K4" s="109"/>
      <c r="L4" s="61"/>
      <c r="M4" s="61"/>
      <c r="N4" s="61"/>
      <c r="O4" s="61"/>
      <c r="P4" s="61"/>
      <c r="Q4" s="61"/>
      <c r="R4" s="61"/>
      <c r="S4" s="61"/>
      <c r="T4" s="61"/>
      <c r="U4" s="61"/>
    </row>
    <row r="5" spans="2:21" s="111" customFormat="1" ht="14.65" customHeight="1">
      <c r="B5" s="61"/>
      <c r="C5" s="266" t="s">
        <v>1</v>
      </c>
      <c r="D5" s="266"/>
      <c r="E5" s="266"/>
      <c r="F5" s="280" t="str">
        <f>'Status Report'!F5:H5</f>
        <v xml:space="preserve">Mölnlycke Health Care </v>
      </c>
      <c r="G5" s="280"/>
      <c r="H5" s="280"/>
      <c r="I5" s="110"/>
      <c r="J5" s="266" t="s">
        <v>8</v>
      </c>
      <c r="K5" s="266"/>
      <c r="L5" s="281">
        <v>44929</v>
      </c>
      <c r="M5" s="281"/>
      <c r="N5" s="65"/>
      <c r="O5" s="266" t="s">
        <v>28</v>
      </c>
      <c r="P5" s="266"/>
      <c r="Q5" s="280">
        <f>COUNTIF(P13:P32,"Open")</f>
        <v>0</v>
      </c>
      <c r="R5" s="280"/>
      <c r="S5" s="280"/>
      <c r="T5" s="109"/>
      <c r="U5" s="109"/>
    </row>
    <row r="6" spans="2:21" s="111" customFormat="1">
      <c r="B6" s="61"/>
      <c r="C6" s="266" t="s">
        <v>6</v>
      </c>
      <c r="D6" s="266"/>
      <c r="E6" s="266"/>
      <c r="F6" s="280" t="str">
        <f>'Status Report'!F6:H6</f>
        <v xml:space="preserve">Peter Wicander </v>
      </c>
      <c r="G6" s="280"/>
      <c r="H6" s="280"/>
      <c r="I6" s="110"/>
      <c r="J6" s="266" t="s">
        <v>14</v>
      </c>
      <c r="K6" s="266"/>
      <c r="L6" s="281" t="s">
        <v>114</v>
      </c>
      <c r="M6" s="281"/>
      <c r="N6" s="65"/>
      <c r="O6" s="266" t="s">
        <v>757</v>
      </c>
      <c r="P6" s="266"/>
      <c r="Q6" s="280">
        <f>COUNTIF(P13:P32,"On Hold")</f>
        <v>0</v>
      </c>
      <c r="R6" s="280"/>
      <c r="S6" s="280"/>
      <c r="T6" s="109"/>
      <c r="U6" s="109"/>
    </row>
    <row r="7" spans="2:21" s="111" customFormat="1">
      <c r="B7" s="61"/>
      <c r="C7" s="266" t="s">
        <v>9</v>
      </c>
      <c r="D7" s="266"/>
      <c r="E7" s="266"/>
      <c r="F7" s="280" t="str">
        <f>'Status Report'!F7:H7</f>
        <v>Yana Dzhineva</v>
      </c>
      <c r="G7" s="280"/>
      <c r="H7" s="280"/>
      <c r="I7" s="110"/>
      <c r="J7" s="266" t="s">
        <v>655</v>
      </c>
      <c r="K7" s="266"/>
      <c r="L7" s="280" t="s">
        <v>13</v>
      </c>
      <c r="M7" s="280"/>
      <c r="N7" s="65"/>
      <c r="O7" s="266" t="s">
        <v>758</v>
      </c>
      <c r="P7" s="266"/>
      <c r="Q7" s="280">
        <v>0</v>
      </c>
      <c r="R7" s="280"/>
      <c r="S7" s="280"/>
      <c r="T7" s="109"/>
      <c r="U7" s="109"/>
    </row>
    <row r="8" spans="2:21" s="111" customFormat="1">
      <c r="B8" s="61"/>
      <c r="C8" s="109"/>
      <c r="D8" s="109"/>
      <c r="E8" s="109"/>
      <c r="F8" s="109"/>
      <c r="G8" s="109"/>
      <c r="H8" s="109"/>
      <c r="I8" s="109"/>
      <c r="J8" s="109"/>
      <c r="K8" s="109"/>
      <c r="L8" s="109"/>
      <c r="M8" s="109"/>
      <c r="N8" s="65"/>
      <c r="O8" s="65"/>
      <c r="P8" s="109"/>
      <c r="Q8" s="109"/>
      <c r="R8" s="109"/>
      <c r="S8" s="109"/>
      <c r="T8" s="109"/>
      <c r="U8" s="109"/>
    </row>
    <row r="9" spans="2:21" s="111" customFormat="1">
      <c r="B9" s="61"/>
      <c r="C9" s="109"/>
      <c r="D9" s="109"/>
      <c r="E9" s="109"/>
      <c r="F9" s="109"/>
      <c r="G9" s="109"/>
      <c r="H9" s="109"/>
      <c r="I9" s="109"/>
      <c r="J9" s="109"/>
      <c r="K9" s="109"/>
      <c r="L9" s="109"/>
      <c r="M9" s="109"/>
      <c r="N9" s="65"/>
      <c r="O9" s="266" t="s">
        <v>759</v>
      </c>
      <c r="P9" s="266"/>
      <c r="Q9" s="280"/>
      <c r="R9" s="280"/>
      <c r="S9" s="280"/>
      <c r="T9" s="109"/>
      <c r="U9" s="109"/>
    </row>
    <row r="10" spans="2:21" s="111" customFormat="1">
      <c r="B10" s="61"/>
      <c r="C10" s="109"/>
      <c r="D10" s="109"/>
      <c r="E10" s="109"/>
      <c r="F10" s="109"/>
      <c r="G10" s="109"/>
      <c r="H10" s="109"/>
      <c r="I10" s="109"/>
      <c r="J10" s="109"/>
      <c r="K10" s="109"/>
      <c r="L10" s="109"/>
      <c r="M10" s="109"/>
      <c r="N10" s="65"/>
      <c r="O10" s="65"/>
      <c r="P10" s="109"/>
      <c r="Q10" s="109"/>
      <c r="R10" s="109"/>
      <c r="S10" s="109"/>
      <c r="T10" s="109"/>
      <c r="U10" s="109"/>
    </row>
    <row r="11" spans="2:21" ht="14.65" customHeight="1">
      <c r="B11" s="61"/>
      <c r="C11" s="282" t="s">
        <v>760</v>
      </c>
      <c r="D11" s="282"/>
      <c r="E11" s="282"/>
      <c r="F11" s="282"/>
      <c r="G11" s="282"/>
      <c r="H11" s="244" t="s">
        <v>20</v>
      </c>
      <c r="I11" s="244"/>
      <c r="J11" s="244"/>
      <c r="K11" s="244"/>
      <c r="L11" s="244"/>
      <c r="M11" s="244"/>
      <c r="N11" s="244"/>
      <c r="O11" s="244"/>
      <c r="P11" s="244"/>
      <c r="Q11" s="282" t="s">
        <v>761</v>
      </c>
      <c r="R11" s="282"/>
      <c r="S11" s="282"/>
      <c r="T11" s="282"/>
      <c r="U11" s="61"/>
    </row>
    <row r="12" spans="2:21" ht="14.65" customHeight="1">
      <c r="B12" s="61"/>
      <c r="C12" s="100" t="s">
        <v>762</v>
      </c>
      <c r="D12" s="244" t="s">
        <v>659</v>
      </c>
      <c r="E12" s="244"/>
      <c r="F12" s="244" t="s">
        <v>763</v>
      </c>
      <c r="G12" s="244"/>
      <c r="H12" s="244" t="s">
        <v>764</v>
      </c>
      <c r="I12" s="244"/>
      <c r="J12" s="244"/>
      <c r="K12" s="244" t="s">
        <v>765</v>
      </c>
      <c r="L12" s="244"/>
      <c r="M12" s="244"/>
      <c r="N12" s="244"/>
      <c r="O12" s="244"/>
      <c r="P12" s="100" t="s">
        <v>50</v>
      </c>
      <c r="Q12" s="100" t="s">
        <v>766</v>
      </c>
      <c r="R12" s="100" t="s">
        <v>767</v>
      </c>
      <c r="S12" s="100" t="s">
        <v>768</v>
      </c>
      <c r="T12" s="100" t="s">
        <v>52</v>
      </c>
      <c r="U12" s="61"/>
    </row>
    <row r="13" spans="2:21" ht="34.15" customHeight="1">
      <c r="B13" s="61"/>
      <c r="C13" s="58">
        <v>1</v>
      </c>
      <c r="D13" s="239"/>
      <c r="E13" s="239"/>
      <c r="F13" s="239"/>
      <c r="G13" s="239"/>
      <c r="H13" s="239"/>
      <c r="I13" s="239"/>
      <c r="J13" s="239"/>
      <c r="K13" s="283"/>
      <c r="L13" s="283"/>
      <c r="M13" s="283"/>
      <c r="N13" s="283"/>
      <c r="O13" s="283"/>
      <c r="Q13" s="60"/>
      <c r="R13" s="60"/>
      <c r="S13" s="60"/>
      <c r="T13" s="59"/>
      <c r="U13" s="61"/>
    </row>
    <row r="14" spans="2:21" ht="25.35" customHeight="1">
      <c r="B14" s="61"/>
      <c r="C14" s="58">
        <v>2</v>
      </c>
      <c r="D14" s="239"/>
      <c r="E14" s="239"/>
      <c r="F14" s="239"/>
      <c r="G14" s="239"/>
      <c r="H14" s="239"/>
      <c r="I14" s="239"/>
      <c r="J14" s="239"/>
      <c r="K14" s="283"/>
      <c r="L14" s="283"/>
      <c r="M14" s="283"/>
      <c r="N14" s="283"/>
      <c r="O14" s="283"/>
      <c r="Q14" s="59"/>
      <c r="R14" s="59"/>
      <c r="S14" s="59"/>
      <c r="T14" s="59"/>
      <c r="U14" s="61"/>
    </row>
    <row r="15" spans="2:21" ht="25.35" customHeight="1">
      <c r="B15" s="61"/>
      <c r="C15" s="58">
        <v>3</v>
      </c>
      <c r="D15" s="239"/>
      <c r="E15" s="239"/>
      <c r="F15" s="239"/>
      <c r="G15" s="239"/>
      <c r="H15" s="239"/>
      <c r="I15" s="239"/>
      <c r="J15" s="239"/>
      <c r="K15" s="284"/>
      <c r="L15" s="284"/>
      <c r="M15" s="284"/>
      <c r="N15" s="284"/>
      <c r="O15" s="284"/>
      <c r="Q15" s="59"/>
      <c r="R15" s="59"/>
      <c r="S15" s="59"/>
      <c r="T15" s="59"/>
      <c r="U15" s="61"/>
    </row>
    <row r="16" spans="2:21" ht="25.35" customHeight="1">
      <c r="B16" s="61"/>
      <c r="C16" s="58">
        <v>4</v>
      </c>
      <c r="D16" s="239"/>
      <c r="E16" s="239"/>
      <c r="F16" s="239"/>
      <c r="G16" s="239"/>
      <c r="H16" s="239"/>
      <c r="I16" s="239"/>
      <c r="J16" s="239"/>
      <c r="K16" s="284"/>
      <c r="L16" s="284"/>
      <c r="M16" s="284"/>
      <c r="N16" s="284"/>
      <c r="O16" s="284"/>
      <c r="Q16" s="59"/>
      <c r="R16" s="59"/>
      <c r="S16" s="59"/>
      <c r="T16" s="59"/>
      <c r="U16" s="61"/>
    </row>
    <row r="17" spans="2:21" ht="25.35" customHeight="1">
      <c r="B17" s="61"/>
      <c r="C17" s="58">
        <v>5</v>
      </c>
      <c r="D17" s="239"/>
      <c r="E17" s="239"/>
      <c r="F17" s="239"/>
      <c r="G17" s="239"/>
      <c r="H17" s="239"/>
      <c r="I17" s="239"/>
      <c r="J17" s="239"/>
      <c r="K17" s="239"/>
      <c r="L17" s="239"/>
      <c r="M17" s="239"/>
      <c r="N17" s="239"/>
      <c r="O17" s="239"/>
      <c r="Q17" s="59"/>
      <c r="R17" s="59"/>
      <c r="S17" s="59"/>
      <c r="T17" s="59"/>
      <c r="U17" s="61"/>
    </row>
    <row r="18" spans="2:21" ht="25.35" customHeight="1">
      <c r="B18" s="61"/>
      <c r="C18" s="58">
        <v>6</v>
      </c>
      <c r="D18" s="239"/>
      <c r="E18" s="239"/>
      <c r="F18" s="239"/>
      <c r="G18" s="239"/>
      <c r="H18" s="239"/>
      <c r="I18" s="239"/>
      <c r="J18" s="239"/>
      <c r="K18" s="239"/>
      <c r="L18" s="239"/>
      <c r="M18" s="239"/>
      <c r="N18" s="239"/>
      <c r="O18" s="239"/>
      <c r="Q18" s="59"/>
      <c r="R18" s="59"/>
      <c r="S18" s="59"/>
      <c r="T18" s="59"/>
      <c r="U18" s="61"/>
    </row>
    <row r="19" spans="2:21" ht="25.35" customHeight="1">
      <c r="B19" s="61"/>
      <c r="C19" s="58">
        <v>7</v>
      </c>
      <c r="D19" s="239"/>
      <c r="E19" s="239"/>
      <c r="F19" s="239"/>
      <c r="G19" s="239"/>
      <c r="H19" s="239"/>
      <c r="I19" s="239"/>
      <c r="J19" s="239"/>
      <c r="K19" s="239"/>
      <c r="L19" s="239"/>
      <c r="M19" s="239"/>
      <c r="N19" s="239"/>
      <c r="O19" s="239"/>
      <c r="Q19" s="59"/>
      <c r="R19" s="59"/>
      <c r="S19" s="59"/>
      <c r="T19" s="59"/>
      <c r="U19" s="61"/>
    </row>
    <row r="20" spans="2:21" ht="25.35" customHeight="1">
      <c r="B20" s="61"/>
      <c r="C20" s="58">
        <v>8</v>
      </c>
      <c r="D20" s="239"/>
      <c r="E20" s="239"/>
      <c r="F20" s="239"/>
      <c r="G20" s="239"/>
      <c r="H20" s="239"/>
      <c r="I20" s="239"/>
      <c r="J20" s="239"/>
      <c r="K20" s="239"/>
      <c r="L20" s="239"/>
      <c r="M20" s="239"/>
      <c r="N20" s="239"/>
      <c r="O20" s="239"/>
      <c r="Q20" s="59"/>
      <c r="R20" s="59"/>
      <c r="S20" s="59"/>
      <c r="T20" s="59"/>
      <c r="U20" s="61"/>
    </row>
    <row r="21" spans="2:21" ht="25.35" customHeight="1">
      <c r="B21" s="61"/>
      <c r="C21" s="58">
        <v>9</v>
      </c>
      <c r="D21" s="239"/>
      <c r="E21" s="239"/>
      <c r="F21" s="239"/>
      <c r="G21" s="239"/>
      <c r="H21" s="239"/>
      <c r="I21" s="239"/>
      <c r="J21" s="239"/>
      <c r="K21" s="239"/>
      <c r="L21" s="239"/>
      <c r="M21" s="239"/>
      <c r="N21" s="239"/>
      <c r="O21" s="239"/>
      <c r="Q21" s="59"/>
      <c r="R21" s="59"/>
      <c r="S21" s="59"/>
      <c r="T21" s="59"/>
      <c r="U21" s="61"/>
    </row>
    <row r="22" spans="2:21" ht="25.35" customHeight="1">
      <c r="B22" s="61"/>
      <c r="C22" s="58">
        <v>10</v>
      </c>
      <c r="D22" s="239"/>
      <c r="E22" s="239"/>
      <c r="F22" s="239"/>
      <c r="G22" s="239"/>
      <c r="H22" s="239"/>
      <c r="I22" s="239"/>
      <c r="J22" s="239"/>
      <c r="K22" s="239"/>
      <c r="L22" s="239"/>
      <c r="M22" s="239"/>
      <c r="N22" s="239"/>
      <c r="O22" s="239"/>
      <c r="Q22" s="59"/>
      <c r="R22" s="59"/>
      <c r="S22" s="59"/>
      <c r="T22" s="59"/>
      <c r="U22" s="61"/>
    </row>
    <row r="23" spans="2:21" ht="25.35" customHeight="1">
      <c r="B23" s="61"/>
      <c r="C23" s="58">
        <v>11</v>
      </c>
      <c r="D23" s="239"/>
      <c r="E23" s="239"/>
      <c r="F23" s="239"/>
      <c r="G23" s="239"/>
      <c r="H23" s="239"/>
      <c r="I23" s="239"/>
      <c r="J23" s="239"/>
      <c r="K23" s="239"/>
      <c r="L23" s="239"/>
      <c r="M23" s="239"/>
      <c r="N23" s="239"/>
      <c r="O23" s="239"/>
      <c r="Q23" s="59"/>
      <c r="R23" s="59"/>
      <c r="S23" s="59"/>
      <c r="T23" s="59"/>
      <c r="U23" s="61"/>
    </row>
    <row r="24" spans="2:21" ht="25.35" customHeight="1">
      <c r="B24" s="61"/>
      <c r="C24" s="58">
        <v>12</v>
      </c>
      <c r="D24" s="239"/>
      <c r="E24" s="239"/>
      <c r="F24" s="239"/>
      <c r="G24" s="239"/>
      <c r="H24" s="239"/>
      <c r="I24" s="239"/>
      <c r="J24" s="239"/>
      <c r="K24" s="239"/>
      <c r="L24" s="239"/>
      <c r="M24" s="239"/>
      <c r="N24" s="239"/>
      <c r="O24" s="239"/>
      <c r="Q24" s="59"/>
      <c r="R24" s="59"/>
      <c r="S24" s="59"/>
      <c r="T24" s="59"/>
      <c r="U24" s="61"/>
    </row>
    <row r="25" spans="2:21" ht="25.35" customHeight="1">
      <c r="B25" s="61"/>
      <c r="C25" s="58">
        <v>13</v>
      </c>
      <c r="D25" s="239"/>
      <c r="E25" s="239"/>
      <c r="F25" s="239"/>
      <c r="G25" s="239"/>
      <c r="H25" s="239"/>
      <c r="I25" s="239"/>
      <c r="J25" s="239"/>
      <c r="K25" s="239"/>
      <c r="L25" s="239"/>
      <c r="M25" s="239"/>
      <c r="N25" s="239"/>
      <c r="O25" s="239"/>
      <c r="Q25" s="59"/>
      <c r="R25" s="59"/>
      <c r="S25" s="59"/>
      <c r="T25" s="59"/>
      <c r="U25" s="61"/>
    </row>
    <row r="26" spans="2:21" ht="25.35" customHeight="1">
      <c r="B26" s="61"/>
      <c r="C26" s="58">
        <v>14</v>
      </c>
      <c r="D26" s="239"/>
      <c r="E26" s="239"/>
      <c r="F26" s="239"/>
      <c r="G26" s="239"/>
      <c r="H26" s="239"/>
      <c r="I26" s="239"/>
      <c r="J26" s="239"/>
      <c r="K26" s="239"/>
      <c r="L26" s="239"/>
      <c r="M26" s="239"/>
      <c r="N26" s="239"/>
      <c r="O26" s="239"/>
      <c r="Q26" s="59"/>
      <c r="R26" s="59"/>
      <c r="S26" s="59"/>
      <c r="T26" s="59"/>
      <c r="U26" s="61"/>
    </row>
    <row r="27" spans="2:21" ht="25.35" customHeight="1">
      <c r="B27" s="61"/>
      <c r="C27" s="58">
        <v>15</v>
      </c>
      <c r="D27" s="239"/>
      <c r="E27" s="239"/>
      <c r="F27" s="239"/>
      <c r="G27" s="239"/>
      <c r="H27" s="239"/>
      <c r="I27" s="239"/>
      <c r="J27" s="239"/>
      <c r="K27" s="239"/>
      <c r="L27" s="239"/>
      <c r="M27" s="239"/>
      <c r="N27" s="239"/>
      <c r="O27" s="239"/>
      <c r="Q27" s="59"/>
      <c r="R27" s="59"/>
      <c r="S27" s="59"/>
      <c r="T27" s="59"/>
      <c r="U27" s="61"/>
    </row>
    <row r="28" spans="2:21" ht="25.35" customHeight="1">
      <c r="B28" s="61"/>
      <c r="C28" s="58">
        <v>16</v>
      </c>
      <c r="D28" s="239"/>
      <c r="E28" s="239"/>
      <c r="F28" s="239"/>
      <c r="G28" s="239"/>
      <c r="H28" s="239"/>
      <c r="I28" s="239"/>
      <c r="J28" s="239"/>
      <c r="K28" s="239"/>
      <c r="L28" s="239"/>
      <c r="M28" s="239"/>
      <c r="N28" s="239"/>
      <c r="O28" s="239"/>
      <c r="Q28" s="59"/>
      <c r="R28" s="59"/>
      <c r="S28" s="59"/>
      <c r="T28" s="59"/>
      <c r="U28" s="61"/>
    </row>
    <row r="29" spans="2:21" ht="25.35" customHeight="1">
      <c r="B29" s="61"/>
      <c r="C29" s="58">
        <v>17</v>
      </c>
      <c r="D29" s="239"/>
      <c r="E29" s="239"/>
      <c r="F29" s="239"/>
      <c r="G29" s="239"/>
      <c r="H29" s="239"/>
      <c r="I29" s="239"/>
      <c r="J29" s="239"/>
      <c r="K29" s="239"/>
      <c r="L29" s="239"/>
      <c r="M29" s="239"/>
      <c r="N29" s="239"/>
      <c r="O29" s="239"/>
      <c r="Q29" s="59"/>
      <c r="R29" s="59"/>
      <c r="S29" s="59"/>
      <c r="T29" s="59"/>
      <c r="U29" s="61"/>
    </row>
    <row r="30" spans="2:21" ht="25.35" customHeight="1">
      <c r="B30" s="61"/>
      <c r="C30" s="58">
        <v>18</v>
      </c>
      <c r="D30" s="239"/>
      <c r="E30" s="239"/>
      <c r="F30" s="239"/>
      <c r="G30" s="239"/>
      <c r="H30" s="239"/>
      <c r="I30" s="239"/>
      <c r="J30" s="239"/>
      <c r="K30" s="239"/>
      <c r="L30" s="239"/>
      <c r="M30" s="239"/>
      <c r="N30" s="239"/>
      <c r="O30" s="239"/>
      <c r="Q30" s="59"/>
      <c r="R30" s="59"/>
      <c r="S30" s="59"/>
      <c r="T30" s="59"/>
      <c r="U30" s="61"/>
    </row>
    <row r="31" spans="2:21" ht="25.35" customHeight="1">
      <c r="B31" s="61"/>
      <c r="C31" s="58">
        <v>19</v>
      </c>
      <c r="D31" s="239"/>
      <c r="E31" s="239"/>
      <c r="F31" s="239"/>
      <c r="G31" s="239"/>
      <c r="H31" s="239"/>
      <c r="I31" s="239"/>
      <c r="J31" s="239"/>
      <c r="K31" s="239"/>
      <c r="L31" s="239"/>
      <c r="M31" s="239"/>
      <c r="N31" s="239"/>
      <c r="O31" s="239"/>
      <c r="Q31" s="59"/>
      <c r="R31" s="59"/>
      <c r="S31" s="59"/>
      <c r="T31" s="59"/>
      <c r="U31" s="61"/>
    </row>
    <row r="32" spans="2:21" ht="25.35" customHeight="1">
      <c r="B32" s="61"/>
      <c r="C32" s="58">
        <v>20</v>
      </c>
      <c r="D32" s="239"/>
      <c r="E32" s="239"/>
      <c r="F32" s="239"/>
      <c r="G32" s="239"/>
      <c r="H32" s="239"/>
      <c r="I32" s="239"/>
      <c r="J32" s="239"/>
      <c r="K32" s="239"/>
      <c r="L32" s="239"/>
      <c r="M32" s="239"/>
      <c r="N32" s="239"/>
      <c r="O32" s="239"/>
      <c r="Q32" s="59"/>
      <c r="R32" s="59"/>
      <c r="S32" s="59"/>
      <c r="T32" s="59"/>
      <c r="U32" s="61"/>
    </row>
    <row r="33" spans="2:21" ht="14.65" customHeight="1">
      <c r="B33" s="61"/>
      <c r="C33" s="61"/>
      <c r="D33" s="61"/>
      <c r="E33" s="61"/>
      <c r="F33" s="61"/>
      <c r="G33" s="61"/>
      <c r="H33" s="113"/>
      <c r="I33" s="113"/>
      <c r="J33" s="113"/>
      <c r="K33" s="113"/>
      <c r="L33" s="61"/>
      <c r="M33" s="61"/>
      <c r="N33" s="61"/>
      <c r="O33" s="61"/>
      <c r="P33" s="61"/>
      <c r="Q33" s="61"/>
      <c r="R33" s="61"/>
      <c r="S33" s="61"/>
      <c r="T33" s="61"/>
      <c r="U33" s="61"/>
    </row>
    <row r="34" spans="2:21" ht="23.25" customHeight="1">
      <c r="B34" s="112"/>
      <c r="C34" s="244" t="s">
        <v>56</v>
      </c>
      <c r="D34" s="244"/>
      <c r="E34" s="244"/>
      <c r="F34" s="244"/>
      <c r="G34" s="244"/>
      <c r="H34" s="244"/>
      <c r="I34" s="244" t="s">
        <v>57</v>
      </c>
      <c r="J34" s="244"/>
      <c r="K34" s="244"/>
      <c r="L34" s="244"/>
      <c r="M34" s="244"/>
      <c r="N34" s="244"/>
      <c r="O34" s="244"/>
      <c r="P34" s="244"/>
      <c r="Q34" s="244"/>
      <c r="R34" s="244"/>
      <c r="S34" s="244"/>
      <c r="T34" s="112"/>
      <c r="U34" s="112"/>
    </row>
  </sheetData>
  <autoFilter ref="C12:T12" xr:uid="{00000000-0009-0000-0000-000003000000}">
    <filterColumn colId="1" showButton="0"/>
    <filterColumn colId="3" showButton="0"/>
    <filterColumn colId="5" showButton="0"/>
    <filterColumn colId="6" showButton="0"/>
    <filterColumn colId="8" showButton="0"/>
    <filterColumn colId="9" showButton="0"/>
    <filterColumn colId="10" showButton="0"/>
    <filterColumn colId="11" showButton="0"/>
  </autoFilter>
  <mergeCells count="110">
    <mergeCell ref="C34:H34"/>
    <mergeCell ref="I34:S34"/>
    <mergeCell ref="D31:E31"/>
    <mergeCell ref="F31:G31"/>
    <mergeCell ref="H31:J31"/>
    <mergeCell ref="K31:O31"/>
    <mergeCell ref="D32:E32"/>
    <mergeCell ref="F32:G32"/>
    <mergeCell ref="H32:J32"/>
    <mergeCell ref="K32:O32"/>
    <mergeCell ref="D29:E29"/>
    <mergeCell ref="F29:G29"/>
    <mergeCell ref="H29:J29"/>
    <mergeCell ref="K29:O29"/>
    <mergeCell ref="D30:E30"/>
    <mergeCell ref="F30:G30"/>
    <mergeCell ref="H30:J30"/>
    <mergeCell ref="K30:O30"/>
    <mergeCell ref="D27:E27"/>
    <mergeCell ref="F27:G27"/>
    <mergeCell ref="H27:J27"/>
    <mergeCell ref="K27:O27"/>
    <mergeCell ref="D28:E28"/>
    <mergeCell ref="F28:G28"/>
    <mergeCell ref="H28:J28"/>
    <mergeCell ref="K28:O28"/>
    <mergeCell ref="D25:E25"/>
    <mergeCell ref="F25:G25"/>
    <mergeCell ref="H25:J25"/>
    <mergeCell ref="K25:O25"/>
    <mergeCell ref="D26:E26"/>
    <mergeCell ref="F26:G26"/>
    <mergeCell ref="H26:J26"/>
    <mergeCell ref="K26:O26"/>
    <mergeCell ref="D23:E23"/>
    <mergeCell ref="F23:G23"/>
    <mergeCell ref="H23:J23"/>
    <mergeCell ref="K23:O23"/>
    <mergeCell ref="D24:E24"/>
    <mergeCell ref="F24:G24"/>
    <mergeCell ref="H24:J24"/>
    <mergeCell ref="K24:O24"/>
    <mergeCell ref="D21:E21"/>
    <mergeCell ref="F21:G21"/>
    <mergeCell ref="H21:J21"/>
    <mergeCell ref="K21:O21"/>
    <mergeCell ref="D22:E22"/>
    <mergeCell ref="F22:G22"/>
    <mergeCell ref="H22:J22"/>
    <mergeCell ref="K22:O22"/>
    <mergeCell ref="D19:E19"/>
    <mergeCell ref="F19:G19"/>
    <mergeCell ref="H19:J19"/>
    <mergeCell ref="K19:O19"/>
    <mergeCell ref="D20:E20"/>
    <mergeCell ref="F20:G20"/>
    <mergeCell ref="H20:J20"/>
    <mergeCell ref="K20:O20"/>
    <mergeCell ref="D17:E17"/>
    <mergeCell ref="F17:G17"/>
    <mergeCell ref="H17:J17"/>
    <mergeCell ref="K17:O17"/>
    <mergeCell ref="D18:E18"/>
    <mergeCell ref="F18:G18"/>
    <mergeCell ref="H18:J18"/>
    <mergeCell ref="K18:O18"/>
    <mergeCell ref="D15:E15"/>
    <mergeCell ref="F15:G15"/>
    <mergeCell ref="H15:J15"/>
    <mergeCell ref="K15:O15"/>
    <mergeCell ref="D16:E16"/>
    <mergeCell ref="F16:G16"/>
    <mergeCell ref="H16:J16"/>
    <mergeCell ref="K16:O16"/>
    <mergeCell ref="D13:E13"/>
    <mergeCell ref="F13:G13"/>
    <mergeCell ref="H13:J13"/>
    <mergeCell ref="K13:O13"/>
    <mergeCell ref="D14:E14"/>
    <mergeCell ref="F14:G14"/>
    <mergeCell ref="H14:J14"/>
    <mergeCell ref="K14:O14"/>
    <mergeCell ref="C11:G11"/>
    <mergeCell ref="H11:P11"/>
    <mergeCell ref="Q11:T11"/>
    <mergeCell ref="D12:E12"/>
    <mergeCell ref="F12:G12"/>
    <mergeCell ref="H12:J12"/>
    <mergeCell ref="K12:O12"/>
    <mergeCell ref="C7:E7"/>
    <mergeCell ref="F7:H7"/>
    <mergeCell ref="J7:K7"/>
    <mergeCell ref="L7:M7"/>
    <mergeCell ref="O7:P7"/>
    <mergeCell ref="Q7:S7"/>
    <mergeCell ref="O9:P9"/>
    <mergeCell ref="Q9:S9"/>
    <mergeCell ref="Q5:S5"/>
    <mergeCell ref="C6:E6"/>
    <mergeCell ref="F6:H6"/>
    <mergeCell ref="J6:K6"/>
    <mergeCell ref="L6:M6"/>
    <mergeCell ref="O6:P6"/>
    <mergeCell ref="Q6:S6"/>
    <mergeCell ref="E1:M3"/>
    <mergeCell ref="C5:E5"/>
    <mergeCell ref="F5:H5"/>
    <mergeCell ref="J5:K5"/>
    <mergeCell ref="L5:M5"/>
    <mergeCell ref="O5:P5"/>
  </mergeCells>
  <conditionalFormatting sqref="L33:O33">
    <cfRule type="cellIs" dxfId="87" priority="7" operator="equal">
      <formula>"Complete"</formula>
    </cfRule>
    <cfRule type="cellIs" dxfId="86" priority="8" operator="equal">
      <formula>"Delayed"</formula>
    </cfRule>
    <cfRule type="cellIs" dxfId="85" priority="9" operator="equal">
      <formula>"At Risk"</formula>
    </cfRule>
    <cfRule type="cellIs" dxfId="84" priority="10" operator="equal">
      <formula>"On Track"</formula>
    </cfRule>
  </conditionalFormatting>
  <conditionalFormatting sqref="N5:N7">
    <cfRule type="cellIs" dxfId="83" priority="11" operator="equal">
      <formula>"Red"</formula>
    </cfRule>
    <cfRule type="cellIs" dxfId="82" priority="12" operator="equal">
      <formula>"Amber"</formula>
    </cfRule>
    <cfRule type="cellIs" dxfId="81" priority="13" operator="equal">
      <formula>"Green"</formula>
    </cfRule>
  </conditionalFormatting>
  <conditionalFormatting sqref="P13:P32">
    <cfRule type="cellIs" dxfId="80" priority="1" operator="equal">
      <formula>"Closed"</formula>
    </cfRule>
    <cfRule type="containsText" dxfId="79" priority="2" operator="containsText" text="On Hold">
      <formula>NOT(ISERROR(SEARCH("On Hold",P13)))</formula>
    </cfRule>
    <cfRule type="cellIs" dxfId="78" priority="3" operator="equal">
      <formula>"Open"</formula>
    </cfRule>
  </conditionalFormatting>
  <dataValidations count="2">
    <dataValidation type="list" allowBlank="1" showInputMessage="1" showErrorMessage="1" sqref="D13:E32" xr:uid="{00000000-0002-0000-0300-000000000000}">
      <formula1>"Escalation, Commercial, Planning, Design, Implementation, Testing, Support, Communications, Supplier Management"</formula1>
    </dataValidation>
    <dataValidation type="list" allowBlank="1" showInputMessage="1" showErrorMessage="1" sqref="P13:P32" xr:uid="{00000000-0002-0000-0300-000001000000}">
      <formula1>"Open, On Hold, Closed"</formula1>
    </dataValidation>
  </dataValidations>
  <pageMargins left="0.7" right="0.7" top="0.75" bottom="0.75" header="0.3" footer="0.3"/>
  <pageSetup paperSize="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31FBEB-7E2A-4F58-9F75-A9BE1A810885}">
  <sheetPr>
    <tabColor rgb="FF003366"/>
  </sheetPr>
  <dimension ref="B1:U43"/>
  <sheetViews>
    <sheetView topLeftCell="D1" workbookViewId="0">
      <selection activeCell="L6" sqref="L6:M6"/>
    </sheetView>
  </sheetViews>
  <sheetFormatPr defaultRowHeight="13.9"/>
  <cols>
    <col min="1" max="1" width="4.5703125" style="1" customWidth="1"/>
    <col min="2" max="2" width="1.5703125" style="1" customWidth="1"/>
    <col min="3" max="5" width="9.5703125" style="1" customWidth="1"/>
    <col min="6" max="6" width="9.5703125" style="3" customWidth="1"/>
    <col min="7" max="10" width="9.5703125" style="1" customWidth="1"/>
    <col min="11" max="11" width="9.5703125" style="2" customWidth="1"/>
    <col min="12" max="15" width="9.5703125" style="1" customWidth="1"/>
    <col min="16" max="20" width="8.7109375" style="1"/>
    <col min="21" max="21" width="1.5703125" style="1" customWidth="1"/>
    <col min="22" max="22" width="4.5703125" style="1" customWidth="1"/>
    <col min="23" max="254" width="8.7109375" style="1"/>
    <col min="255" max="255" width="29.5703125" style="1" bestFit="1" customWidth="1"/>
    <col min="256" max="510" width="8.7109375" style="1"/>
    <col min="511" max="511" width="29.5703125" style="1" bestFit="1" customWidth="1"/>
    <col min="512" max="766" width="8.7109375" style="1"/>
    <col min="767" max="767" width="29.5703125" style="1" bestFit="1" customWidth="1"/>
    <col min="768" max="1022" width="8.7109375" style="1"/>
    <col min="1023" max="1023" width="29.5703125" style="1" bestFit="1" customWidth="1"/>
    <col min="1024" max="1278" width="8.7109375" style="1"/>
    <col min="1279" max="1279" width="29.5703125" style="1" bestFit="1" customWidth="1"/>
    <col min="1280" max="1534" width="8.7109375" style="1"/>
    <col min="1535" max="1535" width="29.5703125" style="1" bestFit="1" customWidth="1"/>
    <col min="1536" max="1790" width="8.7109375" style="1"/>
    <col min="1791" max="1791" width="29.5703125" style="1" bestFit="1" customWidth="1"/>
    <col min="1792" max="2046" width="8.7109375" style="1"/>
    <col min="2047" max="2047" width="29.5703125" style="1" bestFit="1" customWidth="1"/>
    <col min="2048" max="2302" width="8.7109375" style="1"/>
    <col min="2303" max="2303" width="29.5703125" style="1" bestFit="1" customWidth="1"/>
    <col min="2304" max="2558" width="8.7109375" style="1"/>
    <col min="2559" max="2559" width="29.5703125" style="1" bestFit="1" customWidth="1"/>
    <col min="2560" max="2814" width="8.7109375" style="1"/>
    <col min="2815" max="2815" width="29.5703125" style="1" bestFit="1" customWidth="1"/>
    <col min="2816" max="3070" width="8.7109375" style="1"/>
    <col min="3071" max="3071" width="29.5703125" style="1" bestFit="1" customWidth="1"/>
    <col min="3072" max="3326" width="8.7109375" style="1"/>
    <col min="3327" max="3327" width="29.5703125" style="1" bestFit="1" customWidth="1"/>
    <col min="3328" max="3582" width="8.7109375" style="1"/>
    <col min="3583" max="3583" width="29.5703125" style="1" bestFit="1" customWidth="1"/>
    <col min="3584" max="3838" width="8.7109375" style="1"/>
    <col min="3839" max="3839" width="29.5703125" style="1" bestFit="1" customWidth="1"/>
    <col min="3840" max="4094" width="8.7109375" style="1"/>
    <col min="4095" max="4095" width="29.5703125" style="1" bestFit="1" customWidth="1"/>
    <col min="4096" max="4350" width="8.7109375" style="1"/>
    <col min="4351" max="4351" width="29.5703125" style="1" bestFit="1" customWidth="1"/>
    <col min="4352" max="4606" width="8.7109375" style="1"/>
    <col min="4607" max="4607" width="29.5703125" style="1" bestFit="1" customWidth="1"/>
    <col min="4608" max="4862" width="8.7109375" style="1"/>
    <col min="4863" max="4863" width="29.5703125" style="1" bestFit="1" customWidth="1"/>
    <col min="4864" max="5118" width="8.7109375" style="1"/>
    <col min="5119" max="5119" width="29.5703125" style="1" bestFit="1" customWidth="1"/>
    <col min="5120" max="5374" width="8.7109375" style="1"/>
    <col min="5375" max="5375" width="29.5703125" style="1" bestFit="1" customWidth="1"/>
    <col min="5376" max="5630" width="8.7109375" style="1"/>
    <col min="5631" max="5631" width="29.5703125" style="1" bestFit="1" customWidth="1"/>
    <col min="5632" max="5886" width="8.7109375" style="1"/>
    <col min="5887" max="5887" width="29.5703125" style="1" bestFit="1" customWidth="1"/>
    <col min="5888" max="6142" width="8.7109375" style="1"/>
    <col min="6143" max="6143" width="29.5703125" style="1" bestFit="1" customWidth="1"/>
    <col min="6144" max="6398" width="8.7109375" style="1"/>
    <col min="6399" max="6399" width="29.5703125" style="1" bestFit="1" customWidth="1"/>
    <col min="6400" max="6654" width="8.7109375" style="1"/>
    <col min="6655" max="6655" width="29.5703125" style="1" bestFit="1" customWidth="1"/>
    <col min="6656" max="6910" width="8.7109375" style="1"/>
    <col min="6911" max="6911" width="29.5703125" style="1" bestFit="1" customWidth="1"/>
    <col min="6912" max="7166" width="8.7109375" style="1"/>
    <col min="7167" max="7167" width="29.5703125" style="1" bestFit="1" customWidth="1"/>
    <col min="7168" max="7422" width="8.7109375" style="1"/>
    <col min="7423" max="7423" width="29.5703125" style="1" bestFit="1" customWidth="1"/>
    <col min="7424" max="7678" width="8.7109375" style="1"/>
    <col min="7679" max="7679" width="29.5703125" style="1" bestFit="1" customWidth="1"/>
    <col min="7680" max="7934" width="8.7109375" style="1"/>
    <col min="7935" max="7935" width="29.5703125" style="1" bestFit="1" customWidth="1"/>
    <col min="7936" max="8190" width="8.7109375" style="1"/>
    <col min="8191" max="8191" width="29.5703125" style="1" bestFit="1" customWidth="1"/>
    <col min="8192" max="8446" width="8.7109375" style="1"/>
    <col min="8447" max="8447" width="29.5703125" style="1" bestFit="1" customWidth="1"/>
    <col min="8448" max="8702" width="8.7109375" style="1"/>
    <col min="8703" max="8703" width="29.5703125" style="1" bestFit="1" customWidth="1"/>
    <col min="8704" max="8958" width="8.7109375" style="1"/>
    <col min="8959" max="8959" width="29.5703125" style="1" bestFit="1" customWidth="1"/>
    <col min="8960" max="9214" width="8.7109375" style="1"/>
    <col min="9215" max="9215" width="29.5703125" style="1" bestFit="1" customWidth="1"/>
    <col min="9216" max="9470" width="8.7109375" style="1"/>
    <col min="9471" max="9471" width="29.5703125" style="1" bestFit="1" customWidth="1"/>
    <col min="9472" max="9726" width="8.7109375" style="1"/>
    <col min="9727" max="9727" width="29.5703125" style="1" bestFit="1" customWidth="1"/>
    <col min="9728" max="9982" width="8.7109375" style="1"/>
    <col min="9983" max="9983" width="29.5703125" style="1" bestFit="1" customWidth="1"/>
    <col min="9984" max="10238" width="8.7109375" style="1"/>
    <col min="10239" max="10239" width="29.5703125" style="1" bestFit="1" customWidth="1"/>
    <col min="10240" max="10494" width="8.7109375" style="1"/>
    <col min="10495" max="10495" width="29.5703125" style="1" bestFit="1" customWidth="1"/>
    <col min="10496" max="10750" width="8.7109375" style="1"/>
    <col min="10751" max="10751" width="29.5703125" style="1" bestFit="1" customWidth="1"/>
    <col min="10752" max="11006" width="8.7109375" style="1"/>
    <col min="11007" max="11007" width="29.5703125" style="1" bestFit="1" customWidth="1"/>
    <col min="11008" max="11262" width="8.7109375" style="1"/>
    <col min="11263" max="11263" width="29.5703125" style="1" bestFit="1" customWidth="1"/>
    <col min="11264" max="11518" width="8.7109375" style="1"/>
    <col min="11519" max="11519" width="29.5703125" style="1" bestFit="1" customWidth="1"/>
    <col min="11520" max="11774" width="8.7109375" style="1"/>
    <col min="11775" max="11775" width="29.5703125" style="1" bestFit="1" customWidth="1"/>
    <col min="11776" max="12030" width="8.7109375" style="1"/>
    <col min="12031" max="12031" width="29.5703125" style="1" bestFit="1" customWidth="1"/>
    <col min="12032" max="12286" width="8.7109375" style="1"/>
    <col min="12287" max="12287" width="29.5703125" style="1" bestFit="1" customWidth="1"/>
    <col min="12288" max="12542" width="8.7109375" style="1"/>
    <col min="12543" max="12543" width="29.5703125" style="1" bestFit="1" customWidth="1"/>
    <col min="12544" max="12798" width="8.7109375" style="1"/>
    <col min="12799" max="12799" width="29.5703125" style="1" bestFit="1" customWidth="1"/>
    <col min="12800" max="13054" width="8.7109375" style="1"/>
    <col min="13055" max="13055" width="29.5703125" style="1" bestFit="1" customWidth="1"/>
    <col min="13056" max="13310" width="8.7109375" style="1"/>
    <col min="13311" max="13311" width="29.5703125" style="1" bestFit="1" customWidth="1"/>
    <col min="13312" max="13566" width="8.7109375" style="1"/>
    <col min="13567" max="13567" width="29.5703125" style="1" bestFit="1" customWidth="1"/>
    <col min="13568" max="13822" width="8.7109375" style="1"/>
    <col min="13823" max="13823" width="29.5703125" style="1" bestFit="1" customWidth="1"/>
    <col min="13824" max="14078" width="8.7109375" style="1"/>
    <col min="14079" max="14079" width="29.5703125" style="1" bestFit="1" customWidth="1"/>
    <col min="14080" max="14334" width="8.7109375" style="1"/>
    <col min="14335" max="14335" width="29.5703125" style="1" bestFit="1" customWidth="1"/>
    <col min="14336" max="14590" width="8.7109375" style="1"/>
    <col min="14591" max="14591" width="29.5703125" style="1" bestFit="1" customWidth="1"/>
    <col min="14592" max="14846" width="8.7109375" style="1"/>
    <col min="14847" max="14847" width="29.5703125" style="1" bestFit="1" customWidth="1"/>
    <col min="14848" max="15102" width="8.7109375" style="1"/>
    <col min="15103" max="15103" width="29.5703125" style="1" bestFit="1" customWidth="1"/>
    <col min="15104" max="15358" width="8.7109375" style="1"/>
    <col min="15359" max="15359" width="29.5703125" style="1" bestFit="1" customWidth="1"/>
    <col min="15360" max="15614" width="8.7109375" style="1"/>
    <col min="15615" max="15615" width="29.5703125" style="1" bestFit="1" customWidth="1"/>
    <col min="15616" max="15870" width="8.7109375" style="1"/>
    <col min="15871" max="15871" width="29.5703125" style="1" bestFit="1" customWidth="1"/>
    <col min="15872" max="16126" width="8.7109375" style="1"/>
    <col min="16127" max="16127" width="29.5703125" style="1" bestFit="1" customWidth="1"/>
    <col min="16128" max="16384" width="8.7109375" style="1"/>
  </cols>
  <sheetData>
    <row r="1" spans="2:21" ht="14.65" customHeight="1">
      <c r="B1" s="4"/>
      <c r="C1" s="4"/>
      <c r="D1" s="4"/>
      <c r="E1" s="285" t="s">
        <v>769</v>
      </c>
      <c r="F1" s="285"/>
      <c r="G1" s="285"/>
      <c r="H1" s="285"/>
      <c r="I1" s="285"/>
      <c r="J1" s="285"/>
      <c r="K1" s="285"/>
      <c r="L1" s="285"/>
      <c r="M1" s="285"/>
      <c r="N1" s="5"/>
      <c r="O1" s="5"/>
      <c r="P1" s="4"/>
      <c r="Q1" s="4"/>
      <c r="R1" s="4"/>
      <c r="S1" s="4"/>
      <c r="T1" s="4"/>
      <c r="U1" s="4"/>
    </row>
    <row r="2" spans="2:21" ht="14.65" customHeight="1">
      <c r="B2" s="4"/>
      <c r="C2" s="4"/>
      <c r="D2" s="4"/>
      <c r="E2" s="285"/>
      <c r="F2" s="285"/>
      <c r="G2" s="285"/>
      <c r="H2" s="285"/>
      <c r="I2" s="285"/>
      <c r="J2" s="285"/>
      <c r="K2" s="285"/>
      <c r="L2" s="285"/>
      <c r="M2" s="285"/>
      <c r="N2" s="5"/>
      <c r="O2" s="5"/>
      <c r="P2" s="4"/>
      <c r="Q2" s="4"/>
      <c r="R2" s="4"/>
      <c r="S2" s="4"/>
      <c r="T2" s="4"/>
      <c r="U2" s="4"/>
    </row>
    <row r="3" spans="2:21" ht="14.65" customHeight="1">
      <c r="B3" s="4"/>
      <c r="C3" s="4"/>
      <c r="D3" s="4"/>
      <c r="E3" s="285"/>
      <c r="F3" s="285"/>
      <c r="G3" s="285"/>
      <c r="H3" s="285"/>
      <c r="I3" s="285"/>
      <c r="J3" s="285"/>
      <c r="K3" s="285"/>
      <c r="L3" s="285"/>
      <c r="M3" s="285"/>
      <c r="N3" s="5"/>
      <c r="O3" s="5"/>
      <c r="P3" s="4"/>
      <c r="Q3" s="4"/>
      <c r="R3" s="4"/>
      <c r="S3" s="4"/>
      <c r="T3" s="4"/>
      <c r="U3" s="4"/>
    </row>
    <row r="4" spans="2:21">
      <c r="B4" s="6"/>
      <c r="C4" s="6"/>
      <c r="D4" s="6"/>
      <c r="E4" s="6"/>
      <c r="F4" s="7"/>
      <c r="G4" s="6"/>
      <c r="H4" s="6"/>
      <c r="I4" s="6"/>
      <c r="J4" s="6"/>
      <c r="K4" s="8"/>
      <c r="L4" s="6"/>
      <c r="M4" s="6"/>
      <c r="N4" s="6"/>
      <c r="O4" s="6"/>
      <c r="P4" s="6"/>
      <c r="Q4" s="6"/>
      <c r="R4" s="6"/>
      <c r="S4" s="6"/>
      <c r="T4" s="6"/>
      <c r="U4" s="6"/>
    </row>
    <row r="5" spans="2:21" s="2" customFormat="1" ht="14.65" customHeight="1">
      <c r="B5" s="6"/>
      <c r="C5" s="293" t="s">
        <v>1</v>
      </c>
      <c r="D5" s="293"/>
      <c r="E5" s="293"/>
      <c r="F5" s="294" t="s">
        <v>770</v>
      </c>
      <c r="G5" s="294"/>
      <c r="H5" s="294"/>
      <c r="I5" s="15"/>
      <c r="J5" s="293" t="s">
        <v>8</v>
      </c>
      <c r="K5" s="293"/>
      <c r="L5" s="295">
        <f>'Status Report'!L5</f>
        <v>44915</v>
      </c>
      <c r="M5" s="295"/>
      <c r="N5" s="11"/>
      <c r="O5" s="293" t="s">
        <v>771</v>
      </c>
      <c r="P5" s="293"/>
      <c r="Q5" s="294">
        <f>COUNTIF(S10:T29,"Current")</f>
        <v>1</v>
      </c>
      <c r="R5" s="294"/>
      <c r="S5" s="294"/>
      <c r="T5" s="8"/>
      <c r="U5" s="8"/>
    </row>
    <row r="6" spans="2:21" s="2" customFormat="1">
      <c r="B6" s="6"/>
      <c r="C6" s="293" t="s">
        <v>6</v>
      </c>
      <c r="D6" s="293"/>
      <c r="E6" s="293"/>
      <c r="F6" s="294" t="s">
        <v>772</v>
      </c>
      <c r="G6" s="294"/>
      <c r="H6" s="294"/>
      <c r="I6" s="15"/>
      <c r="J6" s="293" t="s">
        <v>14</v>
      </c>
      <c r="K6" s="293"/>
      <c r="L6" s="295"/>
      <c r="M6" s="295"/>
      <c r="N6" s="11"/>
      <c r="O6" s="293" t="s">
        <v>773</v>
      </c>
      <c r="P6" s="293"/>
      <c r="Q6" s="294">
        <f>COUNTIF(S10:T29,"Past Minute")</f>
        <v>3</v>
      </c>
      <c r="R6" s="294"/>
      <c r="S6" s="294"/>
      <c r="T6" s="8"/>
      <c r="U6" s="8"/>
    </row>
    <row r="7" spans="2:21" s="2" customFormat="1">
      <c r="B7" s="6"/>
      <c r="C7" s="293" t="s">
        <v>9</v>
      </c>
      <c r="D7" s="293"/>
      <c r="E7" s="293"/>
      <c r="F7" s="294" t="s">
        <v>10</v>
      </c>
      <c r="G7" s="294"/>
      <c r="H7" s="294"/>
      <c r="I7" s="15"/>
      <c r="J7" s="293" t="s">
        <v>655</v>
      </c>
      <c r="K7" s="293"/>
      <c r="L7" s="294" t="s">
        <v>774</v>
      </c>
      <c r="M7" s="294"/>
      <c r="N7" s="11"/>
      <c r="O7" s="286"/>
      <c r="P7" s="286"/>
      <c r="Q7" s="287"/>
      <c r="R7" s="287"/>
      <c r="S7" s="287"/>
      <c r="T7" s="8"/>
      <c r="U7" s="8"/>
    </row>
    <row r="8" spans="2:21" s="2" customFormat="1">
      <c r="B8" s="6"/>
      <c r="C8" s="9"/>
      <c r="D8" s="9"/>
      <c r="E8" s="9"/>
      <c r="F8" s="9"/>
      <c r="G8" s="9"/>
      <c r="H8" s="9"/>
      <c r="I8" s="10"/>
      <c r="J8" s="10"/>
      <c r="K8" s="10"/>
      <c r="L8" s="10"/>
      <c r="M8" s="9"/>
      <c r="N8" s="11"/>
      <c r="O8" s="11"/>
      <c r="P8" s="8"/>
      <c r="Q8" s="8"/>
      <c r="R8" s="8"/>
      <c r="S8" s="8"/>
      <c r="T8" s="8"/>
      <c r="U8" s="8"/>
    </row>
    <row r="9" spans="2:21" s="18" customFormat="1" ht="14.65" customHeight="1">
      <c r="B9" s="19"/>
      <c r="C9" s="25" t="s">
        <v>762</v>
      </c>
      <c r="D9" s="288" t="s">
        <v>670</v>
      </c>
      <c r="E9" s="288"/>
      <c r="F9" s="288" t="s">
        <v>775</v>
      </c>
      <c r="G9" s="288"/>
      <c r="H9" s="288"/>
      <c r="I9" s="288"/>
      <c r="J9" s="288"/>
      <c r="K9" s="288"/>
      <c r="L9" s="288"/>
      <c r="M9" s="288"/>
      <c r="N9" s="288"/>
      <c r="O9" s="288"/>
      <c r="P9" s="288"/>
      <c r="Q9" s="288"/>
      <c r="R9" s="288"/>
      <c r="S9" s="288" t="s">
        <v>50</v>
      </c>
      <c r="T9" s="288"/>
      <c r="U9" s="19"/>
    </row>
    <row r="10" spans="2:21" ht="25.35" customHeight="1">
      <c r="B10" s="6"/>
      <c r="C10" s="23">
        <v>1</v>
      </c>
      <c r="D10" s="289" t="s">
        <v>776</v>
      </c>
      <c r="E10" s="289"/>
      <c r="F10" s="290" t="s">
        <v>777</v>
      </c>
      <c r="G10" s="291"/>
      <c r="H10" s="291"/>
      <c r="I10" s="291"/>
      <c r="J10" s="291"/>
      <c r="K10" s="291"/>
      <c r="L10" s="291"/>
      <c r="M10" s="291"/>
      <c r="N10" s="291"/>
      <c r="O10" s="291"/>
      <c r="P10" s="291"/>
      <c r="Q10" s="291"/>
      <c r="R10" s="291"/>
      <c r="S10" s="292" t="s">
        <v>778</v>
      </c>
      <c r="T10" s="292"/>
      <c r="U10" s="6"/>
    </row>
    <row r="11" spans="2:21" ht="25.35" customHeight="1">
      <c r="B11" s="6"/>
      <c r="C11" s="23">
        <v>2</v>
      </c>
      <c r="D11" s="289" t="s">
        <v>779</v>
      </c>
      <c r="E11" s="289"/>
      <c r="F11" s="290" t="s">
        <v>780</v>
      </c>
      <c r="G11" s="291"/>
      <c r="H11" s="291"/>
      <c r="I11" s="291"/>
      <c r="J11" s="291"/>
      <c r="K11" s="291"/>
      <c r="L11" s="291"/>
      <c r="M11" s="291"/>
      <c r="N11" s="291"/>
      <c r="O11" s="291"/>
      <c r="P11" s="291"/>
      <c r="Q11" s="291"/>
      <c r="R11" s="291"/>
      <c r="S11" s="292" t="s">
        <v>778</v>
      </c>
      <c r="T11" s="292"/>
      <c r="U11" s="6"/>
    </row>
    <row r="12" spans="2:21" ht="25.35" customHeight="1">
      <c r="B12" s="6"/>
      <c r="C12" s="23">
        <v>3</v>
      </c>
      <c r="D12" s="289" t="s">
        <v>781</v>
      </c>
      <c r="E12" s="289"/>
      <c r="F12" s="290" t="s">
        <v>782</v>
      </c>
      <c r="G12" s="291"/>
      <c r="H12" s="291"/>
      <c r="I12" s="291"/>
      <c r="J12" s="291"/>
      <c r="K12" s="291"/>
      <c r="L12" s="291"/>
      <c r="M12" s="291"/>
      <c r="N12" s="291"/>
      <c r="O12" s="291"/>
      <c r="P12" s="291"/>
      <c r="Q12" s="291"/>
      <c r="R12" s="291"/>
      <c r="S12" s="292" t="s">
        <v>778</v>
      </c>
      <c r="T12" s="292"/>
      <c r="U12" s="6"/>
    </row>
    <row r="13" spans="2:21" ht="25.35" customHeight="1">
      <c r="B13" s="6"/>
      <c r="C13" s="23">
        <v>4</v>
      </c>
      <c r="D13" s="289" t="s">
        <v>783</v>
      </c>
      <c r="E13" s="289"/>
      <c r="F13" s="290" t="s">
        <v>784</v>
      </c>
      <c r="G13" s="291"/>
      <c r="H13" s="291"/>
      <c r="I13" s="291"/>
      <c r="J13" s="291"/>
      <c r="K13" s="291"/>
      <c r="L13" s="291"/>
      <c r="M13" s="291"/>
      <c r="N13" s="291"/>
      <c r="O13" s="291"/>
      <c r="P13" s="291"/>
      <c r="Q13" s="291"/>
      <c r="R13" s="291"/>
      <c r="S13" s="292" t="s">
        <v>785</v>
      </c>
      <c r="T13" s="292"/>
      <c r="U13" s="6"/>
    </row>
    <row r="14" spans="2:21" ht="25.35" customHeight="1">
      <c r="B14" s="6"/>
      <c r="C14" s="23">
        <v>5</v>
      </c>
      <c r="D14" s="289"/>
      <c r="E14" s="289"/>
      <c r="F14" s="290"/>
      <c r="G14" s="291"/>
      <c r="H14" s="291"/>
      <c r="I14" s="291"/>
      <c r="J14" s="291"/>
      <c r="K14" s="291"/>
      <c r="L14" s="291"/>
      <c r="M14" s="291"/>
      <c r="N14" s="291"/>
      <c r="O14" s="291"/>
      <c r="P14" s="291"/>
      <c r="Q14" s="291"/>
      <c r="R14" s="291"/>
      <c r="S14" s="292"/>
      <c r="T14" s="292"/>
      <c r="U14" s="6"/>
    </row>
    <row r="15" spans="2:21" ht="25.35" customHeight="1">
      <c r="B15" s="6"/>
      <c r="C15" s="23">
        <v>6</v>
      </c>
      <c r="D15" s="289"/>
      <c r="E15" s="289"/>
      <c r="F15" s="290"/>
      <c r="G15" s="291"/>
      <c r="H15" s="291"/>
      <c r="I15" s="291"/>
      <c r="J15" s="291"/>
      <c r="K15" s="291"/>
      <c r="L15" s="291"/>
      <c r="M15" s="291"/>
      <c r="N15" s="291"/>
      <c r="O15" s="291"/>
      <c r="P15" s="291"/>
      <c r="Q15" s="291"/>
      <c r="R15" s="291"/>
      <c r="S15" s="292"/>
      <c r="T15" s="292"/>
      <c r="U15" s="6"/>
    </row>
    <row r="16" spans="2:21" ht="25.35" customHeight="1">
      <c r="B16" s="6"/>
      <c r="C16" s="23">
        <v>7</v>
      </c>
      <c r="D16" s="289"/>
      <c r="E16" s="289"/>
      <c r="F16" s="290"/>
      <c r="G16" s="291"/>
      <c r="H16" s="291"/>
      <c r="I16" s="291"/>
      <c r="J16" s="291"/>
      <c r="K16" s="291"/>
      <c r="L16" s="291"/>
      <c r="M16" s="291"/>
      <c r="N16" s="291"/>
      <c r="O16" s="291"/>
      <c r="P16" s="291"/>
      <c r="Q16" s="291"/>
      <c r="R16" s="291"/>
      <c r="S16" s="292"/>
      <c r="T16" s="292"/>
      <c r="U16" s="6"/>
    </row>
    <row r="17" spans="2:21" ht="25.35" customHeight="1">
      <c r="B17" s="6"/>
      <c r="C17" s="23">
        <v>8</v>
      </c>
      <c r="D17" s="289"/>
      <c r="E17" s="289"/>
      <c r="F17" s="290"/>
      <c r="G17" s="291"/>
      <c r="H17" s="291"/>
      <c r="I17" s="291"/>
      <c r="J17" s="291"/>
      <c r="K17" s="291"/>
      <c r="L17" s="291"/>
      <c r="M17" s="291"/>
      <c r="N17" s="291"/>
      <c r="O17" s="291"/>
      <c r="P17" s="291"/>
      <c r="Q17" s="291"/>
      <c r="R17" s="291"/>
      <c r="S17" s="292"/>
      <c r="T17" s="292"/>
      <c r="U17" s="6"/>
    </row>
    <row r="18" spans="2:21" ht="25.35" customHeight="1">
      <c r="B18" s="6"/>
      <c r="C18" s="23">
        <v>9</v>
      </c>
      <c r="D18" s="289"/>
      <c r="E18" s="289"/>
      <c r="F18" s="290"/>
      <c r="G18" s="291"/>
      <c r="H18" s="291"/>
      <c r="I18" s="291"/>
      <c r="J18" s="291"/>
      <c r="K18" s="291"/>
      <c r="L18" s="291"/>
      <c r="M18" s="291"/>
      <c r="N18" s="291"/>
      <c r="O18" s="291"/>
      <c r="P18" s="291"/>
      <c r="Q18" s="291"/>
      <c r="R18" s="291"/>
      <c r="S18" s="292"/>
      <c r="T18" s="292"/>
      <c r="U18" s="6"/>
    </row>
    <row r="19" spans="2:21" ht="25.35" customHeight="1">
      <c r="B19" s="6"/>
      <c r="C19" s="23">
        <v>10</v>
      </c>
      <c r="D19" s="289"/>
      <c r="E19" s="289"/>
      <c r="F19" s="290"/>
      <c r="G19" s="291"/>
      <c r="H19" s="291"/>
      <c r="I19" s="291"/>
      <c r="J19" s="291"/>
      <c r="K19" s="291"/>
      <c r="L19" s="291"/>
      <c r="M19" s="291"/>
      <c r="N19" s="291"/>
      <c r="O19" s="291"/>
      <c r="P19" s="291"/>
      <c r="Q19" s="291"/>
      <c r="R19" s="291"/>
      <c r="S19" s="292"/>
      <c r="T19" s="292"/>
      <c r="U19" s="6"/>
    </row>
    <row r="20" spans="2:21" ht="25.35" customHeight="1">
      <c r="B20" s="6"/>
      <c r="C20" s="23">
        <v>11</v>
      </c>
      <c r="D20" s="289"/>
      <c r="E20" s="289"/>
      <c r="F20" s="290"/>
      <c r="G20" s="291"/>
      <c r="H20" s="291"/>
      <c r="I20" s="291"/>
      <c r="J20" s="291"/>
      <c r="K20" s="291"/>
      <c r="L20" s="291"/>
      <c r="M20" s="291"/>
      <c r="N20" s="291"/>
      <c r="O20" s="291"/>
      <c r="P20" s="291"/>
      <c r="Q20" s="291"/>
      <c r="R20" s="291"/>
      <c r="S20" s="292"/>
      <c r="T20" s="292"/>
      <c r="U20" s="6"/>
    </row>
    <row r="21" spans="2:21" ht="25.35" customHeight="1">
      <c r="B21" s="6"/>
      <c r="C21" s="23">
        <v>12</v>
      </c>
      <c r="D21" s="289"/>
      <c r="E21" s="289"/>
      <c r="F21" s="290"/>
      <c r="G21" s="291"/>
      <c r="H21" s="291"/>
      <c r="I21" s="291"/>
      <c r="J21" s="291"/>
      <c r="K21" s="291"/>
      <c r="L21" s="291"/>
      <c r="M21" s="291"/>
      <c r="N21" s="291"/>
      <c r="O21" s="291"/>
      <c r="P21" s="291"/>
      <c r="Q21" s="291"/>
      <c r="R21" s="291"/>
      <c r="S21" s="292"/>
      <c r="T21" s="292"/>
      <c r="U21" s="6"/>
    </row>
    <row r="22" spans="2:21" ht="25.35" customHeight="1">
      <c r="B22" s="6"/>
      <c r="C22" s="23">
        <v>13</v>
      </c>
      <c r="D22" s="289"/>
      <c r="E22" s="289"/>
      <c r="F22" s="290"/>
      <c r="G22" s="291"/>
      <c r="H22" s="291"/>
      <c r="I22" s="291"/>
      <c r="J22" s="291"/>
      <c r="K22" s="291"/>
      <c r="L22" s="291"/>
      <c r="M22" s="291"/>
      <c r="N22" s="291"/>
      <c r="O22" s="291"/>
      <c r="P22" s="291"/>
      <c r="Q22" s="291"/>
      <c r="R22" s="291"/>
      <c r="S22" s="292"/>
      <c r="T22" s="292"/>
      <c r="U22" s="6"/>
    </row>
    <row r="23" spans="2:21" ht="25.35" customHeight="1">
      <c r="B23" s="6"/>
      <c r="C23" s="23">
        <v>14</v>
      </c>
      <c r="D23" s="289"/>
      <c r="E23" s="289"/>
      <c r="F23" s="290"/>
      <c r="G23" s="291"/>
      <c r="H23" s="291"/>
      <c r="I23" s="291"/>
      <c r="J23" s="291"/>
      <c r="K23" s="291"/>
      <c r="L23" s="291"/>
      <c r="M23" s="291"/>
      <c r="N23" s="291"/>
      <c r="O23" s="291"/>
      <c r="P23" s="291"/>
      <c r="Q23" s="291"/>
      <c r="R23" s="291"/>
      <c r="S23" s="292"/>
      <c r="T23" s="292"/>
      <c r="U23" s="6"/>
    </row>
    <row r="24" spans="2:21" ht="25.35" customHeight="1">
      <c r="B24" s="6"/>
      <c r="C24" s="23">
        <v>15</v>
      </c>
      <c r="D24" s="289"/>
      <c r="E24" s="289"/>
      <c r="F24" s="290"/>
      <c r="G24" s="291"/>
      <c r="H24" s="291"/>
      <c r="I24" s="291"/>
      <c r="J24" s="291"/>
      <c r="K24" s="291"/>
      <c r="L24" s="291"/>
      <c r="M24" s="291"/>
      <c r="N24" s="291"/>
      <c r="O24" s="291"/>
      <c r="P24" s="291"/>
      <c r="Q24" s="291"/>
      <c r="R24" s="291"/>
      <c r="S24" s="292"/>
      <c r="T24" s="292"/>
      <c r="U24" s="6"/>
    </row>
    <row r="25" spans="2:21" ht="25.35" customHeight="1">
      <c r="B25" s="6"/>
      <c r="C25" s="23">
        <v>16</v>
      </c>
      <c r="D25" s="289"/>
      <c r="E25" s="289"/>
      <c r="F25" s="290"/>
      <c r="G25" s="291"/>
      <c r="H25" s="291"/>
      <c r="I25" s="291"/>
      <c r="J25" s="291"/>
      <c r="K25" s="291"/>
      <c r="L25" s="291"/>
      <c r="M25" s="291"/>
      <c r="N25" s="291"/>
      <c r="O25" s="291"/>
      <c r="P25" s="291"/>
      <c r="Q25" s="291"/>
      <c r="R25" s="291"/>
      <c r="S25" s="292"/>
      <c r="T25" s="292"/>
      <c r="U25" s="6"/>
    </row>
    <row r="26" spans="2:21" ht="25.35" customHeight="1">
      <c r="B26" s="6"/>
      <c r="C26" s="23">
        <v>17</v>
      </c>
      <c r="D26" s="289"/>
      <c r="E26" s="289"/>
      <c r="F26" s="290"/>
      <c r="G26" s="291"/>
      <c r="H26" s="291"/>
      <c r="I26" s="291"/>
      <c r="J26" s="291"/>
      <c r="K26" s="291"/>
      <c r="L26" s="291"/>
      <c r="M26" s="291"/>
      <c r="N26" s="291"/>
      <c r="O26" s="291"/>
      <c r="P26" s="291"/>
      <c r="Q26" s="291"/>
      <c r="R26" s="291"/>
      <c r="S26" s="292"/>
      <c r="T26" s="292"/>
      <c r="U26" s="6"/>
    </row>
    <row r="27" spans="2:21" ht="25.35" customHeight="1">
      <c r="B27" s="6"/>
      <c r="C27" s="23">
        <v>18</v>
      </c>
      <c r="D27" s="289"/>
      <c r="E27" s="289"/>
      <c r="F27" s="290"/>
      <c r="G27" s="291"/>
      <c r="H27" s="291"/>
      <c r="I27" s="291"/>
      <c r="J27" s="291"/>
      <c r="K27" s="291"/>
      <c r="L27" s="291"/>
      <c r="M27" s="291"/>
      <c r="N27" s="291"/>
      <c r="O27" s="291"/>
      <c r="P27" s="291"/>
      <c r="Q27" s="291"/>
      <c r="R27" s="291"/>
      <c r="S27" s="292"/>
      <c r="T27" s="292"/>
      <c r="U27" s="6"/>
    </row>
    <row r="28" spans="2:21" ht="25.35" customHeight="1">
      <c r="B28" s="6"/>
      <c r="C28" s="23">
        <v>19</v>
      </c>
      <c r="D28" s="289"/>
      <c r="E28" s="289"/>
      <c r="F28" s="290"/>
      <c r="G28" s="291"/>
      <c r="H28" s="291"/>
      <c r="I28" s="291"/>
      <c r="J28" s="291"/>
      <c r="K28" s="291"/>
      <c r="L28" s="291"/>
      <c r="M28" s="291"/>
      <c r="N28" s="291"/>
      <c r="O28" s="291"/>
      <c r="P28" s="291"/>
      <c r="Q28" s="291"/>
      <c r="R28" s="291"/>
      <c r="S28" s="292"/>
      <c r="T28" s="292"/>
      <c r="U28" s="6"/>
    </row>
    <row r="29" spans="2:21" ht="25.35" customHeight="1">
      <c r="B29" s="6"/>
      <c r="C29" s="23">
        <v>20</v>
      </c>
      <c r="D29" s="289"/>
      <c r="E29" s="289"/>
      <c r="F29" s="290"/>
      <c r="G29" s="291"/>
      <c r="H29" s="291"/>
      <c r="I29" s="291"/>
      <c r="J29" s="291"/>
      <c r="K29" s="291"/>
      <c r="L29" s="291"/>
      <c r="M29" s="291"/>
      <c r="N29" s="291"/>
      <c r="O29" s="291"/>
      <c r="P29" s="291"/>
      <c r="Q29" s="291"/>
      <c r="R29" s="291"/>
      <c r="S29" s="292"/>
      <c r="T29" s="292"/>
      <c r="U29" s="6"/>
    </row>
    <row r="30" spans="2:21" ht="25.35" customHeight="1">
      <c r="B30" s="6"/>
      <c r="C30" s="23">
        <v>21</v>
      </c>
      <c r="D30" s="289"/>
      <c r="E30" s="289"/>
      <c r="F30" s="290"/>
      <c r="G30" s="291"/>
      <c r="H30" s="291"/>
      <c r="I30" s="291"/>
      <c r="J30" s="291"/>
      <c r="K30" s="291"/>
      <c r="L30" s="291"/>
      <c r="M30" s="291"/>
      <c r="N30" s="291"/>
      <c r="O30" s="291"/>
      <c r="P30" s="291"/>
      <c r="Q30" s="291"/>
      <c r="R30" s="291"/>
      <c r="S30" s="292"/>
      <c r="T30" s="292"/>
      <c r="U30" s="6"/>
    </row>
    <row r="31" spans="2:21" ht="25.35" customHeight="1">
      <c r="B31" s="6"/>
      <c r="C31" s="23">
        <v>22</v>
      </c>
      <c r="D31" s="289"/>
      <c r="E31" s="289"/>
      <c r="F31" s="290"/>
      <c r="G31" s="291"/>
      <c r="H31" s="291"/>
      <c r="I31" s="291"/>
      <c r="J31" s="291"/>
      <c r="K31" s="291"/>
      <c r="L31" s="291"/>
      <c r="M31" s="291"/>
      <c r="N31" s="291"/>
      <c r="O31" s="291"/>
      <c r="P31" s="291"/>
      <c r="Q31" s="291"/>
      <c r="R31" s="291"/>
      <c r="S31" s="292"/>
      <c r="T31" s="292"/>
      <c r="U31" s="6"/>
    </row>
    <row r="32" spans="2:21" ht="25.35" customHeight="1">
      <c r="B32" s="6"/>
      <c r="C32" s="23">
        <v>23</v>
      </c>
      <c r="D32" s="289"/>
      <c r="E32" s="289"/>
      <c r="F32" s="290"/>
      <c r="G32" s="291"/>
      <c r="H32" s="291"/>
      <c r="I32" s="291"/>
      <c r="J32" s="291"/>
      <c r="K32" s="291"/>
      <c r="L32" s="291"/>
      <c r="M32" s="291"/>
      <c r="N32" s="291"/>
      <c r="O32" s="291"/>
      <c r="P32" s="291"/>
      <c r="Q32" s="291"/>
      <c r="R32" s="291"/>
      <c r="S32" s="292"/>
      <c r="T32" s="292"/>
      <c r="U32" s="6"/>
    </row>
    <row r="33" spans="2:21" ht="25.35" customHeight="1">
      <c r="B33" s="6"/>
      <c r="C33" s="23"/>
      <c r="D33" s="289"/>
      <c r="E33" s="289"/>
      <c r="F33" s="290"/>
      <c r="G33" s="291"/>
      <c r="H33" s="291"/>
      <c r="I33" s="291"/>
      <c r="J33" s="291"/>
      <c r="K33" s="291"/>
      <c r="L33" s="291"/>
      <c r="M33" s="291"/>
      <c r="N33" s="291"/>
      <c r="O33" s="291"/>
      <c r="P33" s="291"/>
      <c r="Q33" s="291"/>
      <c r="R33" s="291"/>
      <c r="S33" s="292"/>
      <c r="T33" s="292"/>
      <c r="U33" s="6"/>
    </row>
    <row r="34" spans="2:21" ht="25.35" customHeight="1">
      <c r="B34" s="6"/>
      <c r="C34" s="23"/>
      <c r="D34" s="289"/>
      <c r="E34" s="289"/>
      <c r="F34" s="290"/>
      <c r="G34" s="291"/>
      <c r="H34" s="291"/>
      <c r="I34" s="291"/>
      <c r="J34" s="291"/>
      <c r="K34" s="291"/>
      <c r="L34" s="291"/>
      <c r="M34" s="291"/>
      <c r="N34" s="291"/>
      <c r="O34" s="291"/>
      <c r="P34" s="291"/>
      <c r="Q34" s="291"/>
      <c r="R34" s="291"/>
      <c r="S34" s="292"/>
      <c r="T34" s="292"/>
      <c r="U34" s="6"/>
    </row>
    <row r="35" spans="2:21" ht="25.35" customHeight="1">
      <c r="B35" s="6"/>
      <c r="C35" s="23"/>
      <c r="D35" s="289"/>
      <c r="E35" s="289"/>
      <c r="F35" s="290"/>
      <c r="G35" s="291"/>
      <c r="H35" s="291"/>
      <c r="I35" s="291"/>
      <c r="J35" s="291"/>
      <c r="K35" s="291"/>
      <c r="L35" s="291"/>
      <c r="M35" s="291"/>
      <c r="N35" s="291"/>
      <c r="O35" s="291"/>
      <c r="P35" s="291"/>
      <c r="Q35" s="291"/>
      <c r="R35" s="291"/>
      <c r="S35" s="292"/>
      <c r="T35" s="292"/>
      <c r="U35" s="6"/>
    </row>
    <row r="36" spans="2:21" ht="25.35" customHeight="1">
      <c r="B36" s="6"/>
      <c r="C36" s="23"/>
      <c r="D36" s="289"/>
      <c r="E36" s="289"/>
      <c r="F36" s="290"/>
      <c r="G36" s="291"/>
      <c r="H36" s="291"/>
      <c r="I36" s="291"/>
      <c r="J36" s="291"/>
      <c r="K36" s="291"/>
      <c r="L36" s="291"/>
      <c r="M36" s="291"/>
      <c r="N36" s="291"/>
      <c r="O36" s="291"/>
      <c r="P36" s="291"/>
      <c r="Q36" s="291"/>
      <c r="R36" s="291"/>
      <c r="S36" s="292"/>
      <c r="T36" s="292"/>
      <c r="U36" s="6"/>
    </row>
    <row r="37" spans="2:21" ht="25.35" customHeight="1">
      <c r="B37" s="6"/>
      <c r="C37" s="23"/>
      <c r="D37" s="289"/>
      <c r="E37" s="289"/>
      <c r="F37" s="290"/>
      <c r="G37" s="291"/>
      <c r="H37" s="291"/>
      <c r="I37" s="291"/>
      <c r="J37" s="291"/>
      <c r="K37" s="291"/>
      <c r="L37" s="291"/>
      <c r="M37" s="291"/>
      <c r="N37" s="291"/>
      <c r="O37" s="291"/>
      <c r="P37" s="291"/>
      <c r="Q37" s="291"/>
      <c r="R37" s="291"/>
      <c r="S37" s="292"/>
      <c r="T37" s="292"/>
      <c r="U37" s="6"/>
    </row>
    <row r="38" spans="2:21" ht="25.35" customHeight="1">
      <c r="B38" s="6"/>
      <c r="C38" s="23"/>
      <c r="D38" s="289"/>
      <c r="E38" s="289"/>
      <c r="F38" s="290"/>
      <c r="G38" s="291"/>
      <c r="H38" s="291"/>
      <c r="I38" s="291"/>
      <c r="J38" s="291"/>
      <c r="K38" s="291"/>
      <c r="L38" s="291"/>
      <c r="M38" s="291"/>
      <c r="N38" s="291"/>
      <c r="O38" s="291"/>
      <c r="P38" s="291"/>
      <c r="Q38" s="291"/>
      <c r="R38" s="291"/>
      <c r="S38" s="292"/>
      <c r="T38" s="292"/>
      <c r="U38" s="6"/>
    </row>
    <row r="39" spans="2:21" ht="25.35" customHeight="1">
      <c r="B39" s="6"/>
      <c r="C39" s="23"/>
      <c r="D39" s="289"/>
      <c r="E39" s="289"/>
      <c r="F39" s="290"/>
      <c r="G39" s="291"/>
      <c r="H39" s="291"/>
      <c r="I39" s="291"/>
      <c r="J39" s="291"/>
      <c r="K39" s="291"/>
      <c r="L39" s="291"/>
      <c r="M39" s="291"/>
      <c r="N39" s="291"/>
      <c r="O39" s="291"/>
      <c r="P39" s="291"/>
      <c r="Q39" s="291"/>
      <c r="R39" s="291"/>
      <c r="S39" s="292"/>
      <c r="T39" s="292"/>
      <c r="U39" s="6"/>
    </row>
    <row r="40" spans="2:21" ht="25.35" customHeight="1">
      <c r="B40" s="6"/>
      <c r="C40" s="23"/>
      <c r="D40" s="24"/>
      <c r="E40" s="24"/>
      <c r="F40" s="27"/>
      <c r="G40" s="26"/>
      <c r="H40" s="26"/>
      <c r="I40" s="26"/>
      <c r="J40" s="26"/>
      <c r="K40" s="26"/>
      <c r="L40" s="26"/>
      <c r="M40" s="26"/>
      <c r="N40" s="26"/>
      <c r="O40" s="26"/>
      <c r="P40" s="26"/>
      <c r="Q40" s="26"/>
      <c r="R40" s="26"/>
      <c r="S40" s="23"/>
      <c r="T40" s="23"/>
      <c r="U40" s="6"/>
    </row>
    <row r="41" spans="2:21" ht="13.15">
      <c r="D41" s="289"/>
      <c r="E41" s="289"/>
      <c r="F41" s="290"/>
      <c r="G41" s="291"/>
      <c r="H41" s="291"/>
      <c r="I41" s="291"/>
      <c r="J41" s="291"/>
      <c r="K41" s="291"/>
      <c r="L41" s="291"/>
      <c r="M41" s="291"/>
      <c r="N41" s="291"/>
      <c r="O41" s="291"/>
      <c r="P41" s="291"/>
      <c r="Q41" s="291"/>
      <c r="R41" s="291"/>
      <c r="S41" s="292"/>
      <c r="T41" s="292"/>
    </row>
    <row r="42" spans="2:21" ht="14.65" customHeight="1">
      <c r="B42" s="6"/>
      <c r="C42" s="16"/>
      <c r="D42" s="16"/>
      <c r="E42" s="16"/>
      <c r="F42" s="16"/>
      <c r="G42" s="16"/>
      <c r="H42" s="17"/>
      <c r="I42" s="17"/>
      <c r="J42" s="17"/>
      <c r="K42" s="17"/>
      <c r="L42" s="16"/>
      <c r="M42" s="16"/>
      <c r="N42" s="16"/>
      <c r="O42" s="16"/>
      <c r="P42" s="6"/>
      <c r="Q42" s="6"/>
      <c r="R42" s="6"/>
      <c r="S42" s="6"/>
      <c r="T42" s="6"/>
      <c r="U42" s="6"/>
    </row>
    <row r="43" spans="2:21" ht="23.25" customHeight="1">
      <c r="B43" s="4"/>
      <c r="C43" s="296" t="s">
        <v>56</v>
      </c>
      <c r="D43" s="296"/>
      <c r="E43" s="296"/>
      <c r="F43" s="296"/>
      <c r="G43" s="296"/>
      <c r="H43" s="296"/>
      <c r="I43" s="297" t="s">
        <v>57</v>
      </c>
      <c r="J43" s="297"/>
      <c r="K43" s="297"/>
      <c r="L43" s="297"/>
      <c r="M43" s="297"/>
      <c r="N43" s="297"/>
      <c r="O43" s="297"/>
      <c r="P43" s="297"/>
      <c r="Q43" s="297"/>
      <c r="R43" s="297"/>
      <c r="S43" s="297"/>
      <c r="T43" s="4"/>
      <c r="U43" s="4"/>
    </row>
  </sheetData>
  <mergeCells count="117">
    <mergeCell ref="D41:E41"/>
    <mergeCell ref="F41:R41"/>
    <mergeCell ref="S41:T41"/>
    <mergeCell ref="C43:H43"/>
    <mergeCell ref="I43:S43"/>
    <mergeCell ref="D38:E38"/>
    <mergeCell ref="F38:R38"/>
    <mergeCell ref="S38:T38"/>
    <mergeCell ref="D39:E39"/>
    <mergeCell ref="F39:R39"/>
    <mergeCell ref="S39:T39"/>
    <mergeCell ref="D36:E36"/>
    <mergeCell ref="F36:R36"/>
    <mergeCell ref="S36:T36"/>
    <mergeCell ref="D37:E37"/>
    <mergeCell ref="F37:R37"/>
    <mergeCell ref="S37:T37"/>
    <mergeCell ref="D34:E34"/>
    <mergeCell ref="F34:R34"/>
    <mergeCell ref="S34:T34"/>
    <mergeCell ref="D35:E35"/>
    <mergeCell ref="F35:R35"/>
    <mergeCell ref="S35:T35"/>
    <mergeCell ref="D32:E32"/>
    <mergeCell ref="F32:R32"/>
    <mergeCell ref="S32:T32"/>
    <mergeCell ref="D33:E33"/>
    <mergeCell ref="F33:R33"/>
    <mergeCell ref="S33:T33"/>
    <mergeCell ref="S29:T29"/>
    <mergeCell ref="D30:E30"/>
    <mergeCell ref="F30:R30"/>
    <mergeCell ref="S30:T30"/>
    <mergeCell ref="D31:E31"/>
    <mergeCell ref="F31:R31"/>
    <mergeCell ref="S31:T31"/>
    <mergeCell ref="D29:E29"/>
    <mergeCell ref="F29:R29"/>
    <mergeCell ref="S26:T26"/>
    <mergeCell ref="D27:E27"/>
    <mergeCell ref="F27:R27"/>
    <mergeCell ref="S27:T27"/>
    <mergeCell ref="D28:E28"/>
    <mergeCell ref="F28:R28"/>
    <mergeCell ref="S28:T28"/>
    <mergeCell ref="S23:T23"/>
    <mergeCell ref="D24:E24"/>
    <mergeCell ref="F24:R24"/>
    <mergeCell ref="S24:T24"/>
    <mergeCell ref="D25:E25"/>
    <mergeCell ref="F25:R25"/>
    <mergeCell ref="S25:T25"/>
    <mergeCell ref="D26:E26"/>
    <mergeCell ref="F26:R26"/>
    <mergeCell ref="D23:E23"/>
    <mergeCell ref="F23:R23"/>
    <mergeCell ref="S20:T20"/>
    <mergeCell ref="D21:E21"/>
    <mergeCell ref="F21:R21"/>
    <mergeCell ref="S21:T21"/>
    <mergeCell ref="D22:E22"/>
    <mergeCell ref="F22:R22"/>
    <mergeCell ref="S22:T22"/>
    <mergeCell ref="S17:T17"/>
    <mergeCell ref="D18:E18"/>
    <mergeCell ref="F18:R18"/>
    <mergeCell ref="S18:T18"/>
    <mergeCell ref="D19:E19"/>
    <mergeCell ref="F19:R19"/>
    <mergeCell ref="S19:T19"/>
    <mergeCell ref="D20:E20"/>
    <mergeCell ref="F20:R20"/>
    <mergeCell ref="D17:E17"/>
    <mergeCell ref="F17:R17"/>
    <mergeCell ref="L5:M5"/>
    <mergeCell ref="S14:T14"/>
    <mergeCell ref="D15:E15"/>
    <mergeCell ref="F15:R15"/>
    <mergeCell ref="S15:T15"/>
    <mergeCell ref="D16:E16"/>
    <mergeCell ref="F16:R16"/>
    <mergeCell ref="S16:T16"/>
    <mergeCell ref="S11:T11"/>
    <mergeCell ref="D12:E12"/>
    <mergeCell ref="F12:R12"/>
    <mergeCell ref="S12:T12"/>
    <mergeCell ref="D13:E13"/>
    <mergeCell ref="F13:R13"/>
    <mergeCell ref="S13:T13"/>
    <mergeCell ref="D14:E14"/>
    <mergeCell ref="F14:R14"/>
    <mergeCell ref="D11:E11"/>
    <mergeCell ref="F11:R11"/>
    <mergeCell ref="E1:M3"/>
    <mergeCell ref="O7:P7"/>
    <mergeCell ref="Q7:S7"/>
    <mergeCell ref="D9:E9"/>
    <mergeCell ref="F9:R9"/>
    <mergeCell ref="S9:T9"/>
    <mergeCell ref="D10:E10"/>
    <mergeCell ref="F10:R10"/>
    <mergeCell ref="S10:T10"/>
    <mergeCell ref="O5:P5"/>
    <mergeCell ref="Q5:S5"/>
    <mergeCell ref="C6:E6"/>
    <mergeCell ref="F6:H6"/>
    <mergeCell ref="J6:K6"/>
    <mergeCell ref="L6:M6"/>
    <mergeCell ref="O6:P6"/>
    <mergeCell ref="Q6:S6"/>
    <mergeCell ref="C7:E7"/>
    <mergeCell ref="F7:H7"/>
    <mergeCell ref="J7:K7"/>
    <mergeCell ref="L7:M7"/>
    <mergeCell ref="C5:E5"/>
    <mergeCell ref="F5:H5"/>
    <mergeCell ref="J5:K5"/>
  </mergeCells>
  <conditionalFormatting sqref="L42:O42">
    <cfRule type="cellIs" dxfId="77" priority="1" operator="equal">
      <formula>"Complete"</formula>
    </cfRule>
    <cfRule type="cellIs" dxfId="76" priority="2" operator="equal">
      <formula>"Delayed"</formula>
    </cfRule>
    <cfRule type="cellIs" dxfId="75" priority="3" operator="equal">
      <formula>"At Risk"</formula>
    </cfRule>
    <cfRule type="cellIs" dxfId="74" priority="4" operator="equal">
      <formula>"On Track"</formula>
    </cfRule>
  </conditionalFormatting>
  <conditionalFormatting sqref="N5:N7">
    <cfRule type="cellIs" dxfId="73" priority="5" operator="equal">
      <formula>"Red"</formula>
    </cfRule>
    <cfRule type="cellIs" dxfId="72" priority="6" operator="equal">
      <formula>"Amber"</formula>
    </cfRule>
    <cfRule type="cellIs" dxfId="71" priority="7" operator="equal">
      <formula>"Green"</formula>
    </cfRule>
  </conditionalFormatting>
  <dataValidations count="1">
    <dataValidation type="list" allowBlank="1" showInputMessage="1" showErrorMessage="1" sqref="S10:T41" xr:uid="{B14F2069-D44E-4310-96AE-80714616407A}">
      <formula1>"Current, Past Minute"</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3366"/>
  </sheetPr>
  <dimension ref="B1:U32"/>
  <sheetViews>
    <sheetView zoomScaleNormal="100" workbookViewId="0">
      <pane ySplit="10" topLeftCell="A11" activePane="bottomLeft" state="frozen"/>
      <selection pane="bottomLeft" activeCell="H17" sqref="H17:J17"/>
    </sheetView>
  </sheetViews>
  <sheetFormatPr defaultRowHeight="13.9"/>
  <cols>
    <col min="1" max="1" width="4.5703125" style="23" customWidth="1"/>
    <col min="2" max="2" width="1.5703125" style="23" customWidth="1"/>
    <col min="3" max="3" width="8.28515625" style="23" customWidth="1"/>
    <col min="4" max="6" width="9.5703125" style="23" customWidth="1"/>
    <col min="7" max="7" width="13" style="23" customWidth="1"/>
    <col min="8" max="9" width="9.5703125" style="23" customWidth="1"/>
    <col min="10" max="10" width="3.5703125" style="23" customWidth="1"/>
    <col min="11" max="11" width="9.5703125" style="14" customWidth="1"/>
    <col min="12" max="15" width="9.5703125" style="23" customWidth="1"/>
    <col min="16" max="16" width="8.7109375" style="23"/>
    <col min="17" max="17" width="10.28515625" style="23" bestFit="1" customWidth="1"/>
    <col min="18" max="18" width="10.28515625" style="23" customWidth="1"/>
    <col min="19" max="20" width="8.7109375" style="23"/>
    <col min="21" max="21" width="1.5703125" style="23" customWidth="1"/>
    <col min="22" max="22" width="4.5703125" style="23" customWidth="1"/>
    <col min="23" max="254" width="8.7109375" style="23"/>
    <col min="255" max="255" width="29.5703125" style="23" bestFit="1" customWidth="1"/>
    <col min="256" max="510" width="8.7109375" style="23"/>
    <col min="511" max="511" width="29.5703125" style="23" bestFit="1" customWidth="1"/>
    <col min="512" max="766" width="8.7109375" style="23"/>
    <col min="767" max="767" width="29.5703125" style="23" bestFit="1" customWidth="1"/>
    <col min="768" max="1022" width="8.7109375" style="23"/>
    <col min="1023" max="1023" width="29.5703125" style="23" bestFit="1" customWidth="1"/>
    <col min="1024" max="1278" width="8.7109375" style="23"/>
    <col min="1279" max="1279" width="29.5703125" style="23" bestFit="1" customWidth="1"/>
    <col min="1280" max="1534" width="8.7109375" style="23"/>
    <col min="1535" max="1535" width="29.5703125" style="23" bestFit="1" customWidth="1"/>
    <col min="1536" max="1790" width="8.7109375" style="23"/>
    <col min="1791" max="1791" width="29.5703125" style="23" bestFit="1" customWidth="1"/>
    <col min="1792" max="2046" width="8.7109375" style="23"/>
    <col min="2047" max="2047" width="29.5703125" style="23" bestFit="1" customWidth="1"/>
    <col min="2048" max="2302" width="8.7109375" style="23"/>
    <col min="2303" max="2303" width="29.5703125" style="23" bestFit="1" customWidth="1"/>
    <col min="2304" max="2558" width="8.7109375" style="23"/>
    <col min="2559" max="2559" width="29.5703125" style="23" bestFit="1" customWidth="1"/>
    <col min="2560" max="2814" width="8.7109375" style="23"/>
    <col min="2815" max="2815" width="29.5703125" style="23" bestFit="1" customWidth="1"/>
    <col min="2816" max="3070" width="8.7109375" style="23"/>
    <col min="3071" max="3071" width="29.5703125" style="23" bestFit="1" customWidth="1"/>
    <col min="3072" max="3326" width="8.7109375" style="23"/>
    <col min="3327" max="3327" width="29.5703125" style="23" bestFit="1" customWidth="1"/>
    <col min="3328" max="3582" width="8.7109375" style="23"/>
    <col min="3583" max="3583" width="29.5703125" style="23" bestFit="1" customWidth="1"/>
    <col min="3584" max="3838" width="8.7109375" style="23"/>
    <col min="3839" max="3839" width="29.5703125" style="23" bestFit="1" customWidth="1"/>
    <col min="3840" max="4094" width="8.7109375" style="23"/>
    <col min="4095" max="4095" width="29.5703125" style="23" bestFit="1" customWidth="1"/>
    <col min="4096" max="4350" width="8.7109375" style="23"/>
    <col min="4351" max="4351" width="29.5703125" style="23" bestFit="1" customWidth="1"/>
    <col min="4352" max="4606" width="8.7109375" style="23"/>
    <col min="4607" max="4607" width="29.5703125" style="23" bestFit="1" customWidth="1"/>
    <col min="4608" max="4862" width="8.7109375" style="23"/>
    <col min="4863" max="4863" width="29.5703125" style="23" bestFit="1" customWidth="1"/>
    <col min="4864" max="5118" width="8.7109375" style="23"/>
    <col min="5119" max="5119" width="29.5703125" style="23" bestFit="1" customWidth="1"/>
    <col min="5120" max="5374" width="8.7109375" style="23"/>
    <col min="5375" max="5375" width="29.5703125" style="23" bestFit="1" customWidth="1"/>
    <col min="5376" max="5630" width="8.7109375" style="23"/>
    <col min="5631" max="5631" width="29.5703125" style="23" bestFit="1" customWidth="1"/>
    <col min="5632" max="5886" width="8.7109375" style="23"/>
    <col min="5887" max="5887" width="29.5703125" style="23" bestFit="1" customWidth="1"/>
    <col min="5888" max="6142" width="8.7109375" style="23"/>
    <col min="6143" max="6143" width="29.5703125" style="23" bestFit="1" customWidth="1"/>
    <col min="6144" max="6398" width="8.7109375" style="23"/>
    <col min="6399" max="6399" width="29.5703125" style="23" bestFit="1" customWidth="1"/>
    <col min="6400" max="6654" width="8.7109375" style="23"/>
    <col min="6655" max="6655" width="29.5703125" style="23" bestFit="1" customWidth="1"/>
    <col min="6656" max="6910" width="8.7109375" style="23"/>
    <col min="6911" max="6911" width="29.5703125" style="23" bestFit="1" customWidth="1"/>
    <col min="6912" max="7166" width="8.7109375" style="23"/>
    <col min="7167" max="7167" width="29.5703125" style="23" bestFit="1" customWidth="1"/>
    <col min="7168" max="7422" width="8.7109375" style="23"/>
    <col min="7423" max="7423" width="29.5703125" style="23" bestFit="1" customWidth="1"/>
    <col min="7424" max="7678" width="8.7109375" style="23"/>
    <col min="7679" max="7679" width="29.5703125" style="23" bestFit="1" customWidth="1"/>
    <col min="7680" max="7934" width="8.7109375" style="23"/>
    <col min="7935" max="7935" width="29.5703125" style="23" bestFit="1" customWidth="1"/>
    <col min="7936" max="8190" width="8.7109375" style="23"/>
    <col min="8191" max="8191" width="29.5703125" style="23" bestFit="1" customWidth="1"/>
    <col min="8192" max="8446" width="8.7109375" style="23"/>
    <col min="8447" max="8447" width="29.5703125" style="23" bestFit="1" customWidth="1"/>
    <col min="8448" max="8702" width="8.7109375" style="23"/>
    <col min="8703" max="8703" width="29.5703125" style="23" bestFit="1" customWidth="1"/>
    <col min="8704" max="8958" width="8.7109375" style="23"/>
    <col min="8959" max="8959" width="29.5703125" style="23" bestFit="1" customWidth="1"/>
    <col min="8960" max="9214" width="8.7109375" style="23"/>
    <col min="9215" max="9215" width="29.5703125" style="23" bestFit="1" customWidth="1"/>
    <col min="9216" max="9470" width="8.7109375" style="23"/>
    <col min="9471" max="9471" width="29.5703125" style="23" bestFit="1" customWidth="1"/>
    <col min="9472" max="9726" width="8.7109375" style="23"/>
    <col min="9727" max="9727" width="29.5703125" style="23" bestFit="1" customWidth="1"/>
    <col min="9728" max="9982" width="8.7109375" style="23"/>
    <col min="9983" max="9983" width="29.5703125" style="23" bestFit="1" customWidth="1"/>
    <col min="9984" max="10238" width="8.7109375" style="23"/>
    <col min="10239" max="10239" width="29.5703125" style="23" bestFit="1" customWidth="1"/>
    <col min="10240" max="10494" width="8.7109375" style="23"/>
    <col min="10495" max="10495" width="29.5703125" style="23" bestFit="1" customWidth="1"/>
    <col min="10496" max="10750" width="8.7109375" style="23"/>
    <col min="10751" max="10751" width="29.5703125" style="23" bestFit="1" customWidth="1"/>
    <col min="10752" max="11006" width="8.7109375" style="23"/>
    <col min="11007" max="11007" width="29.5703125" style="23" bestFit="1" customWidth="1"/>
    <col min="11008" max="11262" width="8.7109375" style="23"/>
    <col min="11263" max="11263" width="29.5703125" style="23" bestFit="1" customWidth="1"/>
    <col min="11264" max="11518" width="8.7109375" style="23"/>
    <col min="11519" max="11519" width="29.5703125" style="23" bestFit="1" customWidth="1"/>
    <col min="11520" max="11774" width="8.7109375" style="23"/>
    <col min="11775" max="11775" width="29.5703125" style="23" bestFit="1" customWidth="1"/>
    <col min="11776" max="12030" width="8.7109375" style="23"/>
    <col min="12031" max="12031" width="29.5703125" style="23" bestFit="1" customWidth="1"/>
    <col min="12032" max="12286" width="8.7109375" style="23"/>
    <col min="12287" max="12287" width="29.5703125" style="23" bestFit="1" customWidth="1"/>
    <col min="12288" max="12542" width="8.7109375" style="23"/>
    <col min="12543" max="12543" width="29.5703125" style="23" bestFit="1" customWidth="1"/>
    <col min="12544" max="12798" width="8.7109375" style="23"/>
    <col min="12799" max="12799" width="29.5703125" style="23" bestFit="1" customWidth="1"/>
    <col min="12800" max="13054" width="8.7109375" style="23"/>
    <col min="13055" max="13055" width="29.5703125" style="23" bestFit="1" customWidth="1"/>
    <col min="13056" max="13310" width="8.7109375" style="23"/>
    <col min="13311" max="13311" width="29.5703125" style="23" bestFit="1" customWidth="1"/>
    <col min="13312" max="13566" width="8.7109375" style="23"/>
    <col min="13567" max="13567" width="29.5703125" style="23" bestFit="1" customWidth="1"/>
    <col min="13568" max="13822" width="8.7109375" style="23"/>
    <col min="13823" max="13823" width="29.5703125" style="23" bestFit="1" customWidth="1"/>
    <col min="13824" max="14078" width="8.7109375" style="23"/>
    <col min="14079" max="14079" width="29.5703125" style="23" bestFit="1" customWidth="1"/>
    <col min="14080" max="14334" width="8.7109375" style="23"/>
    <col min="14335" max="14335" width="29.5703125" style="23" bestFit="1" customWidth="1"/>
    <col min="14336" max="14590" width="8.7109375" style="23"/>
    <col min="14591" max="14591" width="29.5703125" style="23" bestFit="1" customWidth="1"/>
    <col min="14592" max="14846" width="8.7109375" style="23"/>
    <col min="14847" max="14847" width="29.5703125" style="23" bestFit="1" customWidth="1"/>
    <col min="14848" max="15102" width="8.7109375" style="23"/>
    <col min="15103" max="15103" width="29.5703125" style="23" bestFit="1" customWidth="1"/>
    <col min="15104" max="15358" width="8.7109375" style="23"/>
    <col min="15359" max="15359" width="29.5703125" style="23" bestFit="1" customWidth="1"/>
    <col min="15360" max="15614" width="8.7109375" style="23"/>
    <col min="15615" max="15615" width="29.5703125" style="23" bestFit="1" customWidth="1"/>
    <col min="15616" max="15870" width="8.7109375" style="23"/>
    <col min="15871" max="15871" width="29.5703125" style="23" bestFit="1" customWidth="1"/>
    <col min="15872" max="16126" width="8.7109375" style="23"/>
    <col min="16127" max="16127" width="29.5703125" style="23" bestFit="1" customWidth="1"/>
    <col min="16128" max="16384" width="8.7109375" style="23"/>
  </cols>
  <sheetData>
    <row r="1" spans="2:21" ht="14.65" customHeight="1">
      <c r="B1" s="31"/>
      <c r="C1" s="31"/>
      <c r="D1" s="31"/>
      <c r="E1" s="300" t="s">
        <v>786</v>
      </c>
      <c r="F1" s="300"/>
      <c r="G1" s="300"/>
      <c r="H1" s="300"/>
      <c r="I1" s="300"/>
      <c r="J1" s="300"/>
      <c r="K1" s="300"/>
      <c r="L1" s="300"/>
      <c r="M1" s="300"/>
      <c r="N1" s="20"/>
      <c r="O1" s="20"/>
      <c r="P1" s="31"/>
      <c r="Q1" s="31"/>
      <c r="R1" s="31"/>
      <c r="S1" s="31"/>
      <c r="T1" s="31"/>
      <c r="U1" s="31"/>
    </row>
    <row r="2" spans="2:21" ht="14.65" customHeight="1">
      <c r="B2" s="31"/>
      <c r="C2" s="31"/>
      <c r="D2" s="31"/>
      <c r="E2" s="300"/>
      <c r="F2" s="300"/>
      <c r="G2" s="300"/>
      <c r="H2" s="300"/>
      <c r="I2" s="300"/>
      <c r="J2" s="300"/>
      <c r="K2" s="300"/>
      <c r="L2" s="300"/>
      <c r="M2" s="300"/>
      <c r="N2" s="20"/>
      <c r="O2" s="20"/>
      <c r="P2" s="31"/>
      <c r="Q2" s="31"/>
      <c r="R2" s="31"/>
      <c r="S2" s="31"/>
      <c r="T2" s="31"/>
      <c r="U2" s="31"/>
    </row>
    <row r="3" spans="2:21" ht="14.65" customHeight="1">
      <c r="B3" s="31"/>
      <c r="C3" s="31"/>
      <c r="D3" s="31"/>
      <c r="E3" s="300"/>
      <c r="F3" s="300"/>
      <c r="G3" s="300"/>
      <c r="H3" s="300"/>
      <c r="I3" s="300"/>
      <c r="J3" s="300"/>
      <c r="K3" s="300"/>
      <c r="L3" s="300"/>
      <c r="M3" s="300"/>
      <c r="N3" s="20"/>
      <c r="O3" s="20"/>
      <c r="P3" s="31"/>
      <c r="Q3" s="31"/>
      <c r="R3" s="31"/>
      <c r="S3" s="31"/>
      <c r="T3" s="31"/>
      <c r="U3" s="31"/>
    </row>
    <row r="4" spans="2:21">
      <c r="B4" s="21"/>
      <c r="C4" s="21"/>
      <c r="D4" s="21"/>
      <c r="E4" s="21"/>
      <c r="F4" s="21"/>
      <c r="G4" s="21"/>
      <c r="H4" s="21"/>
      <c r="I4" s="21"/>
      <c r="J4" s="21"/>
      <c r="K4" s="13"/>
      <c r="L4" s="21"/>
      <c r="M4" s="21"/>
      <c r="N4" s="21"/>
      <c r="O4" s="21"/>
      <c r="P4" s="21"/>
      <c r="Q4" s="21"/>
      <c r="R4" s="21"/>
      <c r="S4" s="21"/>
      <c r="T4" s="21"/>
      <c r="U4" s="21"/>
    </row>
    <row r="5" spans="2:21" s="14" customFormat="1" ht="14.65" customHeight="1">
      <c r="B5" s="21"/>
      <c r="C5" s="298" t="s">
        <v>1</v>
      </c>
      <c r="D5" s="298"/>
      <c r="E5" s="298"/>
      <c r="F5" s="294" t="s">
        <v>787</v>
      </c>
      <c r="G5" s="294"/>
      <c r="H5" s="294"/>
      <c r="I5" s="29"/>
      <c r="J5" s="298" t="s">
        <v>8</v>
      </c>
      <c r="K5" s="298"/>
      <c r="L5" s="295">
        <f>'Status Report'!L6</f>
        <v>44929</v>
      </c>
      <c r="M5" s="295"/>
      <c r="N5" s="12"/>
      <c r="O5" s="298" t="s">
        <v>28</v>
      </c>
      <c r="P5" s="298"/>
      <c r="Q5" s="294">
        <f>COUNTIF(P11:P30,"Open")</f>
        <v>0</v>
      </c>
      <c r="R5" s="294"/>
      <c r="S5" s="294"/>
      <c r="T5" s="13"/>
      <c r="U5" s="13"/>
    </row>
    <row r="6" spans="2:21" s="14" customFormat="1">
      <c r="B6" s="21"/>
      <c r="C6" s="298" t="s">
        <v>6</v>
      </c>
      <c r="D6" s="298"/>
      <c r="E6" s="298"/>
      <c r="F6" s="294" t="str">
        <f>'Status Report'!F6:H6</f>
        <v xml:space="preserve">Peter Wicander </v>
      </c>
      <c r="G6" s="294"/>
      <c r="H6" s="294"/>
      <c r="I6" s="29"/>
      <c r="J6" s="298" t="s">
        <v>14</v>
      </c>
      <c r="K6" s="298"/>
      <c r="L6" s="295">
        <f>'Status Report'!L8</f>
        <v>45231</v>
      </c>
      <c r="M6" s="295"/>
      <c r="N6" s="12"/>
      <c r="O6" s="298" t="s">
        <v>757</v>
      </c>
      <c r="P6" s="298"/>
      <c r="Q6" s="294">
        <f>COUNTIF(P11:P30,"On Hold")</f>
        <v>0</v>
      </c>
      <c r="R6" s="294"/>
      <c r="S6" s="294"/>
      <c r="T6" s="13"/>
      <c r="U6" s="13"/>
    </row>
    <row r="7" spans="2:21" s="14" customFormat="1">
      <c r="B7" s="21"/>
      <c r="C7" s="298" t="s">
        <v>9</v>
      </c>
      <c r="D7" s="298"/>
      <c r="E7" s="298"/>
      <c r="F7" s="294" t="str">
        <f>'Status Report'!F7:H7</f>
        <v>Yana Dzhineva</v>
      </c>
      <c r="G7" s="294"/>
      <c r="H7" s="294"/>
      <c r="I7" s="29"/>
      <c r="J7" s="298" t="s">
        <v>655</v>
      </c>
      <c r="K7" s="298"/>
      <c r="L7" s="299" t="s">
        <v>788</v>
      </c>
      <c r="M7" s="299"/>
      <c r="N7" s="12"/>
      <c r="O7" s="298" t="s">
        <v>758</v>
      </c>
      <c r="P7" s="298"/>
      <c r="Q7" s="294">
        <f>COUNTIF(P11:P30,"Closed")</f>
        <v>0</v>
      </c>
      <c r="R7" s="294"/>
      <c r="S7" s="294"/>
      <c r="T7" s="13"/>
      <c r="U7" s="13"/>
    </row>
    <row r="8" spans="2:21" s="14" customFormat="1">
      <c r="B8" s="21"/>
      <c r="C8" s="22"/>
      <c r="D8" s="22"/>
      <c r="E8" s="22"/>
      <c r="F8" s="22"/>
      <c r="G8" s="22"/>
      <c r="H8" s="22"/>
      <c r="I8" s="22"/>
      <c r="J8" s="22"/>
      <c r="K8" s="22"/>
      <c r="L8" s="22"/>
      <c r="M8" s="22"/>
      <c r="N8" s="12"/>
      <c r="O8" s="12"/>
      <c r="P8" s="13"/>
      <c r="Q8" s="13"/>
      <c r="R8" s="13"/>
      <c r="S8" s="13"/>
      <c r="T8" s="13"/>
      <c r="U8" s="13"/>
    </row>
    <row r="9" spans="2:21" ht="14.65" customHeight="1">
      <c r="B9" s="21"/>
      <c r="C9" s="301" t="s">
        <v>789</v>
      </c>
      <c r="D9" s="301"/>
      <c r="E9" s="301"/>
      <c r="F9" s="301"/>
      <c r="G9" s="301"/>
      <c r="H9" s="304" t="s">
        <v>790</v>
      </c>
      <c r="I9" s="304"/>
      <c r="J9" s="304"/>
      <c r="K9" s="304"/>
      <c r="L9" s="304"/>
      <c r="M9" s="304"/>
      <c r="N9" s="304"/>
      <c r="O9" s="304"/>
      <c r="P9" s="304"/>
      <c r="Q9" s="301" t="s">
        <v>761</v>
      </c>
      <c r="R9" s="301"/>
      <c r="S9" s="301"/>
      <c r="T9" s="301"/>
      <c r="U9" s="21"/>
    </row>
    <row r="10" spans="2:21" s="28" customFormat="1" ht="14.65" customHeight="1">
      <c r="B10" s="32"/>
      <c r="C10" s="25" t="s">
        <v>762</v>
      </c>
      <c r="D10" s="288" t="s">
        <v>659</v>
      </c>
      <c r="E10" s="288"/>
      <c r="F10" s="288" t="s">
        <v>791</v>
      </c>
      <c r="G10" s="288"/>
      <c r="H10" s="288" t="s">
        <v>764</v>
      </c>
      <c r="I10" s="288"/>
      <c r="J10" s="288"/>
      <c r="K10" s="288" t="s">
        <v>765</v>
      </c>
      <c r="L10" s="288"/>
      <c r="M10" s="288"/>
      <c r="N10" s="288"/>
      <c r="O10" s="288"/>
      <c r="P10" s="25" t="s">
        <v>50</v>
      </c>
      <c r="Q10" s="25" t="s">
        <v>766</v>
      </c>
      <c r="R10" s="25" t="s">
        <v>767</v>
      </c>
      <c r="S10" s="25" t="s">
        <v>768</v>
      </c>
      <c r="T10" s="25" t="s">
        <v>52</v>
      </c>
      <c r="U10" s="32"/>
    </row>
    <row r="11" spans="2:21" ht="26.1" customHeight="1">
      <c r="B11" s="21"/>
      <c r="C11" s="23">
        <v>1</v>
      </c>
      <c r="D11" s="292" t="s">
        <v>675</v>
      </c>
      <c r="E11" s="292"/>
      <c r="F11" s="292"/>
      <c r="G11" s="292"/>
      <c r="H11" s="303"/>
      <c r="I11" s="303"/>
      <c r="J11" s="303"/>
      <c r="K11" s="303"/>
      <c r="L11" s="303"/>
      <c r="M11" s="303"/>
      <c r="N11" s="303"/>
      <c r="O11" s="303"/>
      <c r="Q11" s="24"/>
      <c r="R11" s="24"/>
      <c r="S11" s="24"/>
      <c r="T11" s="24"/>
      <c r="U11" s="21"/>
    </row>
    <row r="12" spans="2:21" ht="28.9" customHeight="1">
      <c r="B12" s="21"/>
      <c r="C12" s="23">
        <v>2</v>
      </c>
      <c r="D12" s="292" t="s">
        <v>675</v>
      </c>
      <c r="E12" s="292"/>
      <c r="F12" s="292"/>
      <c r="G12" s="292"/>
      <c r="H12" s="303"/>
      <c r="I12" s="303"/>
      <c r="J12" s="303"/>
      <c r="K12" s="292"/>
      <c r="L12" s="292"/>
      <c r="M12" s="292"/>
      <c r="N12" s="292"/>
      <c r="O12" s="292"/>
      <c r="Q12" s="24"/>
      <c r="R12" s="24"/>
      <c r="S12" s="24"/>
      <c r="T12" s="24"/>
      <c r="U12" s="21"/>
    </row>
    <row r="13" spans="2:21" ht="25.35" customHeight="1">
      <c r="B13" s="21"/>
      <c r="C13" s="23">
        <v>3</v>
      </c>
      <c r="D13" s="292" t="s">
        <v>675</v>
      </c>
      <c r="E13" s="292"/>
      <c r="F13" s="292"/>
      <c r="G13" s="292"/>
      <c r="H13" s="303"/>
      <c r="I13" s="303"/>
      <c r="J13" s="303"/>
      <c r="K13" s="292"/>
      <c r="L13" s="292"/>
      <c r="M13" s="292"/>
      <c r="N13" s="292"/>
      <c r="O13" s="292"/>
      <c r="Q13" s="24"/>
      <c r="R13" s="24"/>
      <c r="S13" s="24"/>
      <c r="T13" s="24"/>
      <c r="U13" s="21"/>
    </row>
    <row r="14" spans="2:21" ht="25.35" customHeight="1">
      <c r="B14" s="21"/>
      <c r="C14" s="23">
        <v>4</v>
      </c>
      <c r="D14" s="292" t="s">
        <v>675</v>
      </c>
      <c r="E14" s="292"/>
      <c r="F14" s="292"/>
      <c r="G14" s="292"/>
      <c r="H14" s="303"/>
      <c r="I14" s="303"/>
      <c r="J14" s="303"/>
      <c r="K14" s="303"/>
      <c r="L14" s="292"/>
      <c r="M14" s="292"/>
      <c r="N14" s="292"/>
      <c r="O14" s="292"/>
      <c r="Q14" s="24"/>
      <c r="R14" s="24"/>
      <c r="S14" s="24"/>
      <c r="T14" s="24"/>
      <c r="U14" s="21"/>
    </row>
    <row r="15" spans="2:21" ht="25.35" customHeight="1">
      <c r="B15" s="21"/>
      <c r="C15" s="23">
        <v>5</v>
      </c>
      <c r="D15" s="292" t="s">
        <v>675</v>
      </c>
      <c r="E15" s="292"/>
      <c r="F15" s="292"/>
      <c r="G15" s="292"/>
      <c r="H15" s="292"/>
      <c r="I15" s="292"/>
      <c r="J15" s="292"/>
      <c r="K15" s="303"/>
      <c r="L15" s="303"/>
      <c r="M15" s="303"/>
      <c r="N15" s="303"/>
      <c r="O15" s="303"/>
      <c r="Q15" s="24"/>
      <c r="R15" s="24"/>
      <c r="S15" s="24"/>
      <c r="T15" s="24"/>
      <c r="U15" s="21"/>
    </row>
    <row r="16" spans="2:21" ht="25.35" customHeight="1">
      <c r="B16" s="21"/>
      <c r="C16" s="23">
        <v>6</v>
      </c>
      <c r="D16" s="292" t="s">
        <v>694</v>
      </c>
      <c r="E16" s="292"/>
      <c r="F16" s="292"/>
      <c r="G16" s="292"/>
      <c r="H16" s="303"/>
      <c r="I16" s="303"/>
      <c r="J16" s="303"/>
      <c r="K16" s="303"/>
      <c r="L16" s="292"/>
      <c r="M16" s="292"/>
      <c r="N16" s="292"/>
      <c r="O16" s="292"/>
      <c r="Q16" s="24"/>
      <c r="R16" s="24"/>
      <c r="S16" s="24"/>
      <c r="T16" s="24"/>
      <c r="U16" s="21"/>
    </row>
    <row r="17" spans="2:21" ht="25.35" customHeight="1">
      <c r="B17" s="21"/>
      <c r="C17" s="23">
        <v>7</v>
      </c>
      <c r="D17" s="292" t="s">
        <v>701</v>
      </c>
      <c r="E17" s="292"/>
      <c r="F17" s="292"/>
      <c r="G17" s="292"/>
      <c r="H17" s="292"/>
      <c r="I17" s="292"/>
      <c r="J17" s="292"/>
      <c r="K17" s="303"/>
      <c r="L17" s="303"/>
      <c r="M17" s="303"/>
      <c r="N17" s="303"/>
      <c r="O17" s="303"/>
      <c r="Q17" s="24"/>
      <c r="R17" s="24"/>
      <c r="S17" s="24"/>
      <c r="T17" s="24"/>
      <c r="U17" s="21"/>
    </row>
    <row r="18" spans="2:21" ht="25.35" customHeight="1">
      <c r="B18" s="21"/>
      <c r="C18" s="23">
        <v>8</v>
      </c>
      <c r="D18" s="292" t="s">
        <v>701</v>
      </c>
      <c r="E18" s="292"/>
      <c r="F18" s="292"/>
      <c r="G18" s="292"/>
      <c r="H18" s="292"/>
      <c r="I18" s="292"/>
      <c r="J18" s="292"/>
      <c r="K18" s="303"/>
      <c r="L18" s="303"/>
      <c r="M18" s="303"/>
      <c r="N18" s="303"/>
      <c r="O18" s="303"/>
      <c r="Q18" s="24"/>
      <c r="R18" s="24"/>
      <c r="S18" s="24"/>
      <c r="T18" s="24"/>
      <c r="U18" s="21"/>
    </row>
    <row r="19" spans="2:21" ht="25.35" customHeight="1">
      <c r="B19" s="21"/>
      <c r="C19" s="23">
        <v>9</v>
      </c>
      <c r="D19" s="292" t="s">
        <v>701</v>
      </c>
      <c r="E19" s="292"/>
      <c r="F19" s="292"/>
      <c r="G19" s="292"/>
      <c r="H19" s="303"/>
      <c r="I19" s="303"/>
      <c r="J19" s="303"/>
      <c r="K19" s="303"/>
      <c r="L19" s="303"/>
      <c r="M19" s="303"/>
      <c r="N19" s="303"/>
      <c r="O19" s="303"/>
      <c r="Q19" s="24"/>
      <c r="R19" s="24"/>
      <c r="S19" s="24"/>
      <c r="T19" s="24"/>
      <c r="U19" s="21"/>
    </row>
    <row r="20" spans="2:21" ht="25.35" customHeight="1">
      <c r="B20" s="21"/>
      <c r="C20" s="23">
        <v>10</v>
      </c>
      <c r="D20" s="292" t="s">
        <v>701</v>
      </c>
      <c r="E20" s="292"/>
      <c r="F20" s="292"/>
      <c r="G20" s="292"/>
      <c r="H20" s="292"/>
      <c r="I20" s="292"/>
      <c r="J20" s="292"/>
      <c r="K20" s="292"/>
      <c r="L20" s="292"/>
      <c r="M20" s="292"/>
      <c r="N20" s="292"/>
      <c r="O20" s="292"/>
      <c r="Q20" s="24"/>
      <c r="R20" s="24"/>
      <c r="S20" s="24"/>
      <c r="T20" s="24"/>
      <c r="U20" s="21"/>
    </row>
    <row r="21" spans="2:21" ht="25.35" customHeight="1">
      <c r="B21" s="21"/>
      <c r="C21" s="23">
        <v>11</v>
      </c>
      <c r="D21" s="292"/>
      <c r="E21" s="292"/>
      <c r="F21" s="292"/>
      <c r="G21" s="292"/>
      <c r="H21" s="292"/>
      <c r="I21" s="292"/>
      <c r="J21" s="292"/>
      <c r="K21" s="292"/>
      <c r="L21" s="292"/>
      <c r="M21" s="292"/>
      <c r="N21" s="292"/>
      <c r="O21" s="292"/>
      <c r="Q21" s="24"/>
      <c r="R21" s="24"/>
      <c r="S21" s="24"/>
      <c r="T21" s="24"/>
      <c r="U21" s="21"/>
    </row>
    <row r="22" spans="2:21" ht="25.35" customHeight="1">
      <c r="B22" s="21"/>
      <c r="C22" s="23">
        <v>12</v>
      </c>
      <c r="D22" s="292"/>
      <c r="E22" s="292"/>
      <c r="F22" s="292"/>
      <c r="G22" s="292"/>
      <c r="H22" s="292"/>
      <c r="I22" s="292"/>
      <c r="J22" s="292"/>
      <c r="K22" s="292"/>
      <c r="L22" s="292"/>
      <c r="M22" s="292"/>
      <c r="N22" s="292"/>
      <c r="O22" s="292"/>
      <c r="Q22" s="24"/>
      <c r="R22" s="24"/>
      <c r="S22" s="24"/>
      <c r="T22" s="24"/>
      <c r="U22" s="21"/>
    </row>
    <row r="23" spans="2:21" ht="25.35" customHeight="1">
      <c r="B23" s="21"/>
      <c r="C23" s="23">
        <v>13</v>
      </c>
      <c r="D23" s="292"/>
      <c r="E23" s="292"/>
      <c r="F23" s="292"/>
      <c r="G23" s="292"/>
      <c r="H23" s="292"/>
      <c r="I23" s="292"/>
      <c r="J23" s="292"/>
      <c r="K23" s="292"/>
      <c r="L23" s="292"/>
      <c r="M23" s="292"/>
      <c r="N23" s="292"/>
      <c r="O23" s="292"/>
      <c r="Q23" s="24"/>
      <c r="R23" s="24"/>
      <c r="S23" s="24"/>
      <c r="T23" s="24"/>
      <c r="U23" s="21"/>
    </row>
    <row r="24" spans="2:21" ht="25.35" customHeight="1">
      <c r="B24" s="21"/>
      <c r="C24" s="23">
        <v>14</v>
      </c>
      <c r="D24" s="292"/>
      <c r="E24" s="292"/>
      <c r="F24" s="292"/>
      <c r="G24" s="292"/>
      <c r="H24" s="292"/>
      <c r="I24" s="292"/>
      <c r="J24" s="292"/>
      <c r="K24" s="292"/>
      <c r="L24" s="292"/>
      <c r="M24" s="292"/>
      <c r="N24" s="292"/>
      <c r="O24" s="292"/>
      <c r="Q24" s="24"/>
      <c r="R24" s="24"/>
      <c r="S24" s="24"/>
      <c r="T24" s="24"/>
      <c r="U24" s="21"/>
    </row>
    <row r="25" spans="2:21" ht="25.35" customHeight="1">
      <c r="B25" s="21"/>
      <c r="C25" s="23">
        <v>15</v>
      </c>
      <c r="D25" s="292"/>
      <c r="E25" s="292"/>
      <c r="F25" s="292"/>
      <c r="G25" s="292"/>
      <c r="H25" s="292"/>
      <c r="I25" s="292"/>
      <c r="J25" s="292"/>
      <c r="K25" s="292"/>
      <c r="L25" s="292"/>
      <c r="M25" s="292"/>
      <c r="N25" s="292"/>
      <c r="O25" s="292"/>
      <c r="Q25" s="24"/>
      <c r="R25" s="24"/>
      <c r="S25" s="24"/>
      <c r="T25" s="24"/>
      <c r="U25" s="21"/>
    </row>
    <row r="26" spans="2:21" ht="25.35" customHeight="1">
      <c r="B26" s="21"/>
      <c r="C26" s="23">
        <v>16</v>
      </c>
      <c r="D26" s="292"/>
      <c r="E26" s="292"/>
      <c r="F26" s="292"/>
      <c r="G26" s="292"/>
      <c r="H26" s="292"/>
      <c r="I26" s="292"/>
      <c r="J26" s="292"/>
      <c r="K26" s="292"/>
      <c r="L26" s="292"/>
      <c r="M26" s="292"/>
      <c r="N26" s="292"/>
      <c r="O26" s="292"/>
      <c r="Q26" s="24"/>
      <c r="R26" s="24"/>
      <c r="S26" s="24"/>
      <c r="T26" s="24"/>
      <c r="U26" s="21"/>
    </row>
    <row r="27" spans="2:21" ht="25.35" customHeight="1">
      <c r="B27" s="21"/>
      <c r="C27" s="23">
        <v>17</v>
      </c>
      <c r="D27" s="292"/>
      <c r="E27" s="292"/>
      <c r="F27" s="292"/>
      <c r="G27" s="292"/>
      <c r="H27" s="292"/>
      <c r="I27" s="292"/>
      <c r="J27" s="292"/>
      <c r="K27" s="292"/>
      <c r="L27" s="292"/>
      <c r="M27" s="292"/>
      <c r="N27" s="292"/>
      <c r="O27" s="292"/>
      <c r="Q27" s="24"/>
      <c r="R27" s="24"/>
      <c r="S27" s="24"/>
      <c r="T27" s="24"/>
      <c r="U27" s="21"/>
    </row>
    <row r="28" spans="2:21" ht="25.35" customHeight="1">
      <c r="B28" s="21"/>
      <c r="C28" s="23">
        <v>18</v>
      </c>
      <c r="D28" s="292"/>
      <c r="E28" s="292"/>
      <c r="F28" s="292"/>
      <c r="G28" s="292"/>
      <c r="H28" s="292"/>
      <c r="I28" s="292"/>
      <c r="J28" s="292"/>
      <c r="K28" s="292"/>
      <c r="L28" s="292"/>
      <c r="M28" s="292"/>
      <c r="N28" s="292"/>
      <c r="O28" s="292"/>
      <c r="Q28" s="24"/>
      <c r="R28" s="24"/>
      <c r="S28" s="24"/>
      <c r="T28" s="24"/>
      <c r="U28" s="21"/>
    </row>
    <row r="29" spans="2:21" ht="25.35" customHeight="1">
      <c r="B29" s="21"/>
      <c r="C29" s="23">
        <v>19</v>
      </c>
      <c r="D29" s="292"/>
      <c r="E29" s="292"/>
      <c r="F29" s="292"/>
      <c r="G29" s="292"/>
      <c r="H29" s="292"/>
      <c r="I29" s="292"/>
      <c r="J29" s="292"/>
      <c r="K29" s="292"/>
      <c r="L29" s="292"/>
      <c r="M29" s="292"/>
      <c r="N29" s="292"/>
      <c r="O29" s="292"/>
      <c r="Q29" s="24"/>
      <c r="R29" s="24"/>
      <c r="S29" s="24"/>
      <c r="T29" s="24"/>
      <c r="U29" s="21"/>
    </row>
    <row r="30" spans="2:21" ht="25.35" customHeight="1">
      <c r="B30" s="21"/>
      <c r="C30" s="23">
        <v>20</v>
      </c>
      <c r="D30" s="292"/>
      <c r="E30" s="292"/>
      <c r="F30" s="292"/>
      <c r="G30" s="292"/>
      <c r="H30" s="292"/>
      <c r="I30" s="292"/>
      <c r="J30" s="292"/>
      <c r="K30" s="292"/>
      <c r="L30" s="292"/>
      <c r="M30" s="292"/>
      <c r="N30" s="292"/>
      <c r="O30" s="292"/>
      <c r="Q30" s="24"/>
      <c r="R30" s="24"/>
      <c r="S30" s="24"/>
      <c r="T30" s="24"/>
      <c r="U30" s="21"/>
    </row>
    <row r="31" spans="2:21" ht="14.65" customHeight="1">
      <c r="B31" s="21"/>
      <c r="C31" s="21"/>
      <c r="D31" s="21"/>
      <c r="E31" s="21"/>
      <c r="F31" s="21"/>
      <c r="G31" s="21"/>
      <c r="H31" s="30"/>
      <c r="I31" s="30"/>
      <c r="J31" s="30"/>
      <c r="K31" s="30"/>
      <c r="L31" s="21"/>
      <c r="M31" s="21"/>
      <c r="N31" s="21"/>
      <c r="O31" s="21"/>
      <c r="P31" s="21"/>
      <c r="Q31" s="21"/>
      <c r="R31" s="21"/>
      <c r="S31" s="21"/>
      <c r="T31" s="21"/>
      <c r="U31" s="21"/>
    </row>
    <row r="32" spans="2:21" ht="23.25" customHeight="1">
      <c r="B32" s="31"/>
      <c r="C32" s="302" t="s">
        <v>56</v>
      </c>
      <c r="D32" s="302"/>
      <c r="E32" s="302"/>
      <c r="F32" s="302"/>
      <c r="G32" s="302"/>
      <c r="H32" s="302"/>
      <c r="I32" s="302" t="s">
        <v>57</v>
      </c>
      <c r="J32" s="302"/>
      <c r="K32" s="302"/>
      <c r="L32" s="302"/>
      <c r="M32" s="302"/>
      <c r="N32" s="302"/>
      <c r="O32" s="302"/>
      <c r="P32" s="302"/>
      <c r="Q32" s="302"/>
      <c r="R32" s="302"/>
      <c r="S32" s="302"/>
      <c r="T32" s="31"/>
      <c r="U32" s="31"/>
    </row>
  </sheetData>
  <autoFilter ref="C10:T10" xr:uid="{00000000-0009-0000-0000-000004000000}">
    <filterColumn colId="1" showButton="0"/>
    <filterColumn colId="3" showButton="0"/>
    <filterColumn colId="5" showButton="0"/>
    <filterColumn colId="6" showButton="0"/>
    <filterColumn colId="8" showButton="0"/>
    <filterColumn colId="9" showButton="0"/>
    <filterColumn colId="10" showButton="0"/>
    <filterColumn colId="11" showButton="0"/>
  </autoFilter>
  <mergeCells count="108">
    <mergeCell ref="K30:O30"/>
    <mergeCell ref="K24:O24"/>
    <mergeCell ref="K25:O25"/>
    <mergeCell ref="K26:O26"/>
    <mergeCell ref="K27:O27"/>
    <mergeCell ref="K28:O28"/>
    <mergeCell ref="K29:O29"/>
    <mergeCell ref="H30:J30"/>
    <mergeCell ref="K13:O13"/>
    <mergeCell ref="K14:O14"/>
    <mergeCell ref="K15:O15"/>
    <mergeCell ref="K16:O16"/>
    <mergeCell ref="K17:O17"/>
    <mergeCell ref="K18:O18"/>
    <mergeCell ref="K19:O19"/>
    <mergeCell ref="K20:O20"/>
    <mergeCell ref="K21:O21"/>
    <mergeCell ref="H24:J24"/>
    <mergeCell ref="H25:J25"/>
    <mergeCell ref="H26:J26"/>
    <mergeCell ref="H27:J27"/>
    <mergeCell ref="H28:J28"/>
    <mergeCell ref="H29:J29"/>
    <mergeCell ref="H15:J15"/>
    <mergeCell ref="O5:P5"/>
    <mergeCell ref="O6:P6"/>
    <mergeCell ref="O7:P7"/>
    <mergeCell ref="Q5:S5"/>
    <mergeCell ref="Q6:S6"/>
    <mergeCell ref="Q7:S7"/>
    <mergeCell ref="H9:P9"/>
    <mergeCell ref="H12:J12"/>
    <mergeCell ref="K12:O12"/>
    <mergeCell ref="Q9:T9"/>
    <mergeCell ref="H10:J10"/>
    <mergeCell ref="K10:O10"/>
    <mergeCell ref="H11:J11"/>
    <mergeCell ref="K11:O11"/>
    <mergeCell ref="D29:E29"/>
    <mergeCell ref="F29:G29"/>
    <mergeCell ref="D26:E26"/>
    <mergeCell ref="D27:E27"/>
    <mergeCell ref="D24:E24"/>
    <mergeCell ref="F24:G24"/>
    <mergeCell ref="D25:E25"/>
    <mergeCell ref="F25:G25"/>
    <mergeCell ref="D23:E23"/>
    <mergeCell ref="F23:G23"/>
    <mergeCell ref="H13:J13"/>
    <mergeCell ref="H14:J14"/>
    <mergeCell ref="D12:E12"/>
    <mergeCell ref="F12:G12"/>
    <mergeCell ref="D10:E10"/>
    <mergeCell ref="F10:G10"/>
    <mergeCell ref="H22:J22"/>
    <mergeCell ref="H23:J23"/>
    <mergeCell ref="K22:O22"/>
    <mergeCell ref="K23:O23"/>
    <mergeCell ref="D21:E21"/>
    <mergeCell ref="F21:G21"/>
    <mergeCell ref="H21:J21"/>
    <mergeCell ref="D19:E19"/>
    <mergeCell ref="D16:E16"/>
    <mergeCell ref="F16:G16"/>
    <mergeCell ref="D17:E17"/>
    <mergeCell ref="F17:G17"/>
    <mergeCell ref="H16:J16"/>
    <mergeCell ref="H17:J17"/>
    <mergeCell ref="H18:J18"/>
    <mergeCell ref="H19:J19"/>
    <mergeCell ref="H20:J20"/>
    <mergeCell ref="C9:G9"/>
    <mergeCell ref="C32:H32"/>
    <mergeCell ref="I32:S32"/>
    <mergeCell ref="D18:E18"/>
    <mergeCell ref="D30:E30"/>
    <mergeCell ref="F30:G30"/>
    <mergeCell ref="F27:G27"/>
    <mergeCell ref="D28:E28"/>
    <mergeCell ref="F28:G28"/>
    <mergeCell ref="F26:G26"/>
    <mergeCell ref="D22:E22"/>
    <mergeCell ref="F22:G22"/>
    <mergeCell ref="F19:G19"/>
    <mergeCell ref="D20:E20"/>
    <mergeCell ref="F20:G20"/>
    <mergeCell ref="F18:G18"/>
    <mergeCell ref="D13:E13"/>
    <mergeCell ref="F13:G13"/>
    <mergeCell ref="D11:E11"/>
    <mergeCell ref="F11:G11"/>
    <mergeCell ref="D15:E15"/>
    <mergeCell ref="F15:G15"/>
    <mergeCell ref="D14:E14"/>
    <mergeCell ref="F14:G14"/>
    <mergeCell ref="C7:E7"/>
    <mergeCell ref="F7:H7"/>
    <mergeCell ref="J7:K7"/>
    <mergeCell ref="L7:M7"/>
    <mergeCell ref="E1:M3"/>
    <mergeCell ref="C5:E5"/>
    <mergeCell ref="F5:H5"/>
    <mergeCell ref="J5:K5"/>
    <mergeCell ref="L5:M5"/>
    <mergeCell ref="C6:E6"/>
    <mergeCell ref="F6:H6"/>
    <mergeCell ref="J6:K6"/>
    <mergeCell ref="L6:M6"/>
  </mergeCells>
  <conditionalFormatting sqref="L31:O31">
    <cfRule type="cellIs" dxfId="70" priority="10" operator="equal">
      <formula>"Complete"</formula>
    </cfRule>
    <cfRule type="cellIs" dxfId="69" priority="11" operator="equal">
      <formula>"Delayed"</formula>
    </cfRule>
    <cfRule type="cellIs" dxfId="68" priority="12" operator="equal">
      <formula>"At Risk"</formula>
    </cfRule>
    <cfRule type="cellIs" dxfId="67" priority="13" operator="equal">
      <formula>"On Track"</formula>
    </cfRule>
  </conditionalFormatting>
  <conditionalFormatting sqref="N5:N7">
    <cfRule type="cellIs" dxfId="66" priority="54" operator="equal">
      <formula>"Red"</formula>
    </cfRule>
    <cfRule type="cellIs" dxfId="65" priority="55" operator="equal">
      <formula>"Amber"</formula>
    </cfRule>
    <cfRule type="cellIs" dxfId="64" priority="56" operator="equal">
      <formula>"Green"</formula>
    </cfRule>
  </conditionalFormatting>
  <conditionalFormatting sqref="P11:P30">
    <cfRule type="cellIs" dxfId="63" priority="3" operator="equal">
      <formula>"Closed"</formula>
    </cfRule>
    <cfRule type="containsText" dxfId="62" priority="4" operator="containsText" text="On Hold">
      <formula>NOT(ISERROR(SEARCH("On Hold",P11)))</formula>
    </cfRule>
    <cfRule type="cellIs" dxfId="61" priority="5" operator="equal">
      <formula>"Open"</formula>
    </cfRule>
  </conditionalFormatting>
  <dataValidations count="2">
    <dataValidation type="list" allowBlank="1" showInputMessage="1" showErrorMessage="1" sqref="P11:P30" xr:uid="{00000000-0002-0000-0400-000000000000}">
      <formula1>"Open, On Hold, Closed"</formula1>
    </dataValidation>
    <dataValidation type="list" allowBlank="1" showInputMessage="1" showErrorMessage="1" sqref="D11:E30" xr:uid="{00000000-0002-0000-0400-000001000000}">
      <formula1>"Commercial, Planning, Design, Implementation, Testing, Support, Communications, Supplier Management"</formula1>
    </dataValidation>
  </dataValidations>
  <pageMargins left="0.7" right="0.7" top="0.75" bottom="0.75" header="0.3" footer="0.3"/>
  <pageSetup paperSize="8"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3366"/>
  </sheetPr>
  <dimension ref="B1:U32"/>
  <sheetViews>
    <sheetView zoomScaleNormal="100" workbookViewId="0">
      <pane ySplit="10" topLeftCell="H11" activePane="bottomLeft" state="frozen"/>
      <selection pane="bottomLeft" activeCell="H11" sqref="H11:I11"/>
    </sheetView>
  </sheetViews>
  <sheetFormatPr defaultRowHeight="13.9"/>
  <cols>
    <col min="1" max="1" width="4.5703125" style="1" customWidth="1"/>
    <col min="2" max="2" width="1.5703125" style="1" customWidth="1"/>
    <col min="3" max="5" width="9.5703125" style="1" customWidth="1"/>
    <col min="6" max="6" width="9.5703125" style="3" customWidth="1"/>
    <col min="7" max="10" width="9.5703125" style="1" customWidth="1"/>
    <col min="11" max="11" width="9.5703125" style="2" customWidth="1"/>
    <col min="12" max="15" width="9.5703125" style="1" customWidth="1"/>
    <col min="16" max="20" width="8.7109375" style="1"/>
    <col min="21" max="21" width="1.5703125" style="1" customWidth="1"/>
    <col min="22" max="22" width="4.5703125" style="1" customWidth="1"/>
    <col min="23" max="254" width="8.7109375" style="1"/>
    <col min="255" max="255" width="29.5703125" style="1" bestFit="1" customWidth="1"/>
    <col min="256" max="510" width="8.7109375" style="1"/>
    <col min="511" max="511" width="29.5703125" style="1" bestFit="1" customWidth="1"/>
    <col min="512" max="766" width="8.7109375" style="1"/>
    <col min="767" max="767" width="29.5703125" style="1" bestFit="1" customWidth="1"/>
    <col min="768" max="1022" width="8.7109375" style="1"/>
    <col min="1023" max="1023" width="29.5703125" style="1" bestFit="1" customWidth="1"/>
    <col min="1024" max="1278" width="8.7109375" style="1"/>
    <col min="1279" max="1279" width="29.5703125" style="1" bestFit="1" customWidth="1"/>
    <col min="1280" max="1534" width="8.7109375" style="1"/>
    <col min="1535" max="1535" width="29.5703125" style="1" bestFit="1" customWidth="1"/>
    <col min="1536" max="1790" width="8.7109375" style="1"/>
    <col min="1791" max="1791" width="29.5703125" style="1" bestFit="1" customWidth="1"/>
    <col min="1792" max="2046" width="8.7109375" style="1"/>
    <col min="2047" max="2047" width="29.5703125" style="1" bestFit="1" customWidth="1"/>
    <col min="2048" max="2302" width="8.7109375" style="1"/>
    <col min="2303" max="2303" width="29.5703125" style="1" bestFit="1" customWidth="1"/>
    <col min="2304" max="2558" width="8.7109375" style="1"/>
    <col min="2559" max="2559" width="29.5703125" style="1" bestFit="1" customWidth="1"/>
    <col min="2560" max="2814" width="8.7109375" style="1"/>
    <col min="2815" max="2815" width="29.5703125" style="1" bestFit="1" customWidth="1"/>
    <col min="2816" max="3070" width="8.7109375" style="1"/>
    <col min="3071" max="3071" width="29.5703125" style="1" bestFit="1" customWidth="1"/>
    <col min="3072" max="3326" width="8.7109375" style="1"/>
    <col min="3327" max="3327" width="29.5703125" style="1" bestFit="1" customWidth="1"/>
    <col min="3328" max="3582" width="8.7109375" style="1"/>
    <col min="3583" max="3583" width="29.5703125" style="1" bestFit="1" customWidth="1"/>
    <col min="3584" max="3838" width="8.7109375" style="1"/>
    <col min="3839" max="3839" width="29.5703125" style="1" bestFit="1" customWidth="1"/>
    <col min="3840" max="4094" width="8.7109375" style="1"/>
    <col min="4095" max="4095" width="29.5703125" style="1" bestFit="1" customWidth="1"/>
    <col min="4096" max="4350" width="8.7109375" style="1"/>
    <col min="4351" max="4351" width="29.5703125" style="1" bestFit="1" customWidth="1"/>
    <col min="4352" max="4606" width="8.7109375" style="1"/>
    <col min="4607" max="4607" width="29.5703125" style="1" bestFit="1" customWidth="1"/>
    <col min="4608" max="4862" width="8.7109375" style="1"/>
    <col min="4863" max="4863" width="29.5703125" style="1" bestFit="1" customWidth="1"/>
    <col min="4864" max="5118" width="8.7109375" style="1"/>
    <col min="5119" max="5119" width="29.5703125" style="1" bestFit="1" customWidth="1"/>
    <col min="5120" max="5374" width="8.7109375" style="1"/>
    <col min="5375" max="5375" width="29.5703125" style="1" bestFit="1" customWidth="1"/>
    <col min="5376" max="5630" width="8.7109375" style="1"/>
    <col min="5631" max="5631" width="29.5703125" style="1" bestFit="1" customWidth="1"/>
    <col min="5632" max="5886" width="8.7109375" style="1"/>
    <col min="5887" max="5887" width="29.5703125" style="1" bestFit="1" customWidth="1"/>
    <col min="5888" max="6142" width="8.7109375" style="1"/>
    <col min="6143" max="6143" width="29.5703125" style="1" bestFit="1" customWidth="1"/>
    <col min="6144" max="6398" width="8.7109375" style="1"/>
    <col min="6399" max="6399" width="29.5703125" style="1" bestFit="1" customWidth="1"/>
    <col min="6400" max="6654" width="8.7109375" style="1"/>
    <col min="6655" max="6655" width="29.5703125" style="1" bestFit="1" customWidth="1"/>
    <col min="6656" max="6910" width="8.7109375" style="1"/>
    <col min="6911" max="6911" width="29.5703125" style="1" bestFit="1" customWidth="1"/>
    <col min="6912" max="7166" width="8.7109375" style="1"/>
    <col min="7167" max="7167" width="29.5703125" style="1" bestFit="1" customWidth="1"/>
    <col min="7168" max="7422" width="8.7109375" style="1"/>
    <col min="7423" max="7423" width="29.5703125" style="1" bestFit="1" customWidth="1"/>
    <col min="7424" max="7678" width="8.7109375" style="1"/>
    <col min="7679" max="7679" width="29.5703125" style="1" bestFit="1" customWidth="1"/>
    <col min="7680" max="7934" width="8.7109375" style="1"/>
    <col min="7935" max="7935" width="29.5703125" style="1" bestFit="1" customWidth="1"/>
    <col min="7936" max="8190" width="8.7109375" style="1"/>
    <col min="8191" max="8191" width="29.5703125" style="1" bestFit="1" customWidth="1"/>
    <col min="8192" max="8446" width="8.7109375" style="1"/>
    <col min="8447" max="8447" width="29.5703125" style="1" bestFit="1" customWidth="1"/>
    <col min="8448" max="8702" width="8.7109375" style="1"/>
    <col min="8703" max="8703" width="29.5703125" style="1" bestFit="1" customWidth="1"/>
    <col min="8704" max="8958" width="8.7109375" style="1"/>
    <col min="8959" max="8959" width="29.5703125" style="1" bestFit="1" customWidth="1"/>
    <col min="8960" max="9214" width="8.7109375" style="1"/>
    <col min="9215" max="9215" width="29.5703125" style="1" bestFit="1" customWidth="1"/>
    <col min="9216" max="9470" width="8.7109375" style="1"/>
    <col min="9471" max="9471" width="29.5703125" style="1" bestFit="1" customWidth="1"/>
    <col min="9472" max="9726" width="8.7109375" style="1"/>
    <col min="9727" max="9727" width="29.5703125" style="1" bestFit="1" customWidth="1"/>
    <col min="9728" max="9982" width="8.7109375" style="1"/>
    <col min="9983" max="9983" width="29.5703125" style="1" bestFit="1" customWidth="1"/>
    <col min="9984" max="10238" width="8.7109375" style="1"/>
    <col min="10239" max="10239" width="29.5703125" style="1" bestFit="1" customWidth="1"/>
    <col min="10240" max="10494" width="8.7109375" style="1"/>
    <col min="10495" max="10495" width="29.5703125" style="1" bestFit="1" customWidth="1"/>
    <col min="10496" max="10750" width="8.7109375" style="1"/>
    <col min="10751" max="10751" width="29.5703125" style="1" bestFit="1" customWidth="1"/>
    <col min="10752" max="11006" width="8.7109375" style="1"/>
    <col min="11007" max="11007" width="29.5703125" style="1" bestFit="1" customWidth="1"/>
    <col min="11008" max="11262" width="8.7109375" style="1"/>
    <col min="11263" max="11263" width="29.5703125" style="1" bestFit="1" customWidth="1"/>
    <col min="11264" max="11518" width="8.7109375" style="1"/>
    <col min="11519" max="11519" width="29.5703125" style="1" bestFit="1" customWidth="1"/>
    <col min="11520" max="11774" width="8.7109375" style="1"/>
    <col min="11775" max="11775" width="29.5703125" style="1" bestFit="1" customWidth="1"/>
    <col min="11776" max="12030" width="8.7109375" style="1"/>
    <col min="12031" max="12031" width="29.5703125" style="1" bestFit="1" customWidth="1"/>
    <col min="12032" max="12286" width="8.7109375" style="1"/>
    <col min="12287" max="12287" width="29.5703125" style="1" bestFit="1" customWidth="1"/>
    <col min="12288" max="12542" width="8.7109375" style="1"/>
    <col min="12543" max="12543" width="29.5703125" style="1" bestFit="1" customWidth="1"/>
    <col min="12544" max="12798" width="8.7109375" style="1"/>
    <col min="12799" max="12799" width="29.5703125" style="1" bestFit="1" customWidth="1"/>
    <col min="12800" max="13054" width="8.7109375" style="1"/>
    <col min="13055" max="13055" width="29.5703125" style="1" bestFit="1" customWidth="1"/>
    <col min="13056" max="13310" width="8.7109375" style="1"/>
    <col min="13311" max="13311" width="29.5703125" style="1" bestFit="1" customWidth="1"/>
    <col min="13312" max="13566" width="8.7109375" style="1"/>
    <col min="13567" max="13567" width="29.5703125" style="1" bestFit="1" customWidth="1"/>
    <col min="13568" max="13822" width="8.7109375" style="1"/>
    <col min="13823" max="13823" width="29.5703125" style="1" bestFit="1" customWidth="1"/>
    <col min="13824" max="14078" width="8.7109375" style="1"/>
    <col min="14079" max="14079" width="29.5703125" style="1" bestFit="1" customWidth="1"/>
    <col min="14080" max="14334" width="8.7109375" style="1"/>
    <col min="14335" max="14335" width="29.5703125" style="1" bestFit="1" customWidth="1"/>
    <col min="14336" max="14590" width="8.7109375" style="1"/>
    <col min="14591" max="14591" width="29.5703125" style="1" bestFit="1" customWidth="1"/>
    <col min="14592" max="14846" width="8.7109375" style="1"/>
    <col min="14847" max="14847" width="29.5703125" style="1" bestFit="1" customWidth="1"/>
    <col min="14848" max="15102" width="8.7109375" style="1"/>
    <col min="15103" max="15103" width="29.5703125" style="1" bestFit="1" customWidth="1"/>
    <col min="15104" max="15358" width="8.7109375" style="1"/>
    <col min="15359" max="15359" width="29.5703125" style="1" bestFit="1" customWidth="1"/>
    <col min="15360" max="15614" width="8.7109375" style="1"/>
    <col min="15615" max="15615" width="29.5703125" style="1" bestFit="1" customWidth="1"/>
    <col min="15616" max="15870" width="8.7109375" style="1"/>
    <col min="15871" max="15871" width="29.5703125" style="1" bestFit="1" customWidth="1"/>
    <col min="15872" max="16126" width="8.7109375" style="1"/>
    <col min="16127" max="16127" width="29.5703125" style="1" bestFit="1" customWidth="1"/>
    <col min="16128" max="16384" width="8.7109375" style="1"/>
  </cols>
  <sheetData>
    <row r="1" spans="2:21" ht="14.65" customHeight="1">
      <c r="B1" s="4"/>
      <c r="C1" s="4"/>
      <c r="D1" s="4"/>
      <c r="E1" s="285" t="s">
        <v>792</v>
      </c>
      <c r="F1" s="285"/>
      <c r="G1" s="285"/>
      <c r="H1" s="285"/>
      <c r="I1" s="285"/>
      <c r="J1" s="285"/>
      <c r="K1" s="285"/>
      <c r="L1" s="285"/>
      <c r="M1" s="285"/>
      <c r="N1" s="5"/>
      <c r="O1" s="5"/>
      <c r="P1" s="4"/>
      <c r="Q1" s="4"/>
      <c r="R1" s="4"/>
      <c r="S1" s="4"/>
      <c r="T1" s="4"/>
      <c r="U1" s="4"/>
    </row>
    <row r="2" spans="2:21" ht="14.65" customHeight="1">
      <c r="B2" s="4"/>
      <c r="C2" s="4"/>
      <c r="D2" s="4"/>
      <c r="E2" s="285"/>
      <c r="F2" s="285"/>
      <c r="G2" s="285"/>
      <c r="H2" s="285"/>
      <c r="I2" s="285"/>
      <c r="J2" s="285"/>
      <c r="K2" s="285"/>
      <c r="L2" s="285"/>
      <c r="M2" s="285"/>
      <c r="N2" s="5"/>
      <c r="O2" s="5"/>
      <c r="P2" s="4"/>
      <c r="Q2" s="4"/>
      <c r="R2" s="4"/>
      <c r="S2" s="4"/>
      <c r="T2" s="4"/>
      <c r="U2" s="4"/>
    </row>
    <row r="3" spans="2:21" ht="14.65" customHeight="1">
      <c r="B3" s="4"/>
      <c r="C3" s="4"/>
      <c r="D3" s="4"/>
      <c r="E3" s="285"/>
      <c r="F3" s="285"/>
      <c r="G3" s="285"/>
      <c r="H3" s="285"/>
      <c r="I3" s="285"/>
      <c r="J3" s="285"/>
      <c r="K3" s="285"/>
      <c r="L3" s="285"/>
      <c r="M3" s="285"/>
      <c r="N3" s="5"/>
      <c r="O3" s="5"/>
      <c r="P3" s="4"/>
      <c r="Q3" s="4"/>
      <c r="R3" s="4"/>
      <c r="S3" s="4"/>
      <c r="T3" s="4"/>
      <c r="U3" s="4"/>
    </row>
    <row r="4" spans="2:21">
      <c r="B4" s="6"/>
      <c r="C4" s="6"/>
      <c r="D4" s="6"/>
      <c r="E4" s="6"/>
      <c r="F4" s="7"/>
      <c r="G4" s="6"/>
      <c r="H4" s="6"/>
      <c r="I4" s="6"/>
      <c r="J4" s="6"/>
      <c r="K4" s="8"/>
      <c r="L4" s="6"/>
      <c r="M4" s="6"/>
      <c r="N4" s="6"/>
      <c r="O4" s="6"/>
      <c r="P4" s="6"/>
      <c r="Q4" s="6"/>
      <c r="R4" s="6"/>
      <c r="S4" s="6"/>
      <c r="T4" s="6"/>
      <c r="U4" s="6"/>
    </row>
    <row r="5" spans="2:21" s="2" customFormat="1" ht="14.65" customHeight="1">
      <c r="B5" s="6"/>
      <c r="C5" s="293" t="s">
        <v>1</v>
      </c>
      <c r="D5" s="293"/>
      <c r="E5" s="293"/>
      <c r="F5" s="294" t="str">
        <f>'Status Report'!F5:H5</f>
        <v xml:space="preserve">Mölnlycke Health Care </v>
      </c>
      <c r="G5" s="294"/>
      <c r="H5" s="294"/>
      <c r="I5" s="15"/>
      <c r="J5" s="293" t="s">
        <v>8</v>
      </c>
      <c r="K5" s="293"/>
      <c r="L5" s="295">
        <f>'Status Report'!L6</f>
        <v>44929</v>
      </c>
      <c r="M5" s="295"/>
      <c r="N5" s="11"/>
      <c r="O5" s="298" t="s">
        <v>793</v>
      </c>
      <c r="P5" s="298"/>
      <c r="Q5" s="294">
        <f>SUM(L11:M30)</f>
        <v>0</v>
      </c>
      <c r="R5" s="294"/>
      <c r="S5" s="294"/>
      <c r="T5" s="8"/>
      <c r="U5" s="8"/>
    </row>
    <row r="6" spans="2:21" s="2" customFormat="1">
      <c r="B6" s="6"/>
      <c r="C6" s="293" t="s">
        <v>6</v>
      </c>
      <c r="D6" s="293"/>
      <c r="E6" s="293"/>
      <c r="F6" s="294" t="str">
        <f>'Status Report'!F6:H6</f>
        <v xml:space="preserve">Peter Wicander </v>
      </c>
      <c r="G6" s="294"/>
      <c r="H6" s="294"/>
      <c r="I6" s="15"/>
      <c r="J6" s="293" t="s">
        <v>14</v>
      </c>
      <c r="K6" s="293"/>
      <c r="L6" s="295">
        <f>'Status Report'!L8</f>
        <v>45231</v>
      </c>
      <c r="M6" s="295"/>
      <c r="N6" s="11"/>
      <c r="O6" s="298"/>
      <c r="P6" s="298"/>
      <c r="Q6" s="294"/>
      <c r="R6" s="294"/>
      <c r="S6" s="294"/>
      <c r="T6" s="8"/>
      <c r="U6" s="8"/>
    </row>
    <row r="7" spans="2:21" s="2" customFormat="1">
      <c r="B7" s="6"/>
      <c r="C7" s="293" t="s">
        <v>9</v>
      </c>
      <c r="D7" s="293"/>
      <c r="E7" s="293"/>
      <c r="F7" s="294" t="str">
        <f>'Status Report'!F7:H7</f>
        <v>Yana Dzhineva</v>
      </c>
      <c r="G7" s="294"/>
      <c r="H7" s="294"/>
      <c r="I7" s="15"/>
      <c r="J7" s="293" t="s">
        <v>655</v>
      </c>
      <c r="K7" s="293"/>
      <c r="L7" s="294" t="s">
        <v>13</v>
      </c>
      <c r="M7" s="294"/>
      <c r="N7" s="11"/>
      <c r="O7" s="298"/>
      <c r="P7" s="298"/>
      <c r="Q7" s="294"/>
      <c r="R7" s="294"/>
      <c r="S7" s="294"/>
      <c r="T7" s="8"/>
      <c r="U7" s="8"/>
    </row>
    <row r="8" spans="2:21" s="2" customFormat="1">
      <c r="B8" s="6"/>
      <c r="C8" s="9"/>
      <c r="D8" s="9"/>
      <c r="E8" s="9"/>
      <c r="F8" s="9"/>
      <c r="G8" s="9"/>
      <c r="H8" s="9"/>
      <c r="I8" s="10"/>
      <c r="J8" s="10"/>
      <c r="K8" s="10"/>
      <c r="L8" s="10"/>
      <c r="M8" s="9"/>
      <c r="N8" s="11"/>
      <c r="O8" s="11"/>
      <c r="P8" s="8"/>
      <c r="Q8" s="8"/>
      <c r="R8" s="8"/>
      <c r="S8" s="8"/>
      <c r="T8" s="8"/>
      <c r="U8" s="8"/>
    </row>
    <row r="9" spans="2:21" ht="14.65" customHeight="1">
      <c r="B9" s="6"/>
      <c r="C9" s="301" t="s">
        <v>794</v>
      </c>
      <c r="D9" s="301"/>
      <c r="E9" s="301"/>
      <c r="F9" s="301"/>
      <c r="G9" s="301"/>
      <c r="H9" s="304" t="s">
        <v>795</v>
      </c>
      <c r="I9" s="304"/>
      <c r="J9" s="304"/>
      <c r="K9" s="304"/>
      <c r="L9" s="304"/>
      <c r="M9" s="304"/>
      <c r="N9" s="304"/>
      <c r="O9" s="304"/>
      <c r="P9" s="301" t="s">
        <v>796</v>
      </c>
      <c r="Q9" s="301"/>
      <c r="R9" s="301"/>
      <c r="S9" s="301"/>
      <c r="T9" s="301"/>
      <c r="U9" s="6"/>
    </row>
    <row r="10" spans="2:21" s="18" customFormat="1" ht="14.65" customHeight="1">
      <c r="B10" s="19"/>
      <c r="C10" s="25" t="s">
        <v>762</v>
      </c>
      <c r="D10" s="288" t="s">
        <v>797</v>
      </c>
      <c r="E10" s="288"/>
      <c r="F10" s="288"/>
      <c r="G10" s="288"/>
      <c r="H10" s="288" t="s">
        <v>670</v>
      </c>
      <c r="I10" s="288"/>
      <c r="J10" s="288" t="s">
        <v>798</v>
      </c>
      <c r="K10" s="288"/>
      <c r="L10" s="288" t="s">
        <v>799</v>
      </c>
      <c r="M10" s="288"/>
      <c r="N10" s="288" t="s">
        <v>800</v>
      </c>
      <c r="O10" s="288"/>
      <c r="P10" s="288" t="s">
        <v>801</v>
      </c>
      <c r="Q10" s="288"/>
      <c r="R10" s="288"/>
      <c r="S10" s="25" t="s">
        <v>802</v>
      </c>
      <c r="T10" s="25" t="s">
        <v>803</v>
      </c>
      <c r="U10" s="19"/>
    </row>
    <row r="11" spans="2:21" ht="25.35" customHeight="1">
      <c r="B11" s="6"/>
      <c r="C11" s="23">
        <v>1</v>
      </c>
      <c r="D11" s="291"/>
      <c r="E11" s="291"/>
      <c r="F11" s="291"/>
      <c r="G11" s="291"/>
      <c r="H11" s="289"/>
      <c r="I11" s="289"/>
      <c r="J11" s="292"/>
      <c r="K11" s="292"/>
      <c r="L11" s="303"/>
      <c r="M11" s="303"/>
      <c r="N11" s="303"/>
      <c r="O11" s="303"/>
      <c r="P11" s="292"/>
      <c r="Q11" s="292"/>
      <c r="R11" s="292"/>
      <c r="S11" s="24"/>
      <c r="T11" s="24"/>
      <c r="U11" s="6"/>
    </row>
    <row r="12" spans="2:21" ht="25.35" customHeight="1">
      <c r="B12" s="6"/>
      <c r="C12" s="23">
        <v>2</v>
      </c>
      <c r="D12" s="291"/>
      <c r="E12" s="291"/>
      <c r="F12" s="291"/>
      <c r="G12" s="291"/>
      <c r="H12" s="289"/>
      <c r="I12" s="289"/>
      <c r="J12" s="292"/>
      <c r="K12" s="292"/>
      <c r="L12" s="292"/>
      <c r="M12" s="292"/>
      <c r="N12" s="292"/>
      <c r="O12" s="292"/>
      <c r="P12" s="292"/>
      <c r="Q12" s="292"/>
      <c r="R12" s="292"/>
      <c r="S12" s="24"/>
      <c r="T12" s="24"/>
      <c r="U12" s="6"/>
    </row>
    <row r="13" spans="2:21" ht="25.35" customHeight="1">
      <c r="B13" s="6"/>
      <c r="C13" s="23">
        <v>3</v>
      </c>
      <c r="D13" s="291"/>
      <c r="E13" s="291"/>
      <c r="F13" s="291"/>
      <c r="G13" s="291"/>
      <c r="H13" s="289"/>
      <c r="I13" s="289"/>
      <c r="J13" s="292"/>
      <c r="K13" s="292"/>
      <c r="L13" s="292"/>
      <c r="M13" s="292"/>
      <c r="N13" s="292"/>
      <c r="O13" s="292"/>
      <c r="P13" s="292"/>
      <c r="Q13" s="292"/>
      <c r="R13" s="292"/>
      <c r="S13" s="24"/>
      <c r="T13" s="24"/>
      <c r="U13" s="6"/>
    </row>
    <row r="14" spans="2:21" ht="25.35" customHeight="1">
      <c r="B14" s="6"/>
      <c r="C14" s="23">
        <v>4</v>
      </c>
      <c r="D14" s="291"/>
      <c r="E14" s="291"/>
      <c r="F14" s="291"/>
      <c r="G14" s="291"/>
      <c r="H14" s="289"/>
      <c r="I14" s="289"/>
      <c r="J14" s="292"/>
      <c r="K14" s="292"/>
      <c r="L14" s="292"/>
      <c r="M14" s="292"/>
      <c r="N14" s="292"/>
      <c r="O14" s="292"/>
      <c r="P14" s="292"/>
      <c r="Q14" s="292"/>
      <c r="R14" s="292"/>
      <c r="S14" s="24"/>
      <c r="T14" s="24"/>
      <c r="U14" s="6"/>
    </row>
    <row r="15" spans="2:21" ht="25.35" customHeight="1">
      <c r="B15" s="6"/>
      <c r="C15" s="23">
        <v>5</v>
      </c>
      <c r="D15" s="291"/>
      <c r="E15" s="291"/>
      <c r="F15" s="291"/>
      <c r="G15" s="291"/>
      <c r="H15" s="289"/>
      <c r="I15" s="289"/>
      <c r="J15" s="292"/>
      <c r="K15" s="292"/>
      <c r="L15" s="292"/>
      <c r="M15" s="292"/>
      <c r="N15" s="292"/>
      <c r="O15" s="292"/>
      <c r="P15" s="292"/>
      <c r="Q15" s="292"/>
      <c r="R15" s="292"/>
      <c r="S15" s="24"/>
      <c r="T15" s="24"/>
      <c r="U15" s="6"/>
    </row>
    <row r="16" spans="2:21" ht="25.35" customHeight="1">
      <c r="B16" s="6"/>
      <c r="C16" s="23">
        <v>6</v>
      </c>
      <c r="D16" s="291"/>
      <c r="E16" s="291"/>
      <c r="F16" s="291"/>
      <c r="G16" s="291"/>
      <c r="H16" s="289"/>
      <c r="I16" s="289"/>
      <c r="J16" s="292"/>
      <c r="K16" s="292"/>
      <c r="L16" s="292"/>
      <c r="M16" s="292"/>
      <c r="N16" s="292"/>
      <c r="O16" s="292"/>
      <c r="P16" s="292"/>
      <c r="Q16" s="292"/>
      <c r="R16" s="292"/>
      <c r="S16" s="24"/>
      <c r="T16" s="24"/>
      <c r="U16" s="6"/>
    </row>
    <row r="17" spans="2:21" ht="25.35" customHeight="1">
      <c r="B17" s="6"/>
      <c r="C17" s="23">
        <v>7</v>
      </c>
      <c r="D17" s="291"/>
      <c r="E17" s="291"/>
      <c r="F17" s="291"/>
      <c r="G17" s="291"/>
      <c r="H17" s="289"/>
      <c r="I17" s="289"/>
      <c r="J17" s="292"/>
      <c r="K17" s="292"/>
      <c r="L17" s="292"/>
      <c r="M17" s="292"/>
      <c r="N17" s="292"/>
      <c r="O17" s="292"/>
      <c r="P17" s="292"/>
      <c r="Q17" s="292"/>
      <c r="R17" s="292"/>
      <c r="S17" s="24"/>
      <c r="T17" s="24"/>
      <c r="U17" s="6"/>
    </row>
    <row r="18" spans="2:21" ht="25.35" customHeight="1">
      <c r="B18" s="6"/>
      <c r="C18" s="23">
        <v>8</v>
      </c>
      <c r="D18" s="291"/>
      <c r="E18" s="291"/>
      <c r="F18" s="291"/>
      <c r="G18" s="291"/>
      <c r="H18" s="289"/>
      <c r="I18" s="289"/>
      <c r="J18" s="292"/>
      <c r="K18" s="292"/>
      <c r="L18" s="292"/>
      <c r="M18" s="292"/>
      <c r="N18" s="292"/>
      <c r="O18" s="292"/>
      <c r="P18" s="292"/>
      <c r="Q18" s="292"/>
      <c r="R18" s="292"/>
      <c r="S18" s="24"/>
      <c r="T18" s="24"/>
      <c r="U18" s="6"/>
    </row>
    <row r="19" spans="2:21" ht="25.35" customHeight="1">
      <c r="B19" s="6"/>
      <c r="C19" s="23">
        <v>9</v>
      </c>
      <c r="D19" s="291"/>
      <c r="E19" s="291"/>
      <c r="F19" s="291"/>
      <c r="G19" s="291"/>
      <c r="H19" s="289"/>
      <c r="I19" s="289"/>
      <c r="J19" s="292"/>
      <c r="K19" s="292"/>
      <c r="L19" s="292"/>
      <c r="M19" s="292"/>
      <c r="N19" s="292"/>
      <c r="O19" s="292"/>
      <c r="P19" s="292"/>
      <c r="Q19" s="292"/>
      <c r="R19" s="292"/>
      <c r="S19" s="24"/>
      <c r="T19" s="24"/>
      <c r="U19" s="6"/>
    </row>
    <row r="20" spans="2:21" ht="25.35" customHeight="1">
      <c r="B20" s="6"/>
      <c r="C20" s="23">
        <v>10</v>
      </c>
      <c r="D20" s="291"/>
      <c r="E20" s="291"/>
      <c r="F20" s="291"/>
      <c r="G20" s="291"/>
      <c r="H20" s="289"/>
      <c r="I20" s="289"/>
      <c r="J20" s="292"/>
      <c r="K20" s="292"/>
      <c r="L20" s="292"/>
      <c r="M20" s="292"/>
      <c r="N20" s="292"/>
      <c r="O20" s="292"/>
      <c r="P20" s="292"/>
      <c r="Q20" s="292"/>
      <c r="R20" s="292"/>
      <c r="S20" s="24"/>
      <c r="T20" s="24"/>
      <c r="U20" s="6"/>
    </row>
    <row r="21" spans="2:21" ht="25.35" customHeight="1">
      <c r="B21" s="6"/>
      <c r="C21" s="23">
        <v>11</v>
      </c>
      <c r="D21" s="291"/>
      <c r="E21" s="291"/>
      <c r="F21" s="291"/>
      <c r="G21" s="291"/>
      <c r="H21" s="289"/>
      <c r="I21" s="289"/>
      <c r="J21" s="292"/>
      <c r="K21" s="292"/>
      <c r="L21" s="292"/>
      <c r="M21" s="292"/>
      <c r="N21" s="292"/>
      <c r="O21" s="292"/>
      <c r="P21" s="292"/>
      <c r="Q21" s="292"/>
      <c r="R21" s="292"/>
      <c r="S21" s="24"/>
      <c r="T21" s="24"/>
      <c r="U21" s="6"/>
    </row>
    <row r="22" spans="2:21" ht="25.35" customHeight="1">
      <c r="B22" s="6"/>
      <c r="C22" s="23">
        <v>12</v>
      </c>
      <c r="D22" s="291"/>
      <c r="E22" s="291"/>
      <c r="F22" s="291"/>
      <c r="G22" s="291"/>
      <c r="H22" s="289"/>
      <c r="I22" s="289"/>
      <c r="J22" s="292"/>
      <c r="K22" s="292"/>
      <c r="L22" s="292"/>
      <c r="M22" s="292"/>
      <c r="N22" s="292"/>
      <c r="O22" s="292"/>
      <c r="P22" s="292"/>
      <c r="Q22" s="292"/>
      <c r="R22" s="292"/>
      <c r="S22" s="24"/>
      <c r="T22" s="24"/>
      <c r="U22" s="6"/>
    </row>
    <row r="23" spans="2:21" ht="25.35" customHeight="1">
      <c r="B23" s="6"/>
      <c r="C23" s="23">
        <v>13</v>
      </c>
      <c r="D23" s="291"/>
      <c r="E23" s="291"/>
      <c r="F23" s="291"/>
      <c r="G23" s="291"/>
      <c r="H23" s="289"/>
      <c r="I23" s="289"/>
      <c r="J23" s="292"/>
      <c r="K23" s="292"/>
      <c r="L23" s="292"/>
      <c r="M23" s="292"/>
      <c r="N23" s="292"/>
      <c r="O23" s="292"/>
      <c r="P23" s="292"/>
      <c r="Q23" s="292"/>
      <c r="R23" s="292"/>
      <c r="S23" s="24"/>
      <c r="T23" s="24"/>
      <c r="U23" s="6"/>
    </row>
    <row r="24" spans="2:21" ht="25.35" customHeight="1">
      <c r="B24" s="6"/>
      <c r="C24" s="23">
        <v>14</v>
      </c>
      <c r="D24" s="291"/>
      <c r="E24" s="291"/>
      <c r="F24" s="291"/>
      <c r="G24" s="291"/>
      <c r="H24" s="289"/>
      <c r="I24" s="289"/>
      <c r="J24" s="292"/>
      <c r="K24" s="292"/>
      <c r="L24" s="292"/>
      <c r="M24" s="292"/>
      <c r="N24" s="292"/>
      <c r="O24" s="292"/>
      <c r="P24" s="292"/>
      <c r="Q24" s="292"/>
      <c r="R24" s="292"/>
      <c r="S24" s="24"/>
      <c r="T24" s="24"/>
      <c r="U24" s="6"/>
    </row>
    <row r="25" spans="2:21" ht="25.35" customHeight="1">
      <c r="B25" s="6"/>
      <c r="C25" s="23">
        <v>15</v>
      </c>
      <c r="D25" s="291"/>
      <c r="E25" s="291"/>
      <c r="F25" s="291"/>
      <c r="G25" s="291"/>
      <c r="H25" s="289"/>
      <c r="I25" s="289"/>
      <c r="J25" s="292"/>
      <c r="K25" s="292"/>
      <c r="L25" s="292"/>
      <c r="M25" s="292"/>
      <c r="N25" s="292"/>
      <c r="O25" s="292"/>
      <c r="P25" s="292"/>
      <c r="Q25" s="292"/>
      <c r="R25" s="292"/>
      <c r="S25" s="24"/>
      <c r="T25" s="24"/>
      <c r="U25" s="6"/>
    </row>
    <row r="26" spans="2:21" ht="25.35" customHeight="1">
      <c r="B26" s="6"/>
      <c r="C26" s="23">
        <v>16</v>
      </c>
      <c r="D26" s="291"/>
      <c r="E26" s="291"/>
      <c r="F26" s="291"/>
      <c r="G26" s="291"/>
      <c r="H26" s="289"/>
      <c r="I26" s="289"/>
      <c r="J26" s="292"/>
      <c r="K26" s="292"/>
      <c r="L26" s="292"/>
      <c r="M26" s="292"/>
      <c r="N26" s="292"/>
      <c r="O26" s="292"/>
      <c r="P26" s="292"/>
      <c r="Q26" s="292"/>
      <c r="R26" s="292"/>
      <c r="S26" s="24"/>
      <c r="T26" s="24"/>
      <c r="U26" s="6"/>
    </row>
    <row r="27" spans="2:21" ht="25.35" customHeight="1">
      <c r="B27" s="6"/>
      <c r="C27" s="23">
        <v>17</v>
      </c>
      <c r="D27" s="291"/>
      <c r="E27" s="291"/>
      <c r="F27" s="291"/>
      <c r="G27" s="291"/>
      <c r="H27" s="289"/>
      <c r="I27" s="289"/>
      <c r="J27" s="292"/>
      <c r="K27" s="292"/>
      <c r="L27" s="292"/>
      <c r="M27" s="292"/>
      <c r="N27" s="292"/>
      <c r="O27" s="292"/>
      <c r="P27" s="292"/>
      <c r="Q27" s="292"/>
      <c r="R27" s="292"/>
      <c r="S27" s="24"/>
      <c r="T27" s="24"/>
      <c r="U27" s="6"/>
    </row>
    <row r="28" spans="2:21" ht="25.35" customHeight="1">
      <c r="B28" s="6"/>
      <c r="C28" s="23">
        <v>18</v>
      </c>
      <c r="D28" s="291"/>
      <c r="E28" s="291"/>
      <c r="F28" s="291"/>
      <c r="G28" s="291"/>
      <c r="H28" s="289"/>
      <c r="I28" s="289"/>
      <c r="J28" s="292"/>
      <c r="K28" s="292"/>
      <c r="L28" s="292"/>
      <c r="M28" s="292"/>
      <c r="N28" s="292"/>
      <c r="O28" s="292"/>
      <c r="P28" s="292"/>
      <c r="Q28" s="292"/>
      <c r="R28" s="292"/>
      <c r="S28" s="24"/>
      <c r="T28" s="24"/>
      <c r="U28" s="6"/>
    </row>
    <row r="29" spans="2:21" ht="25.35" customHeight="1">
      <c r="B29" s="6"/>
      <c r="C29" s="23">
        <v>19</v>
      </c>
      <c r="D29" s="291"/>
      <c r="E29" s="291"/>
      <c r="F29" s="291"/>
      <c r="G29" s="291"/>
      <c r="H29" s="289"/>
      <c r="I29" s="289"/>
      <c r="J29" s="292"/>
      <c r="K29" s="292"/>
      <c r="L29" s="292"/>
      <c r="M29" s="292"/>
      <c r="N29" s="292"/>
      <c r="O29" s="292"/>
      <c r="P29" s="292"/>
      <c r="Q29" s="292"/>
      <c r="R29" s="292"/>
      <c r="S29" s="24"/>
      <c r="T29" s="24"/>
      <c r="U29" s="6"/>
    </row>
    <row r="30" spans="2:21" ht="25.35" customHeight="1">
      <c r="B30" s="6"/>
      <c r="C30" s="23">
        <v>20</v>
      </c>
      <c r="D30" s="291"/>
      <c r="E30" s="291"/>
      <c r="F30" s="291"/>
      <c r="G30" s="291"/>
      <c r="H30" s="289"/>
      <c r="I30" s="289"/>
      <c r="J30" s="292"/>
      <c r="K30" s="292"/>
      <c r="L30" s="292"/>
      <c r="M30" s="292"/>
      <c r="N30" s="292"/>
      <c r="O30" s="292"/>
      <c r="P30" s="292"/>
      <c r="Q30" s="292"/>
      <c r="R30" s="292"/>
      <c r="S30" s="24"/>
      <c r="T30" s="24"/>
      <c r="U30" s="6"/>
    </row>
    <row r="31" spans="2:21" ht="14.65" customHeight="1">
      <c r="B31" s="6"/>
      <c r="C31" s="16"/>
      <c r="D31" s="16"/>
      <c r="E31" s="16"/>
      <c r="F31" s="16"/>
      <c r="G31" s="16"/>
      <c r="H31" s="17"/>
      <c r="I31" s="17"/>
      <c r="J31" s="17"/>
      <c r="K31" s="17"/>
      <c r="L31" s="16"/>
      <c r="M31" s="16"/>
      <c r="N31" s="16"/>
      <c r="O31" s="16"/>
      <c r="P31" s="6"/>
      <c r="Q31" s="6"/>
      <c r="R31" s="6"/>
      <c r="S31" s="6"/>
      <c r="T31" s="6"/>
      <c r="U31" s="6"/>
    </row>
    <row r="32" spans="2:21" ht="23.25" customHeight="1">
      <c r="B32" s="4"/>
      <c r="C32" s="296" t="s">
        <v>56</v>
      </c>
      <c r="D32" s="296"/>
      <c r="E32" s="296"/>
      <c r="F32" s="296"/>
      <c r="G32" s="296"/>
      <c r="H32" s="296"/>
      <c r="I32" s="297" t="s">
        <v>57</v>
      </c>
      <c r="J32" s="297"/>
      <c r="K32" s="297"/>
      <c r="L32" s="297"/>
      <c r="M32" s="297"/>
      <c r="N32" s="297"/>
      <c r="O32" s="297"/>
      <c r="P32" s="297"/>
      <c r="Q32" s="297"/>
      <c r="R32" s="297"/>
      <c r="S32" s="297"/>
      <c r="T32" s="4"/>
      <c r="U32" s="4"/>
    </row>
  </sheetData>
  <mergeCells count="146">
    <mergeCell ref="O5:P7"/>
    <mergeCell ref="Q5:S7"/>
    <mergeCell ref="P26:R26"/>
    <mergeCell ref="P27:R27"/>
    <mergeCell ref="P28:R28"/>
    <mergeCell ref="P29:R29"/>
    <mergeCell ref="P30:R30"/>
    <mergeCell ref="P20:R20"/>
    <mergeCell ref="P21:R21"/>
    <mergeCell ref="P22:R22"/>
    <mergeCell ref="P23:R23"/>
    <mergeCell ref="P24:R24"/>
    <mergeCell ref="P25:R25"/>
    <mergeCell ref="N29:O29"/>
    <mergeCell ref="N30:O30"/>
    <mergeCell ref="P12:R12"/>
    <mergeCell ref="P13:R13"/>
    <mergeCell ref="P14:R14"/>
    <mergeCell ref="P15:R15"/>
    <mergeCell ref="P16:R16"/>
    <mergeCell ref="P17:R17"/>
    <mergeCell ref="P18:R18"/>
    <mergeCell ref="P19:R19"/>
    <mergeCell ref="N23:O23"/>
    <mergeCell ref="N24:O24"/>
    <mergeCell ref="N25:O25"/>
    <mergeCell ref="N26:O26"/>
    <mergeCell ref="N27:O27"/>
    <mergeCell ref="N28:O28"/>
    <mergeCell ref="N17:O17"/>
    <mergeCell ref="N18:O18"/>
    <mergeCell ref="N19:O19"/>
    <mergeCell ref="N20:O20"/>
    <mergeCell ref="N21:O21"/>
    <mergeCell ref="N22:O22"/>
    <mergeCell ref="L12:M12"/>
    <mergeCell ref="N12:O12"/>
    <mergeCell ref="N13:O13"/>
    <mergeCell ref="N14:O14"/>
    <mergeCell ref="N15:O15"/>
    <mergeCell ref="N16:O16"/>
    <mergeCell ref="L19:M19"/>
    <mergeCell ref="L18:M18"/>
    <mergeCell ref="L17:M17"/>
    <mergeCell ref="L16:M16"/>
    <mergeCell ref="L15:M15"/>
    <mergeCell ref="L14:M14"/>
    <mergeCell ref="J30:K30"/>
    <mergeCell ref="L30:M30"/>
    <mergeCell ref="L29:M29"/>
    <mergeCell ref="L28:M28"/>
    <mergeCell ref="L27:M27"/>
    <mergeCell ref="L26:M26"/>
    <mergeCell ref="J24:K24"/>
    <mergeCell ref="J25:K25"/>
    <mergeCell ref="J26:K26"/>
    <mergeCell ref="J27:K27"/>
    <mergeCell ref="J28:K28"/>
    <mergeCell ref="J29:K29"/>
    <mergeCell ref="J14:K14"/>
    <mergeCell ref="J15:K15"/>
    <mergeCell ref="J16:K16"/>
    <mergeCell ref="J17:K17"/>
    <mergeCell ref="H25:I25"/>
    <mergeCell ref="H26:I26"/>
    <mergeCell ref="H27:I27"/>
    <mergeCell ref="L25:M25"/>
    <mergeCell ref="L24:M24"/>
    <mergeCell ref="L23:M23"/>
    <mergeCell ref="L22:M22"/>
    <mergeCell ref="L21:M21"/>
    <mergeCell ref="L20:M20"/>
    <mergeCell ref="J21:K21"/>
    <mergeCell ref="J22:K22"/>
    <mergeCell ref="J23:K23"/>
    <mergeCell ref="H28:I28"/>
    <mergeCell ref="H29:I29"/>
    <mergeCell ref="H30:I30"/>
    <mergeCell ref="H19:I19"/>
    <mergeCell ref="H20:I20"/>
    <mergeCell ref="H21:I21"/>
    <mergeCell ref="H22:I22"/>
    <mergeCell ref="H23:I23"/>
    <mergeCell ref="H24:I24"/>
    <mergeCell ref="N11:O11"/>
    <mergeCell ref="P11:R11"/>
    <mergeCell ref="P9:T9"/>
    <mergeCell ref="H9:O9"/>
    <mergeCell ref="C32:H32"/>
    <mergeCell ref="I32:S32"/>
    <mergeCell ref="D10:G10"/>
    <mergeCell ref="D11:G11"/>
    <mergeCell ref="H10:I10"/>
    <mergeCell ref="J10:K10"/>
    <mergeCell ref="L10:M10"/>
    <mergeCell ref="N10:O10"/>
    <mergeCell ref="P10:R10"/>
    <mergeCell ref="D29:G29"/>
    <mergeCell ref="D30:G30"/>
    <mergeCell ref="D27:G27"/>
    <mergeCell ref="D28:G28"/>
    <mergeCell ref="D25:G25"/>
    <mergeCell ref="D26:G26"/>
    <mergeCell ref="D23:G23"/>
    <mergeCell ref="D24:G24"/>
    <mergeCell ref="H12:I12"/>
    <mergeCell ref="D21:G21"/>
    <mergeCell ref="D22:G22"/>
    <mergeCell ref="D19:G19"/>
    <mergeCell ref="D20:G20"/>
    <mergeCell ref="D18:G18"/>
    <mergeCell ref="H18:I18"/>
    <mergeCell ref="L13:M13"/>
    <mergeCell ref="H11:I11"/>
    <mergeCell ref="J11:K11"/>
    <mergeCell ref="L11:M11"/>
    <mergeCell ref="H13:I13"/>
    <mergeCell ref="H14:I14"/>
    <mergeCell ref="H15:I15"/>
    <mergeCell ref="H16:I16"/>
    <mergeCell ref="H17:I17"/>
    <mergeCell ref="D12:G12"/>
    <mergeCell ref="D13:G13"/>
    <mergeCell ref="D14:G14"/>
    <mergeCell ref="D15:G15"/>
    <mergeCell ref="D16:G16"/>
    <mergeCell ref="D17:G17"/>
    <mergeCell ref="J18:K18"/>
    <mergeCell ref="J19:K19"/>
    <mergeCell ref="J20:K20"/>
    <mergeCell ref="J12:K12"/>
    <mergeCell ref="J13:K13"/>
    <mergeCell ref="E1:M3"/>
    <mergeCell ref="C5:E5"/>
    <mergeCell ref="F5:H5"/>
    <mergeCell ref="J5:K5"/>
    <mergeCell ref="L5:M5"/>
    <mergeCell ref="C9:G9"/>
    <mergeCell ref="C7:E7"/>
    <mergeCell ref="F7:H7"/>
    <mergeCell ref="J7:K7"/>
    <mergeCell ref="L7:M7"/>
    <mergeCell ref="C6:E6"/>
    <mergeCell ref="F6:H6"/>
    <mergeCell ref="J6:K6"/>
    <mergeCell ref="L6:M6"/>
  </mergeCells>
  <conditionalFormatting sqref="L31:O31">
    <cfRule type="cellIs" dxfId="60" priority="4" operator="equal">
      <formula>"Complete"</formula>
    </cfRule>
    <cfRule type="cellIs" dxfId="59" priority="5" operator="equal">
      <formula>"Delayed"</formula>
    </cfRule>
    <cfRule type="cellIs" dxfId="58" priority="6" operator="equal">
      <formula>"At Risk"</formula>
    </cfRule>
    <cfRule type="cellIs" dxfId="57" priority="7" operator="equal">
      <formula>"On Track"</formula>
    </cfRule>
  </conditionalFormatting>
  <conditionalFormatting sqref="N5:N7">
    <cfRule type="cellIs" dxfId="56" priority="8" operator="equal">
      <formula>"Red"</formula>
    </cfRule>
    <cfRule type="cellIs" dxfId="55" priority="9" operator="equal">
      <formula>"Amber"</formula>
    </cfRule>
    <cfRule type="cellIs" dxfId="54" priority="10" operator="equal">
      <formula>"Green"</formula>
    </cfRule>
  </conditionalFormatting>
  <conditionalFormatting sqref="P11:P30">
    <cfRule type="cellIs" dxfId="53" priority="1" operator="equal">
      <formula>"Closed"</formula>
    </cfRule>
    <cfRule type="containsText" dxfId="52" priority="2" operator="containsText" text="On Hold">
      <formula>NOT(ISERROR(SEARCH("On Hold",P11)))</formula>
    </cfRule>
    <cfRule type="cellIs" dxfId="51" priority="3" operator="equal">
      <formula>"Open"</formula>
    </cfRule>
  </conditionalFormatting>
  <pageMargins left="0.7" right="0.7" top="0.75" bottom="0.75" header="0.3" footer="0.3"/>
  <pageSetup paperSize="8"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3366"/>
  </sheetPr>
  <dimension ref="B1:P47"/>
  <sheetViews>
    <sheetView zoomScaleNormal="100" workbookViewId="0">
      <selection activeCell="D64" sqref="D64"/>
    </sheetView>
  </sheetViews>
  <sheetFormatPr defaultRowHeight="14.45"/>
  <cols>
    <col min="1" max="1" width="4.5703125" style="34" customWidth="1"/>
    <col min="2" max="2" width="1.5703125" style="34" customWidth="1"/>
    <col min="3" max="8" width="9.5703125" style="34" customWidth="1"/>
    <col min="9" max="9" width="18.5703125" style="34" customWidth="1"/>
    <col min="10" max="10" width="7.28515625" style="34" customWidth="1"/>
    <col min="11" max="11" width="9.5703125" style="41" customWidth="1"/>
    <col min="12" max="13" width="9.5703125" style="34" customWidth="1"/>
    <col min="14" max="14" width="13" style="34" customWidth="1"/>
    <col min="15" max="15" width="1.5703125" style="34" customWidth="1"/>
    <col min="16" max="16" width="4.5703125" style="34" customWidth="1"/>
    <col min="17" max="255" width="8.7109375" style="34"/>
    <col min="256" max="256" width="29.5703125" style="34" bestFit="1" customWidth="1"/>
    <col min="257" max="511" width="8.7109375" style="34"/>
    <col min="512" max="512" width="29.5703125" style="34" bestFit="1" customWidth="1"/>
    <col min="513" max="767" width="8.7109375" style="34"/>
    <col min="768" max="768" width="29.5703125" style="34" bestFit="1" customWidth="1"/>
    <col min="769" max="1023" width="8.7109375" style="34"/>
    <col min="1024" max="1024" width="29.5703125" style="34" bestFit="1" customWidth="1"/>
    <col min="1025" max="1279" width="8.7109375" style="34"/>
    <col min="1280" max="1280" width="29.5703125" style="34" bestFit="1" customWidth="1"/>
    <col min="1281" max="1535" width="8.7109375" style="34"/>
    <col min="1536" max="1536" width="29.5703125" style="34" bestFit="1" customWidth="1"/>
    <col min="1537" max="1791" width="8.7109375" style="34"/>
    <col min="1792" max="1792" width="29.5703125" style="34" bestFit="1" customWidth="1"/>
    <col min="1793" max="2047" width="8.7109375" style="34"/>
    <col min="2048" max="2048" width="29.5703125" style="34" bestFit="1" customWidth="1"/>
    <col min="2049" max="2303" width="8.7109375" style="34"/>
    <col min="2304" max="2304" width="29.5703125" style="34" bestFit="1" customWidth="1"/>
    <col min="2305" max="2559" width="8.7109375" style="34"/>
    <col min="2560" max="2560" width="29.5703125" style="34" bestFit="1" customWidth="1"/>
    <col min="2561" max="2815" width="8.7109375" style="34"/>
    <col min="2816" max="2816" width="29.5703125" style="34" bestFit="1" customWidth="1"/>
    <col min="2817" max="3071" width="8.7109375" style="34"/>
    <col min="3072" max="3072" width="29.5703125" style="34" bestFit="1" customWidth="1"/>
    <col min="3073" max="3327" width="8.7109375" style="34"/>
    <col min="3328" max="3328" width="29.5703125" style="34" bestFit="1" customWidth="1"/>
    <col min="3329" max="3583" width="8.7109375" style="34"/>
    <col min="3584" max="3584" width="29.5703125" style="34" bestFit="1" customWidth="1"/>
    <col min="3585" max="3839" width="8.7109375" style="34"/>
    <col min="3840" max="3840" width="29.5703125" style="34" bestFit="1" customWidth="1"/>
    <col min="3841" max="4095" width="8.7109375" style="34"/>
    <col min="4096" max="4096" width="29.5703125" style="34" bestFit="1" customWidth="1"/>
    <col min="4097" max="4351" width="8.7109375" style="34"/>
    <col min="4352" max="4352" width="29.5703125" style="34" bestFit="1" customWidth="1"/>
    <col min="4353" max="4607" width="8.7109375" style="34"/>
    <col min="4608" max="4608" width="29.5703125" style="34" bestFit="1" customWidth="1"/>
    <col min="4609" max="4863" width="8.7109375" style="34"/>
    <col min="4864" max="4864" width="29.5703125" style="34" bestFit="1" customWidth="1"/>
    <col min="4865" max="5119" width="8.7109375" style="34"/>
    <col min="5120" max="5120" width="29.5703125" style="34" bestFit="1" customWidth="1"/>
    <col min="5121" max="5375" width="8.7109375" style="34"/>
    <col min="5376" max="5376" width="29.5703125" style="34" bestFit="1" customWidth="1"/>
    <col min="5377" max="5631" width="8.7109375" style="34"/>
    <col min="5632" max="5632" width="29.5703125" style="34" bestFit="1" customWidth="1"/>
    <col min="5633" max="5887" width="8.7109375" style="34"/>
    <col min="5888" max="5888" width="29.5703125" style="34" bestFit="1" customWidth="1"/>
    <col min="5889" max="6143" width="8.7109375" style="34"/>
    <col min="6144" max="6144" width="29.5703125" style="34" bestFit="1" customWidth="1"/>
    <col min="6145" max="6399" width="8.7109375" style="34"/>
    <col min="6400" max="6400" width="29.5703125" style="34" bestFit="1" customWidth="1"/>
    <col min="6401" max="6655" width="8.7109375" style="34"/>
    <col min="6656" max="6656" width="29.5703125" style="34" bestFit="1" customWidth="1"/>
    <col min="6657" max="6911" width="8.7109375" style="34"/>
    <col min="6912" max="6912" width="29.5703125" style="34" bestFit="1" customWidth="1"/>
    <col min="6913" max="7167" width="8.7109375" style="34"/>
    <col min="7168" max="7168" width="29.5703125" style="34" bestFit="1" customWidth="1"/>
    <col min="7169" max="7423" width="8.7109375" style="34"/>
    <col min="7424" max="7424" width="29.5703125" style="34" bestFit="1" customWidth="1"/>
    <col min="7425" max="7679" width="8.7109375" style="34"/>
    <col min="7680" max="7680" width="29.5703125" style="34" bestFit="1" customWidth="1"/>
    <col min="7681" max="7935" width="8.7109375" style="34"/>
    <col min="7936" max="7936" width="29.5703125" style="34" bestFit="1" customWidth="1"/>
    <col min="7937" max="8191" width="8.7109375" style="34"/>
    <col min="8192" max="8192" width="29.5703125" style="34" bestFit="1" customWidth="1"/>
    <col min="8193" max="8447" width="8.7109375" style="34"/>
    <col min="8448" max="8448" width="29.5703125" style="34" bestFit="1" customWidth="1"/>
    <col min="8449" max="8703" width="8.7109375" style="34"/>
    <col min="8704" max="8704" width="29.5703125" style="34" bestFit="1" customWidth="1"/>
    <col min="8705" max="8959" width="8.7109375" style="34"/>
    <col min="8960" max="8960" width="29.5703125" style="34" bestFit="1" customWidth="1"/>
    <col min="8961" max="9215" width="8.7109375" style="34"/>
    <col min="9216" max="9216" width="29.5703125" style="34" bestFit="1" customWidth="1"/>
    <col min="9217" max="9471" width="8.7109375" style="34"/>
    <col min="9472" max="9472" width="29.5703125" style="34" bestFit="1" customWidth="1"/>
    <col min="9473" max="9727" width="8.7109375" style="34"/>
    <col min="9728" max="9728" width="29.5703125" style="34" bestFit="1" customWidth="1"/>
    <col min="9729" max="9983" width="8.7109375" style="34"/>
    <col min="9984" max="9984" width="29.5703125" style="34" bestFit="1" customWidth="1"/>
    <col min="9985" max="10239" width="8.7109375" style="34"/>
    <col min="10240" max="10240" width="29.5703125" style="34" bestFit="1" customWidth="1"/>
    <col min="10241" max="10495" width="8.7109375" style="34"/>
    <col min="10496" max="10496" width="29.5703125" style="34" bestFit="1" customWidth="1"/>
    <col min="10497" max="10751" width="8.7109375" style="34"/>
    <col min="10752" max="10752" width="29.5703125" style="34" bestFit="1" customWidth="1"/>
    <col min="10753" max="11007" width="8.7109375" style="34"/>
    <col min="11008" max="11008" width="29.5703125" style="34" bestFit="1" customWidth="1"/>
    <col min="11009" max="11263" width="8.7109375" style="34"/>
    <col min="11264" max="11264" width="29.5703125" style="34" bestFit="1" customWidth="1"/>
    <col min="11265" max="11519" width="8.7109375" style="34"/>
    <col min="11520" max="11520" width="29.5703125" style="34" bestFit="1" customWidth="1"/>
    <col min="11521" max="11775" width="8.7109375" style="34"/>
    <col min="11776" max="11776" width="29.5703125" style="34" bestFit="1" customWidth="1"/>
    <col min="11777" max="12031" width="8.7109375" style="34"/>
    <col min="12032" max="12032" width="29.5703125" style="34" bestFit="1" customWidth="1"/>
    <col min="12033" max="12287" width="8.7109375" style="34"/>
    <col min="12288" max="12288" width="29.5703125" style="34" bestFit="1" customWidth="1"/>
    <col min="12289" max="12543" width="8.7109375" style="34"/>
    <col min="12544" max="12544" width="29.5703125" style="34" bestFit="1" customWidth="1"/>
    <col min="12545" max="12799" width="8.7109375" style="34"/>
    <col min="12800" max="12800" width="29.5703125" style="34" bestFit="1" customWidth="1"/>
    <col min="12801" max="13055" width="8.7109375" style="34"/>
    <col min="13056" max="13056" width="29.5703125" style="34" bestFit="1" customWidth="1"/>
    <col min="13057" max="13311" width="8.7109375" style="34"/>
    <col min="13312" max="13312" width="29.5703125" style="34" bestFit="1" customWidth="1"/>
    <col min="13313" max="13567" width="8.7109375" style="34"/>
    <col min="13568" max="13568" width="29.5703125" style="34" bestFit="1" customWidth="1"/>
    <col min="13569" max="13823" width="8.7109375" style="34"/>
    <col min="13824" max="13824" width="29.5703125" style="34" bestFit="1" customWidth="1"/>
    <col min="13825" max="14079" width="8.7109375" style="34"/>
    <col min="14080" max="14080" width="29.5703125" style="34" bestFit="1" customWidth="1"/>
    <col min="14081" max="14335" width="8.7109375" style="34"/>
    <col min="14336" max="14336" width="29.5703125" style="34" bestFit="1" customWidth="1"/>
    <col min="14337" max="14591" width="8.7109375" style="34"/>
    <col min="14592" max="14592" width="29.5703125" style="34" bestFit="1" customWidth="1"/>
    <col min="14593" max="14847" width="8.7109375" style="34"/>
    <col min="14848" max="14848" width="29.5703125" style="34" bestFit="1" customWidth="1"/>
    <col min="14849" max="15103" width="8.7109375" style="34"/>
    <col min="15104" max="15104" width="29.5703125" style="34" bestFit="1" customWidth="1"/>
    <col min="15105" max="15359" width="8.7109375" style="34"/>
    <col min="15360" max="15360" width="29.5703125" style="34" bestFit="1" customWidth="1"/>
    <col min="15361" max="15615" width="8.7109375" style="34"/>
    <col min="15616" max="15616" width="29.5703125" style="34" bestFit="1" customWidth="1"/>
    <col min="15617" max="15871" width="8.7109375" style="34"/>
    <col min="15872" max="15872" width="29.5703125" style="34" bestFit="1" customWidth="1"/>
    <col min="15873" max="16127" width="8.7109375" style="34"/>
    <col min="16128" max="16128" width="29.5703125" style="34" bestFit="1" customWidth="1"/>
    <col min="16129" max="16384" width="8.7109375" style="34"/>
  </cols>
  <sheetData>
    <row r="1" spans="2:16" ht="14.65" customHeight="1">
      <c r="B1" s="35"/>
      <c r="C1" s="35"/>
      <c r="D1" s="35"/>
      <c r="E1" s="275" t="s">
        <v>804</v>
      </c>
      <c r="F1" s="275"/>
      <c r="G1" s="275"/>
      <c r="H1" s="275"/>
      <c r="I1" s="275"/>
      <c r="J1" s="275"/>
      <c r="K1" s="275"/>
      <c r="L1" s="275"/>
      <c r="M1" s="275"/>
      <c r="N1" s="36"/>
      <c r="O1" s="36"/>
    </row>
    <row r="2" spans="2:16" ht="14.65" customHeight="1">
      <c r="B2" s="35"/>
      <c r="C2" s="35"/>
      <c r="D2" s="35"/>
      <c r="E2" s="275"/>
      <c r="F2" s="275"/>
      <c r="G2" s="275"/>
      <c r="H2" s="275"/>
      <c r="I2" s="275"/>
      <c r="J2" s="275"/>
      <c r="K2" s="275"/>
      <c r="L2" s="275"/>
      <c r="M2" s="275"/>
      <c r="N2" s="36"/>
      <c r="O2" s="36"/>
    </row>
    <row r="3" spans="2:16" ht="14.65" customHeight="1">
      <c r="B3" s="35"/>
      <c r="C3" s="35"/>
      <c r="D3" s="35"/>
      <c r="E3" s="275"/>
      <c r="F3" s="275"/>
      <c r="G3" s="275"/>
      <c r="H3" s="275"/>
      <c r="I3" s="275"/>
      <c r="J3" s="275"/>
      <c r="K3" s="275"/>
      <c r="L3" s="275"/>
      <c r="M3" s="275"/>
      <c r="N3" s="36"/>
      <c r="O3" s="36"/>
    </row>
    <row r="4" spans="2:16">
      <c r="B4" s="37"/>
      <c r="C4" s="37"/>
      <c r="D4" s="37"/>
      <c r="E4" s="37"/>
      <c r="F4" s="37"/>
      <c r="G4" s="37"/>
      <c r="H4" s="37"/>
      <c r="I4" s="37"/>
      <c r="J4" s="37"/>
      <c r="K4" s="38"/>
      <c r="L4" s="37"/>
      <c r="M4" s="37"/>
      <c r="N4" s="37"/>
      <c r="O4" s="37"/>
    </row>
    <row r="5" spans="2:16" s="41" customFormat="1" ht="14.65" customHeight="1">
      <c r="B5" s="37"/>
      <c r="C5" s="276" t="s">
        <v>1</v>
      </c>
      <c r="D5" s="276"/>
      <c r="E5" s="276"/>
      <c r="F5" s="277" t="s">
        <v>2</v>
      </c>
      <c r="G5" s="277"/>
      <c r="H5" s="277"/>
      <c r="I5" s="39"/>
      <c r="J5" s="276" t="s">
        <v>8</v>
      </c>
      <c r="K5" s="276"/>
      <c r="L5" s="278">
        <f>'Status Report'!L6</f>
        <v>44929</v>
      </c>
      <c r="M5" s="278"/>
      <c r="N5" s="40"/>
      <c r="O5" s="40"/>
      <c r="P5" s="34"/>
    </row>
    <row r="6" spans="2:16" s="41" customFormat="1">
      <c r="B6" s="37"/>
      <c r="C6" s="276" t="s">
        <v>6</v>
      </c>
      <c r="D6" s="276"/>
      <c r="E6" s="276"/>
      <c r="F6" s="277" t="s">
        <v>7</v>
      </c>
      <c r="G6" s="277"/>
      <c r="H6" s="277"/>
      <c r="I6" s="39"/>
      <c r="J6" s="276" t="s">
        <v>14</v>
      </c>
      <c r="K6" s="276"/>
      <c r="L6" s="278" t="s">
        <v>114</v>
      </c>
      <c r="M6" s="278"/>
      <c r="N6" s="40"/>
      <c r="O6" s="40"/>
      <c r="P6" s="34"/>
    </row>
    <row r="7" spans="2:16" s="41" customFormat="1">
      <c r="B7" s="37"/>
      <c r="C7" s="276" t="s">
        <v>9</v>
      </c>
      <c r="D7" s="276"/>
      <c r="E7" s="276"/>
      <c r="F7" s="277" t="s">
        <v>10</v>
      </c>
      <c r="G7" s="277"/>
      <c r="H7" s="277"/>
      <c r="I7" s="39"/>
      <c r="J7" s="276" t="s">
        <v>655</v>
      </c>
      <c r="K7" s="276"/>
      <c r="L7" s="277" t="s">
        <v>13</v>
      </c>
      <c r="M7" s="277"/>
      <c r="N7" s="40"/>
      <c r="O7" s="40"/>
      <c r="P7" s="34"/>
    </row>
    <row r="8" spans="2:16" s="41" customFormat="1">
      <c r="B8" s="37"/>
      <c r="C8" s="38"/>
      <c r="D8" s="38"/>
      <c r="E8" s="38"/>
      <c r="F8" s="38"/>
      <c r="G8" s="38"/>
      <c r="H8" s="38"/>
      <c r="I8" s="38"/>
      <c r="J8" s="38"/>
      <c r="K8" s="38"/>
      <c r="L8" s="38"/>
      <c r="M8" s="38"/>
      <c r="N8" s="40"/>
      <c r="O8" s="40"/>
      <c r="P8" s="34"/>
    </row>
    <row r="9" spans="2:16" ht="23.25" customHeight="1">
      <c r="B9" s="42"/>
      <c r="C9" s="312" t="s">
        <v>805</v>
      </c>
      <c r="D9" s="312"/>
      <c r="E9" s="312"/>
      <c r="F9" s="312"/>
      <c r="G9" s="312"/>
      <c r="H9" s="312"/>
      <c r="I9" s="312"/>
      <c r="J9" s="312"/>
      <c r="K9" s="312"/>
      <c r="L9" s="312"/>
      <c r="M9" s="312"/>
      <c r="N9" s="312"/>
      <c r="O9" s="44"/>
    </row>
    <row r="10" spans="2:16" ht="14.65" customHeight="1">
      <c r="B10" s="37"/>
      <c r="C10" s="45"/>
      <c r="D10" s="45"/>
      <c r="E10" s="45"/>
      <c r="F10" s="45"/>
      <c r="G10" s="45"/>
      <c r="H10" s="45"/>
      <c r="I10" s="45"/>
      <c r="J10" s="45"/>
      <c r="K10" s="45"/>
      <c r="L10" s="45"/>
      <c r="M10" s="45"/>
      <c r="N10" s="45"/>
      <c r="O10" s="45"/>
    </row>
    <row r="11" spans="2:16" ht="14.65" customHeight="1">
      <c r="B11" s="37"/>
      <c r="C11" s="36" t="s">
        <v>806</v>
      </c>
      <c r="D11" s="305" t="s">
        <v>807</v>
      </c>
      <c r="E11" s="305"/>
      <c r="F11" s="305"/>
      <c r="G11" s="36" t="s">
        <v>808</v>
      </c>
      <c r="H11" s="311" t="s">
        <v>809</v>
      </c>
      <c r="I11" s="311"/>
      <c r="J11" s="311"/>
      <c r="K11" s="36" t="s">
        <v>810</v>
      </c>
      <c r="L11" s="305" t="s">
        <v>90</v>
      </c>
      <c r="M11" s="305"/>
      <c r="N11" s="305"/>
      <c r="O11" s="37"/>
    </row>
    <row r="12" spans="2:16" ht="14.65" customHeight="1">
      <c r="B12" s="37"/>
      <c r="C12" s="36" t="s">
        <v>811</v>
      </c>
      <c r="D12" s="305"/>
      <c r="E12" s="305"/>
      <c r="F12" s="305"/>
      <c r="G12" s="36" t="s">
        <v>812</v>
      </c>
      <c r="H12" s="307" t="s">
        <v>813</v>
      </c>
      <c r="I12" s="307"/>
      <c r="J12" s="307"/>
      <c r="K12" s="36" t="s">
        <v>814</v>
      </c>
      <c r="L12" s="306" t="s">
        <v>815</v>
      </c>
      <c r="M12" s="306"/>
      <c r="N12" s="306"/>
      <c r="O12" s="37"/>
    </row>
    <row r="13" spans="2:16" ht="14.65" customHeight="1">
      <c r="B13" s="37"/>
      <c r="C13" s="36"/>
      <c r="D13" s="305" t="s">
        <v>816</v>
      </c>
      <c r="E13" s="305"/>
      <c r="F13" s="305"/>
      <c r="G13" s="36"/>
      <c r="H13" s="307" t="s">
        <v>817</v>
      </c>
      <c r="I13" s="307"/>
      <c r="J13" s="307"/>
      <c r="K13" s="36"/>
      <c r="L13" s="306" t="s">
        <v>818</v>
      </c>
      <c r="M13" s="306"/>
      <c r="N13" s="306"/>
      <c r="O13" s="37"/>
    </row>
    <row r="14" spans="2:16" ht="14.65" customHeight="1">
      <c r="B14" s="37"/>
      <c r="C14" s="37"/>
      <c r="D14" s="37"/>
      <c r="E14" s="37"/>
      <c r="F14" s="37"/>
      <c r="G14" s="37"/>
      <c r="H14" s="46"/>
      <c r="I14" s="46"/>
      <c r="J14" s="46"/>
      <c r="K14" s="46"/>
      <c r="L14" s="37"/>
      <c r="M14" s="37"/>
      <c r="N14" s="37"/>
      <c r="O14" s="37"/>
    </row>
    <row r="15" spans="2:16" ht="14.65" customHeight="1">
      <c r="B15" s="37"/>
      <c r="C15" s="36" t="s">
        <v>806</v>
      </c>
      <c r="D15" s="305" t="s">
        <v>10</v>
      </c>
      <c r="E15" s="305"/>
      <c r="F15" s="305"/>
      <c r="G15" s="36" t="s">
        <v>808</v>
      </c>
      <c r="H15" s="311" t="s">
        <v>819</v>
      </c>
      <c r="I15" s="311"/>
      <c r="J15" s="311"/>
      <c r="K15" s="36" t="s">
        <v>810</v>
      </c>
      <c r="L15" s="305" t="s">
        <v>90</v>
      </c>
      <c r="M15" s="305"/>
      <c r="N15" s="305"/>
      <c r="O15" s="37"/>
    </row>
    <row r="16" spans="2:16" ht="14.65" customHeight="1">
      <c r="B16" s="37"/>
      <c r="C16" s="36" t="s">
        <v>811</v>
      </c>
      <c r="D16" s="305"/>
      <c r="E16" s="305"/>
      <c r="F16" s="305"/>
      <c r="G16" s="36" t="s">
        <v>812</v>
      </c>
      <c r="H16" s="307" t="s">
        <v>820</v>
      </c>
      <c r="I16" s="307"/>
      <c r="J16" s="307"/>
      <c r="K16" s="36" t="s">
        <v>814</v>
      </c>
      <c r="L16" s="306" t="s">
        <v>821</v>
      </c>
      <c r="M16" s="306"/>
      <c r="N16" s="306"/>
      <c r="O16" s="37"/>
    </row>
    <row r="17" spans="2:15" ht="14.65" customHeight="1">
      <c r="B17" s="37"/>
      <c r="C17" s="37"/>
      <c r="D17" s="37"/>
      <c r="E17" s="37"/>
      <c r="F17" s="37"/>
      <c r="G17" s="37"/>
      <c r="H17" s="46"/>
      <c r="I17" s="46"/>
      <c r="J17" s="46"/>
      <c r="K17" s="46"/>
      <c r="L17" s="37"/>
      <c r="M17" s="37"/>
      <c r="N17" s="37"/>
      <c r="O17" s="37"/>
    </row>
    <row r="18" spans="2:15" ht="14.65" customHeight="1">
      <c r="B18" s="37"/>
      <c r="C18" s="36" t="s">
        <v>806</v>
      </c>
      <c r="D18" s="272" t="s">
        <v>822</v>
      </c>
      <c r="E18" s="305"/>
      <c r="F18" s="305"/>
      <c r="G18" s="36" t="s">
        <v>808</v>
      </c>
      <c r="H18" s="311" t="s">
        <v>823</v>
      </c>
      <c r="I18" s="311"/>
      <c r="J18" s="311"/>
      <c r="K18" s="36" t="s">
        <v>810</v>
      </c>
      <c r="L18" s="305" t="s">
        <v>90</v>
      </c>
      <c r="M18" s="305"/>
      <c r="N18" s="305"/>
      <c r="O18" s="37"/>
    </row>
    <row r="19" spans="2:15" ht="14.65" customHeight="1">
      <c r="B19" s="37"/>
      <c r="C19" s="36" t="s">
        <v>811</v>
      </c>
      <c r="D19" s="305"/>
      <c r="E19" s="305"/>
      <c r="F19" s="305"/>
      <c r="G19" s="36" t="s">
        <v>812</v>
      </c>
      <c r="H19" s="307" t="s">
        <v>824</v>
      </c>
      <c r="I19" s="307"/>
      <c r="J19" s="307"/>
      <c r="K19" s="36" t="s">
        <v>814</v>
      </c>
      <c r="L19" s="308" t="s">
        <v>825</v>
      </c>
      <c r="M19" s="308"/>
      <c r="N19" s="308"/>
      <c r="O19" s="37"/>
    </row>
    <row r="20" spans="2:15" ht="14.65" customHeight="1">
      <c r="B20" s="37"/>
      <c r="C20" s="37"/>
      <c r="D20" s="37"/>
      <c r="E20" s="37"/>
      <c r="F20" s="37"/>
      <c r="G20" s="37"/>
      <c r="H20" s="46"/>
      <c r="I20" s="46"/>
      <c r="J20" s="46"/>
      <c r="K20" s="46"/>
      <c r="L20" s="37"/>
      <c r="M20" s="37"/>
      <c r="N20" s="37"/>
      <c r="O20" s="37"/>
    </row>
    <row r="21" spans="2:15" ht="14.65" customHeight="1">
      <c r="B21" s="37"/>
      <c r="C21" s="36" t="s">
        <v>806</v>
      </c>
      <c r="D21" s="305" t="s">
        <v>826</v>
      </c>
      <c r="E21" s="305"/>
      <c r="F21" s="305"/>
      <c r="G21" s="36" t="s">
        <v>808</v>
      </c>
      <c r="H21" s="311" t="s">
        <v>827</v>
      </c>
      <c r="I21" s="311"/>
      <c r="J21" s="311"/>
      <c r="K21" s="36" t="s">
        <v>810</v>
      </c>
      <c r="L21" s="305" t="s">
        <v>90</v>
      </c>
      <c r="M21" s="305"/>
      <c r="N21" s="305"/>
      <c r="O21" s="37"/>
    </row>
    <row r="22" spans="2:15" ht="14.65" customHeight="1">
      <c r="B22" s="37"/>
      <c r="C22" s="36" t="s">
        <v>811</v>
      </c>
      <c r="D22" s="305"/>
      <c r="E22" s="305"/>
      <c r="F22" s="305"/>
      <c r="G22" s="36" t="s">
        <v>812</v>
      </c>
      <c r="H22" s="307" t="s">
        <v>828</v>
      </c>
      <c r="I22" s="307"/>
      <c r="J22" s="307"/>
      <c r="K22" s="36" t="s">
        <v>814</v>
      </c>
      <c r="L22" s="308" t="s">
        <v>829</v>
      </c>
      <c r="M22" s="308"/>
      <c r="N22" s="308"/>
      <c r="O22" s="37"/>
    </row>
    <row r="23" spans="2:15" ht="14.65" customHeight="1">
      <c r="B23" s="37"/>
      <c r="C23" s="37"/>
      <c r="D23" s="37"/>
      <c r="E23" s="37"/>
      <c r="F23" s="37"/>
      <c r="G23" s="37"/>
      <c r="H23" s="46"/>
      <c r="I23" s="46"/>
      <c r="J23" s="46"/>
      <c r="K23" s="46"/>
      <c r="L23" s="37"/>
      <c r="M23" s="37"/>
      <c r="N23" s="37"/>
      <c r="O23" s="37"/>
    </row>
    <row r="24" spans="2:15" ht="23.25" customHeight="1">
      <c r="B24" s="42"/>
      <c r="C24" s="312" t="s">
        <v>830</v>
      </c>
      <c r="D24" s="312"/>
      <c r="E24" s="312"/>
      <c r="F24" s="312"/>
      <c r="G24" s="312"/>
      <c r="H24" s="312"/>
      <c r="I24" s="312"/>
      <c r="J24" s="312"/>
      <c r="K24" s="312"/>
      <c r="L24" s="312"/>
      <c r="M24" s="312"/>
      <c r="N24" s="312"/>
      <c r="O24" s="44"/>
    </row>
    <row r="25" spans="2:15" ht="14.65" customHeight="1">
      <c r="B25" s="37"/>
      <c r="C25" s="45"/>
      <c r="D25" s="45"/>
      <c r="E25" s="45"/>
      <c r="F25" s="45"/>
      <c r="G25" s="45"/>
      <c r="H25" s="45"/>
      <c r="I25" s="45"/>
      <c r="J25" s="45"/>
      <c r="K25" s="45"/>
      <c r="L25" s="45"/>
      <c r="M25" s="45"/>
      <c r="N25" s="45"/>
      <c r="O25" s="45"/>
    </row>
    <row r="26" spans="2:15" ht="43.9" customHeight="1">
      <c r="B26" s="37"/>
      <c r="C26" s="36" t="s">
        <v>806</v>
      </c>
      <c r="D26" s="305" t="s">
        <v>7</v>
      </c>
      <c r="E26" s="305"/>
      <c r="F26" s="305"/>
      <c r="G26" s="36" t="s">
        <v>808</v>
      </c>
      <c r="H26" s="309" t="s">
        <v>831</v>
      </c>
      <c r="I26" s="309"/>
      <c r="J26" s="309"/>
      <c r="K26" s="36" t="s">
        <v>810</v>
      </c>
      <c r="L26" s="305" t="s">
        <v>2</v>
      </c>
      <c r="M26" s="305"/>
      <c r="N26" s="305"/>
      <c r="O26" s="37"/>
    </row>
    <row r="27" spans="2:15" ht="14.65" customHeight="1">
      <c r="B27" s="37"/>
      <c r="C27" s="36" t="s">
        <v>811</v>
      </c>
      <c r="D27" s="310" t="s">
        <v>832</v>
      </c>
      <c r="E27" s="305"/>
      <c r="F27" s="305"/>
      <c r="G27" s="36" t="s">
        <v>812</v>
      </c>
      <c r="H27" s="307" t="s">
        <v>833</v>
      </c>
      <c r="I27" s="307"/>
      <c r="J27" s="307"/>
      <c r="K27" s="36" t="s">
        <v>814</v>
      </c>
      <c r="L27" s="308" t="s">
        <v>834</v>
      </c>
      <c r="M27" s="308"/>
      <c r="N27" s="308"/>
      <c r="O27" s="37"/>
    </row>
    <row r="28" spans="2:15" ht="14.65" customHeight="1">
      <c r="B28" s="37"/>
      <c r="C28" s="37"/>
      <c r="D28" s="37"/>
      <c r="E28" s="37"/>
      <c r="F28" s="37"/>
      <c r="G28" s="37"/>
      <c r="H28" s="46"/>
      <c r="I28" s="46"/>
      <c r="J28" s="46"/>
      <c r="K28" s="46"/>
      <c r="L28" s="37"/>
      <c r="M28" s="37"/>
      <c r="N28" s="37"/>
      <c r="O28" s="37"/>
    </row>
    <row r="29" spans="2:15" ht="14.65" customHeight="1">
      <c r="B29" s="37"/>
      <c r="C29" s="36" t="s">
        <v>806</v>
      </c>
      <c r="D29" s="305"/>
      <c r="E29" s="305"/>
      <c r="F29" s="305"/>
      <c r="G29" s="36" t="s">
        <v>808</v>
      </c>
      <c r="H29" s="311"/>
      <c r="I29" s="311"/>
      <c r="J29" s="311"/>
      <c r="K29" s="36" t="s">
        <v>810</v>
      </c>
      <c r="L29" s="305"/>
      <c r="M29" s="305"/>
      <c r="N29" s="305"/>
      <c r="O29" s="37"/>
    </row>
    <row r="30" spans="2:15" ht="14.65" customHeight="1">
      <c r="B30" s="37"/>
      <c r="C30" s="36" t="s">
        <v>811</v>
      </c>
      <c r="D30" s="310"/>
      <c r="E30" s="305"/>
      <c r="F30" s="305"/>
      <c r="G30" s="36" t="s">
        <v>812</v>
      </c>
      <c r="H30" s="307"/>
      <c r="I30" s="311"/>
      <c r="J30" s="311"/>
      <c r="K30" s="36" t="s">
        <v>814</v>
      </c>
      <c r="L30" s="313"/>
      <c r="M30" s="305"/>
      <c r="N30" s="305"/>
      <c r="O30" s="37"/>
    </row>
    <row r="31" spans="2:15" ht="14.65" customHeight="1">
      <c r="B31" s="37"/>
      <c r="C31" s="37"/>
      <c r="D31" s="37"/>
      <c r="E31" s="37"/>
      <c r="F31" s="37"/>
      <c r="G31" s="37"/>
      <c r="H31" s="46"/>
      <c r="I31" s="46"/>
      <c r="J31" s="46"/>
      <c r="K31" s="46"/>
      <c r="L31" s="37"/>
      <c r="M31" s="37"/>
      <c r="N31" s="37"/>
      <c r="O31" s="37"/>
    </row>
    <row r="32" spans="2:15" ht="23.25" customHeight="1">
      <c r="B32" s="42"/>
      <c r="C32" s="312" t="s">
        <v>835</v>
      </c>
      <c r="D32" s="312"/>
      <c r="E32" s="312"/>
      <c r="F32" s="312"/>
      <c r="G32" s="312"/>
      <c r="H32" s="312"/>
      <c r="I32" s="312"/>
      <c r="J32" s="312"/>
      <c r="K32" s="312"/>
      <c r="L32" s="312"/>
      <c r="M32" s="312"/>
      <c r="N32" s="312"/>
      <c r="O32" s="44"/>
    </row>
    <row r="33" spans="2:15" ht="14.65" customHeight="1">
      <c r="B33" s="37"/>
      <c r="C33" s="37"/>
      <c r="D33" s="37"/>
      <c r="E33" s="37"/>
      <c r="F33" s="37"/>
      <c r="G33" s="37"/>
      <c r="H33" s="46"/>
      <c r="I33" s="46"/>
      <c r="J33" s="46"/>
      <c r="K33" s="46"/>
      <c r="L33" s="37"/>
      <c r="M33" s="37"/>
      <c r="N33" s="37"/>
      <c r="O33" s="37"/>
    </row>
    <row r="34" spans="2:15" ht="14.65" customHeight="1">
      <c r="B34" s="37"/>
      <c r="C34" s="36" t="s">
        <v>836</v>
      </c>
      <c r="D34" s="305" t="s">
        <v>837</v>
      </c>
      <c r="E34" s="305"/>
      <c r="F34" s="305"/>
      <c r="G34" s="36" t="s">
        <v>838</v>
      </c>
      <c r="H34" s="311" t="s">
        <v>839</v>
      </c>
      <c r="I34" s="311"/>
      <c r="J34" s="311"/>
      <c r="K34" s="36" t="s">
        <v>840</v>
      </c>
      <c r="L34" s="305" t="s">
        <v>841</v>
      </c>
      <c r="M34" s="305"/>
      <c r="N34" s="305"/>
      <c r="O34" s="37"/>
    </row>
    <row r="35" spans="2:15" ht="14.65" customHeight="1">
      <c r="B35" s="37"/>
      <c r="C35" s="37"/>
      <c r="D35" s="37"/>
      <c r="E35" s="37"/>
      <c r="F35" s="37"/>
      <c r="G35" s="37"/>
      <c r="H35" s="46"/>
      <c r="I35" s="46"/>
      <c r="J35" s="46"/>
      <c r="K35" s="46"/>
      <c r="L35" s="37"/>
      <c r="M35" s="37"/>
      <c r="N35" s="37"/>
      <c r="O35" s="37"/>
    </row>
    <row r="36" spans="2:15" ht="23.25" customHeight="1">
      <c r="B36" s="42"/>
      <c r="C36" s="312" t="s">
        <v>842</v>
      </c>
      <c r="D36" s="312"/>
      <c r="E36" s="312"/>
      <c r="F36" s="312"/>
      <c r="G36" s="312"/>
      <c r="H36" s="312"/>
      <c r="I36" s="312"/>
      <c r="J36" s="312"/>
      <c r="K36" s="312"/>
      <c r="L36" s="312"/>
      <c r="M36" s="312"/>
      <c r="N36" s="312"/>
      <c r="O36" s="44"/>
    </row>
    <row r="37" spans="2:15" ht="14.65" customHeight="1">
      <c r="B37" s="37"/>
      <c r="C37" s="37"/>
      <c r="D37" s="37"/>
      <c r="E37" s="37"/>
      <c r="F37" s="37"/>
      <c r="G37" s="37"/>
      <c r="H37" s="46"/>
      <c r="I37" s="46"/>
      <c r="J37" s="46"/>
      <c r="K37" s="46"/>
      <c r="L37" s="37"/>
      <c r="M37" s="37"/>
      <c r="N37" s="37"/>
      <c r="O37" s="37"/>
    </row>
    <row r="38" spans="2:15" ht="14.65" customHeight="1">
      <c r="B38" s="37"/>
      <c r="C38" s="36" t="s">
        <v>836</v>
      </c>
      <c r="D38" s="305" t="s">
        <v>843</v>
      </c>
      <c r="E38" s="305"/>
      <c r="F38" s="305"/>
      <c r="G38" s="36" t="s">
        <v>838</v>
      </c>
      <c r="H38" s="311" t="s">
        <v>844</v>
      </c>
      <c r="I38" s="311"/>
      <c r="J38" s="311"/>
      <c r="K38" s="36" t="s">
        <v>840</v>
      </c>
      <c r="L38" s="305" t="s">
        <v>845</v>
      </c>
      <c r="M38" s="305"/>
      <c r="N38" s="305"/>
      <c r="O38" s="37"/>
    </row>
    <row r="39" spans="2:15" ht="14.65" customHeight="1">
      <c r="B39" s="37"/>
      <c r="C39" s="37"/>
      <c r="D39" s="37"/>
      <c r="E39" s="37"/>
      <c r="F39" s="37"/>
      <c r="G39" s="37"/>
      <c r="H39" s="46"/>
      <c r="I39" s="46"/>
      <c r="J39" s="46"/>
      <c r="K39" s="46"/>
      <c r="L39" s="37"/>
      <c r="M39" s="37"/>
      <c r="N39" s="37"/>
      <c r="O39" s="37"/>
    </row>
    <row r="40" spans="2:15" ht="23.25" customHeight="1">
      <c r="B40" s="42"/>
      <c r="C40" s="312" t="s">
        <v>846</v>
      </c>
      <c r="D40" s="312"/>
      <c r="E40" s="312"/>
      <c r="F40" s="312"/>
      <c r="G40" s="312"/>
      <c r="H40" s="312"/>
      <c r="I40" s="312"/>
      <c r="J40" s="312"/>
      <c r="K40" s="312"/>
      <c r="L40" s="312"/>
      <c r="M40" s="312"/>
      <c r="N40" s="312"/>
      <c r="O40" s="44"/>
    </row>
    <row r="41" spans="2:15" ht="15" customHeight="1">
      <c r="B41" s="37"/>
      <c r="C41" s="314"/>
      <c r="D41" s="314"/>
      <c r="E41" s="314"/>
      <c r="F41" s="314"/>
      <c r="G41" s="314"/>
      <c r="H41" s="314"/>
      <c r="I41" s="314"/>
      <c r="J41" s="314"/>
      <c r="K41" s="314"/>
      <c r="L41" s="314"/>
      <c r="M41" s="314"/>
      <c r="N41" s="314"/>
      <c r="O41" s="47"/>
    </row>
    <row r="42" spans="2:15" ht="15" customHeight="1">
      <c r="B42" s="37"/>
      <c r="C42" s="314"/>
      <c r="D42" s="314"/>
      <c r="E42" s="314"/>
      <c r="F42" s="314"/>
      <c r="G42" s="314"/>
      <c r="H42" s="314"/>
      <c r="I42" s="314"/>
      <c r="J42" s="314"/>
      <c r="K42" s="314"/>
      <c r="L42" s="314"/>
      <c r="M42" s="314"/>
      <c r="N42" s="314"/>
      <c r="O42" s="47"/>
    </row>
    <row r="43" spans="2:15" ht="15" customHeight="1">
      <c r="B43" s="37"/>
      <c r="C43" s="314"/>
      <c r="D43" s="314"/>
      <c r="E43" s="314"/>
      <c r="F43" s="314"/>
      <c r="G43" s="314"/>
      <c r="H43" s="314"/>
      <c r="I43" s="314"/>
      <c r="J43" s="314"/>
      <c r="K43" s="314"/>
      <c r="L43" s="314"/>
      <c r="M43" s="314"/>
      <c r="N43" s="314"/>
      <c r="O43" s="47"/>
    </row>
    <row r="44" spans="2:15" ht="15" customHeight="1">
      <c r="B44" s="37"/>
      <c r="C44" s="314"/>
      <c r="D44" s="314"/>
      <c r="E44" s="314"/>
      <c r="F44" s="314"/>
      <c r="G44" s="314"/>
      <c r="H44" s="314"/>
      <c r="I44" s="314"/>
      <c r="J44" s="314"/>
      <c r="K44" s="314"/>
      <c r="L44" s="314"/>
      <c r="M44" s="314"/>
      <c r="N44" s="314"/>
      <c r="O44" s="47"/>
    </row>
    <row r="45" spans="2:15" ht="15" customHeight="1">
      <c r="B45" s="37"/>
      <c r="C45" s="314"/>
      <c r="D45" s="314"/>
      <c r="E45" s="314"/>
      <c r="F45" s="314"/>
      <c r="G45" s="314"/>
      <c r="H45" s="314"/>
      <c r="I45" s="314"/>
      <c r="J45" s="314"/>
      <c r="K45" s="314"/>
      <c r="L45" s="314"/>
      <c r="M45" s="314"/>
      <c r="N45" s="314"/>
      <c r="O45" s="47"/>
    </row>
    <row r="46" spans="2:15" ht="15" customHeight="1">
      <c r="B46" s="37"/>
      <c r="C46" s="314"/>
      <c r="D46" s="314"/>
      <c r="E46" s="314"/>
      <c r="F46" s="314"/>
      <c r="G46" s="314"/>
      <c r="H46" s="314"/>
      <c r="I46" s="314"/>
      <c r="J46" s="314"/>
      <c r="K46" s="314"/>
      <c r="L46" s="314"/>
      <c r="M46" s="314"/>
      <c r="N46" s="314"/>
      <c r="O46" s="47"/>
    </row>
    <row r="47" spans="2:15" ht="23.25" customHeight="1">
      <c r="B47" s="35"/>
      <c r="C47" s="275" t="s">
        <v>56</v>
      </c>
      <c r="D47" s="275"/>
      <c r="E47" s="275"/>
      <c r="F47" s="275"/>
      <c r="G47" s="275"/>
      <c r="H47" s="275"/>
      <c r="I47" s="275" t="s">
        <v>57</v>
      </c>
      <c r="J47" s="275"/>
      <c r="K47" s="275"/>
      <c r="L47" s="275"/>
      <c r="M47" s="275"/>
      <c r="N47" s="275"/>
      <c r="O47" s="36"/>
    </row>
  </sheetData>
  <mergeCells count="66">
    <mergeCell ref="C40:N40"/>
    <mergeCell ref="C41:N46"/>
    <mergeCell ref="D34:F34"/>
    <mergeCell ref="H34:J34"/>
    <mergeCell ref="L34:N34"/>
    <mergeCell ref="C36:N36"/>
    <mergeCell ref="D38:F38"/>
    <mergeCell ref="H38:J38"/>
    <mergeCell ref="L38:N38"/>
    <mergeCell ref="D21:F21"/>
    <mergeCell ref="C32:N32"/>
    <mergeCell ref="D29:F29"/>
    <mergeCell ref="H29:J29"/>
    <mergeCell ref="L29:N29"/>
    <mergeCell ref="D30:F30"/>
    <mergeCell ref="H30:J30"/>
    <mergeCell ref="L30:N30"/>
    <mergeCell ref="E1:M3"/>
    <mergeCell ref="C5:E5"/>
    <mergeCell ref="F5:H5"/>
    <mergeCell ref="C6:E6"/>
    <mergeCell ref="F6:H6"/>
    <mergeCell ref="C7:E7"/>
    <mergeCell ref="L7:M7"/>
    <mergeCell ref="C47:H47"/>
    <mergeCell ref="I47:N47"/>
    <mergeCell ref="J5:K5"/>
    <mergeCell ref="J6:K6"/>
    <mergeCell ref="J7:K7"/>
    <mergeCell ref="L5:M5"/>
    <mergeCell ref="L6:M6"/>
    <mergeCell ref="F7:H7"/>
    <mergeCell ref="D16:F16"/>
    <mergeCell ref="D15:F15"/>
    <mergeCell ref="C9:N9"/>
    <mergeCell ref="D11:F11"/>
    <mergeCell ref="D12:F12"/>
    <mergeCell ref="C24:N24"/>
    <mergeCell ref="H11:J11"/>
    <mergeCell ref="H12:J12"/>
    <mergeCell ref="H15:J15"/>
    <mergeCell ref="H16:J16"/>
    <mergeCell ref="H18:J18"/>
    <mergeCell ref="L11:N11"/>
    <mergeCell ref="L12:N12"/>
    <mergeCell ref="L15:N15"/>
    <mergeCell ref="L18:N18"/>
    <mergeCell ref="L21:N21"/>
    <mergeCell ref="L19:N19"/>
    <mergeCell ref="L16:N16"/>
    <mergeCell ref="D13:F13"/>
    <mergeCell ref="L13:N13"/>
    <mergeCell ref="H13:J13"/>
    <mergeCell ref="L26:N26"/>
    <mergeCell ref="L27:N27"/>
    <mergeCell ref="L22:N22"/>
    <mergeCell ref="D26:F26"/>
    <mergeCell ref="H26:J26"/>
    <mergeCell ref="D27:F27"/>
    <mergeCell ref="D18:F18"/>
    <mergeCell ref="D19:F19"/>
    <mergeCell ref="D22:F22"/>
    <mergeCell ref="H19:J19"/>
    <mergeCell ref="H21:J21"/>
    <mergeCell ref="H22:J22"/>
    <mergeCell ref="H27:J27"/>
  </mergeCells>
  <conditionalFormatting sqref="L12:L13 L14:N14">
    <cfRule type="cellIs" dxfId="50" priority="11" operator="equal">
      <formula>"At Risk"</formula>
    </cfRule>
    <cfRule type="cellIs" dxfId="49" priority="9" operator="equal">
      <formula>"Complete"</formula>
    </cfRule>
    <cfRule type="cellIs" dxfId="48" priority="10" operator="equal">
      <formula>"Delayed"</formula>
    </cfRule>
    <cfRule type="cellIs" dxfId="47" priority="12" operator="equal">
      <formula>"On Track"</formula>
    </cfRule>
  </conditionalFormatting>
  <conditionalFormatting sqref="L16">
    <cfRule type="cellIs" dxfId="46" priority="6" operator="equal">
      <formula>"Delayed"</formula>
    </cfRule>
    <cfRule type="cellIs" dxfId="45" priority="7" operator="equal">
      <formula>"At Risk"</formula>
    </cfRule>
    <cfRule type="cellIs" dxfId="44" priority="8" operator="equal">
      <formula>"On Track"</formula>
    </cfRule>
    <cfRule type="cellIs" dxfId="43" priority="5" operator="equal">
      <formula>"Complete"</formula>
    </cfRule>
  </conditionalFormatting>
  <conditionalFormatting sqref="L19 L20:N20">
    <cfRule type="cellIs" dxfId="42" priority="116" operator="equal">
      <formula>"On Track"</formula>
    </cfRule>
    <cfRule type="cellIs" dxfId="41" priority="115" operator="equal">
      <formula>"At Risk"</formula>
    </cfRule>
    <cfRule type="cellIs" dxfId="40" priority="114" operator="equal">
      <formula>"Delayed"</formula>
    </cfRule>
    <cfRule type="cellIs" dxfId="39" priority="113" operator="equal">
      <formula>"Complete"</formula>
    </cfRule>
  </conditionalFormatting>
  <conditionalFormatting sqref="L22">
    <cfRule type="cellIs" dxfId="38" priority="109" operator="equal">
      <formula>"Complete"</formula>
    </cfRule>
    <cfRule type="cellIs" dxfId="37" priority="112" operator="equal">
      <formula>"On Track"</formula>
    </cfRule>
    <cfRule type="cellIs" dxfId="36" priority="111" operator="equal">
      <formula>"At Risk"</formula>
    </cfRule>
    <cfRule type="cellIs" dxfId="35" priority="110" operator="equal">
      <formula>"Delayed"</formula>
    </cfRule>
  </conditionalFormatting>
  <conditionalFormatting sqref="L27 L28:N28">
    <cfRule type="cellIs" dxfId="34" priority="83" operator="equal">
      <formula>"At Risk"</formula>
    </cfRule>
    <cfRule type="cellIs" dxfId="33" priority="82" operator="equal">
      <formula>"Delayed"</formula>
    </cfRule>
    <cfRule type="cellIs" dxfId="32" priority="81" operator="equal">
      <formula>"Complete"</formula>
    </cfRule>
    <cfRule type="cellIs" dxfId="31" priority="84" operator="equal">
      <formula>"On Track"</formula>
    </cfRule>
  </conditionalFormatting>
  <conditionalFormatting sqref="L30 L31:N31">
    <cfRule type="cellIs" dxfId="30" priority="77" operator="equal">
      <formula>"Complete"</formula>
    </cfRule>
    <cfRule type="cellIs" dxfId="29" priority="78" operator="equal">
      <formula>"Delayed"</formula>
    </cfRule>
    <cfRule type="cellIs" dxfId="28" priority="79" operator="equal">
      <formula>"At Risk"</formula>
    </cfRule>
    <cfRule type="cellIs" dxfId="27" priority="80" operator="equal">
      <formula>"On Track"</formula>
    </cfRule>
  </conditionalFormatting>
  <conditionalFormatting sqref="L17:N17">
    <cfRule type="cellIs" dxfId="26" priority="117" operator="equal">
      <formula>"Complete"</formula>
    </cfRule>
    <cfRule type="cellIs" dxfId="25" priority="118" operator="equal">
      <formula>"Delayed"</formula>
    </cfRule>
    <cfRule type="cellIs" dxfId="24" priority="119" operator="equal">
      <formula>"At Risk"</formula>
    </cfRule>
    <cfRule type="cellIs" dxfId="23" priority="120" operator="equal">
      <formula>"On Track"</formula>
    </cfRule>
  </conditionalFormatting>
  <conditionalFormatting sqref="L23:N23">
    <cfRule type="cellIs" dxfId="22" priority="105" operator="equal">
      <formula>"Complete"</formula>
    </cfRule>
    <cfRule type="cellIs" dxfId="21" priority="106" operator="equal">
      <formula>"Delayed"</formula>
    </cfRule>
    <cfRule type="cellIs" dxfId="20" priority="107" operator="equal">
      <formula>"At Risk"</formula>
    </cfRule>
    <cfRule type="cellIs" dxfId="19" priority="108" operator="equal">
      <formula>"On Track"</formula>
    </cfRule>
  </conditionalFormatting>
  <conditionalFormatting sqref="L33:N33">
    <cfRule type="cellIs" dxfId="18" priority="28" operator="equal">
      <formula>"On Track"</formula>
    </cfRule>
    <cfRule type="cellIs" dxfId="17" priority="27" operator="equal">
      <formula>"At Risk"</formula>
    </cfRule>
    <cfRule type="cellIs" dxfId="16" priority="26" operator="equal">
      <formula>"Delayed"</formula>
    </cfRule>
    <cfRule type="cellIs" dxfId="15" priority="25" operator="equal">
      <formula>"Complete"</formula>
    </cfRule>
  </conditionalFormatting>
  <conditionalFormatting sqref="L35:N35">
    <cfRule type="cellIs" dxfId="14" priority="24" operator="equal">
      <formula>"On Track"</formula>
    </cfRule>
    <cfRule type="cellIs" dxfId="13" priority="23" operator="equal">
      <formula>"At Risk"</formula>
    </cfRule>
    <cfRule type="cellIs" dxfId="12" priority="22" operator="equal">
      <formula>"Delayed"</formula>
    </cfRule>
    <cfRule type="cellIs" dxfId="11" priority="21" operator="equal">
      <formula>"Complete"</formula>
    </cfRule>
  </conditionalFormatting>
  <conditionalFormatting sqref="L37:N37">
    <cfRule type="cellIs" dxfId="10" priority="20" operator="equal">
      <formula>"On Track"</formula>
    </cfRule>
    <cfRule type="cellIs" dxfId="9" priority="19" operator="equal">
      <formula>"At Risk"</formula>
    </cfRule>
    <cfRule type="cellIs" dxfId="8" priority="18" operator="equal">
      <formula>"Delayed"</formula>
    </cfRule>
    <cfRule type="cellIs" dxfId="7" priority="17" operator="equal">
      <formula>"Complete"</formula>
    </cfRule>
  </conditionalFormatting>
  <conditionalFormatting sqref="L39:N39">
    <cfRule type="cellIs" dxfId="6" priority="13" operator="equal">
      <formula>"Complete"</formula>
    </cfRule>
    <cfRule type="cellIs" dxfId="5" priority="14" operator="equal">
      <formula>"Delayed"</formula>
    </cfRule>
    <cfRule type="cellIs" dxfId="4" priority="15" operator="equal">
      <formula>"At Risk"</formula>
    </cfRule>
    <cfRule type="cellIs" dxfId="3" priority="16" operator="equal">
      <formula>"On Track"</formula>
    </cfRule>
  </conditionalFormatting>
  <conditionalFormatting sqref="N5:O7">
    <cfRule type="cellIs" dxfId="2" priority="157" operator="equal">
      <formula>"Red"</formula>
    </cfRule>
    <cfRule type="cellIs" dxfId="1" priority="158" operator="equal">
      <formula>"Amber"</formula>
    </cfRule>
    <cfRule type="cellIs" dxfId="0" priority="159" operator="equal">
      <formula>"Green"</formula>
    </cfRule>
  </conditionalFormatting>
  <dataValidations count="1">
    <dataValidation type="list" allowBlank="1" showInputMessage="1" showErrorMessage="1" sqref="O5:O7" xr:uid="{00000000-0002-0000-0800-000000000000}">
      <formula1>"Green, Amber, Red"</formula1>
    </dataValidation>
  </dataValidations>
  <hyperlinks>
    <hyperlink ref="L16" r:id="rId1" xr:uid="{524D24A8-B030-4566-98AD-8C341F2F2E39}"/>
    <hyperlink ref="L12" r:id="rId2" xr:uid="{9B9D6C1C-0C71-4229-9B2C-B40E781E6570}"/>
    <hyperlink ref="L22" r:id="rId3" xr:uid="{0947E28D-E888-491B-95FA-C9B34E693438}"/>
    <hyperlink ref="L19" r:id="rId4" xr:uid="{A9CD2A21-66F2-4224-9E97-130F254371B4}"/>
    <hyperlink ref="L27" r:id="rId5" xr:uid="{1BC1E62E-BD23-4CF1-A47C-582DF4251B2D}"/>
    <hyperlink ref="L13" r:id="rId6" xr:uid="{292B6CE9-2907-4797-BA6A-93641DDED779}"/>
  </hyperlinks>
  <pageMargins left="0.7" right="0.7" top="0.75" bottom="0.75" header="0.3" footer="0.3"/>
  <pageSetup paperSize="8" orientation="portrait" r:id="rId7"/>
  <drawing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SharedWithUsers xmlns="28cd1a26-2f38-4032-8365-110f99a69ef3">
      <UserInfo>
        <DisplayName>Yana Dzhineva</DisplayName>
        <AccountId>16</AccountId>
        <AccountType/>
      </UserInfo>
    </SharedWithUsers>
    <lcf76f155ced4ddcb4097134ff3c332f xmlns="7eddd7f7-b55b-4f1e-92f8-88addae361de">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183157E7D467A45A96ABFE0D1781B14" ma:contentTypeVersion="13" ma:contentTypeDescription="Create a new document." ma:contentTypeScope="" ma:versionID="e195fd2d5d098e0f3120b77cc1d76bfc">
  <xsd:schema xmlns:xsd="http://www.w3.org/2001/XMLSchema" xmlns:xs="http://www.w3.org/2001/XMLSchema" xmlns:p="http://schemas.microsoft.com/office/2006/metadata/properties" xmlns:ns2="7eddd7f7-b55b-4f1e-92f8-88addae361de" xmlns:ns3="28cd1a26-2f38-4032-8365-110f99a69ef3" targetNamespace="http://schemas.microsoft.com/office/2006/metadata/properties" ma:root="true" ma:fieldsID="1389f5296c5eec996a213336d325f168" ns2:_="" ns3:_="">
    <xsd:import namespace="7eddd7f7-b55b-4f1e-92f8-88addae361de"/>
    <xsd:import namespace="28cd1a26-2f38-4032-8365-110f99a69ef3"/>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lcf76f155ced4ddcb4097134ff3c332f" minOccurs="0"/>
                <xsd:element ref="ns2:MediaServiceOCR" minOccurs="0"/>
                <xsd:element ref="ns2:MediaServiceGenerationTime" minOccurs="0"/>
                <xsd:element ref="ns2:MediaServiceEventHashCode" minOccurs="0"/>
                <xsd:element ref="ns2:MediaServiceSearchPropertie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eddd7f7-b55b-4f1e-92f8-88addae361d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bc4fd492-276b-4614-b3af-3a4c63b563f8"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8cd1a26-2f38-4032-8365-110f99a69ef3"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BC209-21DC-46DB-88A1-ECA9FA4D34B1}"/>
</file>

<file path=customXml/itemProps2.xml><?xml version="1.0" encoding="utf-8"?>
<ds:datastoreItem xmlns:ds="http://schemas.openxmlformats.org/officeDocument/2006/customXml" ds:itemID="{71D3983F-D0E6-4C1E-9D68-C3F831499897}"/>
</file>

<file path=customXml/itemProps3.xml><?xml version="1.0" encoding="utf-8"?>
<ds:datastoreItem xmlns:ds="http://schemas.openxmlformats.org/officeDocument/2006/customXml" ds:itemID="{75421FD0-90EE-4143-98B4-6DAD915F009A}"/>
</file>

<file path=docProps/app.xml><?xml version="1.0" encoding="utf-8"?>
<Properties xmlns="http://schemas.openxmlformats.org/officeDocument/2006/extended-properties" xmlns:vt="http://schemas.openxmlformats.org/officeDocument/2006/docPropsVTypes">
  <Application>Microsoft Excel Online</Application>
  <Manager/>
  <Company>Interoute Communications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Windows XP Build</dc:creator>
  <cp:keywords/>
  <dc:description/>
  <cp:lastModifiedBy/>
  <cp:revision/>
  <dcterms:created xsi:type="dcterms:W3CDTF">2012-03-19T10:58:52Z</dcterms:created>
  <dcterms:modified xsi:type="dcterms:W3CDTF">2025-06-25T08:58:45Z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0x0101008183157E7D467A45A96ABFE0D1781B14</vt:lpwstr>
  </property>
  <property fmtid="{D5CDD505-2E9C-101B-9397-08002B2CF9AE}" pid="3" name="_dlc_DocIdItemGuid">
    <vt:lpwstr>15dfc5c7-12ab-4ac0-81cf-cc48bb53360f</vt:lpwstr>
  </property>
  <property fmtid="{D5CDD505-2E9C-101B-9397-08002B2CF9AE}" pid="4" name="MSIP_Label_6847d971-85c3-4d25-8546-8c01c7287661_Enabled">
    <vt:lpwstr>true</vt:lpwstr>
  </property>
  <property fmtid="{D5CDD505-2E9C-101B-9397-08002B2CF9AE}" pid="5" name="MSIP_Label_6847d971-85c3-4d25-8546-8c01c7287661_SetDate">
    <vt:lpwstr>2023-02-08T14:02:43Z</vt:lpwstr>
  </property>
  <property fmtid="{D5CDD505-2E9C-101B-9397-08002B2CF9AE}" pid="6" name="MSIP_Label_6847d971-85c3-4d25-8546-8c01c7287661_Method">
    <vt:lpwstr>Standard</vt:lpwstr>
  </property>
  <property fmtid="{D5CDD505-2E9C-101B-9397-08002B2CF9AE}" pid="7" name="MSIP_Label_6847d971-85c3-4d25-8546-8c01c7287661_Name">
    <vt:lpwstr>6847d971-85c3-4d25-8546-8c01c7287661</vt:lpwstr>
  </property>
  <property fmtid="{D5CDD505-2E9C-101B-9397-08002B2CF9AE}" pid="8" name="MSIP_Label_6847d971-85c3-4d25-8546-8c01c7287661_SiteId">
    <vt:lpwstr>4d3f6608-ec8c-4b1f-9484-274a4b699efb</vt:lpwstr>
  </property>
  <property fmtid="{D5CDD505-2E9C-101B-9397-08002B2CF9AE}" pid="9" name="MSIP_Label_6847d971-85c3-4d25-8546-8c01c7287661_ActionId">
    <vt:lpwstr>3a4ecf23-d34a-40c9-9dfd-e4585fea6479</vt:lpwstr>
  </property>
  <property fmtid="{D5CDD505-2E9C-101B-9397-08002B2CF9AE}" pid="10" name="MSIP_Label_6847d971-85c3-4d25-8546-8c01c7287661_ContentBits">
    <vt:lpwstr>3</vt:lpwstr>
  </property>
  <property fmtid="{D5CDD505-2E9C-101B-9397-08002B2CF9AE}" pid="11" name="MSIP_Label_18450391-6d50-49e0-a466-bfda2ff2a5e1_Enabled">
    <vt:lpwstr>true</vt:lpwstr>
  </property>
  <property fmtid="{D5CDD505-2E9C-101B-9397-08002B2CF9AE}" pid="12" name="MSIP_Label_18450391-6d50-49e0-a466-bfda2ff2a5e1_SiteId">
    <vt:lpwstr>65f51067-7d65-4aa9-b996-4cc43a0d7111</vt:lpwstr>
  </property>
  <property fmtid="{D5CDD505-2E9C-101B-9397-08002B2CF9AE}" pid="13" name="MSIP_Label_18450391-6d50-49e0-a466-bfda2ff2a5e1_Method">
    <vt:lpwstr>Privileged</vt:lpwstr>
  </property>
  <property fmtid="{D5CDD505-2E9C-101B-9397-08002B2CF9AE}" pid="14" name="MSIP_Label_18450391-6d50-49e0-a466-bfda2ff2a5e1_ContentBits">
    <vt:lpwstr>2</vt:lpwstr>
  </property>
  <property fmtid="{D5CDD505-2E9C-101B-9397-08002B2CF9AE}" pid="15" name="MSIP_Label_18450391-6d50-49e0-a466-bfda2ff2a5e1_Name">
    <vt:lpwstr>18450391-6d50-49e0-a466-bfda2ff2a5e1</vt:lpwstr>
  </property>
  <property fmtid="{D5CDD505-2E9C-101B-9397-08002B2CF9AE}" pid="16" name="MSIP_Label_18450391-6d50-49e0-a466-bfda2ff2a5e1_SetDate">
    <vt:lpwstr>2023-04-13T11:06:46Z</vt:lpwstr>
  </property>
  <property fmtid="{D5CDD505-2E9C-101B-9397-08002B2CF9AE}" pid="17" name="MSIP_Label_18450391-6d50-49e0-a466-bfda2ff2a5e1_ActionId">
    <vt:lpwstr>41ecd34d-8ad8-4cff-b552-41c6966f8bcc</vt:lpwstr>
  </property>
  <property fmtid="{D5CDD505-2E9C-101B-9397-08002B2CF9AE}" pid="18" name="MediaServiceImageTags">
    <vt:lpwstr/>
  </property>
</Properties>
</file>