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inria.fr\GRA\commun_saf\1-CONTRATS\Recettes\Partenaires Institutionnels\Nationaux\ANR\ANR 2024\AAPG 2024\00_SOUMISSION\Lyon\JCJC SCATE\"/>
    </mc:Choice>
  </mc:AlternateContent>
  <xr:revisionPtr revIDLastSave="0" documentId="8_{37E50365-DEDE-4D81-AAE0-9746EDD72362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Info projet ANR" sheetId="1" r:id="rId1"/>
    <sheet name="Budget phase 2" sheetId="2" r:id="rId2"/>
    <sheet name="Annexe financiere" sheetId="3" state="hidden" r:id="rId3"/>
    <sheet name="Listes" sheetId="4" state="hidden" r:id="rId4"/>
  </sheets>
  <definedNames>
    <definedName name="Choix">Listes!$A$3:$A$4</definedName>
    <definedName name="CRI">Listes!$D$3:$D$10</definedName>
    <definedName name="Statut">Listes!$B$3:$B$11</definedName>
    <definedName name="Statut2">Listes!$C$3:$C$9</definedName>
    <definedName name="_xlnm.Print_Area" localSheetId="0">'Info projet ANR'!$A$1:$G$59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5" i="2" l="1"/>
  <c r="D61" i="2"/>
  <c r="C31" i="2"/>
  <c r="C17" i="2"/>
  <c r="C16" i="2"/>
  <c r="C15" i="2"/>
  <c r="F10" i="3" l="1"/>
  <c r="F8" i="3"/>
  <c r="J10" i="3" s="1"/>
  <c r="F6" i="3"/>
  <c r="K4" i="3"/>
  <c r="J8" i="3" s="1"/>
  <c r="D59" i="2"/>
  <c r="K55" i="2"/>
  <c r="D55" i="2"/>
  <c r="K54" i="2"/>
  <c r="D50" i="2"/>
  <c r="D45" i="2"/>
  <c r="D46" i="2" s="1"/>
  <c r="D44" i="2"/>
  <c r="B41" i="2"/>
  <c r="G9" i="2" s="1"/>
  <c r="D40" i="2"/>
  <c r="D39" i="2"/>
  <c r="D38" i="2"/>
  <c r="D37" i="2"/>
  <c r="D36" i="2"/>
  <c r="D35" i="2"/>
  <c r="D34" i="2"/>
  <c r="D33" i="2"/>
  <c r="C32" i="2"/>
  <c r="D32" i="2" s="1"/>
  <c r="D41" i="2" s="1"/>
  <c r="D60" i="2" s="1"/>
  <c r="D31" i="2"/>
  <c r="B29" i="2"/>
  <c r="G8" i="2" s="1"/>
  <c r="B28" i="2"/>
  <c r="D27" i="2"/>
  <c r="C26" i="2"/>
  <c r="D26" i="2" s="1"/>
  <c r="D25" i="2"/>
  <c r="D24" i="2"/>
  <c r="D23" i="2"/>
  <c r="D28" i="2" s="1"/>
  <c r="B22" i="2"/>
  <c r="D21" i="2"/>
  <c r="C20" i="2"/>
  <c r="D20" i="2" s="1"/>
  <c r="D19" i="2"/>
  <c r="C18" i="2"/>
  <c r="D18" i="2" s="1"/>
  <c r="D17" i="2"/>
  <c r="D16" i="2"/>
  <c r="D15" i="2"/>
  <c r="D14" i="2"/>
  <c r="D22" i="2" l="1"/>
  <c r="D29" i="2" s="1"/>
  <c r="D62" i="2"/>
  <c r="D66" i="2" s="1"/>
  <c r="G10" i="2"/>
  <c r="D63" i="2" l="1"/>
  <c r="D64" i="2"/>
</calcChain>
</file>

<file path=xl/sharedStrings.xml><?xml version="1.0" encoding="utf-8"?>
<sst xmlns="http://schemas.openxmlformats.org/spreadsheetml/2006/main" count="259" uniqueCount="232">
  <si>
    <t xml:space="preserve">1 - INRIA </t>
  </si>
  <si>
    <t>Responsable scientifique Grenoble / Lyon
Nom / EPI</t>
  </si>
  <si>
    <t xml:space="preserve">Coordonnateur du projet (oui/non ) </t>
  </si>
  <si>
    <t>Pour les personnels UMR, accord du responsable de laboratoire pour montage du projet chez Inria (oui/non)</t>
  </si>
  <si>
    <t>Autres Centres Inria</t>
  </si>
  <si>
    <t>EPI</t>
  </si>
  <si>
    <t>Paris</t>
  </si>
  <si>
    <t>Rennes</t>
  </si>
  <si>
    <t>Sophia</t>
  </si>
  <si>
    <t>Nancy</t>
  </si>
  <si>
    <t>Grenoble</t>
  </si>
  <si>
    <t>Bordeaux</t>
  </si>
  <si>
    <t>Lille</t>
  </si>
  <si>
    <t>Saclay</t>
  </si>
  <si>
    <t>Lyon</t>
  </si>
  <si>
    <t>Centre Pilote</t>
  </si>
  <si>
    <t>2 - LE PROJET</t>
  </si>
  <si>
    <t>Références de l'appel à projets - lien</t>
  </si>
  <si>
    <t>Thématique scientifique du projet</t>
  </si>
  <si>
    <t>Acronyme du projet</t>
  </si>
  <si>
    <t>Titre complet du projet</t>
  </si>
  <si>
    <t>Durée du projet en mois</t>
  </si>
  <si>
    <t>POLES de COMPETITIVITE</t>
  </si>
  <si>
    <t>Demande de labellisation</t>
  </si>
  <si>
    <t>Nom(s) du ou des pôle(s)</t>
  </si>
  <si>
    <t>PARTENARIAT</t>
  </si>
  <si>
    <t>Etablissement coordonnateur</t>
  </si>
  <si>
    <t>Partenaires académiques</t>
  </si>
  <si>
    <t>Partenaires industriels - PME</t>
  </si>
  <si>
    <t>Partenaires industriels - Grands Groupes</t>
  </si>
  <si>
    <t>Autres types de partenaires</t>
  </si>
  <si>
    <t>CONNAISSANCES ET TECHNO INRIA MISES EN ŒUVRE POUR LE PROJET</t>
  </si>
  <si>
    <t>dont Inria a la libre disposition</t>
  </si>
  <si>
    <t>utilisées dans un autre projet collaboratif de recherche (Européen, ANR, Pôle)</t>
  </si>
  <si>
    <t>faisant l'objet d'un transfert technologique vers une ou des entreprises</t>
  </si>
  <si>
    <t>Préciser dans les connaissances antérieures s'il y a du logiciel open source</t>
  </si>
  <si>
    <t>Quelles sont les résultats attendus pour Inria</t>
  </si>
  <si>
    <t>Le projet implique-t-il le recours à des participants humains pour réaliser des études?</t>
  </si>
  <si>
    <t>Le projet comporte-t-il la collecte de données à caractère personnel (DCP) ou l'utilisation de DCP ayant déjà été collectées (par Inria ou par un tiers)?</t>
  </si>
  <si>
    <t>D'une manière générale, le projet implique-t-il des problématiques éthiques? (ex : risques pour la santé humaine, risques environnementaux, potentielle utilisation illégale des résultats du projet, etc)</t>
  </si>
  <si>
    <t>3 - BUDGET</t>
  </si>
  <si>
    <t xml:space="preserve">Personnels Permanents
ou temporaires NON FINANCES </t>
  </si>
  <si>
    <t>Statut</t>
  </si>
  <si>
    <t>Taux OU Nb HM</t>
  </si>
  <si>
    <t>Nom et organisme employeur</t>
  </si>
  <si>
    <t xml:space="preserve">, </t>
  </si>
  <si>
    <t xml:space="preserve">Recrutements souhaités </t>
  </si>
  <si>
    <t>Nb d'HM</t>
  </si>
  <si>
    <t>Commentaires</t>
  </si>
  <si>
    <t xml:space="preserve">Missions </t>
  </si>
  <si>
    <t xml:space="preserve">Fonctionnement  (matériel  &lt; 800€ HT) </t>
  </si>
  <si>
    <t>Equipement (matériel  &gt; 800€ HT)</t>
  </si>
  <si>
    <t>Sous-traitance</t>
  </si>
  <si>
    <t>Autres dépenses (frais de PI, ...)</t>
  </si>
  <si>
    <t>inriasaf07</t>
  </si>
  <si>
    <t>Fiche de demande d’aide – Inria GRA/LYS
ANR 2024</t>
  </si>
  <si>
    <t>Correspondances Personnel</t>
  </si>
  <si>
    <t>Chercheur Sénior</t>
  </si>
  <si>
    <t>DR1, DR0, PRCE, PR1C</t>
  </si>
  <si>
    <t xml:space="preserve">Responsable scientifique du projet </t>
  </si>
  <si>
    <t>Suraj KUMAR - ROMA</t>
  </si>
  <si>
    <t>Chercheur Confirmé</t>
  </si>
  <si>
    <t>ARP, DR2, CDI, CRHC, PR2C, MdC HC</t>
  </si>
  <si>
    <t>Durée du Projet</t>
  </si>
  <si>
    <t>Chercheur Qualifié</t>
  </si>
  <si>
    <t>CRCN, SRP, MdC CN</t>
  </si>
  <si>
    <t>Cellules en vert</t>
  </si>
  <si>
    <t xml:space="preserve">Saisir ici les nombres ou les montants </t>
  </si>
  <si>
    <t>Chercheur Débutant</t>
  </si>
  <si>
    <t>Postdoc</t>
  </si>
  <si>
    <t>Cellules en violet</t>
  </si>
  <si>
    <t>Totaux, calculés automatiquement</t>
  </si>
  <si>
    <t>Doctorant</t>
  </si>
  <si>
    <t>TOTAL NON FINANCES</t>
  </si>
  <si>
    <t>BUDGET PREVISIONNEL</t>
  </si>
  <si>
    <t>TOTAL CDD sans PhD</t>
  </si>
  <si>
    <t>Nbre Homme.Mois</t>
  </si>
  <si>
    <t>Coût Homme.Mois (salaire chargé)</t>
  </si>
  <si>
    <t xml:space="preserve">Totaux </t>
  </si>
  <si>
    <t>RATIO CDD/TOTAL</t>
  </si>
  <si>
    <r>
      <rPr>
        <b/>
        <i/>
        <sz val="12"/>
        <color rgb="FF333333"/>
        <rFont val="Calibri"/>
        <family val="2"/>
        <charset val="1"/>
      </rPr>
      <t xml:space="preserve">Personnel </t>
    </r>
    <r>
      <rPr>
        <b/>
        <i/>
        <u/>
        <sz val="12"/>
        <color rgb="FF333333"/>
        <rFont val="Calibri"/>
        <family val="2"/>
        <charset val="1"/>
      </rPr>
      <t>SANS</t>
    </r>
    <r>
      <rPr>
        <b/>
        <i/>
        <sz val="12"/>
        <color rgb="FF333333"/>
        <rFont val="Calibri"/>
        <family val="2"/>
        <charset val="1"/>
      </rPr>
      <t xml:space="preserve"> financement ANR </t>
    </r>
  </si>
  <si>
    <t>Chercheur Sénior - DR1, DR0</t>
  </si>
  <si>
    <t>Chercheur Confirmé - DR2</t>
  </si>
  <si>
    <t>Bora Ucar CNRS</t>
  </si>
  <si>
    <t>Chercheur Qualifié - CRCN</t>
  </si>
  <si>
    <t>Suraj Kumar (porteur)</t>
  </si>
  <si>
    <t>Chercheur Qualifié – DR2</t>
  </si>
  <si>
    <t>Loris Marchal - CNRS</t>
  </si>
  <si>
    <t>PRCE / PR1C - 50% d'enseignement</t>
  </si>
  <si>
    <t>PR2C - 50% d'enseignement</t>
  </si>
  <si>
    <t>MdC - 50% d'enseignement</t>
  </si>
  <si>
    <t>Ingénieur SED (IR, IE, AI)</t>
  </si>
  <si>
    <t>Total permanents</t>
  </si>
  <si>
    <t>Advanced Research Position, CDI Scientifiques</t>
  </si>
  <si>
    <t>Starting Research Position</t>
  </si>
  <si>
    <t>Post-Doctorant</t>
  </si>
  <si>
    <t>Autre</t>
  </si>
  <si>
    <t>TOTAL Non permanents SANS FINANCEMENT</t>
  </si>
  <si>
    <t>TOTAL personnel NON FINANCES</t>
  </si>
  <si>
    <r>
      <rPr>
        <b/>
        <sz val="12"/>
        <color rgb="FF333333"/>
        <rFont val="Calibri"/>
        <family val="2"/>
        <charset val="1"/>
      </rPr>
      <t xml:space="preserve">Personnel </t>
    </r>
    <r>
      <rPr>
        <b/>
        <u/>
        <sz val="12"/>
        <color rgb="FF333333"/>
        <rFont val="Calibri"/>
        <family val="2"/>
        <charset val="1"/>
      </rPr>
      <t>AVEC</t>
    </r>
    <r>
      <rPr>
        <b/>
        <sz val="12"/>
        <color rgb="FF333333"/>
        <rFont val="Calibri"/>
        <family val="2"/>
        <charset val="1"/>
      </rPr>
      <t xml:space="preserve"> financement ANR</t>
    </r>
  </si>
  <si>
    <t xml:space="preserve">Post-Doctorant </t>
  </si>
  <si>
    <t>Doctorant (à exclure du ratio précarité)</t>
  </si>
  <si>
    <t>Ing R&amp;D: niv 1, 2</t>
  </si>
  <si>
    <t>Ing R&amp;D: niv 3, 4</t>
  </si>
  <si>
    <t xml:space="preserve">Ing R&amp;D: niv 5, 6 </t>
  </si>
  <si>
    <t>Advanced Research Position</t>
  </si>
  <si>
    <t>Stagiaire (SMIC) (à exclure du ratio précarité)</t>
  </si>
  <si>
    <t>Stagiaires gratifiés (à exclure du ratio précarité)</t>
  </si>
  <si>
    <t>stagiaires master</t>
  </si>
  <si>
    <t>TOTAL Non permanents FINANCES</t>
  </si>
  <si>
    <t>Equipements (&gt; 800 € HT)</t>
  </si>
  <si>
    <t>PC x2 part équipement</t>
  </si>
  <si>
    <t>Total Equipement</t>
  </si>
  <si>
    <t xml:space="preserve">Fonctionnement (&lt; 800€ HT) </t>
  </si>
  <si>
    <t>Petit matériel/Consommables</t>
  </si>
  <si>
    <t>PC x2 part fonctionnement</t>
  </si>
  <si>
    <t>Total Fonctionnement</t>
  </si>
  <si>
    <t>Frais de missions</t>
  </si>
  <si>
    <t>Type</t>
  </si>
  <si>
    <t>Montant Unitaire</t>
  </si>
  <si>
    <t>Nbre Personne</t>
  </si>
  <si>
    <t>Nbre mission/an</t>
  </si>
  <si>
    <t xml:space="preserve">Montant </t>
  </si>
  <si>
    <t>Workshop</t>
  </si>
  <si>
    <t>organisation workshop (financement partiel)</t>
  </si>
  <si>
    <t>Réunion Projet / Missions FranceFrance</t>
  </si>
  <si>
    <t xml:space="preserve">Missions France </t>
  </si>
  <si>
    <t>4 for the PI, 3 for the PhD student and 2 for the postdoc</t>
  </si>
  <si>
    <t xml:space="preserve">Missions, Conf Europe et Internationales </t>
  </si>
  <si>
    <t>3 for the PI, 2 for the PhD student and 2 for the postdoc</t>
  </si>
  <si>
    <t>Total  Missions</t>
  </si>
  <si>
    <t>Visiting expert</t>
  </si>
  <si>
    <t xml:space="preserve">Sous-traitance </t>
  </si>
  <si>
    <t>Total sous-traitance</t>
  </si>
  <si>
    <t>TOTAL coûts marginaux</t>
  </si>
  <si>
    <t>FINANCEMENT ANR</t>
  </si>
  <si>
    <t>Coûts d'environnement</t>
  </si>
  <si>
    <t xml:space="preserve">Coût complet du projet </t>
  </si>
  <si>
    <t>Prélèvement Inria</t>
  </si>
  <si>
    <t>Disponible pour EPI</t>
  </si>
  <si>
    <t>ARGUMENTAIRE A FOURNIR</t>
  </si>
  <si>
    <t xml:space="preserve">Personnels </t>
  </si>
  <si>
    <t xml:space="preserve">Instruments et matériels </t>
  </si>
  <si>
    <t xml:space="preserve">Batiments et terrains </t>
  </si>
  <si>
    <t>Prestation de service et droits de PI</t>
  </si>
  <si>
    <t>Frais généraux non forfaitisés</t>
  </si>
  <si>
    <t>Total</t>
  </si>
  <si>
    <t>Permanents</t>
  </si>
  <si>
    <t>Non permanents avec financement (a)</t>
  </si>
  <si>
    <t>Non permanents sans financement</t>
  </si>
  <si>
    <t>b</t>
  </si>
  <si>
    <t>c</t>
  </si>
  <si>
    <t>d</t>
  </si>
  <si>
    <t>e</t>
  </si>
  <si>
    <t>cout</t>
  </si>
  <si>
    <t>pm</t>
  </si>
  <si>
    <t>Pour information : montant maxi des frais d'environnement pris en compte</t>
  </si>
  <si>
    <t>Frais d'environnement (Max 12%)</t>
  </si>
  <si>
    <t>Cout déclaré</t>
  </si>
  <si>
    <t>Total des frais</t>
  </si>
  <si>
    <t>Assiette</t>
  </si>
  <si>
    <t>Taux d'aide demandé (%)</t>
  </si>
  <si>
    <t>(a) Frais de personnel avec financement</t>
  </si>
  <si>
    <t>Ne sont pas admissibles</t>
  </si>
  <si>
    <t>Salaires nets</t>
  </si>
  <si>
    <t xml:space="preserve">Les avantages en nature et autres coûts ou dépenses exceptionnels et non obligatoires tels que les cadeaux aux personnels, </t>
  </si>
  <si>
    <t>Primes et indemnités (par ex. Indemnités de stage)</t>
  </si>
  <si>
    <t>chèques-cadeaux, tickets cinéma, les frais pris en charge par l’employeur pour le déménagement de personnels (ex. frais de déménagement, logement temporaire…), etc.</t>
  </si>
  <si>
    <t>Allocation pour perte d’emploi (à l’échéance du CDD)</t>
  </si>
  <si>
    <t xml:space="preserve">Les frais de personnels permanents des bénéficiaires à coût marginal (rémunération taxée et chargée) </t>
  </si>
  <si>
    <t>Charges sociales et patronales</t>
  </si>
  <si>
    <t xml:space="preserve">c’est-à-dire déjà majoritairement supportés par l’Etat (dotation - subvention de fonctionnement), ne sont pas admissibles. </t>
  </si>
  <si>
    <t>Décharge d’enseignement</t>
  </si>
  <si>
    <t>Seuls les coûts relatifs aux personnes recrutées en contrat temporaire (ex. CDD) le sont. On parle de budget à coût marginal</t>
  </si>
  <si>
    <t>(b) Couts Instruments et matériels</t>
  </si>
  <si>
    <t>Achat : le prix d’achat des instruments et matériels acquis pour la réalisation du projet</t>
  </si>
  <si>
    <t>Les coûts annexes qui ne sont pas en lien direct avec l’utilisation de ces matériels et instruments, tels que</t>
  </si>
  <si>
    <t>Location : le prix de la location couvrant la période de réalisation du projet</t>
  </si>
  <si>
    <t>les frais de mise en concurrence engendrés par le processus d’achat ou de location (type procédures de marchés</t>
  </si>
  <si>
    <t>Frais de transport</t>
  </si>
  <si>
    <t>publics), les frais de déplacement des loueurs, vendeurs de ces matériels et équipements etc.</t>
  </si>
  <si>
    <t>Frais d’installation</t>
  </si>
  <si>
    <t>Frais de maintenance / révision / entretien</t>
  </si>
  <si>
    <t>Frais de réparation</t>
  </si>
  <si>
    <t>Frais d’adaptation ou d’évolution d’un matériel/instrument existant</t>
  </si>
  <si>
    <t>Consommables scientifiques</t>
  </si>
  <si>
    <t>(c) Couts Batiments et terrains</t>
  </si>
  <si>
    <t>coûts d’amortissement relatifs aux bâtiments/terrains</t>
  </si>
  <si>
    <t>Le prix d’achat de nouveaux bâtiments/terrains et les frais inhérents à cette acquisition</t>
  </si>
  <si>
    <t>ex : laboratoire de type salle blanche, animalerie de laboratoire, centre de calcul,</t>
  </si>
  <si>
    <t>Les loyers, charges du bâtiment ou des terrains préexistants supportés indépendamment du projet</t>
  </si>
  <si>
    <t>Location de nouveaux locaux/terrains (non existants préalablement au projet parmi les bâtiments et</t>
  </si>
  <si>
    <t>Les autres coûts ou dépenses de fonctionnement et maintenance/réparation/entretien etc. relatifs aux</t>
  </si>
  <si>
    <t>terrains du bénéficiaire)</t>
  </si>
  <si>
    <t>bâtiments, locaux et terrains préexistants, qui sont supportés indépendamment du projet.</t>
  </si>
  <si>
    <t>Aménagement de locaux/terrains préexistants</t>
  </si>
  <si>
    <t>(d) Prestation de service et droits de PI</t>
  </si>
  <si>
    <t>Limité à 50% de l'aide</t>
  </si>
  <si>
    <t>Licences, cession, de brevet, marque, logiciel, base de donnée, droit d’auteur etc.</t>
  </si>
  <si>
    <t>Prestations de services :</t>
  </si>
  <si>
    <t>Informatique (programmation, développement, assistance,configuration de logiciels)</t>
  </si>
  <si>
    <t>Commutation de données, traitement, conversion, saisie, collecte,</t>
  </si>
  <si>
    <t>stockage, transmission, gestion, classification et constitution de bases de données</t>
  </si>
  <si>
    <t>Analyses et essais techniques</t>
  </si>
  <si>
    <t>Etudes techniques, de sol, topographie, cartographie</t>
  </si>
  <si>
    <t>Conseils juridiques (brevets, droits d’auteurs et droits voisins, rédaction/négociation de l’accord de consortium)</t>
  </si>
  <si>
    <t>Etudes de marché, sondages, statistiques, enquêtes</t>
  </si>
  <si>
    <t xml:space="preserve">(e) Frais généraux non forfaitisés </t>
  </si>
  <si>
    <t>Frais de mission des personnels</t>
  </si>
  <si>
    <t>Frais d’environnement (12% max)</t>
  </si>
  <si>
    <t>Choix</t>
  </si>
  <si>
    <t>Statut perm et non fin</t>
  </si>
  <si>
    <t>statut temporaire</t>
  </si>
  <si>
    <t>CRI</t>
  </si>
  <si>
    <t>oui</t>
  </si>
  <si>
    <t>Sénior - DR1, DR0</t>
  </si>
  <si>
    <t>Ing R&amp;D: niv 1,2,3</t>
  </si>
  <si>
    <t>non</t>
  </si>
  <si>
    <t>Chercheur Confirmé - ARP, DR2, CDI, CRHC</t>
  </si>
  <si>
    <t>Ing R&amp;D: niv 4,5,6</t>
  </si>
  <si>
    <t>Chercheur Qualifié - CRCN, SRP</t>
  </si>
  <si>
    <t>Start. Res - Ch Qualif</t>
  </si>
  <si>
    <t>Chercheur Débutant - Postdoc</t>
  </si>
  <si>
    <t>Adv.Res - Ch Confirmé</t>
  </si>
  <si>
    <t>Prof 1 - 50% d'enseignement</t>
  </si>
  <si>
    <t>Prof 2 - Prof CE - 50% d'enseignement</t>
  </si>
  <si>
    <t xml:space="preserve">Doctorant </t>
  </si>
  <si>
    <t>MdC1 - 50% d'enseignement</t>
  </si>
  <si>
    <t>Stagiaire SMIC</t>
  </si>
  <si>
    <t>MdC2 - 50% d'enseignement</t>
  </si>
  <si>
    <t>Siège</t>
  </si>
  <si>
    <r>
      <t xml:space="preserve">Frais généraux  </t>
    </r>
    <r>
      <rPr>
        <sz val="10"/>
        <color rgb="FF333333"/>
        <rFont val="Calibri"/>
        <family val="2"/>
        <charset val="1"/>
      </rPr>
      <t>(max 14,5 % du coût total des dépenses)</t>
    </r>
    <r>
      <rPr>
        <vertAlign val="superscript"/>
        <sz val="10"/>
        <color rgb="FF333333"/>
        <rFont val="Calibri"/>
        <family val="2"/>
        <charset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</si>
</sst>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#,##0&quot; €&quot;"/>
    <numFmt numFmtId="166" formatCode="_-* #,##0.00\ [$€-40C]_-;\-* #,##0.00\ [$€-40C]_-;_-* \-??\ [$€-40C]_-;_-@_-"/>
    <numFmt numFmtId="167" formatCode="#,##0.00\ [$€-81D]"/>
    <numFmt numFmtId="168" formatCode="_-* #,##0.00\ [$€-81D]_-;\-* #,##0.00\ [$€-81D]_-;_-* \-??\ [$€-81D]_-;_-@_-"/>
    <numFmt numFmtId="169" formatCode="_-* #,##0.00&quot; €&quot;_-;\-* #,##0.00&quot; €&quot;_-;_-* \-??&quot; €&quot;_-;_-@_-"/>
    <numFmt numFmtId="170" formatCode="#,##0&quot; €&quot;;[Red]\-#,##0&quot; €&quot;"/>
  </numFmts>
  <fonts count="40" x14ac:knownFonts="1">
    <font>
      <sz val="10"/>
      <name val="Arial"/>
      <family val="2"/>
      <charset val="1"/>
    </font>
    <font>
      <b/>
      <sz val="11"/>
      <color rgb="FF333333"/>
      <name val="Arial Black"/>
      <family val="2"/>
      <charset val="1"/>
    </font>
    <font>
      <sz val="10"/>
      <name val="Times New Roman"/>
      <family val="1"/>
      <charset val="1"/>
    </font>
    <font>
      <b/>
      <sz val="10"/>
      <color rgb="FF333333"/>
      <name val="Verdana"/>
      <family val="2"/>
      <charset val="1"/>
    </font>
    <font>
      <sz val="10"/>
      <color rgb="FF333333"/>
      <name val="Verdana"/>
      <family val="2"/>
      <charset val="1"/>
    </font>
    <font>
      <sz val="10"/>
      <color rgb="FFFFFFFF"/>
      <name val="Arial"/>
      <family val="2"/>
      <charset val="1"/>
    </font>
    <font>
      <sz val="10"/>
      <color rgb="FF333333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333333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0"/>
      <color rgb="FF333333"/>
      <name val="Calibri"/>
      <family val="2"/>
      <charset val="1"/>
    </font>
    <font>
      <b/>
      <sz val="12"/>
      <color rgb="FF333333"/>
      <name val="Calibri"/>
      <family val="2"/>
      <charset val="1"/>
    </font>
    <font>
      <b/>
      <sz val="8"/>
      <color rgb="FF404040"/>
      <name val="Calibri"/>
      <family val="2"/>
      <charset val="1"/>
    </font>
    <font>
      <sz val="8"/>
      <color rgb="FF404040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i/>
      <sz val="12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b/>
      <i/>
      <sz val="12"/>
      <color rgb="FF333333"/>
      <name val="Calibri"/>
      <family val="2"/>
      <charset val="1"/>
    </font>
    <font>
      <b/>
      <i/>
      <u/>
      <sz val="12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b/>
      <i/>
      <sz val="11"/>
      <color rgb="FF333333"/>
      <name val="Calibri"/>
      <family val="2"/>
      <charset val="1"/>
    </font>
    <font>
      <b/>
      <u/>
      <sz val="12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i/>
      <sz val="9"/>
      <name val="Calibri"/>
      <family val="2"/>
      <charset val="1"/>
    </font>
    <font>
      <i/>
      <sz val="10"/>
      <color rgb="FF7F7F7F"/>
      <name val="Arial"/>
      <family val="2"/>
      <charset val="1"/>
    </font>
    <font>
      <sz val="9"/>
      <name val="Calibri"/>
      <family val="2"/>
      <charset val="1"/>
    </font>
    <font>
      <sz val="8"/>
      <color rgb="FF333333"/>
      <name val="Calibri"/>
      <family val="2"/>
      <charset val="1"/>
    </font>
    <font>
      <vertAlign val="superscript"/>
      <sz val="10"/>
      <color rgb="FF33333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C00000"/>
      <name val="Arial"/>
      <family val="2"/>
      <charset val="1"/>
    </font>
    <font>
      <u/>
      <sz val="10"/>
      <name val="Arial"/>
      <family val="2"/>
      <charset val="1"/>
    </font>
    <font>
      <i/>
      <sz val="11"/>
      <name val="Calibri"/>
      <family val="2"/>
      <charset val="1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9CDE5"/>
        <bgColor rgb="FFB7DEE8"/>
      </patternFill>
    </fill>
    <fill>
      <patternFill patternType="solid">
        <fgColor rgb="FFDCE6F2"/>
        <bgColor rgb="FFDBEEF4"/>
      </patternFill>
    </fill>
    <fill>
      <patternFill patternType="solid">
        <fgColor rgb="FFBFBFBF"/>
        <bgColor rgb="FFC0C0C0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B7DEE8"/>
        <bgColor rgb="FFB9CDE5"/>
      </patternFill>
    </fill>
    <fill>
      <patternFill patternType="solid">
        <fgColor rgb="FFDBEEF4"/>
        <bgColor rgb="FFDCE6F2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3C3C3C"/>
      </bottom>
      <diagonal/>
    </border>
    <border>
      <left style="medium">
        <color auto="1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auto="1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auto="1"/>
      </left>
      <right style="medium">
        <color auto="1"/>
      </right>
      <top style="thin">
        <color rgb="FF3C3C3C"/>
      </top>
      <bottom style="thin">
        <color rgb="FF3C3C3C"/>
      </bottom>
      <diagonal/>
    </border>
    <border>
      <left style="medium">
        <color auto="1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auto="1"/>
      </left>
      <right style="thin">
        <color rgb="FF3C3C3C"/>
      </right>
      <top style="thin">
        <color rgb="FF3C3C3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rgb="FF3C3C3C"/>
      </top>
      <bottom style="medium">
        <color rgb="FF3C3C3C"/>
      </bottom>
      <diagonal/>
    </border>
    <border>
      <left style="medium">
        <color auto="1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auto="1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medium">
        <color auto="1"/>
      </right>
      <top style="thin">
        <color rgb="FF3C3C3C"/>
      </top>
      <bottom style="medium">
        <color rgb="FF3C3C3C"/>
      </bottom>
      <diagonal/>
    </border>
    <border>
      <left style="medium">
        <color auto="1"/>
      </left>
      <right style="thin">
        <color rgb="FF3C3C3C"/>
      </right>
      <top style="medium">
        <color rgb="FF3C3C3C"/>
      </top>
      <bottom/>
      <diagonal/>
    </border>
    <border>
      <left style="medium">
        <color auto="1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medium">
        <color auto="1"/>
      </left>
      <right style="thin">
        <color rgb="FF3C3C3C"/>
      </right>
      <top style="thin">
        <color rgb="FF3C3C3C"/>
      </top>
      <bottom style="medium">
        <color auto="1"/>
      </bottom>
      <diagonal/>
    </border>
    <border>
      <left style="thin">
        <color rgb="FF3C3C3C"/>
      </left>
      <right style="medium">
        <color auto="1"/>
      </right>
      <top style="thin">
        <color rgb="FF3C3C3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3C3C3C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808080"/>
      </right>
      <top style="thin">
        <color auto="1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auto="1"/>
      </top>
      <bottom style="thin">
        <color rgb="FF808080"/>
      </bottom>
      <diagonal/>
    </border>
    <border>
      <left style="thin">
        <color rgb="FF808080"/>
      </left>
      <right style="thin">
        <color auto="1"/>
      </right>
      <top style="thin">
        <color auto="1"/>
      </top>
      <bottom style="thin">
        <color rgb="FF808080"/>
      </bottom>
      <diagonal/>
    </border>
    <border>
      <left style="thin">
        <color auto="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rgb="FF808080"/>
      </bottom>
      <diagonal/>
    </border>
    <border>
      <left style="medium">
        <color rgb="FF3C3C3C"/>
      </left>
      <right/>
      <top/>
      <bottom style="medium">
        <color rgb="FF3C3C3C"/>
      </bottom>
      <diagonal/>
    </border>
    <border>
      <left/>
      <right/>
      <top/>
      <bottom style="medium">
        <color rgb="FF3C3C3C"/>
      </bottom>
      <diagonal/>
    </border>
    <border>
      <left/>
      <right style="medium">
        <color rgb="FF3C3C3C"/>
      </right>
      <top/>
      <bottom style="medium">
        <color rgb="FF3C3C3C"/>
      </bottom>
      <diagonal/>
    </border>
    <border>
      <left style="medium">
        <color rgb="FF3C3C3C"/>
      </left>
      <right/>
      <top style="medium">
        <color rgb="FF3C3C3C"/>
      </top>
      <bottom/>
      <diagonal/>
    </border>
    <border>
      <left/>
      <right/>
      <top style="medium">
        <color rgb="FF3C3C3C"/>
      </top>
      <bottom/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64" fontId="39" fillId="0" borderId="0" applyBorder="0" applyProtection="0"/>
    <xf numFmtId="169" fontId="39" fillId="0" borderId="0" applyBorder="0" applyProtection="0"/>
    <xf numFmtId="0" fontId="30" fillId="0" borderId="0" applyBorder="0" applyProtection="0"/>
  </cellStyleXfs>
  <cellXfs count="179">
    <xf numFmtId="0" fontId="0" fillId="0" borderId="0" xfId="0"/>
    <xf numFmtId="0" fontId="4" fillId="0" borderId="3" xfId="0" applyFont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8" fillId="0" borderId="0" xfId="0" applyFont="1"/>
    <xf numFmtId="0" fontId="3" fillId="2" borderId="1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9" fontId="4" fillId="0" borderId="4" xfId="1" applyNumberFormat="1" applyFont="1" applyBorder="1" applyAlignment="1" applyProtection="1">
      <alignment horizontal="center" vertical="center"/>
    </xf>
    <xf numFmtId="164" fontId="4" fillId="0" borderId="4" xfId="1" applyFont="1" applyBorder="1" applyAlignment="1" applyProtection="1">
      <alignment horizontal="center" vertical="center"/>
    </xf>
    <xf numFmtId="0" fontId="4" fillId="0" borderId="15" xfId="0" applyFont="1" applyBorder="1" applyAlignment="1">
      <alignment vertical="center"/>
    </xf>
    <xf numFmtId="164" fontId="3" fillId="2" borderId="12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10" fillId="4" borderId="0" xfId="0" applyFont="1" applyFill="1" applyBorder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0" fillId="5" borderId="9" xfId="0" applyFont="1" applyFill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 wrapText="1"/>
      <protection locked="0"/>
    </xf>
    <xf numFmtId="0" fontId="16" fillId="0" borderId="9" xfId="0" applyFont="1" applyBorder="1" applyAlignment="1" applyProtection="1">
      <alignment vertical="center"/>
      <protection locked="0"/>
    </xf>
    <xf numFmtId="166" fontId="15" fillId="0" borderId="9" xfId="0" applyNumberFormat="1" applyFont="1" applyBorder="1" applyAlignment="1" applyProtection="1">
      <alignment vertical="center" wrapText="1"/>
      <protection locked="0"/>
    </xf>
    <xf numFmtId="0" fontId="10" fillId="5" borderId="0" xfId="0" applyFont="1" applyFill="1" applyBorder="1" applyAlignment="1" applyProtection="1">
      <alignment horizontal="left" vertical="center"/>
      <protection locked="0"/>
    </xf>
    <xf numFmtId="0" fontId="10" fillId="5" borderId="0" xfId="0" applyFont="1" applyFill="1" applyBorder="1" applyAlignment="1" applyProtection="1">
      <alignment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</xf>
    <xf numFmtId="0" fontId="11" fillId="0" borderId="22" xfId="0" applyFont="1" applyBorder="1" applyAlignment="1" applyProtection="1">
      <alignment horizontal="left" vertical="center"/>
      <protection locked="0"/>
    </xf>
    <xf numFmtId="0" fontId="10" fillId="0" borderId="23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2" fillId="0" borderId="25" xfId="0" applyFont="1" applyBorder="1" applyAlignment="1" applyProtection="1">
      <alignment vertical="center" wrapText="1"/>
      <protection locked="0"/>
    </xf>
    <xf numFmtId="0" fontId="19" fillId="0" borderId="9" xfId="0" applyFont="1" applyBorder="1" applyAlignment="1" applyProtection="1">
      <alignment vertical="center"/>
      <protection locked="0"/>
    </xf>
    <xf numFmtId="10" fontId="19" fillId="0" borderId="9" xfId="0" applyNumberFormat="1" applyFont="1" applyBorder="1" applyAlignment="1" applyProtection="1">
      <alignment vertical="center"/>
    </xf>
    <xf numFmtId="0" fontId="20" fillId="7" borderId="28" xfId="0" applyFont="1" applyFill="1" applyBorder="1" applyAlignment="1" applyProtection="1">
      <alignment vertical="center" wrapText="1"/>
      <protection locked="0"/>
    </xf>
    <xf numFmtId="0" fontId="18" fillId="7" borderId="29" xfId="0" applyFont="1" applyFill="1" applyBorder="1" applyAlignment="1" applyProtection="1">
      <alignment vertical="center" wrapText="1"/>
      <protection locked="0"/>
    </xf>
    <xf numFmtId="0" fontId="18" fillId="7" borderId="29" xfId="0" applyFont="1" applyFill="1" applyBorder="1" applyAlignment="1" applyProtection="1">
      <alignment vertical="center" wrapText="1"/>
    </xf>
    <xf numFmtId="0" fontId="18" fillId="7" borderId="30" xfId="0" applyFont="1" applyFill="1" applyBorder="1" applyAlignment="1" applyProtection="1">
      <alignment vertical="center" wrapText="1"/>
    </xf>
    <xf numFmtId="0" fontId="22" fillId="0" borderId="26" xfId="0" applyFont="1" applyBorder="1" applyAlignment="1" applyProtection="1">
      <alignment vertical="center" wrapText="1"/>
      <protection locked="0"/>
    </xf>
    <xf numFmtId="0" fontId="22" fillId="5" borderId="0" xfId="0" applyFont="1" applyFill="1" applyBorder="1" applyAlignment="1" applyProtection="1">
      <alignment vertical="center" wrapText="1"/>
      <protection locked="0"/>
    </xf>
    <xf numFmtId="166" fontId="22" fillId="0" borderId="0" xfId="0" applyNumberFormat="1" applyFont="1" applyBorder="1" applyAlignment="1" applyProtection="1">
      <alignment vertical="center" wrapText="1"/>
      <protection locked="0"/>
    </xf>
    <xf numFmtId="166" fontId="23" fillId="0" borderId="31" xfId="0" applyNumberFormat="1" applyFont="1" applyBorder="1" applyAlignment="1" applyProtection="1">
      <alignment vertical="center" wrapText="1"/>
    </xf>
    <xf numFmtId="0" fontId="24" fillId="0" borderId="26" xfId="0" applyFont="1" applyBorder="1" applyAlignment="1" applyProtection="1">
      <alignment vertical="center"/>
      <protection locked="0"/>
    </xf>
    <xf numFmtId="166" fontId="10" fillId="0" borderId="0" xfId="0" applyNumberFormat="1" applyFont="1" applyBorder="1" applyAlignment="1" applyProtection="1">
      <alignment vertical="center"/>
      <protection locked="0"/>
    </xf>
    <xf numFmtId="166" fontId="24" fillId="0" borderId="0" xfId="0" applyNumberFormat="1" applyFont="1" applyBorder="1" applyAlignment="1" applyProtection="1">
      <alignment vertical="center" wrapText="1"/>
      <protection locked="0"/>
    </xf>
    <xf numFmtId="166" fontId="25" fillId="0" borderId="31" xfId="0" applyNumberFormat="1" applyFont="1" applyBorder="1" applyAlignment="1" applyProtection="1">
      <alignment vertical="center" wrapText="1"/>
    </xf>
    <xf numFmtId="0" fontId="26" fillId="7" borderId="26" xfId="0" applyFont="1" applyFill="1" applyBorder="1" applyAlignment="1" applyProtection="1">
      <alignment vertical="center" wrapText="1"/>
      <protection locked="0"/>
    </xf>
    <xf numFmtId="0" fontId="26" fillId="6" borderId="0" xfId="0" applyFont="1" applyFill="1" applyBorder="1" applyAlignment="1" applyProtection="1">
      <alignment vertical="center" wrapText="1"/>
    </xf>
    <xf numFmtId="0" fontId="26" fillId="6" borderId="0" xfId="0" applyFont="1" applyFill="1" applyBorder="1" applyAlignment="1" applyProtection="1">
      <alignment vertical="center" wrapText="1"/>
      <protection locked="0"/>
    </xf>
    <xf numFmtId="166" fontId="26" fillId="6" borderId="31" xfId="0" applyNumberFormat="1" applyFont="1" applyFill="1" applyBorder="1" applyAlignment="1" applyProtection="1">
      <alignment vertical="center" wrapText="1"/>
    </xf>
    <xf numFmtId="166" fontId="22" fillId="0" borderId="31" xfId="0" applyNumberFormat="1" applyFont="1" applyBorder="1" applyAlignment="1" applyProtection="1">
      <alignment vertical="center" wrapText="1"/>
    </xf>
    <xf numFmtId="0" fontId="20" fillId="7" borderId="32" xfId="0" applyFont="1" applyFill="1" applyBorder="1" applyAlignment="1" applyProtection="1">
      <alignment vertical="center" wrapText="1"/>
      <protection locked="0"/>
    </xf>
    <xf numFmtId="0" fontId="20" fillId="6" borderId="33" xfId="0" applyFont="1" applyFill="1" applyBorder="1" applyAlignment="1" applyProtection="1">
      <alignment vertical="center" wrapText="1"/>
    </xf>
    <xf numFmtId="0" fontId="20" fillId="6" borderId="33" xfId="0" applyFont="1" applyFill="1" applyBorder="1" applyAlignment="1" applyProtection="1">
      <alignment vertical="center" wrapText="1"/>
      <protection locked="0"/>
    </xf>
    <xf numFmtId="166" fontId="20" fillId="6" borderId="34" xfId="0" applyNumberFormat="1" applyFont="1" applyFill="1" applyBorder="1" applyAlignment="1" applyProtection="1">
      <alignment vertical="center" wrapText="1"/>
    </xf>
    <xf numFmtId="0" fontId="13" fillId="8" borderId="26" xfId="0" applyFont="1" applyFill="1" applyBorder="1" applyAlignment="1" applyProtection="1">
      <alignment vertical="center" wrapText="1"/>
      <protection locked="0"/>
    </xf>
    <xf numFmtId="0" fontId="16" fillId="8" borderId="0" xfId="0" applyFont="1" applyFill="1" applyBorder="1" applyAlignment="1" applyProtection="1">
      <alignment vertical="center" wrapText="1"/>
      <protection locked="0"/>
    </xf>
    <xf numFmtId="167" fontId="16" fillId="8" borderId="31" xfId="0" applyNumberFormat="1" applyFont="1" applyFill="1" applyBorder="1" applyAlignment="1" applyProtection="1">
      <alignment vertical="center" wrapText="1"/>
      <protection locked="0"/>
    </xf>
    <xf numFmtId="0" fontId="23" fillId="0" borderId="26" xfId="0" applyFont="1" applyBorder="1" applyAlignment="1" applyProtection="1">
      <alignment vertical="center" wrapText="1"/>
      <protection locked="0"/>
    </xf>
    <xf numFmtId="0" fontId="23" fillId="5" borderId="0" xfId="0" applyFont="1" applyFill="1" applyBorder="1" applyAlignment="1" applyProtection="1">
      <alignment vertical="center" wrapText="1"/>
      <protection locked="0"/>
    </xf>
    <xf numFmtId="168" fontId="10" fillId="4" borderId="0" xfId="0" applyNumberFormat="1" applyFont="1" applyFill="1" applyAlignment="1" applyProtection="1">
      <alignment vertical="center"/>
      <protection locked="0"/>
    </xf>
    <xf numFmtId="0" fontId="13" fillId="8" borderId="28" xfId="0" applyFont="1" applyFill="1" applyBorder="1" applyAlignment="1" applyProtection="1">
      <alignment vertical="center" wrapText="1"/>
      <protection locked="0"/>
    </xf>
    <xf numFmtId="0" fontId="16" fillId="8" borderId="29" xfId="0" applyFont="1" applyFill="1" applyBorder="1" applyAlignment="1" applyProtection="1">
      <alignment vertical="center" wrapText="1"/>
      <protection locked="0"/>
    </xf>
    <xf numFmtId="167" fontId="16" fillId="8" borderId="30" xfId="0" applyNumberFormat="1" applyFont="1" applyFill="1" applyBorder="1" applyAlignment="1" applyProtection="1">
      <alignment vertical="center" wrapText="1"/>
      <protection locked="0"/>
    </xf>
    <xf numFmtId="0" fontId="23" fillId="0" borderId="0" xfId="0" applyFont="1" applyBorder="1" applyAlignment="1" applyProtection="1">
      <alignment vertical="center" wrapText="1"/>
      <protection locked="0"/>
    </xf>
    <xf numFmtId="166" fontId="23" fillId="5" borderId="31" xfId="0" applyNumberFormat="1" applyFont="1" applyFill="1" applyBorder="1" applyAlignment="1" applyProtection="1">
      <alignment vertical="center" wrapText="1"/>
    </xf>
    <xf numFmtId="0" fontId="13" fillId="7" borderId="26" xfId="0" applyFont="1" applyFill="1" applyBorder="1" applyAlignment="1" applyProtection="1">
      <alignment vertical="center" wrapText="1"/>
      <protection locked="0"/>
    </xf>
    <xf numFmtId="0" fontId="13" fillId="6" borderId="0" xfId="0" applyFont="1" applyFill="1" applyBorder="1" applyAlignment="1" applyProtection="1">
      <alignment vertical="center" wrapText="1"/>
      <protection locked="0"/>
    </xf>
    <xf numFmtId="166" fontId="13" fillId="6" borderId="31" xfId="0" applyNumberFormat="1" applyFont="1" applyFill="1" applyBorder="1" applyAlignment="1" applyProtection="1">
      <alignment vertical="center" wrapText="1"/>
    </xf>
    <xf numFmtId="0" fontId="28" fillId="0" borderId="26" xfId="0" applyFont="1" applyBorder="1" applyAlignment="1" applyProtection="1">
      <alignment vertical="center" wrapText="1"/>
      <protection locked="0"/>
    </xf>
    <xf numFmtId="166" fontId="23" fillId="5" borderId="31" xfId="0" applyNumberFormat="1" applyFont="1" applyFill="1" applyBorder="1" applyAlignment="1" applyProtection="1">
      <alignment vertical="center" wrapText="1"/>
      <protection locked="0"/>
    </xf>
    <xf numFmtId="0" fontId="29" fillId="0" borderId="35" xfId="3" applyFont="1" applyBorder="1" applyAlignment="1" applyProtection="1">
      <alignment horizontal="center" vertical="center"/>
    </xf>
    <xf numFmtId="0" fontId="29" fillId="0" borderId="36" xfId="3" applyFont="1" applyBorder="1" applyAlignment="1" applyProtection="1">
      <alignment horizontal="center" vertical="center" wrapText="1"/>
    </xf>
    <xf numFmtId="0" fontId="29" fillId="0" borderId="37" xfId="3" applyFont="1" applyBorder="1" applyAlignment="1" applyProtection="1">
      <alignment horizontal="center" vertical="center" wrapText="1"/>
    </xf>
    <xf numFmtId="164" fontId="23" fillId="0" borderId="0" xfId="1" applyFont="1" applyBorder="1" applyAlignment="1" applyProtection="1">
      <alignment vertical="center" wrapText="1"/>
      <protection locked="0"/>
    </xf>
    <xf numFmtId="0" fontId="10" fillId="0" borderId="0" xfId="0" applyFont="1" applyBorder="1" applyAlignment="1" applyProtection="1">
      <alignment vertical="center" wrapText="1"/>
    </xf>
    <xf numFmtId="0" fontId="31" fillId="0" borderId="38" xfId="3" applyFont="1" applyBorder="1" applyAlignment="1" applyProtection="1">
      <alignment vertical="center" wrapText="1"/>
    </xf>
    <xf numFmtId="169" fontId="29" fillId="0" borderId="39" xfId="2" applyFont="1" applyBorder="1" applyAlignment="1" applyProtection="1">
      <alignment vertical="center"/>
    </xf>
    <xf numFmtId="0" fontId="29" fillId="0" borderId="39" xfId="3" applyFont="1" applyBorder="1" applyAlignment="1" applyProtection="1">
      <alignment vertical="center"/>
    </xf>
    <xf numFmtId="3" fontId="31" fillId="5" borderId="40" xfId="3" applyNumberFormat="1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vertical="center" wrapText="1"/>
      <protection locked="0"/>
    </xf>
    <xf numFmtId="170" fontId="10" fillId="0" borderId="0" xfId="0" applyNumberFormat="1" applyFont="1" applyAlignment="1" applyProtection="1">
      <alignment horizontal="left" vertical="center"/>
      <protection locked="0"/>
    </xf>
    <xf numFmtId="0" fontId="12" fillId="0" borderId="26" xfId="0" applyFont="1" applyBorder="1" applyAlignment="1" applyProtection="1">
      <alignment vertical="center" wrapText="1"/>
      <protection locked="0"/>
    </xf>
    <xf numFmtId="0" fontId="32" fillId="0" borderId="0" xfId="0" applyFont="1" applyBorder="1" applyAlignment="1" applyProtection="1">
      <alignment vertical="center" wrapText="1"/>
      <protection locked="0"/>
    </xf>
    <xf numFmtId="0" fontId="13" fillId="0" borderId="22" xfId="0" applyFont="1" applyBorder="1" applyAlignment="1" applyProtection="1">
      <alignment vertical="center" wrapText="1"/>
      <protection locked="0"/>
    </xf>
    <xf numFmtId="0" fontId="13" fillId="0" borderId="23" xfId="0" applyFont="1" applyBorder="1" applyAlignment="1" applyProtection="1">
      <alignment vertical="center" wrapText="1"/>
      <protection locked="0"/>
    </xf>
    <xf numFmtId="166" fontId="13" fillId="6" borderId="24" xfId="0" applyNumberFormat="1" applyFont="1" applyFill="1" applyBorder="1" applyAlignment="1" applyProtection="1">
      <alignment vertical="center" wrapText="1"/>
    </xf>
    <xf numFmtId="0" fontId="13" fillId="7" borderId="25" xfId="0" applyFont="1" applyFill="1" applyBorder="1" applyAlignment="1" applyProtection="1">
      <alignment vertical="center" wrapText="1"/>
      <protection locked="0"/>
    </xf>
    <xf numFmtId="0" fontId="16" fillId="6" borderId="26" xfId="0" applyFont="1" applyFill="1" applyBorder="1" applyAlignment="1" applyProtection="1">
      <alignment vertical="center" wrapText="1"/>
      <protection locked="0"/>
    </xf>
    <xf numFmtId="0" fontId="16" fillId="6" borderId="0" xfId="0" applyFont="1" applyFill="1" applyBorder="1" applyAlignment="1" applyProtection="1">
      <alignment vertical="center" wrapText="1"/>
      <protection locked="0"/>
    </xf>
    <xf numFmtId="0" fontId="13" fillId="8" borderId="22" xfId="0" applyFont="1" applyFill="1" applyBorder="1" applyAlignment="1" applyProtection="1">
      <alignment vertical="center" wrapText="1"/>
      <protection locked="0"/>
    </xf>
    <xf numFmtId="0" fontId="13" fillId="8" borderId="23" xfId="0" applyFont="1" applyFill="1" applyBorder="1" applyAlignment="1" applyProtection="1">
      <alignment vertical="center" wrapText="1"/>
      <protection locked="0"/>
    </xf>
    <xf numFmtId="166" fontId="13" fillId="8" borderId="24" xfId="0" applyNumberFormat="1" applyFont="1" applyFill="1" applyBorder="1" applyAlignment="1" applyProtection="1">
      <alignment vertical="center" wrapText="1"/>
    </xf>
    <xf numFmtId="0" fontId="12" fillId="0" borderId="41" xfId="0" applyFont="1" applyBorder="1" applyAlignment="1" applyProtection="1">
      <alignment vertical="center" wrapText="1"/>
      <protection locked="0"/>
    </xf>
    <xf numFmtId="0" fontId="12" fillId="0" borderId="42" xfId="0" applyFont="1" applyBorder="1" applyAlignment="1" applyProtection="1">
      <alignment horizontal="center" vertical="center" wrapText="1"/>
      <protection locked="0"/>
    </xf>
    <xf numFmtId="166" fontId="12" fillId="0" borderId="43" xfId="0" applyNumberFormat="1" applyFont="1" applyBorder="1" applyAlignment="1" applyProtection="1">
      <alignment horizontal="center" vertical="center" wrapText="1"/>
    </xf>
    <xf numFmtId="0" fontId="12" fillId="0" borderId="44" xfId="0" applyFont="1" applyBorder="1" applyAlignment="1" applyProtection="1">
      <alignment vertical="center" wrapText="1"/>
      <protection locked="0"/>
    </xf>
    <xf numFmtId="0" fontId="12" fillId="0" borderId="45" xfId="0" applyFont="1" applyBorder="1" applyAlignment="1" applyProtection="1">
      <alignment horizontal="center" vertical="center" wrapText="1"/>
      <protection locked="0"/>
    </xf>
    <xf numFmtId="166" fontId="12" fillId="0" borderId="46" xfId="0" applyNumberFormat="1" applyFont="1" applyBorder="1" applyAlignment="1" applyProtection="1">
      <alignment horizontal="center" vertical="center" wrapText="1"/>
    </xf>
    <xf numFmtId="166" fontId="10" fillId="0" borderId="9" xfId="0" applyNumberFormat="1" applyFont="1" applyBorder="1" applyAlignment="1" applyProtection="1">
      <alignment vertical="center"/>
    </xf>
    <xf numFmtId="166" fontId="12" fillId="0" borderId="9" xfId="0" applyNumberFormat="1" applyFont="1" applyBorder="1" applyAlignment="1" applyProtection="1">
      <alignment horizontal="center" vertical="center"/>
    </xf>
    <xf numFmtId="0" fontId="32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35" fillId="8" borderId="47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0" fillId="8" borderId="50" xfId="0" applyFont="1" applyFill="1" applyBorder="1" applyAlignment="1">
      <alignment horizontal="center" vertical="center" wrapText="1"/>
    </xf>
    <xf numFmtId="0" fontId="0" fillId="8" borderId="4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9" xfId="0" applyFont="1" applyFill="1" applyBorder="1" applyAlignment="1">
      <alignment horizontal="center" vertical="center"/>
    </xf>
    <xf numFmtId="164" fontId="0" fillId="0" borderId="51" xfId="1" applyFont="1" applyBorder="1" applyAlignment="1" applyProtection="1">
      <alignment horizontal="center" vertical="center"/>
    </xf>
    <xf numFmtId="164" fontId="0" fillId="0" borderId="52" xfId="1" applyFont="1" applyBorder="1" applyAlignment="1" applyProtection="1">
      <alignment horizontal="center" vertical="center"/>
    </xf>
    <xf numFmtId="164" fontId="0" fillId="0" borderId="53" xfId="1" applyFont="1" applyBorder="1" applyAlignment="1" applyProtection="1">
      <alignment horizontal="center" vertical="center"/>
    </xf>
    <xf numFmtId="164" fontId="0" fillId="0" borderId="54" xfId="1" applyFont="1" applyBorder="1" applyAlignment="1" applyProtection="1">
      <alignment horizontal="center" vertical="center" wrapText="1"/>
    </xf>
    <xf numFmtId="164" fontId="35" fillId="9" borderId="54" xfId="1" applyFont="1" applyFill="1" applyBorder="1" applyAlignment="1" applyProtection="1">
      <alignment horizontal="center" vertical="center" wrapText="1"/>
    </xf>
    <xf numFmtId="164" fontId="0" fillId="0" borderId="0" xfId="1" applyFont="1" applyBorder="1" applyAlignment="1" applyProtection="1">
      <alignment vertical="center"/>
    </xf>
    <xf numFmtId="164" fontId="0" fillId="0" borderId="0" xfId="0" applyNumberFormat="1" applyAlignment="1">
      <alignment vertical="center"/>
    </xf>
    <xf numFmtId="9" fontId="35" fillId="0" borderId="0" xfId="0" applyNumberFormat="1" applyFont="1" applyAlignment="1">
      <alignment vertical="center"/>
    </xf>
    <xf numFmtId="164" fontId="35" fillId="8" borderId="0" xfId="1" applyFont="1" applyFill="1" applyBorder="1" applyAlignment="1" applyProtection="1">
      <alignment vertical="center"/>
    </xf>
    <xf numFmtId="164" fontId="0" fillId="0" borderId="0" xfId="0" applyNumberFormat="1" applyAlignment="1">
      <alignment vertical="center" wrapText="1"/>
    </xf>
    <xf numFmtId="0" fontId="35" fillId="8" borderId="0" xfId="0" applyFont="1" applyFill="1" applyAlignment="1">
      <alignment vertical="center" wrapText="1"/>
    </xf>
    <xf numFmtId="164" fontId="35" fillId="8" borderId="0" xfId="0" applyNumberFormat="1" applyFont="1" applyFill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Border="1" applyAlignment="1" applyProtection="1">
      <alignment vertical="center" wrapText="1"/>
      <protection locked="0"/>
    </xf>
    <xf numFmtId="0" fontId="38" fillId="0" borderId="0" xfId="0" applyFont="1" applyBorder="1" applyAlignment="1" applyProtection="1">
      <alignment vertical="center"/>
      <protection locked="0"/>
    </xf>
    <xf numFmtId="0" fontId="3" fillId="3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vertical="center" wrapText="1"/>
    </xf>
    <xf numFmtId="165" fontId="4" fillId="0" borderId="1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/>
    </xf>
    <xf numFmtId="0" fontId="4" fillId="3" borderId="19" xfId="0" applyFont="1" applyFill="1" applyBorder="1" applyAlignment="1">
      <alignment vertical="center" wrapText="1"/>
    </xf>
    <xf numFmtId="165" fontId="4" fillId="0" borderId="2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0" fontId="18" fillId="0" borderId="26" xfId="0" applyFont="1" applyBorder="1" applyAlignment="1" applyProtection="1">
      <alignment horizontal="center" vertical="center" wrapText="1"/>
      <protection locked="0"/>
    </xf>
    <xf numFmtId="0" fontId="18" fillId="0" borderId="27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0" fontId="35" fillId="8" borderId="47" xfId="0" applyFont="1" applyFill="1" applyBorder="1" applyAlignment="1">
      <alignment horizontal="center" vertical="center"/>
    </xf>
    <xf numFmtId="0" fontId="35" fillId="8" borderId="47" xfId="0" applyFont="1" applyFill="1" applyBorder="1" applyAlignment="1">
      <alignment horizontal="center" vertical="center" wrapText="1"/>
    </xf>
    <xf numFmtId="0" fontId="0" fillId="8" borderId="48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49" xfId="0" applyFont="1" applyFill="1" applyBorder="1" applyAlignment="1">
      <alignment horizontal="center" vertical="center" wrapText="1"/>
    </xf>
  </cellXfs>
  <cellStyles count="4">
    <cellStyle name="Excel Built-in Explanatory Text" xfId="3" xr:uid="{00000000-0005-0000-0000-000006000000}"/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FFF99"/>
      <rgbColor rgb="FFB7DEE8"/>
      <rgbColor rgb="FFFF99CC"/>
      <rgbColor rgb="FFCCC1DA"/>
      <rgbColor rgb="FFBFBFBF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C3C3C"/>
      <rgbColor rgb="FF993300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2:D12" totalsRowShown="0">
  <autoFilter ref="D2:D12" xr:uid="{00000000-0009-0000-0100-000001000000}"/>
  <tableColumns count="1">
    <tableColumn id="1" xr3:uid="{00000000-0010-0000-0000-000001000000}" name="CR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C2:C10" totalsRowShown="0">
  <autoFilter ref="C2:C10" xr:uid="{00000000-0009-0000-0100-000002000000}"/>
  <tableColumns count="1">
    <tableColumn id="1" xr3:uid="{00000000-0010-0000-0100-000001000000}" name="statut temporair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B2:B12" totalsRowShown="0">
  <autoFilter ref="B2:B12" xr:uid="{00000000-0009-0000-0100-000003000000}"/>
  <tableColumns count="1">
    <tableColumn id="1" xr3:uid="{00000000-0010-0000-0200-000001000000}" name="Statut perm et non fi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2:A4" totalsRowShown="0">
  <autoFilter ref="A2:A4" xr:uid="{00000000-0009-0000-0100-000004000000}"/>
  <tableColumns count="1">
    <tableColumn id="1" xr3:uid="{00000000-0010-0000-0300-000001000000}" name="Choi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1"/>
  <sheetViews>
    <sheetView showGridLines="0" zoomScale="90" zoomScaleNormal="90" workbookViewId="0">
      <selection activeCell="D2" sqref="D2:G2"/>
    </sheetView>
  </sheetViews>
  <sheetFormatPr baseColWidth="10" defaultColWidth="11.453125" defaultRowHeight="12.5" x14ac:dyDescent="0.25"/>
  <cols>
    <col min="1" max="1" width="11.453125" style="15"/>
    <col min="2" max="2" width="28.08984375" style="15" customWidth="1"/>
    <col min="3" max="3" width="35.7265625" style="15" customWidth="1"/>
    <col min="4" max="4" width="17.36328125" style="15" customWidth="1"/>
    <col min="5" max="6" width="7.90625" style="15" customWidth="1"/>
    <col min="7" max="7" width="18" style="15" customWidth="1"/>
    <col min="8" max="1024" width="11.453125" style="15"/>
  </cols>
  <sheetData>
    <row r="1" spans="1:10" ht="27" customHeight="1" x14ac:dyDescent="0.25">
      <c r="A1" s="14" t="s">
        <v>0</v>
      </c>
      <c r="B1" s="14"/>
      <c r="C1" s="14"/>
      <c r="D1" s="14"/>
      <c r="E1" s="14"/>
      <c r="F1" s="14"/>
      <c r="G1" s="14"/>
      <c r="H1" s="16"/>
    </row>
    <row r="2" spans="1:10" ht="31.5" customHeight="1" x14ac:dyDescent="0.25">
      <c r="A2" s="13" t="s">
        <v>1</v>
      </c>
      <c r="B2" s="13"/>
      <c r="C2" s="13"/>
      <c r="D2" s="12"/>
      <c r="E2" s="12"/>
      <c r="F2" s="12"/>
      <c r="G2" s="12"/>
      <c r="H2" s="16"/>
    </row>
    <row r="3" spans="1:10" ht="15.75" customHeight="1" x14ac:dyDescent="0.25">
      <c r="A3" s="13" t="s">
        <v>2</v>
      </c>
      <c r="B3" s="13"/>
      <c r="C3" s="13"/>
      <c r="D3" s="12"/>
      <c r="E3" s="12"/>
      <c r="F3" s="12"/>
      <c r="G3" s="12"/>
      <c r="H3" s="16"/>
    </row>
    <row r="4" spans="1:10" ht="29.25" customHeight="1" x14ac:dyDescent="0.25">
      <c r="A4" s="13" t="s">
        <v>3</v>
      </c>
      <c r="B4" s="13"/>
      <c r="C4" s="13"/>
      <c r="D4" s="12"/>
      <c r="E4" s="12"/>
      <c r="F4" s="12"/>
      <c r="G4" s="12"/>
      <c r="H4" s="16"/>
    </row>
    <row r="5" spans="1:10" ht="15.75" customHeight="1" x14ac:dyDescent="0.25">
      <c r="A5" s="13" t="s">
        <v>4</v>
      </c>
      <c r="B5" s="13"/>
      <c r="C5" s="13"/>
      <c r="D5" s="11"/>
      <c r="E5" s="11"/>
      <c r="F5" s="10" t="s">
        <v>5</v>
      </c>
      <c r="G5" s="10"/>
      <c r="H5" s="16"/>
    </row>
    <row r="6" spans="1:10" ht="15.75" customHeight="1" x14ac:dyDescent="0.25">
      <c r="A6" s="9" t="s">
        <v>6</v>
      </c>
      <c r="B6" s="9"/>
      <c r="C6" s="9"/>
      <c r="D6" s="8"/>
      <c r="E6" s="8"/>
      <c r="F6" s="12"/>
      <c r="G6" s="12"/>
    </row>
    <row r="7" spans="1:10" ht="15.75" customHeight="1" x14ac:dyDescent="0.25">
      <c r="A7" s="9" t="s">
        <v>7</v>
      </c>
      <c r="B7" s="9"/>
      <c r="C7" s="9"/>
      <c r="D7" s="8"/>
      <c r="E7" s="8"/>
      <c r="F7" s="12"/>
      <c r="G7" s="12"/>
    </row>
    <row r="8" spans="1:10" ht="15.75" customHeight="1" x14ac:dyDescent="0.25">
      <c r="A8" s="9" t="s">
        <v>8</v>
      </c>
      <c r="B8" s="9"/>
      <c r="C8" s="9"/>
      <c r="D8" s="8"/>
      <c r="E8" s="8"/>
      <c r="F8" s="12"/>
      <c r="G8" s="12"/>
      <c r="J8" s="18"/>
    </row>
    <row r="9" spans="1:10" ht="15.75" customHeight="1" x14ac:dyDescent="0.25">
      <c r="A9" s="9" t="s">
        <v>9</v>
      </c>
      <c r="B9" s="9"/>
      <c r="C9" s="9"/>
      <c r="D9" s="8"/>
      <c r="E9" s="8"/>
      <c r="F9" s="12"/>
      <c r="G9" s="12"/>
    </row>
    <row r="10" spans="1:10" ht="15.75" customHeight="1" x14ac:dyDescent="0.25">
      <c r="A10" s="9" t="s">
        <v>10</v>
      </c>
      <c r="B10" s="9"/>
      <c r="C10" s="9"/>
      <c r="D10" s="8"/>
      <c r="E10" s="8"/>
      <c r="F10" s="12"/>
      <c r="G10" s="12"/>
    </row>
    <row r="11" spans="1:10" ht="15.75" customHeight="1" x14ac:dyDescent="0.25">
      <c r="A11" s="9" t="s">
        <v>11</v>
      </c>
      <c r="B11" s="9"/>
      <c r="C11" s="9"/>
      <c r="D11" s="8"/>
      <c r="E11" s="8"/>
      <c r="F11" s="12"/>
      <c r="G11" s="12"/>
    </row>
    <row r="12" spans="1:10" ht="15.75" customHeight="1" x14ac:dyDescent="0.25">
      <c r="A12" s="9" t="s">
        <v>12</v>
      </c>
      <c r="B12" s="9"/>
      <c r="C12" s="9"/>
      <c r="D12" s="8"/>
      <c r="E12" s="8"/>
      <c r="F12" s="12"/>
      <c r="G12" s="12"/>
    </row>
    <row r="13" spans="1:10" ht="15.75" customHeight="1" x14ac:dyDescent="0.25">
      <c r="A13" s="9" t="s">
        <v>13</v>
      </c>
      <c r="B13" s="9"/>
      <c r="C13" s="9"/>
      <c r="D13" s="8"/>
      <c r="E13" s="8"/>
      <c r="F13" s="12"/>
      <c r="G13" s="12"/>
    </row>
    <row r="14" spans="1:10" ht="15.75" customHeight="1" x14ac:dyDescent="0.25">
      <c r="A14" s="9" t="s">
        <v>14</v>
      </c>
      <c r="B14" s="9"/>
      <c r="C14" s="9"/>
      <c r="D14" s="8"/>
      <c r="E14" s="8"/>
      <c r="F14" s="12"/>
      <c r="G14" s="12"/>
    </row>
    <row r="15" spans="1:10" ht="15.75" customHeight="1" x14ac:dyDescent="0.25">
      <c r="A15" s="13" t="s">
        <v>15</v>
      </c>
      <c r="B15" s="13"/>
      <c r="C15" s="13"/>
      <c r="D15" s="12"/>
      <c r="E15" s="12"/>
      <c r="F15" s="12"/>
      <c r="G15" s="12"/>
      <c r="H15" s="16"/>
    </row>
    <row r="16" spans="1:10" ht="28.5" customHeight="1" x14ac:dyDescent="0.25">
      <c r="A16" s="7" t="s">
        <v>16</v>
      </c>
      <c r="B16" s="7"/>
      <c r="C16" s="7"/>
      <c r="D16" s="7"/>
      <c r="E16" s="7"/>
      <c r="F16" s="7"/>
      <c r="G16" s="7"/>
      <c r="H16" s="16"/>
    </row>
    <row r="17" spans="1:10" ht="40.5" customHeight="1" x14ac:dyDescent="0.25">
      <c r="A17" s="6" t="s">
        <v>17</v>
      </c>
      <c r="B17" s="6"/>
      <c r="C17" s="6"/>
      <c r="D17" s="5"/>
      <c r="E17" s="5"/>
      <c r="F17" s="5"/>
      <c r="G17" s="5"/>
      <c r="H17" s="16"/>
    </row>
    <row r="18" spans="1:10" ht="40.5" customHeight="1" x14ac:dyDescent="0.25">
      <c r="A18" s="6" t="s">
        <v>18</v>
      </c>
      <c r="B18" s="6"/>
      <c r="C18" s="6"/>
      <c r="D18" s="5"/>
      <c r="E18" s="5"/>
      <c r="F18" s="5"/>
      <c r="G18" s="5"/>
      <c r="H18" s="16"/>
    </row>
    <row r="19" spans="1:10" ht="19.5" customHeight="1" x14ac:dyDescent="0.25">
      <c r="A19" s="4" t="s">
        <v>19</v>
      </c>
      <c r="B19" s="4"/>
      <c r="C19" s="4"/>
      <c r="D19" s="3"/>
      <c r="E19" s="3"/>
      <c r="F19" s="3"/>
      <c r="G19" s="3"/>
      <c r="H19" s="16"/>
    </row>
    <row r="20" spans="1:10" ht="19.5" customHeight="1" x14ac:dyDescent="0.25">
      <c r="A20" s="4" t="s">
        <v>20</v>
      </c>
      <c r="B20" s="4"/>
      <c r="C20" s="4"/>
      <c r="D20" s="3"/>
      <c r="E20" s="3"/>
      <c r="F20" s="3"/>
      <c r="G20" s="3"/>
      <c r="H20" s="16"/>
    </row>
    <row r="21" spans="1:10" ht="19.5" customHeight="1" x14ac:dyDescent="0.25">
      <c r="A21" s="6" t="s">
        <v>21</v>
      </c>
      <c r="B21" s="6"/>
      <c r="C21" s="6"/>
      <c r="D21" s="12"/>
      <c r="E21" s="12"/>
      <c r="F21" s="12"/>
      <c r="G21" s="12"/>
      <c r="H21" s="16"/>
    </row>
    <row r="22" spans="1:10" ht="27" customHeight="1" x14ac:dyDescent="0.25">
      <c r="A22" s="7" t="s">
        <v>22</v>
      </c>
      <c r="B22" s="7"/>
      <c r="C22" s="7"/>
      <c r="D22" s="7"/>
      <c r="E22" s="7"/>
      <c r="F22" s="7"/>
      <c r="G22" s="7"/>
    </row>
    <row r="23" spans="1:10" ht="33" customHeight="1" x14ac:dyDescent="0.25">
      <c r="A23" s="2" t="s">
        <v>23</v>
      </c>
      <c r="B23" s="2"/>
      <c r="C23" s="1"/>
      <c r="D23" s="1"/>
      <c r="E23" s="1"/>
      <c r="F23" s="1"/>
      <c r="G23" s="1"/>
      <c r="J23" s="19"/>
    </row>
    <row r="24" spans="1:10" ht="33" customHeight="1" x14ac:dyDescent="0.25">
      <c r="A24" s="2" t="s">
        <v>24</v>
      </c>
      <c r="B24" s="2"/>
      <c r="C24" s="1"/>
      <c r="D24" s="1"/>
      <c r="E24" s="1"/>
      <c r="F24" s="1"/>
      <c r="G24" s="1"/>
    </row>
    <row r="25" spans="1:10" ht="26.25" customHeight="1" x14ac:dyDescent="0.25">
      <c r="A25" s="7" t="s">
        <v>25</v>
      </c>
      <c r="B25" s="7"/>
      <c r="C25" s="7"/>
      <c r="D25" s="7"/>
      <c r="E25" s="7"/>
      <c r="F25" s="7"/>
      <c r="G25" s="7"/>
    </row>
    <row r="26" spans="1:10" s="20" customFormat="1" ht="15.75" customHeight="1" x14ac:dyDescent="0.25">
      <c r="A26" s="150" t="s">
        <v>26</v>
      </c>
      <c r="B26" s="150"/>
      <c r="C26" s="1"/>
      <c r="D26" s="1"/>
      <c r="E26" s="1"/>
      <c r="F26" s="1"/>
      <c r="G26" s="1"/>
    </row>
    <row r="27" spans="1:10" s="20" customFormat="1" ht="15.75" customHeight="1" x14ac:dyDescent="0.25">
      <c r="A27" s="2" t="s">
        <v>27</v>
      </c>
      <c r="B27" s="2"/>
      <c r="C27" s="1"/>
      <c r="D27" s="1"/>
      <c r="E27" s="1"/>
      <c r="F27" s="1"/>
      <c r="G27" s="1"/>
    </row>
    <row r="28" spans="1:10" s="20" customFormat="1" ht="15.75" customHeight="1" x14ac:dyDescent="0.25">
      <c r="A28" s="2" t="s">
        <v>28</v>
      </c>
      <c r="B28" s="2"/>
      <c r="C28" s="1"/>
      <c r="D28" s="1"/>
      <c r="E28" s="1"/>
      <c r="F28" s="1"/>
      <c r="G28" s="1"/>
    </row>
    <row r="29" spans="1:10" s="20" customFormat="1" ht="15.75" customHeight="1" x14ac:dyDescent="0.25">
      <c r="A29" s="2" t="s">
        <v>29</v>
      </c>
      <c r="B29" s="2"/>
      <c r="C29" s="1"/>
      <c r="D29" s="1"/>
      <c r="E29" s="1"/>
      <c r="F29" s="1"/>
      <c r="G29" s="1"/>
    </row>
    <row r="30" spans="1:10" s="20" customFormat="1" ht="15.75" customHeight="1" x14ac:dyDescent="0.25">
      <c r="A30" s="21" t="s">
        <v>30</v>
      </c>
      <c r="B30" s="22"/>
      <c r="C30" s="1"/>
      <c r="D30" s="1"/>
      <c r="E30" s="1"/>
      <c r="F30" s="1"/>
      <c r="G30" s="1"/>
    </row>
    <row r="31" spans="1:10" ht="24" customHeight="1" x14ac:dyDescent="0.25">
      <c r="A31" s="151" t="s">
        <v>31</v>
      </c>
      <c r="B31" s="151"/>
      <c r="C31" s="151"/>
      <c r="D31" s="151"/>
      <c r="E31" s="151"/>
      <c r="F31" s="151"/>
      <c r="G31" s="151"/>
    </row>
    <row r="32" spans="1:10" s="23" customFormat="1" ht="43.5" customHeight="1" x14ac:dyDescent="0.35">
      <c r="A32" s="152" t="s">
        <v>32</v>
      </c>
      <c r="B32" s="152"/>
      <c r="C32" s="153"/>
      <c r="D32" s="153"/>
      <c r="E32" s="153"/>
      <c r="F32" s="153"/>
      <c r="G32" s="153"/>
    </row>
    <row r="33" spans="1:8" s="23" customFormat="1" ht="43.5" customHeight="1" x14ac:dyDescent="0.35">
      <c r="A33" s="152" t="s">
        <v>33</v>
      </c>
      <c r="B33" s="152"/>
      <c r="C33" s="153"/>
      <c r="D33" s="153"/>
      <c r="E33" s="153"/>
      <c r="F33" s="153"/>
      <c r="G33" s="153"/>
    </row>
    <row r="34" spans="1:8" s="23" customFormat="1" ht="43.5" customHeight="1" x14ac:dyDescent="0.35">
      <c r="A34" s="152" t="s">
        <v>34</v>
      </c>
      <c r="B34" s="152"/>
      <c r="C34" s="153"/>
      <c r="D34" s="153"/>
      <c r="E34" s="153"/>
      <c r="F34" s="153"/>
      <c r="G34" s="153"/>
    </row>
    <row r="35" spans="1:8" s="23" customFormat="1" ht="43.5" customHeight="1" x14ac:dyDescent="0.35">
      <c r="A35" s="152" t="s">
        <v>35</v>
      </c>
      <c r="B35" s="152"/>
      <c r="C35" s="153"/>
      <c r="D35" s="153"/>
      <c r="E35" s="153"/>
      <c r="F35" s="153"/>
      <c r="G35" s="153"/>
    </row>
    <row r="36" spans="1:8" s="23" customFormat="1" ht="43.5" customHeight="1" x14ac:dyDescent="0.35">
      <c r="A36" s="152" t="s">
        <v>36</v>
      </c>
      <c r="B36" s="152"/>
      <c r="C36" s="153"/>
      <c r="D36" s="153"/>
      <c r="E36" s="153"/>
      <c r="F36" s="153"/>
      <c r="G36" s="153"/>
    </row>
    <row r="37" spans="1:8" s="23" customFormat="1" ht="43.5" customHeight="1" x14ac:dyDescent="0.35">
      <c r="A37" s="152" t="s">
        <v>37</v>
      </c>
      <c r="B37" s="152"/>
      <c r="C37" s="153"/>
      <c r="D37" s="153"/>
      <c r="E37" s="153"/>
      <c r="F37" s="153"/>
      <c r="G37" s="153"/>
    </row>
    <row r="38" spans="1:8" s="23" customFormat="1" ht="43.5" customHeight="1" x14ac:dyDescent="0.35">
      <c r="A38" s="152" t="s">
        <v>38</v>
      </c>
      <c r="B38" s="152"/>
      <c r="C38" s="153"/>
      <c r="D38" s="153"/>
      <c r="E38" s="153"/>
      <c r="F38" s="153"/>
      <c r="G38" s="153"/>
    </row>
    <row r="39" spans="1:8" s="23" customFormat="1" ht="54" customHeight="1" x14ac:dyDescent="0.35">
      <c r="A39" s="152" t="s">
        <v>39</v>
      </c>
      <c r="B39" s="152"/>
      <c r="C39" s="153"/>
      <c r="D39" s="153"/>
      <c r="E39" s="153"/>
      <c r="F39" s="153"/>
      <c r="G39" s="153"/>
    </row>
    <row r="40" spans="1:8" ht="27" customHeight="1" x14ac:dyDescent="0.25">
      <c r="A40" s="154" t="s">
        <v>40</v>
      </c>
      <c r="B40" s="154"/>
      <c r="C40" s="154"/>
      <c r="D40" s="154"/>
      <c r="E40" s="154"/>
      <c r="F40" s="154"/>
      <c r="G40" s="154"/>
      <c r="H40" s="16"/>
    </row>
    <row r="41" spans="1:8" ht="22.5" customHeight="1" x14ac:dyDescent="0.25">
      <c r="A41" s="155" t="s">
        <v>41</v>
      </c>
      <c r="B41" s="155"/>
      <c r="C41" s="24" t="s">
        <v>42</v>
      </c>
      <c r="D41" s="24" t="s">
        <v>43</v>
      </c>
      <c r="E41" s="156" t="s">
        <v>44</v>
      </c>
      <c r="F41" s="156"/>
      <c r="G41" s="156"/>
      <c r="H41" s="16"/>
    </row>
    <row r="42" spans="1:8" ht="17.149999999999999" customHeight="1" x14ac:dyDescent="0.25">
      <c r="A42" s="155"/>
      <c r="B42" s="155"/>
      <c r="C42" s="25"/>
      <c r="D42" s="26"/>
      <c r="E42" s="157"/>
      <c r="F42" s="157"/>
      <c r="G42" s="157"/>
      <c r="H42" s="16"/>
    </row>
    <row r="43" spans="1:8" ht="17.149999999999999" customHeight="1" x14ac:dyDescent="0.25">
      <c r="A43" s="155"/>
      <c r="B43" s="155"/>
      <c r="C43" s="17"/>
      <c r="D43" s="27"/>
      <c r="E43" s="157"/>
      <c r="F43" s="157"/>
      <c r="G43" s="157"/>
      <c r="H43" s="16"/>
    </row>
    <row r="44" spans="1:8" ht="17.149999999999999" customHeight="1" x14ac:dyDescent="0.25">
      <c r="A44" s="155"/>
      <c r="B44" s="155"/>
      <c r="C44" s="17"/>
      <c r="D44" s="27"/>
      <c r="E44" s="157"/>
      <c r="F44" s="157"/>
      <c r="G44" s="157"/>
      <c r="H44" s="16" t="s">
        <v>45</v>
      </c>
    </row>
    <row r="45" spans="1:8" ht="17.149999999999999" customHeight="1" x14ac:dyDescent="0.25">
      <c r="A45" s="155"/>
      <c r="B45" s="155"/>
      <c r="C45" s="17"/>
      <c r="D45" s="27"/>
      <c r="E45" s="157"/>
      <c r="F45" s="157"/>
      <c r="G45" s="157"/>
      <c r="H45" s="16"/>
    </row>
    <row r="46" spans="1:8" ht="17.149999999999999" customHeight="1" x14ac:dyDescent="0.25">
      <c r="A46" s="155"/>
      <c r="B46" s="155"/>
      <c r="C46" s="17"/>
      <c r="D46" s="27"/>
      <c r="E46" s="157"/>
      <c r="F46" s="157"/>
      <c r="G46" s="157"/>
      <c r="H46" s="16"/>
    </row>
    <row r="47" spans="1:8" ht="17.149999999999999" customHeight="1" x14ac:dyDescent="0.25">
      <c r="A47" s="155"/>
      <c r="B47" s="155"/>
      <c r="C47" s="17"/>
      <c r="D47" s="27"/>
      <c r="E47" s="157"/>
      <c r="F47" s="157"/>
      <c r="G47" s="157"/>
      <c r="H47" s="16"/>
    </row>
    <row r="48" spans="1:8" ht="17.149999999999999" customHeight="1" x14ac:dyDescent="0.25">
      <c r="A48" s="155"/>
      <c r="B48" s="155"/>
      <c r="C48" s="17"/>
      <c r="D48" s="27"/>
      <c r="E48" s="157"/>
      <c r="F48" s="157"/>
      <c r="G48" s="157"/>
      <c r="H48" s="16"/>
    </row>
    <row r="49" spans="1:8" ht="17.149999999999999" customHeight="1" x14ac:dyDescent="0.25">
      <c r="A49" s="155"/>
      <c r="B49" s="155"/>
      <c r="C49" s="17"/>
      <c r="D49" s="27"/>
      <c r="E49" s="157"/>
      <c r="F49" s="157"/>
      <c r="G49" s="157"/>
      <c r="H49" s="16"/>
    </row>
    <row r="50" spans="1:8" ht="17.25" customHeight="1" x14ac:dyDescent="0.25">
      <c r="A50" s="155"/>
      <c r="B50" s="155"/>
      <c r="C50" s="28"/>
      <c r="D50" s="27"/>
      <c r="E50" s="158"/>
      <c r="F50" s="158"/>
      <c r="G50" s="158"/>
    </row>
    <row r="51" spans="1:8" s="30" customFormat="1" ht="17.25" customHeight="1" x14ac:dyDescent="0.25">
      <c r="A51" s="159" t="s">
        <v>46</v>
      </c>
      <c r="B51" s="159"/>
      <c r="C51" s="24" t="s">
        <v>42</v>
      </c>
      <c r="D51" s="29" t="s">
        <v>47</v>
      </c>
      <c r="E51" s="156" t="s">
        <v>48</v>
      </c>
      <c r="F51" s="156"/>
      <c r="G51" s="156"/>
    </row>
    <row r="52" spans="1:8" s="30" customFormat="1" ht="18.75" customHeight="1" x14ac:dyDescent="0.25">
      <c r="A52" s="159"/>
      <c r="B52" s="159"/>
      <c r="C52" s="17"/>
      <c r="D52" s="27"/>
      <c r="E52" s="1"/>
      <c r="F52" s="1"/>
      <c r="G52" s="1"/>
    </row>
    <row r="53" spans="1:8" s="30" customFormat="1" ht="18.75" customHeight="1" x14ac:dyDescent="0.25">
      <c r="A53" s="159"/>
      <c r="B53" s="159"/>
      <c r="C53" s="17"/>
      <c r="D53" s="27"/>
      <c r="E53" s="1"/>
      <c r="F53" s="1"/>
      <c r="G53" s="1"/>
    </row>
    <row r="54" spans="1:8" s="30" customFormat="1" ht="18.75" customHeight="1" x14ac:dyDescent="0.25">
      <c r="A54" s="159"/>
      <c r="B54" s="159"/>
      <c r="C54" s="17"/>
      <c r="D54" s="27"/>
      <c r="E54" s="1"/>
      <c r="F54" s="1"/>
      <c r="G54" s="1"/>
    </row>
    <row r="55" spans="1:8" ht="30" customHeight="1" x14ac:dyDescent="0.25">
      <c r="A55" s="160" t="s">
        <v>49</v>
      </c>
      <c r="B55" s="160"/>
      <c r="C55" s="161"/>
      <c r="D55" s="161"/>
      <c r="E55" s="161"/>
      <c r="F55" s="161"/>
      <c r="G55" s="161"/>
      <c r="H55" s="31"/>
    </row>
    <row r="56" spans="1:8" ht="33.75" customHeight="1" x14ac:dyDescent="0.25">
      <c r="A56" s="6" t="s">
        <v>50</v>
      </c>
      <c r="B56" s="6"/>
      <c r="C56" s="162"/>
      <c r="D56" s="162"/>
      <c r="E56" s="162"/>
      <c r="F56" s="162"/>
      <c r="G56" s="162"/>
      <c r="H56" s="31"/>
    </row>
    <row r="57" spans="1:8" ht="21" customHeight="1" x14ac:dyDescent="0.25">
      <c r="A57" s="6" t="s">
        <v>51</v>
      </c>
      <c r="B57" s="6"/>
      <c r="C57" s="163"/>
      <c r="D57" s="163"/>
      <c r="E57" s="163"/>
      <c r="F57" s="163"/>
      <c r="G57" s="163"/>
    </row>
    <row r="58" spans="1:8" ht="21" customHeight="1" x14ac:dyDescent="0.25">
      <c r="A58" s="6" t="s">
        <v>52</v>
      </c>
      <c r="B58" s="6"/>
      <c r="C58" s="163"/>
      <c r="D58" s="163"/>
      <c r="E58" s="163"/>
      <c r="F58" s="163"/>
      <c r="G58" s="163"/>
    </row>
    <row r="59" spans="1:8" ht="21" customHeight="1" x14ac:dyDescent="0.25">
      <c r="A59" s="164" t="s">
        <v>53</v>
      </c>
      <c r="B59" s="164"/>
      <c r="C59" s="165"/>
      <c r="D59" s="165"/>
      <c r="E59" s="165"/>
      <c r="F59" s="165"/>
      <c r="G59" s="165"/>
    </row>
    <row r="60" spans="1:8" ht="26.25" customHeight="1" x14ac:dyDescent="0.25">
      <c r="A60" s="166"/>
      <c r="B60" s="166"/>
      <c r="C60" s="167"/>
      <c r="D60" s="167"/>
      <c r="E60" s="167"/>
      <c r="F60" s="167"/>
      <c r="G60" s="167"/>
    </row>
    <row r="61" spans="1:8" ht="26.25" customHeight="1" x14ac:dyDescent="0.25"/>
    <row r="81" spans="1:1" x14ac:dyDescent="0.25">
      <c r="A81" s="32" t="s">
        <v>54</v>
      </c>
    </row>
  </sheetData>
  <mergeCells count="111">
    <mergeCell ref="A57:B57"/>
    <mergeCell ref="C57:G57"/>
    <mergeCell ref="A58:B58"/>
    <mergeCell ref="C58:G58"/>
    <mergeCell ref="A59:B59"/>
    <mergeCell ref="C59:G59"/>
    <mergeCell ref="A60:B60"/>
    <mergeCell ref="C60:G60"/>
    <mergeCell ref="A51:B54"/>
    <mergeCell ref="E51:G51"/>
    <mergeCell ref="E52:G52"/>
    <mergeCell ref="E53:G53"/>
    <mergeCell ref="E54:G54"/>
    <mergeCell ref="A55:B55"/>
    <mergeCell ref="C55:G55"/>
    <mergeCell ref="A56:B56"/>
    <mergeCell ref="C56:G56"/>
    <mergeCell ref="A41:B5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A36:B36"/>
    <mergeCell ref="C36:G36"/>
    <mergeCell ref="A37:B37"/>
    <mergeCell ref="C37:G37"/>
    <mergeCell ref="A38:B38"/>
    <mergeCell ref="C38:G38"/>
    <mergeCell ref="A39:B39"/>
    <mergeCell ref="C39:G39"/>
    <mergeCell ref="A40:G40"/>
    <mergeCell ref="C30:G30"/>
    <mergeCell ref="A31:G31"/>
    <mergeCell ref="A32:B32"/>
    <mergeCell ref="C32:G32"/>
    <mergeCell ref="A33:B33"/>
    <mergeCell ref="C33:G33"/>
    <mergeCell ref="A34:B34"/>
    <mergeCell ref="C34:G34"/>
    <mergeCell ref="A35:B35"/>
    <mergeCell ref="C35:G35"/>
    <mergeCell ref="A25:G25"/>
    <mergeCell ref="A26:B26"/>
    <mergeCell ref="C26:G26"/>
    <mergeCell ref="A27:B27"/>
    <mergeCell ref="C27:G27"/>
    <mergeCell ref="A28:B28"/>
    <mergeCell ref="C28:G28"/>
    <mergeCell ref="A29:B29"/>
    <mergeCell ref="C29:G29"/>
    <mergeCell ref="A20:C20"/>
    <mergeCell ref="D20:G20"/>
    <mergeCell ref="A21:C21"/>
    <mergeCell ref="D21:G21"/>
    <mergeCell ref="A22:G22"/>
    <mergeCell ref="A23:B23"/>
    <mergeCell ref="C23:G23"/>
    <mergeCell ref="A24:B24"/>
    <mergeCell ref="C24:G24"/>
    <mergeCell ref="A15:C15"/>
    <mergeCell ref="D15:G15"/>
    <mergeCell ref="A16:G16"/>
    <mergeCell ref="A17:C17"/>
    <mergeCell ref="D17:G17"/>
    <mergeCell ref="A18:C18"/>
    <mergeCell ref="D18:G18"/>
    <mergeCell ref="A19:C19"/>
    <mergeCell ref="D19:G19"/>
    <mergeCell ref="A12:C12"/>
    <mergeCell ref="D12:E12"/>
    <mergeCell ref="F12:G12"/>
    <mergeCell ref="A13:C13"/>
    <mergeCell ref="D13:E13"/>
    <mergeCell ref="F13:G13"/>
    <mergeCell ref="A14:C14"/>
    <mergeCell ref="D14:E14"/>
    <mergeCell ref="F14:G14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A6:C6"/>
    <mergeCell ref="D6:E6"/>
    <mergeCell ref="F6:G6"/>
    <mergeCell ref="A7:C7"/>
    <mergeCell ref="D7:E7"/>
    <mergeCell ref="F7:G7"/>
    <mergeCell ref="A8:C8"/>
    <mergeCell ref="D8:E8"/>
    <mergeCell ref="F8:G8"/>
    <mergeCell ref="A1:G1"/>
    <mergeCell ref="A2:C2"/>
    <mergeCell ref="D2:G2"/>
    <mergeCell ref="A3:C3"/>
    <mergeCell ref="D3:G3"/>
    <mergeCell ref="A4:C4"/>
    <mergeCell ref="D4:G4"/>
    <mergeCell ref="A5:C5"/>
    <mergeCell ref="D5:E5"/>
    <mergeCell ref="F5:G5"/>
  </mergeCells>
  <dataValidations count="1">
    <dataValidation type="list" allowBlank="1" showInputMessage="1" showErrorMessage="1" sqref="D3:G4 D6:E14 C23:G23" xr:uid="{00000000-0002-0000-0000-000000000000}">
      <formula1>Choix</formula1>
      <formula2>0</formula2>
    </dataValidation>
  </dataValidations>
  <printOptions horizontalCentered="1" verticalCentered="1"/>
  <pageMargins left="0.70833333333333304" right="0.70833333333333304" top="0.74791666666666701" bottom="0.74791666666666701" header="0.51180555555555496" footer="0.51180555555555496"/>
  <pageSetup paperSize="9" scale="7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Listes!$D$3:$D$12</xm:f>
          </x14:formula1>
          <x14:formula2>
            <xm:f>0</xm:f>
          </x14:formula2>
          <xm:sqref>D15:G15</xm:sqref>
        </x14:dataValidation>
        <x14:dataValidation type="list" allowBlank="1" showInputMessage="1" showErrorMessage="1" xr:uid="{00000000-0002-0000-0000-000002000000}">
          <x14:formula1>
            <xm:f>Listes!$C$3:$C$10</xm:f>
          </x14:formula1>
          <x14:formula2>
            <xm:f>0</xm:f>
          </x14:formula2>
          <xm:sqref>C52:C54</xm:sqref>
        </x14:dataValidation>
        <x14:dataValidation type="list" allowBlank="1" showInputMessage="1" showErrorMessage="1" xr:uid="{00000000-0002-0000-0000-000003000000}">
          <x14:formula1>
            <xm:f>Listes!$B$3:$B$12</xm:f>
          </x14:formula1>
          <x14:formula2>
            <xm:f>0</xm:f>
          </x14:formula2>
          <xm:sqref>C42:C50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MJ82"/>
  <sheetViews>
    <sheetView tabSelected="1" topLeftCell="A31" zoomScaleNormal="100" workbookViewId="0">
      <selection activeCell="A14" sqref="A14"/>
    </sheetView>
  </sheetViews>
  <sheetFormatPr baseColWidth="10" defaultColWidth="11.453125" defaultRowHeight="13" x14ac:dyDescent="0.25"/>
  <cols>
    <col min="1" max="1" width="54.26953125" style="33" customWidth="1"/>
    <col min="2" max="2" width="27.81640625" style="33" customWidth="1"/>
    <col min="3" max="3" width="36.453125" style="33" customWidth="1"/>
    <col min="4" max="4" width="33.08984375" style="33" customWidth="1"/>
    <col min="5" max="5" width="19" style="34" customWidth="1"/>
    <col min="6" max="6" width="22.81640625" style="33" customWidth="1"/>
    <col min="7" max="7" width="19" style="33" customWidth="1"/>
    <col min="8" max="8" width="8.36328125" style="33" customWidth="1"/>
    <col min="9" max="9" width="10.08984375" style="33" customWidth="1"/>
    <col min="10" max="11" width="8.36328125" style="33" customWidth="1"/>
    <col min="12" max="21" width="18" style="33" customWidth="1"/>
    <col min="22" max="1024" width="11.453125" style="33"/>
  </cols>
  <sheetData>
    <row r="1" spans="1:9" s="37" customFormat="1" ht="52.5" customHeight="1" x14ac:dyDescent="0.25">
      <c r="A1" s="168" t="s">
        <v>55</v>
      </c>
      <c r="B1" s="168"/>
      <c r="C1" s="168"/>
      <c r="D1" s="168"/>
      <c r="E1" s="35"/>
      <c r="F1" s="36" t="s">
        <v>56</v>
      </c>
      <c r="G1" s="33"/>
    </row>
    <row r="2" spans="1:9" ht="15.75" customHeight="1" x14ac:dyDescent="0.25">
      <c r="A2" s="38" t="s">
        <v>19</v>
      </c>
      <c r="B2" s="39"/>
      <c r="C2" s="37"/>
      <c r="D2" s="37"/>
      <c r="F2" s="40" t="s">
        <v>57</v>
      </c>
      <c r="G2" s="41" t="s">
        <v>58</v>
      </c>
    </row>
    <row r="3" spans="1:9" ht="15.75" customHeight="1" x14ac:dyDescent="0.25">
      <c r="A3" s="42" t="s">
        <v>59</v>
      </c>
      <c r="B3" s="39" t="s">
        <v>60</v>
      </c>
      <c r="C3" s="37"/>
      <c r="D3" s="37"/>
      <c r="F3" s="40" t="s">
        <v>61</v>
      </c>
      <c r="G3" s="43" t="s">
        <v>62</v>
      </c>
    </row>
    <row r="4" spans="1:9" ht="15.75" customHeight="1" x14ac:dyDescent="0.25">
      <c r="A4" s="42" t="s">
        <v>63</v>
      </c>
      <c r="B4" s="39">
        <v>48</v>
      </c>
      <c r="C4" s="37"/>
      <c r="D4" s="37"/>
      <c r="F4" s="40" t="s">
        <v>64</v>
      </c>
      <c r="G4" s="41" t="s">
        <v>65</v>
      </c>
    </row>
    <row r="5" spans="1:9" ht="15.75" customHeight="1" x14ac:dyDescent="0.25">
      <c r="A5" s="44" t="s">
        <v>66</v>
      </c>
      <c r="B5" s="45" t="s">
        <v>67</v>
      </c>
      <c r="C5" s="45"/>
      <c r="D5" s="45"/>
      <c r="F5" s="40" t="s">
        <v>68</v>
      </c>
      <c r="G5" s="41" t="s">
        <v>69</v>
      </c>
    </row>
    <row r="6" spans="1:9" ht="15.75" customHeight="1" x14ac:dyDescent="0.25">
      <c r="A6" s="46" t="s">
        <v>70</v>
      </c>
      <c r="B6" s="47" t="s">
        <v>71</v>
      </c>
      <c r="C6" s="47"/>
      <c r="D6" s="47"/>
      <c r="F6" s="40" t="s">
        <v>72</v>
      </c>
      <c r="G6" s="41" t="s">
        <v>72</v>
      </c>
    </row>
    <row r="7" spans="1:9" ht="15.75" customHeight="1" x14ac:dyDescent="0.25">
      <c r="A7" s="37"/>
      <c r="B7" s="48"/>
      <c r="C7" s="48"/>
      <c r="D7" s="48"/>
    </row>
    <row r="8" spans="1:9" ht="15.75" customHeight="1" x14ac:dyDescent="0.25">
      <c r="A8" s="49"/>
      <c r="B8" s="37"/>
      <c r="C8" s="37"/>
      <c r="D8" s="37"/>
      <c r="F8" s="50" t="s">
        <v>73</v>
      </c>
      <c r="G8" s="51">
        <f>B29</f>
        <v>48</v>
      </c>
    </row>
    <row r="9" spans="1:9" ht="36.75" customHeight="1" x14ac:dyDescent="0.25">
      <c r="A9" s="52" t="s">
        <v>74</v>
      </c>
      <c r="B9" s="53"/>
      <c r="C9" s="53"/>
      <c r="D9" s="54"/>
      <c r="F9" s="50" t="s">
        <v>75</v>
      </c>
      <c r="G9" s="51">
        <f>B41-B32-B38-B39</f>
        <v>24</v>
      </c>
    </row>
    <row r="10" spans="1:9" ht="15.75" customHeight="1" x14ac:dyDescent="0.25">
      <c r="A10" s="55"/>
      <c r="B10" s="169" t="s">
        <v>76</v>
      </c>
      <c r="C10" s="170" t="s">
        <v>77</v>
      </c>
      <c r="D10" s="170" t="s">
        <v>78</v>
      </c>
      <c r="F10" s="56" t="s">
        <v>79</v>
      </c>
      <c r="G10" s="57">
        <f>G9/(G8+G9)</f>
        <v>0.33333333333333331</v>
      </c>
    </row>
    <row r="11" spans="1:9" ht="15.75" customHeight="1" x14ac:dyDescent="0.25">
      <c r="A11" s="55"/>
      <c r="B11" s="169"/>
      <c r="C11" s="170"/>
      <c r="D11" s="170"/>
    </row>
    <row r="12" spans="1:9" ht="15.75" customHeight="1" x14ac:dyDescent="0.25">
      <c r="A12" s="55"/>
      <c r="B12" s="169"/>
      <c r="C12" s="170"/>
      <c r="D12" s="170"/>
      <c r="H12" s="37"/>
      <c r="I12" s="37"/>
    </row>
    <row r="13" spans="1:9" ht="15.5" x14ac:dyDescent="0.25">
      <c r="A13" s="58" t="s">
        <v>80</v>
      </c>
      <c r="B13" s="59"/>
      <c r="C13" s="60"/>
      <c r="D13" s="61"/>
      <c r="G13" s="37"/>
      <c r="H13" s="37"/>
      <c r="I13" s="37"/>
    </row>
    <row r="14" spans="1:9" ht="17.25" customHeight="1" x14ac:dyDescent="0.25">
      <c r="A14" s="62" t="s">
        <v>81</v>
      </c>
      <c r="B14" s="63"/>
      <c r="C14" s="64">
        <v>13000</v>
      </c>
      <c r="D14" s="65">
        <f t="shared" ref="D14:D21" si="0">B14*C14</f>
        <v>0</v>
      </c>
      <c r="G14" s="37"/>
      <c r="H14" s="37"/>
      <c r="I14" s="37"/>
    </row>
    <row r="15" spans="1:9" ht="17.25" customHeight="1" x14ac:dyDescent="0.25">
      <c r="A15" s="62" t="s">
        <v>82</v>
      </c>
      <c r="B15" s="63">
        <v>6</v>
      </c>
      <c r="C15" s="64">
        <f>122000/12</f>
        <v>10166.666666666666</v>
      </c>
      <c r="D15" s="65">
        <f t="shared" si="0"/>
        <v>61000</v>
      </c>
      <c r="E15" s="34" t="s">
        <v>83</v>
      </c>
      <c r="G15" s="37"/>
      <c r="H15" s="37"/>
      <c r="I15" s="37"/>
    </row>
    <row r="16" spans="1:9" ht="17.25" customHeight="1" x14ac:dyDescent="0.25">
      <c r="A16" s="62" t="s">
        <v>84</v>
      </c>
      <c r="B16" s="63">
        <v>36</v>
      </c>
      <c r="C16" s="64">
        <f>92000/12</f>
        <v>7666.666666666667</v>
      </c>
      <c r="D16" s="65">
        <f t="shared" si="0"/>
        <v>276000</v>
      </c>
      <c r="E16" s="34" t="s">
        <v>85</v>
      </c>
      <c r="F16" s="37"/>
      <c r="G16" s="37"/>
      <c r="H16" s="37"/>
      <c r="I16" s="37"/>
    </row>
    <row r="17" spans="1:9" ht="17.25" customHeight="1" x14ac:dyDescent="0.25">
      <c r="A17" s="62" t="s">
        <v>86</v>
      </c>
      <c r="B17" s="63">
        <v>6</v>
      </c>
      <c r="C17" s="64">
        <f>122000/12</f>
        <v>10166.666666666666</v>
      </c>
      <c r="D17" s="65">
        <f t="shared" si="0"/>
        <v>61000</v>
      </c>
      <c r="E17" s="34" t="s">
        <v>87</v>
      </c>
      <c r="F17" s="37"/>
      <c r="G17" s="37"/>
      <c r="H17" s="37"/>
      <c r="I17" s="37"/>
    </row>
    <row r="18" spans="1:9" ht="17.25" customHeight="1" x14ac:dyDescent="0.25">
      <c r="A18" s="66" t="s">
        <v>88</v>
      </c>
      <c r="B18" s="63"/>
      <c r="C18" s="64">
        <f>10500*50%</f>
        <v>5250</v>
      </c>
      <c r="D18" s="65">
        <f t="shared" si="0"/>
        <v>0</v>
      </c>
      <c r="F18" s="67"/>
      <c r="G18" s="37"/>
      <c r="H18" s="37"/>
      <c r="I18" s="37"/>
    </row>
    <row r="19" spans="1:9" ht="17.25" customHeight="1" x14ac:dyDescent="0.25">
      <c r="A19" s="66" t="s">
        <v>89</v>
      </c>
      <c r="B19" s="63"/>
      <c r="C19" s="68">
        <v>5041.67</v>
      </c>
      <c r="D19" s="69">
        <f t="shared" si="0"/>
        <v>0</v>
      </c>
      <c r="F19" s="67"/>
      <c r="G19" s="37"/>
      <c r="H19" s="37"/>
      <c r="I19" s="37"/>
    </row>
    <row r="20" spans="1:9" ht="17.25" customHeight="1" x14ac:dyDescent="0.25">
      <c r="A20" s="66" t="s">
        <v>90</v>
      </c>
      <c r="B20" s="63"/>
      <c r="C20" s="68">
        <f>7700*50%</f>
        <v>3850</v>
      </c>
      <c r="D20" s="69">
        <f t="shared" si="0"/>
        <v>0</v>
      </c>
      <c r="F20" s="67"/>
      <c r="G20" s="67"/>
      <c r="H20" s="37"/>
      <c r="I20" s="37"/>
    </row>
    <row r="21" spans="1:9" ht="17.25" customHeight="1" x14ac:dyDescent="0.25">
      <c r="A21" s="62" t="s">
        <v>91</v>
      </c>
      <c r="B21" s="63"/>
      <c r="C21" s="64">
        <v>7420</v>
      </c>
      <c r="D21" s="65">
        <f t="shared" si="0"/>
        <v>0</v>
      </c>
      <c r="F21" s="37"/>
      <c r="G21" s="37"/>
      <c r="H21" s="37"/>
      <c r="I21" s="37"/>
    </row>
    <row r="22" spans="1:9" ht="17.25" customHeight="1" x14ac:dyDescent="0.25">
      <c r="A22" s="70" t="s">
        <v>92</v>
      </c>
      <c r="B22" s="71">
        <f>SUM(B14:B21)</f>
        <v>48</v>
      </c>
      <c r="C22" s="72"/>
      <c r="D22" s="73">
        <f>SUM(D14:D21)</f>
        <v>398000</v>
      </c>
      <c r="F22" s="37"/>
      <c r="G22" s="67"/>
      <c r="H22" s="37"/>
      <c r="I22" s="37"/>
    </row>
    <row r="23" spans="1:9" ht="17.25" customHeight="1" x14ac:dyDescent="0.25">
      <c r="A23" s="62" t="s">
        <v>93</v>
      </c>
      <c r="B23" s="63"/>
      <c r="C23" s="64">
        <v>10200</v>
      </c>
      <c r="D23" s="74">
        <f>B23*C23</f>
        <v>0</v>
      </c>
      <c r="F23" s="37"/>
      <c r="G23" s="37"/>
      <c r="H23" s="37"/>
      <c r="I23" s="37"/>
    </row>
    <row r="24" spans="1:9" ht="17.25" customHeight="1" x14ac:dyDescent="0.25">
      <c r="A24" s="62" t="s">
        <v>94</v>
      </c>
      <c r="B24" s="63"/>
      <c r="C24" s="64">
        <v>7700</v>
      </c>
      <c r="D24" s="74">
        <f>B24*C24</f>
        <v>0</v>
      </c>
      <c r="F24" s="37"/>
    </row>
    <row r="25" spans="1:9" ht="17.25" customHeight="1" x14ac:dyDescent="0.25">
      <c r="A25" s="62" t="s">
        <v>95</v>
      </c>
      <c r="B25" s="63"/>
      <c r="C25" s="64">
        <v>4200</v>
      </c>
      <c r="D25" s="74">
        <f>B25*C25</f>
        <v>0</v>
      </c>
      <c r="F25" s="37"/>
    </row>
    <row r="26" spans="1:9" ht="17.25" customHeight="1" x14ac:dyDescent="0.25">
      <c r="A26" s="62" t="s">
        <v>72</v>
      </c>
      <c r="B26" s="63"/>
      <c r="C26" s="64">
        <f>120000/36</f>
        <v>3333.3333333333335</v>
      </c>
      <c r="D26" s="74">
        <f>B26*C26</f>
        <v>0</v>
      </c>
    </row>
    <row r="27" spans="1:9" ht="17.25" customHeight="1" x14ac:dyDescent="0.25">
      <c r="A27" s="62" t="s">
        <v>96</v>
      </c>
      <c r="B27" s="63"/>
      <c r="C27" s="64">
        <v>0</v>
      </c>
      <c r="D27" s="74">
        <f>B27*C27</f>
        <v>0</v>
      </c>
    </row>
    <row r="28" spans="1:9" ht="14.5" x14ac:dyDescent="0.25">
      <c r="A28" s="70" t="s">
        <v>97</v>
      </c>
      <c r="B28" s="71">
        <f>SUM(B23:B27)</f>
        <v>0</v>
      </c>
      <c r="C28" s="72"/>
      <c r="D28" s="73">
        <f>SUM(D23:D27)</f>
        <v>0</v>
      </c>
    </row>
    <row r="29" spans="1:9" ht="15.5" x14ac:dyDescent="0.25">
      <c r="A29" s="75" t="s">
        <v>98</v>
      </c>
      <c r="B29" s="76">
        <f>B22+B28</f>
        <v>48</v>
      </c>
      <c r="C29" s="77"/>
      <c r="D29" s="78">
        <f>+D22+D28</f>
        <v>398000</v>
      </c>
    </row>
    <row r="30" spans="1:9" ht="18" customHeight="1" x14ac:dyDescent="0.25">
      <c r="A30" s="79" t="s">
        <v>99</v>
      </c>
      <c r="B30" s="80"/>
      <c r="C30" s="80"/>
      <c r="D30" s="81"/>
    </row>
    <row r="31" spans="1:9" ht="18.75" customHeight="1" x14ac:dyDescent="0.25">
      <c r="A31" s="82" t="s">
        <v>100</v>
      </c>
      <c r="B31" s="83">
        <v>24</v>
      </c>
      <c r="C31" s="64">
        <f>50000/12</f>
        <v>4166.666666666667</v>
      </c>
      <c r="D31" s="65">
        <f t="shared" ref="D31:D40" si="1">B31*C31</f>
        <v>100000</v>
      </c>
    </row>
    <row r="32" spans="1:9" ht="18.75" customHeight="1" x14ac:dyDescent="0.25">
      <c r="A32" s="82" t="s">
        <v>101</v>
      </c>
      <c r="B32" s="83">
        <v>36</v>
      </c>
      <c r="C32" s="64">
        <f>120000/36</f>
        <v>3333.3333333333335</v>
      </c>
      <c r="D32" s="65">
        <f t="shared" si="1"/>
        <v>120000</v>
      </c>
    </row>
    <row r="33" spans="1:8" ht="18.75" customHeight="1" x14ac:dyDescent="0.25">
      <c r="A33" s="82" t="s">
        <v>102</v>
      </c>
      <c r="B33" s="83"/>
      <c r="C33" s="64">
        <v>4200</v>
      </c>
      <c r="D33" s="65">
        <f t="shared" si="1"/>
        <v>0</v>
      </c>
      <c r="F33" s="37"/>
      <c r="G33" s="37"/>
      <c r="H33" s="37"/>
    </row>
    <row r="34" spans="1:8" ht="18.75" customHeight="1" x14ac:dyDescent="0.25">
      <c r="A34" s="82" t="s">
        <v>103</v>
      </c>
      <c r="B34" s="83"/>
      <c r="C34" s="64">
        <v>5100</v>
      </c>
      <c r="D34" s="65">
        <f t="shared" si="1"/>
        <v>0</v>
      </c>
      <c r="F34" s="37"/>
      <c r="G34" s="37"/>
      <c r="H34" s="37"/>
    </row>
    <row r="35" spans="1:8" ht="18.75" customHeight="1" x14ac:dyDescent="0.25">
      <c r="A35" s="82" t="s">
        <v>104</v>
      </c>
      <c r="B35" s="83"/>
      <c r="C35" s="64">
        <v>6750</v>
      </c>
      <c r="D35" s="65">
        <f t="shared" si="1"/>
        <v>0</v>
      </c>
      <c r="F35" s="37"/>
      <c r="G35" s="37"/>
      <c r="H35" s="37"/>
    </row>
    <row r="36" spans="1:8" ht="18.75" customHeight="1" x14ac:dyDescent="0.25">
      <c r="A36" s="82" t="s">
        <v>94</v>
      </c>
      <c r="B36" s="83"/>
      <c r="C36" s="64">
        <v>7700</v>
      </c>
      <c r="D36" s="65">
        <f t="shared" si="1"/>
        <v>0</v>
      </c>
      <c r="F36" s="37"/>
      <c r="G36" s="37"/>
      <c r="H36" s="37"/>
    </row>
    <row r="37" spans="1:8" ht="18.75" customHeight="1" x14ac:dyDescent="0.25">
      <c r="A37" s="82" t="s">
        <v>105</v>
      </c>
      <c r="B37" s="83"/>
      <c r="C37" s="64">
        <v>10200</v>
      </c>
      <c r="D37" s="65">
        <f t="shared" si="1"/>
        <v>0</v>
      </c>
      <c r="E37" s="84"/>
      <c r="F37" s="37"/>
      <c r="G37" s="37"/>
      <c r="H37" s="37"/>
    </row>
    <row r="38" spans="1:8" ht="18.75" customHeight="1" x14ac:dyDescent="0.25">
      <c r="A38" s="82" t="s">
        <v>106</v>
      </c>
      <c r="B38" s="83"/>
      <c r="C38" s="64">
        <v>2300</v>
      </c>
      <c r="D38" s="65">
        <f t="shared" si="1"/>
        <v>0</v>
      </c>
    </row>
    <row r="39" spans="1:8" ht="18.75" customHeight="1" x14ac:dyDescent="0.25">
      <c r="A39" s="82" t="s">
        <v>107</v>
      </c>
      <c r="B39" s="83">
        <v>12</v>
      </c>
      <c r="C39" s="64">
        <v>550</v>
      </c>
      <c r="D39" s="65">
        <f t="shared" si="1"/>
        <v>6600</v>
      </c>
      <c r="E39" s="34" t="s">
        <v>108</v>
      </c>
    </row>
    <row r="40" spans="1:8" ht="18.75" customHeight="1" x14ac:dyDescent="0.25">
      <c r="A40" s="62" t="s">
        <v>96</v>
      </c>
      <c r="B40" s="83"/>
      <c r="C40" s="64">
        <v>0</v>
      </c>
      <c r="D40" s="65">
        <f t="shared" si="1"/>
        <v>0</v>
      </c>
    </row>
    <row r="41" spans="1:8" ht="19.5" customHeight="1" x14ac:dyDescent="0.25">
      <c r="A41" s="75" t="s">
        <v>109</v>
      </c>
      <c r="B41" s="76">
        <f>+SUM(B31:B40)</f>
        <v>72</v>
      </c>
      <c r="C41" s="77"/>
      <c r="D41" s="78">
        <f>SUM(D31:D40)</f>
        <v>226600</v>
      </c>
      <c r="F41" s="37"/>
      <c r="G41" s="37"/>
      <c r="H41" s="37"/>
    </row>
    <row r="42" spans="1:8" ht="19.5" customHeight="1" x14ac:dyDescent="0.25">
      <c r="A42" s="85" t="s">
        <v>110</v>
      </c>
      <c r="B42" s="86"/>
      <c r="C42" s="86"/>
      <c r="D42" s="87"/>
    </row>
    <row r="43" spans="1:8" ht="19.5" customHeight="1" x14ac:dyDescent="0.25">
      <c r="A43" s="82" t="s">
        <v>111</v>
      </c>
      <c r="B43" s="88"/>
      <c r="C43" s="88"/>
      <c r="D43" s="89">
        <v>4000</v>
      </c>
    </row>
    <row r="44" spans="1:8" ht="19.5" customHeight="1" x14ac:dyDescent="0.25">
      <c r="A44" s="82"/>
      <c r="B44" s="88"/>
      <c r="C44" s="88"/>
      <c r="D44" s="89">
        <f>B44*C44</f>
        <v>0</v>
      </c>
    </row>
    <row r="45" spans="1:8" ht="19.5" customHeight="1" x14ac:dyDescent="0.25">
      <c r="A45" s="82"/>
      <c r="B45" s="88"/>
      <c r="C45" s="88"/>
      <c r="D45" s="89">
        <f>B45*C45</f>
        <v>0</v>
      </c>
    </row>
    <row r="46" spans="1:8" ht="24" customHeight="1" x14ac:dyDescent="0.25">
      <c r="A46" s="90" t="s">
        <v>112</v>
      </c>
      <c r="B46" s="91"/>
      <c r="C46" s="91"/>
      <c r="D46" s="92">
        <f>SUM(D43:D45)</f>
        <v>4000</v>
      </c>
    </row>
    <row r="47" spans="1:8" ht="29.25" customHeight="1" x14ac:dyDescent="0.25">
      <c r="A47" s="85" t="s">
        <v>113</v>
      </c>
      <c r="B47" s="86"/>
      <c r="C47" s="86"/>
      <c r="D47" s="87"/>
      <c r="E47" s="84"/>
    </row>
    <row r="48" spans="1:8" ht="15" customHeight="1" x14ac:dyDescent="0.25">
      <c r="A48" s="93" t="s">
        <v>114</v>
      </c>
      <c r="B48" s="88"/>
      <c r="C48" s="88"/>
      <c r="D48" s="94"/>
    </row>
    <row r="49" spans="1:11" ht="15" customHeight="1" x14ac:dyDescent="0.25">
      <c r="A49" s="82" t="s">
        <v>115</v>
      </c>
      <c r="B49" s="88"/>
      <c r="C49" s="88"/>
      <c r="D49" s="94">
        <v>1000</v>
      </c>
    </row>
    <row r="50" spans="1:11" ht="15" customHeight="1" x14ac:dyDescent="0.25">
      <c r="A50" s="90" t="s">
        <v>116</v>
      </c>
      <c r="B50" s="91"/>
      <c r="C50" s="91"/>
      <c r="D50" s="92">
        <f>SUM(D48:D49)</f>
        <v>1000</v>
      </c>
    </row>
    <row r="51" spans="1:11" ht="32.25" customHeight="1" x14ac:dyDescent="0.25">
      <c r="A51" s="85" t="s">
        <v>117</v>
      </c>
      <c r="B51" s="86"/>
      <c r="C51" s="86"/>
      <c r="D51" s="87"/>
      <c r="F51" s="95" t="s">
        <v>118</v>
      </c>
      <c r="G51" s="96" t="s">
        <v>119</v>
      </c>
      <c r="H51" s="96" t="s">
        <v>120</v>
      </c>
      <c r="I51" s="96" t="s">
        <v>121</v>
      </c>
      <c r="J51" s="96" t="s">
        <v>63</v>
      </c>
      <c r="K51" s="97" t="s">
        <v>122</v>
      </c>
    </row>
    <row r="52" spans="1:11" ht="32.25" customHeight="1" x14ac:dyDescent="0.25">
      <c r="A52" s="93" t="s">
        <v>123</v>
      </c>
      <c r="B52" s="98" t="s">
        <v>124</v>
      </c>
      <c r="C52" s="99"/>
      <c r="D52" s="89">
        <v>2500</v>
      </c>
      <c r="E52" s="84"/>
      <c r="F52" s="100" t="s">
        <v>125</v>
      </c>
      <c r="G52" s="101">
        <v>1000</v>
      </c>
      <c r="H52" s="102"/>
      <c r="I52" s="102"/>
      <c r="J52" s="102">
        <v>48</v>
      </c>
      <c r="K52" s="103">
        <v>9000</v>
      </c>
    </row>
    <row r="53" spans="1:11" ht="32.25" customHeight="1" x14ac:dyDescent="0.25">
      <c r="A53" s="93" t="s">
        <v>126</v>
      </c>
      <c r="B53" s="98" t="s">
        <v>127</v>
      </c>
      <c r="C53" s="99"/>
      <c r="D53" s="89">
        <v>9000</v>
      </c>
      <c r="E53" s="84"/>
      <c r="F53" s="100"/>
      <c r="G53" s="101"/>
      <c r="H53" s="102"/>
      <c r="I53" s="102"/>
      <c r="J53" s="102"/>
      <c r="K53" s="103"/>
    </row>
    <row r="54" spans="1:11" ht="32.25" customHeight="1" x14ac:dyDescent="0.25">
      <c r="A54" s="93" t="s">
        <v>128</v>
      </c>
      <c r="B54" s="98" t="s">
        <v>129</v>
      </c>
      <c r="C54" s="104"/>
      <c r="D54" s="89">
        <v>17500</v>
      </c>
      <c r="F54" s="100" t="s">
        <v>128</v>
      </c>
      <c r="G54" s="101">
        <v>2500</v>
      </c>
      <c r="H54" s="102">
        <v>7</v>
      </c>
      <c r="I54" s="102"/>
      <c r="J54" s="102">
        <v>48</v>
      </c>
      <c r="K54" s="103">
        <f>G54*H54</f>
        <v>17500</v>
      </c>
    </row>
    <row r="55" spans="1:11" ht="29.25" customHeight="1" x14ac:dyDescent="0.25">
      <c r="A55" s="90" t="s">
        <v>130</v>
      </c>
      <c r="B55" s="91"/>
      <c r="C55" s="91"/>
      <c r="D55" s="92">
        <f>SUM(D52:D54)</f>
        <v>29000</v>
      </c>
      <c r="F55" s="100" t="s">
        <v>131</v>
      </c>
      <c r="G55" s="101">
        <v>3500</v>
      </c>
      <c r="H55" s="102"/>
      <c r="I55" s="102"/>
      <c r="J55" s="102"/>
      <c r="K55" s="103">
        <f>J55*I55*H55*G55</f>
        <v>0</v>
      </c>
    </row>
    <row r="56" spans="1:11" ht="29.25" customHeight="1" x14ac:dyDescent="0.25">
      <c r="A56" s="85" t="s">
        <v>132</v>
      </c>
      <c r="B56" s="86"/>
      <c r="C56" s="86"/>
      <c r="D56" s="87"/>
      <c r="E56" s="84"/>
      <c r="H56" s="105"/>
    </row>
    <row r="57" spans="1:11" ht="16.5" customHeight="1" x14ac:dyDescent="0.25">
      <c r="A57" s="106"/>
      <c r="B57" s="107"/>
      <c r="C57" s="107"/>
      <c r="D57" s="94"/>
      <c r="H57" s="105"/>
    </row>
    <row r="58" spans="1:11" ht="16.5" customHeight="1" x14ac:dyDescent="0.25">
      <c r="A58" s="106"/>
      <c r="B58" s="107"/>
      <c r="C58" s="107"/>
      <c r="D58" s="94"/>
    </row>
    <row r="59" spans="1:11" ht="16.5" customHeight="1" x14ac:dyDescent="0.25">
      <c r="A59" s="90" t="s">
        <v>133</v>
      </c>
      <c r="B59" s="91"/>
      <c r="C59" s="91"/>
      <c r="D59" s="92">
        <f>SUM(D57:D58)</f>
        <v>0</v>
      </c>
    </row>
    <row r="60" spans="1:11" ht="27.75" customHeight="1" x14ac:dyDescent="0.25">
      <c r="A60" s="108" t="s">
        <v>134</v>
      </c>
      <c r="B60" s="109"/>
      <c r="C60" s="109"/>
      <c r="D60" s="110">
        <f>D41+D46+D50+D55+D59</f>
        <v>260600</v>
      </c>
    </row>
    <row r="61" spans="1:11" ht="29.25" customHeight="1" x14ac:dyDescent="0.25">
      <c r="A61" s="111" t="s">
        <v>231</v>
      </c>
      <c r="B61" s="112"/>
      <c r="C61" s="113"/>
      <c r="D61" s="92">
        <f>ROUND(14.5%*D60,0)</f>
        <v>37787</v>
      </c>
      <c r="E61" s="84"/>
    </row>
    <row r="62" spans="1:11" ht="18" customHeight="1" x14ac:dyDescent="0.25">
      <c r="A62" s="114" t="s">
        <v>135</v>
      </c>
      <c r="B62" s="115"/>
      <c r="C62" s="115"/>
      <c r="D62" s="116">
        <f>+D60+D61</f>
        <v>298387</v>
      </c>
    </row>
    <row r="63" spans="1:11" ht="21.75" customHeight="1" x14ac:dyDescent="0.25">
      <c r="A63" s="117" t="s">
        <v>136</v>
      </c>
      <c r="B63" s="118"/>
      <c r="C63" s="118"/>
      <c r="D63" s="119">
        <f>(D29+D41)*0.8</f>
        <v>499680</v>
      </c>
    </row>
    <row r="64" spans="1:11" ht="21.75" customHeight="1" x14ac:dyDescent="0.25">
      <c r="A64" s="120" t="s">
        <v>137</v>
      </c>
      <c r="B64" s="121"/>
      <c r="C64" s="121"/>
      <c r="D64" s="122">
        <f>D29+D62+D63</f>
        <v>1196067</v>
      </c>
    </row>
    <row r="65" spans="1:11" ht="26.25" customHeight="1" x14ac:dyDescent="0.25">
      <c r="A65" s="171" t="s">
        <v>138</v>
      </c>
      <c r="B65" s="171"/>
      <c r="C65" s="171"/>
      <c r="D65" s="123">
        <f>D61</f>
        <v>37787</v>
      </c>
    </row>
    <row r="66" spans="1:11" ht="26.25" customHeight="1" x14ac:dyDescent="0.25">
      <c r="A66" s="172" t="s">
        <v>139</v>
      </c>
      <c r="B66" s="172"/>
      <c r="C66" s="172"/>
      <c r="D66" s="124">
        <f>D62-D65</f>
        <v>260600</v>
      </c>
    </row>
    <row r="67" spans="1:11" ht="42" customHeight="1" x14ac:dyDescent="0.25">
      <c r="A67" s="125"/>
      <c r="B67" s="125"/>
      <c r="C67" s="173" t="s">
        <v>140</v>
      </c>
      <c r="D67" s="173"/>
      <c r="F67" s="125"/>
      <c r="G67" s="125"/>
      <c r="H67" s="125"/>
      <c r="I67" s="125"/>
      <c r="J67" s="125"/>
      <c r="K67" s="125"/>
    </row>
    <row r="68" spans="1:11" ht="39.75" customHeight="1" x14ac:dyDescent="0.25"/>
    <row r="69" spans="1:11" ht="13.5" customHeight="1" x14ac:dyDescent="0.25"/>
    <row r="71" spans="1:11" ht="22.5" customHeight="1" x14ac:dyDescent="0.25"/>
    <row r="72" spans="1:11" ht="22.5" customHeight="1" x14ac:dyDescent="0.25"/>
    <row r="73" spans="1:11" ht="22.5" customHeight="1" x14ac:dyDescent="0.25"/>
    <row r="74" spans="1:11" ht="22.5" customHeight="1" x14ac:dyDescent="0.25"/>
    <row r="75" spans="1:11" ht="22.5" customHeight="1" x14ac:dyDescent="0.25"/>
    <row r="76" spans="1:11" ht="30.75" customHeight="1" x14ac:dyDescent="0.25"/>
    <row r="77" spans="1:11" ht="30.75" customHeight="1" x14ac:dyDescent="0.25"/>
    <row r="78" spans="1:11" ht="17.25" customHeight="1" x14ac:dyDescent="0.25"/>
    <row r="79" spans="1:11" ht="17.25" customHeight="1" x14ac:dyDescent="0.25"/>
    <row r="80" spans="1:11" ht="17.25" customHeight="1" x14ac:dyDescent="0.25"/>
    <row r="81" ht="17.25" customHeight="1" x14ac:dyDescent="0.25"/>
    <row r="82" ht="17.25" customHeight="1" x14ac:dyDescent="0.25"/>
  </sheetData>
  <mergeCells count="7">
    <mergeCell ref="A66:C66"/>
    <mergeCell ref="C67:D67"/>
    <mergeCell ref="A1:D1"/>
    <mergeCell ref="B10:B12"/>
    <mergeCell ref="C10:C12"/>
    <mergeCell ref="D10:D12"/>
    <mergeCell ref="A65:C6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4"/>
  <sheetViews>
    <sheetView zoomScaleNormal="100" workbookViewId="0">
      <selection activeCell="F12" sqref="F12"/>
    </sheetView>
  </sheetViews>
  <sheetFormatPr baseColWidth="10" defaultColWidth="11.453125" defaultRowHeight="12.5" x14ac:dyDescent="0.25"/>
  <cols>
    <col min="1" max="1" width="13.453125" style="15" customWidth="1"/>
    <col min="2" max="2" width="17.54296875" style="15" customWidth="1"/>
    <col min="3" max="6" width="13.453125" style="15" customWidth="1"/>
    <col min="7" max="11" width="17.36328125" style="126" customWidth="1"/>
    <col min="12" max="1024" width="11.453125" style="15"/>
  </cols>
  <sheetData>
    <row r="1" spans="1:11" s="128" customFormat="1" ht="42.75" customHeight="1" x14ac:dyDescent="0.25">
      <c r="A1" s="174" t="s">
        <v>141</v>
      </c>
      <c r="B1" s="174"/>
      <c r="C1" s="174"/>
      <c r="D1" s="174"/>
      <c r="E1" s="174"/>
      <c r="F1" s="174"/>
      <c r="G1" s="127" t="s">
        <v>142</v>
      </c>
      <c r="H1" s="127" t="s">
        <v>143</v>
      </c>
      <c r="I1" s="127" t="s">
        <v>144</v>
      </c>
      <c r="J1" s="127" t="s">
        <v>145</v>
      </c>
      <c r="K1" s="175" t="s">
        <v>146</v>
      </c>
    </row>
    <row r="2" spans="1:11" ht="33" customHeight="1" x14ac:dyDescent="0.25">
      <c r="A2" s="176" t="s">
        <v>147</v>
      </c>
      <c r="B2" s="176"/>
      <c r="C2" s="177" t="s">
        <v>148</v>
      </c>
      <c r="D2" s="177"/>
      <c r="E2" s="178" t="s">
        <v>149</v>
      </c>
      <c r="F2" s="178"/>
      <c r="G2" s="129" t="s">
        <v>150</v>
      </c>
      <c r="H2" s="129" t="s">
        <v>151</v>
      </c>
      <c r="I2" s="129" t="s">
        <v>152</v>
      </c>
      <c r="J2" s="129" t="s">
        <v>153</v>
      </c>
      <c r="K2" s="175"/>
    </row>
    <row r="3" spans="1:11" ht="33" customHeight="1" x14ac:dyDescent="0.25">
      <c r="A3" s="130" t="s">
        <v>154</v>
      </c>
      <c r="B3" s="131" t="s">
        <v>155</v>
      </c>
      <c r="C3" s="131" t="s">
        <v>154</v>
      </c>
      <c r="D3" s="131" t="s">
        <v>155</v>
      </c>
      <c r="E3" s="131" t="s">
        <v>154</v>
      </c>
      <c r="F3" s="132" t="s">
        <v>155</v>
      </c>
      <c r="G3" s="129"/>
      <c r="H3" s="129"/>
      <c r="I3" s="129"/>
      <c r="J3" s="129"/>
      <c r="K3" s="175"/>
    </row>
    <row r="4" spans="1:11" s="138" customFormat="1" ht="33.75" customHeight="1" x14ac:dyDescent="0.25">
      <c r="A4" s="133"/>
      <c r="B4" s="133"/>
      <c r="C4" s="133"/>
      <c r="D4" s="134"/>
      <c r="E4" s="134">
        <v>0</v>
      </c>
      <c r="F4" s="135">
        <v>0</v>
      </c>
      <c r="G4" s="136"/>
      <c r="H4" s="136">
        <v>0</v>
      </c>
      <c r="I4" s="136">
        <v>0</v>
      </c>
      <c r="J4" s="136"/>
      <c r="K4" s="137">
        <f>A4+C4+E4+G4+H4+I4+J4</f>
        <v>0</v>
      </c>
    </row>
    <row r="6" spans="1:11" x14ac:dyDescent="0.25">
      <c r="A6" s="15" t="s">
        <v>156</v>
      </c>
      <c r="F6" s="139">
        <f>0.12*(C4+G4+H4+I4+J4)</f>
        <v>0</v>
      </c>
    </row>
    <row r="8" spans="1:11" ht="13" x14ac:dyDescent="0.25">
      <c r="A8" s="128" t="s">
        <v>157</v>
      </c>
      <c r="B8" s="128"/>
      <c r="C8" s="140">
        <v>0.12</v>
      </c>
      <c r="D8" s="128"/>
      <c r="E8" s="128"/>
      <c r="F8" s="141">
        <f>(C4+G4+J4+H4+I4)*0.12</f>
        <v>0</v>
      </c>
      <c r="H8" s="126" t="s">
        <v>158</v>
      </c>
      <c r="J8" s="142">
        <f>K4+F8</f>
        <v>0</v>
      </c>
    </row>
    <row r="10" spans="1:11" ht="13" x14ac:dyDescent="0.25">
      <c r="A10" s="15" t="s">
        <v>159</v>
      </c>
      <c r="F10" s="139">
        <f>F8</f>
        <v>0</v>
      </c>
      <c r="H10" s="143" t="s">
        <v>160</v>
      </c>
      <c r="I10" s="143"/>
      <c r="J10" s="144">
        <f>(C4+G4+H4+I4+J4+F8)</f>
        <v>0</v>
      </c>
    </row>
    <row r="12" spans="1:11" x14ac:dyDescent="0.25">
      <c r="H12" s="15" t="s">
        <v>161</v>
      </c>
      <c r="J12" s="145">
        <v>1</v>
      </c>
    </row>
    <row r="19" spans="1:7" ht="13" x14ac:dyDescent="0.25">
      <c r="A19" s="128" t="s">
        <v>162</v>
      </c>
      <c r="B19" s="128"/>
      <c r="C19" s="128"/>
      <c r="D19" s="128"/>
      <c r="F19" s="128"/>
      <c r="G19" s="146" t="s">
        <v>163</v>
      </c>
    </row>
    <row r="20" spans="1:7" s="15" customFormat="1" x14ac:dyDescent="0.25">
      <c r="A20" s="15" t="s">
        <v>164</v>
      </c>
      <c r="G20" s="15" t="s">
        <v>165</v>
      </c>
    </row>
    <row r="21" spans="1:7" x14ac:dyDescent="0.25">
      <c r="A21" s="15" t="s">
        <v>166</v>
      </c>
      <c r="G21" s="15" t="s">
        <v>167</v>
      </c>
    </row>
    <row r="22" spans="1:7" x14ac:dyDescent="0.25">
      <c r="A22" s="15" t="s">
        <v>168</v>
      </c>
      <c r="G22" s="15" t="s">
        <v>169</v>
      </c>
    </row>
    <row r="23" spans="1:7" x14ac:dyDescent="0.25">
      <c r="A23" s="15" t="s">
        <v>170</v>
      </c>
      <c r="G23" s="15" t="s">
        <v>171</v>
      </c>
    </row>
    <row r="24" spans="1:7" x14ac:dyDescent="0.25">
      <c r="A24" s="15" t="s">
        <v>172</v>
      </c>
      <c r="G24" s="15" t="s">
        <v>173</v>
      </c>
    </row>
    <row r="27" spans="1:7" x14ac:dyDescent="0.25">
      <c r="G27" s="15"/>
    </row>
    <row r="28" spans="1:7" ht="13" x14ac:dyDescent="0.25">
      <c r="A28" s="128" t="s">
        <v>174</v>
      </c>
      <c r="G28" s="146" t="s">
        <v>163</v>
      </c>
    </row>
    <row r="29" spans="1:7" x14ac:dyDescent="0.25">
      <c r="A29" s="15" t="s">
        <v>175</v>
      </c>
      <c r="G29" s="15" t="s">
        <v>176</v>
      </c>
    </row>
    <row r="30" spans="1:7" x14ac:dyDescent="0.25">
      <c r="A30" s="15" t="s">
        <v>177</v>
      </c>
      <c r="G30" s="15" t="s">
        <v>178</v>
      </c>
    </row>
    <row r="31" spans="1:7" x14ac:dyDescent="0.25">
      <c r="A31" s="15" t="s">
        <v>179</v>
      </c>
      <c r="G31" s="15" t="s">
        <v>180</v>
      </c>
    </row>
    <row r="32" spans="1:7" x14ac:dyDescent="0.25">
      <c r="A32" s="15" t="s">
        <v>181</v>
      </c>
      <c r="G32" s="15"/>
    </row>
    <row r="33" spans="1:7" x14ac:dyDescent="0.25">
      <c r="A33" s="15" t="s">
        <v>182</v>
      </c>
      <c r="G33" s="15"/>
    </row>
    <row r="34" spans="1:7" x14ac:dyDescent="0.25">
      <c r="A34" s="15" t="s">
        <v>183</v>
      </c>
      <c r="G34" s="15"/>
    </row>
    <row r="35" spans="1:7" x14ac:dyDescent="0.25">
      <c r="A35" s="15" t="s">
        <v>184</v>
      </c>
      <c r="G35" s="15"/>
    </row>
    <row r="36" spans="1:7" x14ac:dyDescent="0.25">
      <c r="A36" s="15" t="s">
        <v>185</v>
      </c>
      <c r="G36" s="15"/>
    </row>
    <row r="40" spans="1:7" ht="13" x14ac:dyDescent="0.25">
      <c r="A40" s="128" t="s">
        <v>186</v>
      </c>
      <c r="G40" s="146" t="s">
        <v>163</v>
      </c>
    </row>
    <row r="41" spans="1:7" x14ac:dyDescent="0.25">
      <c r="A41" s="15" t="s">
        <v>187</v>
      </c>
      <c r="G41" s="15" t="s">
        <v>188</v>
      </c>
    </row>
    <row r="42" spans="1:7" x14ac:dyDescent="0.25">
      <c r="A42" s="15" t="s">
        <v>189</v>
      </c>
      <c r="G42" s="15" t="s">
        <v>190</v>
      </c>
    </row>
    <row r="43" spans="1:7" x14ac:dyDescent="0.25">
      <c r="A43" s="15" t="s">
        <v>191</v>
      </c>
      <c r="G43" s="15" t="s">
        <v>192</v>
      </c>
    </row>
    <row r="44" spans="1:7" x14ac:dyDescent="0.25">
      <c r="A44" s="15" t="s">
        <v>193</v>
      </c>
      <c r="G44" s="15" t="s">
        <v>194</v>
      </c>
    </row>
    <row r="45" spans="1:7" x14ac:dyDescent="0.25">
      <c r="A45" s="15" t="s">
        <v>195</v>
      </c>
    </row>
    <row r="49" spans="1:7" ht="13" x14ac:dyDescent="0.25">
      <c r="A49" s="128" t="s">
        <v>196</v>
      </c>
      <c r="G49" s="146" t="s">
        <v>197</v>
      </c>
    </row>
    <row r="50" spans="1:7" x14ac:dyDescent="0.25">
      <c r="A50" s="15" t="s">
        <v>198</v>
      </c>
    </row>
    <row r="51" spans="1:7" x14ac:dyDescent="0.25">
      <c r="A51" s="147" t="s">
        <v>199</v>
      </c>
    </row>
    <row r="52" spans="1:7" x14ac:dyDescent="0.25">
      <c r="A52" s="15" t="s">
        <v>200</v>
      </c>
    </row>
    <row r="53" spans="1:7" x14ac:dyDescent="0.25">
      <c r="A53" s="15" t="s">
        <v>201</v>
      </c>
    </row>
    <row r="54" spans="1:7" x14ac:dyDescent="0.25">
      <c r="A54" s="15" t="s">
        <v>202</v>
      </c>
    </row>
    <row r="55" spans="1:7" x14ac:dyDescent="0.25">
      <c r="A55" s="15" t="s">
        <v>203</v>
      </c>
    </row>
    <row r="56" spans="1:7" x14ac:dyDescent="0.25">
      <c r="A56" s="15" t="s">
        <v>204</v>
      </c>
    </row>
    <row r="57" spans="1:7" x14ac:dyDescent="0.25">
      <c r="A57" s="15" t="s">
        <v>205</v>
      </c>
    </row>
    <row r="58" spans="1:7" x14ac:dyDescent="0.25">
      <c r="A58" s="15" t="s">
        <v>206</v>
      </c>
    </row>
    <row r="62" spans="1:7" ht="13" x14ac:dyDescent="0.25">
      <c r="A62" s="128" t="s">
        <v>207</v>
      </c>
    </row>
    <row r="63" spans="1:7" x14ac:dyDescent="0.25">
      <c r="A63" s="15" t="s">
        <v>208</v>
      </c>
    </row>
    <row r="64" spans="1:7" x14ac:dyDescent="0.25">
      <c r="A64" s="15" t="s">
        <v>209</v>
      </c>
    </row>
  </sheetData>
  <mergeCells count="5">
    <mergeCell ref="A1:F1"/>
    <mergeCell ref="K1:K3"/>
    <mergeCell ref="A2:B2"/>
    <mergeCell ref="C2:D2"/>
    <mergeCell ref="E2:F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zoomScaleNormal="100" workbookViewId="0"/>
  </sheetViews>
  <sheetFormatPr baseColWidth="10" defaultColWidth="10.6328125" defaultRowHeight="12.5" x14ac:dyDescent="0.25"/>
  <cols>
    <col min="2" max="2" width="41" customWidth="1"/>
    <col min="3" max="3" width="22.26953125" customWidth="1"/>
  </cols>
  <sheetData>
    <row r="2" spans="1:4" ht="14.25" customHeight="1" x14ac:dyDescent="0.25">
      <c r="A2" s="148" t="s">
        <v>210</v>
      </c>
      <c r="B2" s="148" t="s">
        <v>211</v>
      </c>
      <c r="C2" s="148" t="s">
        <v>212</v>
      </c>
      <c r="D2" s="148" t="s">
        <v>213</v>
      </c>
    </row>
    <row r="3" spans="1:4" ht="14.25" customHeight="1" x14ac:dyDescent="0.25">
      <c r="A3" s="148" t="s">
        <v>214</v>
      </c>
      <c r="B3" s="148" t="s">
        <v>215</v>
      </c>
      <c r="C3" s="148" t="s">
        <v>216</v>
      </c>
      <c r="D3" s="148" t="s">
        <v>6</v>
      </c>
    </row>
    <row r="4" spans="1:4" ht="14.25" customHeight="1" x14ac:dyDescent="0.25">
      <c r="A4" s="148" t="s">
        <v>217</v>
      </c>
      <c r="B4" s="148" t="s">
        <v>218</v>
      </c>
      <c r="C4" s="148" t="s">
        <v>219</v>
      </c>
      <c r="D4" s="148" t="s">
        <v>7</v>
      </c>
    </row>
    <row r="5" spans="1:4" ht="14.25" customHeight="1" x14ac:dyDescent="0.25">
      <c r="A5" s="148"/>
      <c r="B5" s="148" t="s">
        <v>220</v>
      </c>
      <c r="C5" s="148" t="s">
        <v>221</v>
      </c>
      <c r="D5" s="148" t="s">
        <v>8</v>
      </c>
    </row>
    <row r="6" spans="1:4" ht="14.25" customHeight="1" x14ac:dyDescent="0.25">
      <c r="A6" s="149"/>
      <c r="B6" s="148" t="s">
        <v>222</v>
      </c>
      <c r="C6" s="149" t="s">
        <v>223</v>
      </c>
      <c r="D6" s="148" t="s">
        <v>9</v>
      </c>
    </row>
    <row r="7" spans="1:4" ht="14.25" customHeight="1" x14ac:dyDescent="0.25">
      <c r="A7" s="149"/>
      <c r="B7" s="149" t="s">
        <v>224</v>
      </c>
      <c r="C7" s="149" t="s">
        <v>100</v>
      </c>
      <c r="D7" s="149" t="s">
        <v>10</v>
      </c>
    </row>
    <row r="8" spans="1:4" ht="14.25" customHeight="1" x14ac:dyDescent="0.25">
      <c r="A8" s="149"/>
      <c r="B8" s="149" t="s">
        <v>225</v>
      </c>
      <c r="C8" s="149" t="s">
        <v>226</v>
      </c>
      <c r="D8" s="149" t="s">
        <v>11</v>
      </c>
    </row>
    <row r="9" spans="1:4" ht="14.25" customHeight="1" x14ac:dyDescent="0.25">
      <c r="A9" s="149"/>
      <c r="B9" s="149" t="s">
        <v>227</v>
      </c>
      <c r="C9" s="149" t="s">
        <v>228</v>
      </c>
      <c r="D9" s="149" t="s">
        <v>12</v>
      </c>
    </row>
    <row r="10" spans="1:4" ht="14.25" customHeight="1" x14ac:dyDescent="0.25">
      <c r="A10" s="148"/>
      <c r="B10" s="149" t="s">
        <v>229</v>
      </c>
      <c r="C10" s="148" t="s">
        <v>96</v>
      </c>
      <c r="D10" s="149" t="s">
        <v>13</v>
      </c>
    </row>
    <row r="11" spans="1:4" ht="14.5" x14ac:dyDescent="0.25">
      <c r="A11" s="148"/>
      <c r="B11" s="148" t="s">
        <v>72</v>
      </c>
      <c r="C11" s="148"/>
      <c r="D11" s="148" t="s">
        <v>14</v>
      </c>
    </row>
    <row r="12" spans="1:4" ht="14.5" x14ac:dyDescent="0.25">
      <c r="B12" s="148" t="s">
        <v>96</v>
      </c>
      <c r="D12" s="148" t="s">
        <v>230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Info projet ANR</vt:lpstr>
      <vt:lpstr>Budget phase 2</vt:lpstr>
      <vt:lpstr>Annexe financiere</vt:lpstr>
      <vt:lpstr>Listes</vt:lpstr>
      <vt:lpstr>Choix</vt:lpstr>
      <vt:lpstr>CRI</vt:lpstr>
      <vt:lpstr>Statut</vt:lpstr>
      <vt:lpstr>Statut2</vt:lpstr>
      <vt:lpstr>'Info projet ANR'!Zone_d_impression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rossetti</dc:creator>
  <dc:description/>
  <cp:lastModifiedBy>Damien Alleon</cp:lastModifiedBy>
  <cp:revision>4</cp:revision>
  <dcterms:created xsi:type="dcterms:W3CDTF">2016-09-19T12:52:00Z</dcterms:created>
  <dcterms:modified xsi:type="dcterms:W3CDTF">2023-10-06T12:56:21Z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